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6" documentId="11_D23D93448F1319F123191982F535BED31C278937" xr6:coauthVersionLast="47" xr6:coauthVersionMax="47" xr10:uidLastSave="{F0006931-DDE0-4884-9D57-CA7037A4700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'2008'!$A$1:$O$33</definedName>
    <definedName name="_xlnm.Print_Area" localSheetId="14">'2009'!$A$1:$O$36</definedName>
    <definedName name="_xlnm.Print_Area" localSheetId="13">'2010'!$A$1:$O$32</definedName>
    <definedName name="_xlnm.Print_Area" localSheetId="12">'2011'!$A$1:$O$34</definedName>
    <definedName name="_xlnm.Print_Area" localSheetId="11">'2012'!$A$1:$O$27</definedName>
    <definedName name="_xlnm.Print_Area" localSheetId="10">'2013'!$A$1:$O$29</definedName>
    <definedName name="_xlnm.Print_Area" localSheetId="9">'2014'!$A$1:$O$29</definedName>
    <definedName name="_xlnm.Print_Area" localSheetId="8">'2015'!$A$1:$O$24</definedName>
    <definedName name="_xlnm.Print_Area" localSheetId="7">'2016'!$A$1:$O$27</definedName>
    <definedName name="_xlnm.Print_Area" localSheetId="6">'2017'!$A$1:$O$27</definedName>
    <definedName name="_xlnm.Print_Area" localSheetId="5">'2018'!$A$1:$O$28</definedName>
    <definedName name="_xlnm.Print_Area" localSheetId="4">'2019'!$A$1:$O$29</definedName>
    <definedName name="_xlnm.Print_Area" localSheetId="3">'2020'!$A$1:$O$27</definedName>
    <definedName name="_xlnm.Print_Area" localSheetId="2">'2021'!$A$1:$P$21</definedName>
    <definedName name="_xlnm.Print_Area" localSheetId="1">'2022'!$A$1:$P$28</definedName>
    <definedName name="_xlnm.Print_Area" localSheetId="0">'2023'!$A$1:$P$28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8" l="1"/>
  <c r="F24" i="48"/>
  <c r="G24" i="48"/>
  <c r="H24" i="48"/>
  <c r="I24" i="48"/>
  <c r="J24" i="48"/>
  <c r="K24" i="48"/>
  <c r="L24" i="48"/>
  <c r="M24" i="48"/>
  <c r="N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0" i="48" l="1"/>
  <c r="P10" i="48" s="1"/>
  <c r="O5" i="48"/>
  <c r="P5" i="48" s="1"/>
  <c r="O19" i="48"/>
  <c r="P19" i="48" s="1"/>
  <c r="O13" i="48"/>
  <c r="P13" i="48" s="1"/>
  <c r="O21" i="48"/>
  <c r="P21" i="48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N24" i="47" s="1"/>
  <c r="M5" i="47"/>
  <c r="M24" i="47" s="1"/>
  <c r="L5" i="47"/>
  <c r="K5" i="47"/>
  <c r="J5" i="47"/>
  <c r="I5" i="47"/>
  <c r="H5" i="47"/>
  <c r="G5" i="47"/>
  <c r="F5" i="47"/>
  <c r="E5" i="47"/>
  <c r="D5" i="47"/>
  <c r="O24" i="48" l="1"/>
  <c r="P24" i="48" s="1"/>
  <c r="D24" i="47"/>
  <c r="E24" i="47"/>
  <c r="F24" i="47"/>
  <c r="J24" i="47"/>
  <c r="G24" i="47"/>
  <c r="H24" i="47"/>
  <c r="I24" i="47"/>
  <c r="K24" i="47"/>
  <c r="L24" i="47"/>
  <c r="O19" i="47"/>
  <c r="P19" i="47" s="1"/>
  <c r="O21" i="47"/>
  <c r="P21" i="47" s="1"/>
  <c r="O12" i="47"/>
  <c r="P12" i="47" s="1"/>
  <c r="O9" i="47"/>
  <c r="P9" i="47" s="1"/>
  <c r="O5" i="47"/>
  <c r="P5" i="47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O13" i="46" s="1"/>
  <c r="P13" i="46" s="1"/>
  <c r="D13" i="46"/>
  <c r="O12" i="46"/>
  <c r="P12" i="46" s="1"/>
  <c r="O11" i="46"/>
  <c r="P11" i="46" s="1"/>
  <c r="O10" i="46"/>
  <c r="P10" i="46"/>
  <c r="N9" i="46"/>
  <c r="M9" i="46"/>
  <c r="L9" i="46"/>
  <c r="K9" i="46"/>
  <c r="J9" i="46"/>
  <c r="I9" i="46"/>
  <c r="H9" i="46"/>
  <c r="G9" i="46"/>
  <c r="F9" i="46"/>
  <c r="E9" i="46"/>
  <c r="D9" i="46"/>
  <c r="O8" i="46"/>
  <c r="P8" i="46" s="1"/>
  <c r="N7" i="46"/>
  <c r="M7" i="46"/>
  <c r="L7" i="46"/>
  <c r="K7" i="46"/>
  <c r="J7" i="46"/>
  <c r="I7" i="46"/>
  <c r="H7" i="46"/>
  <c r="G7" i="46"/>
  <c r="F7" i="46"/>
  <c r="E7" i="46"/>
  <c r="D7" i="46"/>
  <c r="O6" i="46"/>
  <c r="P6" i="46" s="1"/>
  <c r="N5" i="46"/>
  <c r="M5" i="46"/>
  <c r="L5" i="46"/>
  <c r="K5" i="46"/>
  <c r="J5" i="46"/>
  <c r="I5" i="46"/>
  <c r="H5" i="46"/>
  <c r="H17" i="46" s="1"/>
  <c r="G5" i="46"/>
  <c r="G17" i="46" s="1"/>
  <c r="F5" i="46"/>
  <c r="F17" i="46" s="1"/>
  <c r="E5" i="46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24" i="44"/>
  <c r="O24" i="44" s="1"/>
  <c r="N23" i="44"/>
  <c r="O23" i="44"/>
  <c r="M22" i="44"/>
  <c r="L22" i="44"/>
  <c r="K22" i="44"/>
  <c r="J22" i="44"/>
  <c r="I22" i="44"/>
  <c r="H22" i="44"/>
  <c r="N22" i="44" s="1"/>
  <c r="O22" i="44" s="1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F25" i="44" s="1"/>
  <c r="E20" i="44"/>
  <c r="D20" i="44"/>
  <c r="N20" i="44" s="1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G25" i="44" s="1"/>
  <c r="F13" i="44"/>
  <c r="E13" i="44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" i="44" s="1"/>
  <c r="O5" i="44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M10" i="43"/>
  <c r="L10" i="43"/>
  <c r="K10" i="43"/>
  <c r="J10" i="43"/>
  <c r="I10" i="43"/>
  <c r="H10" i="43"/>
  <c r="N10" i="43" s="1"/>
  <c r="O10" i="43" s="1"/>
  <c r="G10" i="43"/>
  <c r="F10" i="43"/>
  <c r="E10" i="43"/>
  <c r="D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24" i="43" s="1"/>
  <c r="F5" i="43"/>
  <c r="F24" i="43" s="1"/>
  <c r="E5" i="43"/>
  <c r="D5" i="43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L23" i="42" s="1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G23" i="41" s="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N16" i="40" s="1"/>
  <c r="O16" i="40" s="1"/>
  <c r="D16" i="40"/>
  <c r="N15" i="40"/>
  <c r="O15" i="40"/>
  <c r="M14" i="40"/>
  <c r="L14" i="40"/>
  <c r="K14" i="40"/>
  <c r="J14" i="40"/>
  <c r="I14" i="40"/>
  <c r="I20" i="40" s="1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 s="1"/>
  <c r="N8" i="40"/>
  <c r="O8" i="40" s="1"/>
  <c r="M7" i="40"/>
  <c r="L7" i="40"/>
  <c r="K7" i="40"/>
  <c r="J7" i="40"/>
  <c r="I7" i="40"/>
  <c r="H7" i="40"/>
  <c r="G7" i="40"/>
  <c r="F7" i="40"/>
  <c r="E7" i="40"/>
  <c r="D7" i="40"/>
  <c r="N6" i="40"/>
  <c r="O6" i="40" s="1"/>
  <c r="M5" i="40"/>
  <c r="L5" i="40"/>
  <c r="K5" i="40"/>
  <c r="J5" i="40"/>
  <c r="I5" i="40"/>
  <c r="H5" i="40"/>
  <c r="H20" i="40" s="1"/>
  <c r="G5" i="40"/>
  <c r="G20" i="40" s="1"/>
  <c r="F5" i="40"/>
  <c r="F20" i="40" s="1"/>
  <c r="E5" i="40"/>
  <c r="E20" i="40" s="1"/>
  <c r="D5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E25" i="39" s="1"/>
  <c r="D5" i="39"/>
  <c r="N5" i="39" s="1"/>
  <c r="O5" i="39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L25" i="38" s="1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M10" i="38"/>
  <c r="M25" i="38" s="1"/>
  <c r="L10" i="38"/>
  <c r="K10" i="38"/>
  <c r="J10" i="38"/>
  <c r="I10" i="38"/>
  <c r="H10" i="38"/>
  <c r="H25" i="38" s="1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/>
  <c r="O5" i="38" s="1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L29" i="37" s="1"/>
  <c r="K5" i="37"/>
  <c r="J5" i="37"/>
  <c r="I5" i="37"/>
  <c r="H5" i="37"/>
  <c r="G5" i="37"/>
  <c r="G29" i="37" s="1"/>
  <c r="F5" i="37"/>
  <c r="F29" i="37"/>
  <c r="E5" i="37"/>
  <c r="D5" i="37"/>
  <c r="D29" i="37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N20" i="36" s="1"/>
  <c r="O20" i="36" s="1"/>
  <c r="E20" i="36"/>
  <c r="D20" i="36"/>
  <c r="N19" i="36"/>
  <c r="O19" i="36" s="1"/>
  <c r="M18" i="36"/>
  <c r="L18" i="36"/>
  <c r="K18" i="36"/>
  <c r="J18" i="36"/>
  <c r="I18" i="36"/>
  <c r="I23" i="36" s="1"/>
  <c r="H18" i="36"/>
  <c r="G18" i="36"/>
  <c r="F18" i="36"/>
  <c r="E18" i="36"/>
  <c r="D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D23" i="36" s="1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F23" i="36" s="1"/>
  <c r="E10" i="36"/>
  <c r="D10" i="36"/>
  <c r="N9" i="36"/>
  <c r="O9" i="36" s="1"/>
  <c r="N8" i="36"/>
  <c r="O8" i="36"/>
  <c r="N7" i="36"/>
  <c r="O7" i="36" s="1"/>
  <c r="N6" i="36"/>
  <c r="O6" i="36" s="1"/>
  <c r="M5" i="36"/>
  <c r="M23" i="36" s="1"/>
  <c r="L5" i="36"/>
  <c r="L23" i="36" s="1"/>
  <c r="K5" i="36"/>
  <c r="J5" i="36"/>
  <c r="I5" i="36"/>
  <c r="H5" i="36"/>
  <c r="G5" i="36"/>
  <c r="F5" i="36"/>
  <c r="E5" i="36"/>
  <c r="D5" i="36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I30" i="35" s="1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/>
  <c r="N6" i="35"/>
  <c r="O6" i="35"/>
  <c r="M5" i="35"/>
  <c r="M30" i="35" s="1"/>
  <c r="L5" i="35"/>
  <c r="K5" i="35"/>
  <c r="J5" i="35"/>
  <c r="J30" i="35" s="1"/>
  <c r="I5" i="35"/>
  <c r="H5" i="35"/>
  <c r="G5" i="35"/>
  <c r="F5" i="35"/>
  <c r="E5" i="35"/>
  <c r="E30" i="35" s="1"/>
  <c r="D5" i="35"/>
  <c r="D30" i="35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J28" i="34" s="1"/>
  <c r="I14" i="34"/>
  <c r="H14" i="34"/>
  <c r="H28" i="34" s="1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F28" i="34" s="1"/>
  <c r="E5" i="34"/>
  <c r="D5" i="34"/>
  <c r="N23" i="33"/>
  <c r="O23" i="33" s="1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E15" i="33"/>
  <c r="F15" i="33"/>
  <c r="G15" i="33"/>
  <c r="H15" i="33"/>
  <c r="I15" i="33"/>
  <c r="J15" i="33"/>
  <c r="K15" i="33"/>
  <c r="L15" i="33"/>
  <c r="M15" i="33"/>
  <c r="D15" i="33"/>
  <c r="E10" i="33"/>
  <c r="F10" i="33"/>
  <c r="N10" i="33" s="1"/>
  <c r="O10" i="33" s="1"/>
  <c r="G10" i="33"/>
  <c r="H10" i="33"/>
  <c r="I10" i="33"/>
  <c r="J10" i="33"/>
  <c r="K10" i="33"/>
  <c r="L10" i="33"/>
  <c r="M10" i="33"/>
  <c r="D10" i="33"/>
  <c r="E5" i="33"/>
  <c r="F5" i="33"/>
  <c r="G5" i="33"/>
  <c r="H5" i="33"/>
  <c r="I5" i="33"/>
  <c r="J5" i="33"/>
  <c r="K5" i="33"/>
  <c r="L5" i="33"/>
  <c r="L32" i="33" s="1"/>
  <c r="M5" i="33"/>
  <c r="D5" i="33"/>
  <c r="D32" i="33" s="1"/>
  <c r="E30" i="33"/>
  <c r="F30" i="33"/>
  <c r="G30" i="33"/>
  <c r="H30" i="33"/>
  <c r="I30" i="33"/>
  <c r="J30" i="33"/>
  <c r="K30" i="33"/>
  <c r="L30" i="33"/>
  <c r="M30" i="33"/>
  <c r="D30" i="33"/>
  <c r="N31" i="33"/>
  <c r="O31" i="33"/>
  <c r="N28" i="33"/>
  <c r="N29" i="33"/>
  <c r="O29" i="33" s="1"/>
  <c r="N27" i="33"/>
  <c r="O27" i="33" s="1"/>
  <c r="E26" i="33"/>
  <c r="F26" i="33"/>
  <c r="G26" i="33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D24" i="33"/>
  <c r="N25" i="33"/>
  <c r="O25" i="33"/>
  <c r="O28" i="33"/>
  <c r="N12" i="33"/>
  <c r="O12" i="33" s="1"/>
  <c r="N13" i="33"/>
  <c r="O13" i="33"/>
  <c r="N14" i="33"/>
  <c r="O14" i="33" s="1"/>
  <c r="N7" i="33"/>
  <c r="O7" i="33" s="1"/>
  <c r="N8" i="33"/>
  <c r="O8" i="33" s="1"/>
  <c r="N9" i="33"/>
  <c r="O9" i="33" s="1"/>
  <c r="N6" i="33"/>
  <c r="O6" i="33" s="1"/>
  <c r="N16" i="33"/>
  <c r="O16" i="33" s="1"/>
  <c r="N11" i="33"/>
  <c r="O11" i="33" s="1"/>
  <c r="N5" i="34"/>
  <c r="O5" i="34" s="1"/>
  <c r="F25" i="39"/>
  <c r="E29" i="37"/>
  <c r="F25" i="38"/>
  <c r="D25" i="38"/>
  <c r="N14" i="40" l="1"/>
  <c r="O14" i="40" s="1"/>
  <c r="L28" i="34"/>
  <c r="N14" i="34"/>
  <c r="O14" i="34" s="1"/>
  <c r="K23" i="36"/>
  <c r="N23" i="37"/>
  <c r="O23" i="37" s="1"/>
  <c r="D20" i="40"/>
  <c r="J23" i="41"/>
  <c r="N13" i="42"/>
  <c r="O13" i="42" s="1"/>
  <c r="N19" i="42"/>
  <c r="O19" i="42" s="1"/>
  <c r="M23" i="45"/>
  <c r="F32" i="33"/>
  <c r="N5" i="37"/>
  <c r="O5" i="37" s="1"/>
  <c r="N10" i="38"/>
  <c r="O10" i="38" s="1"/>
  <c r="K23" i="41"/>
  <c r="D24" i="43"/>
  <c r="I24" i="43"/>
  <c r="O7" i="46"/>
  <c r="P7" i="46" s="1"/>
  <c r="N13" i="44"/>
  <c r="O13" i="44" s="1"/>
  <c r="N13" i="45"/>
  <c r="O13" i="45" s="1"/>
  <c r="M23" i="41"/>
  <c r="N5" i="43"/>
  <c r="O5" i="43" s="1"/>
  <c r="J20" i="40"/>
  <c r="E24" i="43"/>
  <c r="N13" i="41"/>
  <c r="O13" i="41" s="1"/>
  <c r="H25" i="39"/>
  <c r="N18" i="43"/>
  <c r="O18" i="43" s="1"/>
  <c r="N21" i="34"/>
  <c r="O21" i="34" s="1"/>
  <c r="N10" i="35"/>
  <c r="O10" i="35" s="1"/>
  <c r="K29" i="37"/>
  <c r="K25" i="38"/>
  <c r="L20" i="40"/>
  <c r="N20" i="40" s="1"/>
  <c r="O20" i="40" s="1"/>
  <c r="E23" i="42"/>
  <c r="K24" i="43"/>
  <c r="K17" i="46"/>
  <c r="L23" i="41"/>
  <c r="M28" i="34"/>
  <c r="J29" i="37"/>
  <c r="N21" i="37"/>
  <c r="O21" i="37" s="1"/>
  <c r="G25" i="38"/>
  <c r="K20" i="40"/>
  <c r="D23" i="42"/>
  <c r="J24" i="43"/>
  <c r="M25" i="44"/>
  <c r="J17" i="46"/>
  <c r="E17" i="46"/>
  <c r="M32" i="33"/>
  <c r="I32" i="33"/>
  <c r="N10" i="34"/>
  <c r="O10" i="34" s="1"/>
  <c r="N10" i="36"/>
  <c r="O10" i="36" s="1"/>
  <c r="N14" i="36"/>
  <c r="O14" i="36" s="1"/>
  <c r="N25" i="37"/>
  <c r="O25" i="37" s="1"/>
  <c r="N18" i="38"/>
  <c r="O18" i="38" s="1"/>
  <c r="J25" i="39"/>
  <c r="M20" i="40"/>
  <c r="F23" i="42"/>
  <c r="N17" i="42"/>
  <c r="O17" i="42" s="1"/>
  <c r="L24" i="43"/>
  <c r="O5" i="46"/>
  <c r="P5" i="46" s="1"/>
  <c r="G23" i="42"/>
  <c r="N10" i="42"/>
  <c r="O10" i="42" s="1"/>
  <c r="M24" i="43"/>
  <c r="M17" i="46"/>
  <c r="K32" i="33"/>
  <c r="E28" i="34"/>
  <c r="L25" i="39"/>
  <c r="I25" i="39"/>
  <c r="H32" i="33"/>
  <c r="I25" i="38"/>
  <c r="K25" i="39"/>
  <c r="N5" i="33"/>
  <c r="O5" i="33" s="1"/>
  <c r="M29" i="37"/>
  <c r="J25" i="38"/>
  <c r="H23" i="42"/>
  <c r="N21" i="42"/>
  <c r="O21" i="42" s="1"/>
  <c r="E25" i="44"/>
  <c r="N17" i="44"/>
  <c r="O17" i="44" s="1"/>
  <c r="D23" i="45"/>
  <c r="N10" i="45"/>
  <c r="O10" i="45" s="1"/>
  <c r="N17" i="46"/>
  <c r="I17" i="46"/>
  <c r="J32" i="33"/>
  <c r="N15" i="33"/>
  <c r="O15" i="33" s="1"/>
  <c r="F30" i="35"/>
  <c r="N30" i="35" s="1"/>
  <c r="O30" i="35" s="1"/>
  <c r="N23" i="38"/>
  <c r="O23" i="38" s="1"/>
  <c r="M25" i="39"/>
  <c r="N14" i="39"/>
  <c r="O14" i="39" s="1"/>
  <c r="I23" i="42"/>
  <c r="N10" i="44"/>
  <c r="O10" i="44" s="1"/>
  <c r="E23" i="45"/>
  <c r="O9" i="46"/>
  <c r="P9" i="46" s="1"/>
  <c r="H29" i="37"/>
  <c r="N29" i="37" s="1"/>
  <c r="O29" i="37" s="1"/>
  <c r="K28" i="34"/>
  <c r="E32" i="33"/>
  <c r="H30" i="35"/>
  <c r="I29" i="37"/>
  <c r="H25" i="44"/>
  <c r="G23" i="45"/>
  <c r="D17" i="46"/>
  <c r="O15" i="46"/>
  <c r="P15" i="46" s="1"/>
  <c r="J23" i="36"/>
  <c r="N14" i="38"/>
  <c r="O14" i="38" s="1"/>
  <c r="G25" i="39"/>
  <c r="N7" i="40"/>
  <c r="O7" i="40" s="1"/>
  <c r="E23" i="41"/>
  <c r="N10" i="41"/>
  <c r="O10" i="41" s="1"/>
  <c r="I25" i="44"/>
  <c r="J23" i="42"/>
  <c r="K23" i="42"/>
  <c r="I28" i="34"/>
  <c r="G23" i="36"/>
  <c r="N23" i="36" s="1"/>
  <c r="O23" i="36" s="1"/>
  <c r="N18" i="36"/>
  <c r="O18" i="36" s="1"/>
  <c r="E25" i="38"/>
  <c r="N25" i="38" s="1"/>
  <c r="O25" i="38" s="1"/>
  <c r="F23" i="41"/>
  <c r="N21" i="41"/>
  <c r="O21" i="41" s="1"/>
  <c r="M23" i="42"/>
  <c r="J25" i="44"/>
  <c r="I23" i="45"/>
  <c r="N21" i="45"/>
  <c r="O21" i="45" s="1"/>
  <c r="N18" i="45"/>
  <c r="O18" i="45" s="1"/>
  <c r="E23" i="36"/>
  <c r="N15" i="37"/>
  <c r="O15" i="37" s="1"/>
  <c r="N23" i="39"/>
  <c r="O23" i="39" s="1"/>
  <c r="D23" i="41"/>
  <c r="N23" i="41" s="1"/>
  <c r="O23" i="41" s="1"/>
  <c r="K25" i="44"/>
  <c r="J23" i="45"/>
  <c r="N30" i="33"/>
  <c r="O30" i="33" s="1"/>
  <c r="G30" i="35"/>
  <c r="N26" i="33"/>
  <c r="O26" i="33" s="1"/>
  <c r="K30" i="35"/>
  <c r="N10" i="37"/>
  <c r="O10" i="37" s="1"/>
  <c r="H23" i="41"/>
  <c r="N13" i="43"/>
  <c r="O13" i="43" s="1"/>
  <c r="N20" i="43"/>
  <c r="O20" i="43" s="1"/>
  <c r="L25" i="44"/>
  <c r="K23" i="45"/>
  <c r="N17" i="41"/>
  <c r="O17" i="41" s="1"/>
  <c r="H23" i="36"/>
  <c r="N19" i="34"/>
  <c r="O19" i="34" s="1"/>
  <c r="L30" i="35"/>
  <c r="N19" i="35"/>
  <c r="O19" i="35" s="1"/>
  <c r="N27" i="35"/>
  <c r="O27" i="35" s="1"/>
  <c r="N20" i="38"/>
  <c r="O20" i="38" s="1"/>
  <c r="N10" i="39"/>
  <c r="O10" i="39" s="1"/>
  <c r="N21" i="39"/>
  <c r="O21" i="39" s="1"/>
  <c r="I23" i="41"/>
  <c r="L23" i="45"/>
  <c r="O24" i="47"/>
  <c r="P24" i="47" s="1"/>
  <c r="N25" i="34"/>
  <c r="O25" i="34" s="1"/>
  <c r="F23" i="45"/>
  <c r="N5" i="36"/>
  <c r="O5" i="36" s="1"/>
  <c r="G32" i="33"/>
  <c r="N32" i="33" s="1"/>
  <c r="O32" i="33" s="1"/>
  <c r="D25" i="39"/>
  <c r="N25" i="39" s="1"/>
  <c r="O25" i="39" s="1"/>
  <c r="D25" i="44"/>
  <c r="N25" i="44" s="1"/>
  <c r="O25" i="44" s="1"/>
  <c r="L17" i="46"/>
  <c r="O17" i="46" s="1"/>
  <c r="P17" i="46" s="1"/>
  <c r="N5" i="42"/>
  <c r="O5" i="42" s="1"/>
  <c r="N5" i="40"/>
  <c r="O5" i="40" s="1"/>
  <c r="H23" i="45"/>
  <c r="N5" i="41"/>
  <c r="O5" i="41" s="1"/>
  <c r="N24" i="33"/>
  <c r="O24" i="33" s="1"/>
  <c r="G28" i="34"/>
  <c r="H24" i="43"/>
  <c r="N5" i="35"/>
  <c r="O5" i="35" s="1"/>
  <c r="D28" i="34"/>
  <c r="N23" i="45" l="1"/>
  <c r="O23" i="45" s="1"/>
  <c r="N28" i="34"/>
  <c r="O28" i="34" s="1"/>
  <c r="N23" i="42"/>
  <c r="O23" i="42" s="1"/>
  <c r="N24" i="43"/>
  <c r="O24" i="43" s="1"/>
</calcChain>
</file>

<file path=xl/sharedStrings.xml><?xml version="1.0" encoding="utf-8"?>
<sst xmlns="http://schemas.openxmlformats.org/spreadsheetml/2006/main" count="654" uniqueCount="119">
  <si>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</si>
  <si>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</si>
  <si>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</si>
  <si>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</si>
  <si>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</si>
  <si>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</si>
  <si>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</si>
  <si>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</si>
  <si>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</si>
  <si>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</si>
  <si>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</si>
  <si>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</si>
  <si>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</si>
  <si>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Permits, Fees, and Special Assessments</t>
  </si>
  <si>
    <t>Franchise Fee - Electricity</t>
  </si>
  <si>
    <t>Franchise Fee - Gas</t>
  </si>
  <si>
    <t>Franchise Fee - Cable Television</t>
  </si>
  <si>
    <t>Federal Grant - General Government</t>
  </si>
  <si>
    <t>Intergovernmental Revenue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</si>
  <si>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</si>
  <si>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</si>
  <si>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</si>
  <si>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</si>
  <si>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</si>
  <si>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</si>
  <si>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</si>
  <si>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</si>
  <si>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</si>
  <si>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</si>
  <si>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</si>
  <si>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</si>
  <si>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</si>
  <si>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</si>
  <si>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</si>
  <si>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</si>
  <si>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</si>
  <si>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</si>
  <si>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</si>
  <si>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</si>
  <si>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</si>
  <si>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</si>
  <si>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</si>
  <si>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</si>
  <si>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</si>
  <si>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</si>
  <si>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</si>
  <si>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Worthington Springs Revenues Reported by Account Code and Fund Type</t>
  </si>
  <si>
    <t>Local Fiscal Year Ended September 30, 2010</t>
  </si>
  <si>
    <t>Other Permits, Fees, and Special Assessments</t>
  </si>
  <si>
    <t>Proceeds of General Capital Asset Dispositions - Compensation for Loss</t>
  </si>
  <si>
    <t>2010 Municipal Census Population:</t>
  </si>
  <si>
    <t>Local Fiscal Year Ended September 30, 2011</t>
  </si>
  <si>
    <t>Local Option Taxes</t>
  </si>
  <si>
    <t>Impact Fees - Commercial - Public Safety</t>
  </si>
  <si>
    <t>General Gov't (Not Court-Related) - Other General Gov't Charges and Fees</t>
  </si>
  <si>
    <t>Proceeds - Debt Proceeds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</si>
  <si>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</si>
  <si>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</si>
  <si>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</si>
  <si>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</si>
  <si>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</si>
  <si>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</si>
  <si>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</si>
  <si>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</si>
  <si>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</si>
  <si>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</si>
  <si>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Licenses</t>
  </si>
  <si>
    <t>State Shared Revenues - General Government - Revenue Sharing Proceeds</t>
  </si>
  <si>
    <t>State Shared Revenues - General Government - Local Government Half-Cent Sales Tax</t>
  </si>
  <si>
    <t>State Shared Revenues - Transportation - Other Transportation</t>
  </si>
  <si>
    <t>Fines - Local Ordinance Violations</t>
  </si>
  <si>
    <t>2013 Municipal Population:</t>
  </si>
  <si>
    <t>Local Fiscal Year Ended September 30, 2014</t>
  </si>
  <si>
    <t>State Shared Revenues - Other</t>
  </si>
  <si>
    <t>Transportation - Other Transportation Charges</t>
  </si>
  <si>
    <t>Other Charges for Services</t>
  </si>
  <si>
    <t>Other Judgments, Fines, and Forfeits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</si>
  <si>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</si>
  <si>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</si>
  <si>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</si>
  <si>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</si>
  <si>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Transportation - Other Transportation</t>
  </si>
  <si>
    <t>2016 Municipal Population:</t>
  </si>
  <si>
    <t>Local Fiscal Year Ended September 30, 2017</t>
  </si>
  <si>
    <t>2017 Municipal Population:</t>
  </si>
  <si>
    <t>Local Fiscal Year Ended September 30, 2018</t>
  </si>
  <si>
    <t>Franchise Fee - Other</t>
  </si>
  <si>
    <t>Federal Grant - Culture / Recreation</t>
  </si>
  <si>
    <t>2018 Municipal Population:</t>
  </si>
  <si>
    <t>Local Fiscal Year Ended September 30, 2019</t>
  </si>
  <si>
    <t>Federal Grant - Economic Environment</t>
  </si>
  <si>
    <t>Culture / Recreation - Parks and Recreation</t>
  </si>
  <si>
    <t>Other Miscellaneous Revenues - Settlements</t>
  </si>
  <si>
    <t>2019 Municipal Population:</t>
  </si>
  <si>
    <t>Local Fiscal Year Ended September 30, 2020</t>
  </si>
  <si>
    <t>Culture / Recreation - Special Recreation Facilities</t>
  </si>
  <si>
    <t>Court-Ordered Judgments and Fines - As Decided by County Court Civil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</si>
  <si>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</si>
  <si>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</si>
  <si>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</si>
  <si>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</si>
  <si>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</si>
  <si>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</si>
  <si>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Other General Taxes</t>
  </si>
  <si>
    <t>Intergovernmental Revenues</t>
  </si>
  <si>
    <t>State Shared Revenues - General Government - Other General Government</t>
  </si>
  <si>
    <t>2021 Municipal Population:</t>
  </si>
  <si>
    <t>Local Fiscal Year Ended September 30, 2022</t>
  </si>
  <si>
    <t>First Local Option Fuel Tax (1 to 6 Cents Local Option Fuel Tax)</t>
  </si>
  <si>
    <t>State Communications Services Taxes</t>
  </si>
  <si>
    <t>Federal Grant - American Rescue Plan Act Funds</t>
  </si>
  <si>
    <t>State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</si>
  <si>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</si>
  <si>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</si>
  <si>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Shared Revenues - Culture / Recreation</t>
  </si>
  <si>
    <t>2022 Municipal Population:</t>
  </si>
  <si>
    <t>Local Fiscal Year Ended September 30, 2023</t>
  </si>
  <si>
    <t>Local Government Infrastructure Surtax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</si>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</sst>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8A98-0A50-443C-974F-783B41B23D3F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116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39</v>
      </c>
      <c r="B3" s="108"/>
      <c r="C3" s="109"/>
      <c r="D3" s="113" t="s">
        <v>24</v>
      </c>
      <c r="E3" s="114"/>
      <c r="F3" s="114"/>
      <c r="G3" s="114"/>
      <c r="H3" s="115"/>
      <c r="I3" s="113" t="s">
        <v>25</v>
      </c>
      <c r="J3" s="115"/>
      <c r="K3" s="113" t="s">
        <v>27</v>
      </c>
      <c r="L3" s="114"/>
      <c r="M3" s="115"/>
      <c r="N3" s="49"/>
      <c r="O3" s="50"/>
      <c r="P3" s="116" t="s">
        <v>99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40</v>
      </c>
      <c r="F4" s="52" t="s">
        <v>41</v>
      </c>
      <c r="G4" s="52" t="s">
        <v>42</v>
      </c>
      <c r="H4" s="52" t="s">
        <v>5</v>
      </c>
      <c r="I4" s="52" t="s">
        <v>6</v>
      </c>
      <c r="J4" s="53" t="s">
        <v>43</v>
      </c>
      <c r="K4" s="53" t="s">
        <v>7</v>
      </c>
      <c r="L4" s="53" t="s">
        <v>8</v>
      </c>
      <c r="M4" s="53" t="s">
        <v>100</v>
      </c>
      <c r="N4" s="53" t="s">
        <v>9</v>
      </c>
      <c r="O4" s="53" t="s">
        <v>101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102</v>
      </c>
      <c r="B5" s="57"/>
      <c r="C5" s="57"/>
      <c r="D5" s="58">
        <f>SUM(D6:D9)</f>
        <v>64348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64348</v>
      </c>
      <c r="P5" s="60">
        <f>(O5/P$26)</f>
        <v>140.49781659388645</v>
      </c>
      <c r="Q5" s="61"/>
    </row>
    <row r="6" spans="1:134">
      <c r="A6" s="63"/>
      <c r="B6" s="64">
        <v>311</v>
      </c>
      <c r="C6" s="65" t="s">
        <v>2</v>
      </c>
      <c r="D6" s="66">
        <v>14676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14676</v>
      </c>
      <c r="P6" s="67">
        <f>(O6/P$26)</f>
        <v>32.043668122270745</v>
      </c>
      <c r="Q6" s="68"/>
    </row>
    <row r="7" spans="1:134">
      <c r="A7" s="63"/>
      <c r="B7" s="64">
        <v>312.41000000000003</v>
      </c>
      <c r="C7" s="65" t="s">
        <v>108</v>
      </c>
      <c r="D7" s="66">
        <v>4105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4105</v>
      </c>
      <c r="P7" s="67">
        <f>(O7/P$26)</f>
        <v>8.962882096069869</v>
      </c>
      <c r="Q7" s="68"/>
    </row>
    <row r="8" spans="1:134">
      <c r="A8" s="63"/>
      <c r="B8" s="64">
        <v>312.63</v>
      </c>
      <c r="C8" s="65" t="s">
        <v>117</v>
      </c>
      <c r="D8" s="66">
        <v>41466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41466</v>
      </c>
      <c r="P8" s="67">
        <f>(O8/P$26)</f>
        <v>90.537117903930124</v>
      </c>
      <c r="Q8" s="68"/>
    </row>
    <row r="9" spans="1:134">
      <c r="A9" s="63"/>
      <c r="B9" s="64">
        <v>315.10000000000002</v>
      </c>
      <c r="C9" s="65" t="s">
        <v>109</v>
      </c>
      <c r="D9" s="66">
        <v>4101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4101</v>
      </c>
      <c r="P9" s="67">
        <f>(O9/P$26)</f>
        <v>8.9541484716157207</v>
      </c>
      <c r="Q9" s="68"/>
    </row>
    <row r="10" spans="1:134" ht="15.75">
      <c r="A10" s="69" t="s">
        <v>13</v>
      </c>
      <c r="B10" s="70"/>
      <c r="C10" s="71"/>
      <c r="D10" s="72">
        <f>SUM(D11:D12)</f>
        <v>32228</v>
      </c>
      <c r="E10" s="72">
        <f>SUM(E11:E12)</f>
        <v>0</v>
      </c>
      <c r="F10" s="72">
        <f>SUM(F11:F12)</f>
        <v>0</v>
      </c>
      <c r="G10" s="72">
        <f>SUM(G11:G12)</f>
        <v>0</v>
      </c>
      <c r="H10" s="72">
        <f>SUM(H11:H12)</f>
        <v>0</v>
      </c>
      <c r="I10" s="72">
        <f>SUM(I11:I12)</f>
        <v>0</v>
      </c>
      <c r="J10" s="72">
        <f>SUM(J11:J12)</f>
        <v>0</v>
      </c>
      <c r="K10" s="72">
        <f>SUM(K11:K12)</f>
        <v>0</v>
      </c>
      <c r="L10" s="72">
        <f>SUM(L11:L12)</f>
        <v>0</v>
      </c>
      <c r="M10" s="72">
        <f>SUM(M11:M12)</f>
        <v>0</v>
      </c>
      <c r="N10" s="72">
        <f>SUM(N11:N12)</f>
        <v>0</v>
      </c>
      <c r="O10" s="73">
        <f>SUM(D10:N10)</f>
        <v>32228</v>
      </c>
      <c r="P10" s="74">
        <f>(O10/P$26)</f>
        <v>70.366812227074234</v>
      </c>
      <c r="Q10" s="75"/>
    </row>
    <row r="11" spans="1:134">
      <c r="A11" s="63"/>
      <c r="B11" s="64">
        <v>323.10000000000002</v>
      </c>
      <c r="C11" s="65" t="s">
        <v>14</v>
      </c>
      <c r="D11" s="66">
        <v>31959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:O12" si="1">SUM(D11:N11)</f>
        <v>31959</v>
      </c>
      <c r="P11" s="67">
        <f>(O11/P$26)</f>
        <v>69.779475982532745</v>
      </c>
      <c r="Q11" s="68"/>
    </row>
    <row r="12" spans="1:134">
      <c r="A12" s="63"/>
      <c r="B12" s="64">
        <v>323.39999999999998</v>
      </c>
      <c r="C12" s="65" t="s">
        <v>15</v>
      </c>
      <c r="D12" s="66">
        <v>269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1"/>
        <v>269</v>
      </c>
      <c r="P12" s="67">
        <f>(O12/P$26)</f>
        <v>0.5873362445414847</v>
      </c>
      <c r="Q12" s="68"/>
    </row>
    <row r="13" spans="1:134" ht="15.75">
      <c r="A13" s="69" t="s">
        <v>104</v>
      </c>
      <c r="B13" s="70"/>
      <c r="C13" s="71"/>
      <c r="D13" s="72">
        <f>SUM(D14:D18)</f>
        <v>165455</v>
      </c>
      <c r="E13" s="72">
        <f>SUM(E14:E18)</f>
        <v>0</v>
      </c>
      <c r="F13" s="72">
        <f>SUM(F14:F18)</f>
        <v>0</v>
      </c>
      <c r="G13" s="72">
        <f>SUM(G14:G18)</f>
        <v>0</v>
      </c>
      <c r="H13" s="72">
        <f>SUM(H14:H18)</f>
        <v>0</v>
      </c>
      <c r="I13" s="72">
        <f>SUM(I14:I18)</f>
        <v>0</v>
      </c>
      <c r="J13" s="72">
        <f>SUM(J14:J18)</f>
        <v>0</v>
      </c>
      <c r="K13" s="72">
        <f>SUM(K14:K18)</f>
        <v>0</v>
      </c>
      <c r="L13" s="72">
        <f>SUM(L14:L18)</f>
        <v>0</v>
      </c>
      <c r="M13" s="72">
        <f>SUM(M14:M18)</f>
        <v>0</v>
      </c>
      <c r="N13" s="72">
        <f>SUM(N14:N18)</f>
        <v>0</v>
      </c>
      <c r="O13" s="73">
        <f>SUM(D13:N13)</f>
        <v>165455</v>
      </c>
      <c r="P13" s="74">
        <f>(O13/P$26)</f>
        <v>361.25545851528386</v>
      </c>
      <c r="Q13" s="75"/>
    </row>
    <row r="14" spans="1:134">
      <c r="A14" s="63"/>
      <c r="B14" s="64">
        <v>331.51</v>
      </c>
      <c r="C14" s="65" t="s">
        <v>110</v>
      </c>
      <c r="D14" s="66">
        <v>101981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8" si="2">SUM(D14:N14)</f>
        <v>101981</v>
      </c>
      <c r="P14" s="67">
        <f>(O14/P$26)</f>
        <v>222.66593886462883</v>
      </c>
      <c r="Q14" s="68"/>
    </row>
    <row r="15" spans="1:134">
      <c r="A15" s="63"/>
      <c r="B15" s="64">
        <v>334.1</v>
      </c>
      <c r="C15" s="65" t="s">
        <v>111</v>
      </c>
      <c r="D15" s="66">
        <v>10500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10500</v>
      </c>
      <c r="P15" s="67">
        <f>(O15/P$26)</f>
        <v>22.925764192139738</v>
      </c>
      <c r="Q15" s="68"/>
    </row>
    <row r="16" spans="1:134">
      <c r="A16" s="63"/>
      <c r="B16" s="64">
        <v>334.49</v>
      </c>
      <c r="C16" s="65" t="s">
        <v>19</v>
      </c>
      <c r="D16" s="66">
        <v>6654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6654</v>
      </c>
      <c r="P16" s="67">
        <f>(O16/P$26)</f>
        <v>14.528384279475983</v>
      </c>
      <c r="Q16" s="68"/>
    </row>
    <row r="17" spans="1:120">
      <c r="A17" s="63"/>
      <c r="B17" s="64">
        <v>335.125</v>
      </c>
      <c r="C17" s="65" t="s">
        <v>112</v>
      </c>
      <c r="D17" s="66">
        <v>30604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30604</v>
      </c>
      <c r="P17" s="67">
        <f>(O17/P$26)</f>
        <v>66.820960698689959</v>
      </c>
      <c r="Q17" s="68"/>
    </row>
    <row r="18" spans="1:120">
      <c r="A18" s="63"/>
      <c r="B18" s="64">
        <v>335.18</v>
      </c>
      <c r="C18" s="65" t="s">
        <v>113</v>
      </c>
      <c r="D18" s="66">
        <v>15716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15716</v>
      </c>
      <c r="P18" s="67">
        <f>(O18/P$26)</f>
        <v>34.314410480349345</v>
      </c>
      <c r="Q18" s="68"/>
    </row>
    <row r="19" spans="1:120" ht="15.75">
      <c r="A19" s="69" t="s">
        <v>29</v>
      </c>
      <c r="B19" s="70"/>
      <c r="C19" s="71"/>
      <c r="D19" s="72">
        <f>SUM(D20:D20)</f>
        <v>748</v>
      </c>
      <c r="E19" s="72">
        <f>SUM(E20:E20)</f>
        <v>0</v>
      </c>
      <c r="F19" s="72">
        <f>SUM(F20:F20)</f>
        <v>0</v>
      </c>
      <c r="G19" s="72">
        <f>SUM(G20:G20)</f>
        <v>0</v>
      </c>
      <c r="H19" s="72">
        <f>SUM(H20:H20)</f>
        <v>0</v>
      </c>
      <c r="I19" s="72">
        <f>SUM(I20:I20)</f>
        <v>0</v>
      </c>
      <c r="J19" s="72">
        <f>SUM(J20:J20)</f>
        <v>0</v>
      </c>
      <c r="K19" s="72">
        <f>SUM(K20:K20)</f>
        <v>0</v>
      </c>
      <c r="L19" s="72">
        <f>SUM(L20:L20)</f>
        <v>0</v>
      </c>
      <c r="M19" s="72">
        <f>SUM(M20:M20)</f>
        <v>0</v>
      </c>
      <c r="N19" s="72">
        <f>SUM(N20:N20)</f>
        <v>0</v>
      </c>
      <c r="O19" s="72">
        <f>SUM(D19:N19)</f>
        <v>748</v>
      </c>
      <c r="P19" s="74">
        <f>(O19/P$26)</f>
        <v>1.6331877729257642</v>
      </c>
      <c r="Q19" s="75"/>
    </row>
    <row r="20" spans="1:120">
      <c r="A20" s="76"/>
      <c r="B20" s="77">
        <v>354</v>
      </c>
      <c r="C20" s="78" t="s">
        <v>70</v>
      </c>
      <c r="D20" s="66">
        <v>748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" si="3">SUM(D20:N20)</f>
        <v>748</v>
      </c>
      <c r="P20" s="67">
        <f>(O20/P$26)</f>
        <v>1.6331877729257642</v>
      </c>
      <c r="Q20" s="68"/>
    </row>
    <row r="21" spans="1:120" ht="15.75">
      <c r="A21" s="69" t="s">
        <v>3</v>
      </c>
      <c r="B21" s="70"/>
      <c r="C21" s="71"/>
      <c r="D21" s="72">
        <f>SUM(D22:D23)</f>
        <v>10540</v>
      </c>
      <c r="E21" s="72">
        <f>SUM(E22:E23)</f>
        <v>0</v>
      </c>
      <c r="F21" s="72">
        <f>SUM(F22:F23)</f>
        <v>0</v>
      </c>
      <c r="G21" s="72">
        <f>SUM(G22:G23)</f>
        <v>0</v>
      </c>
      <c r="H21" s="72">
        <f>SUM(H22:H23)</f>
        <v>0</v>
      </c>
      <c r="I21" s="72">
        <f>SUM(I22:I23)</f>
        <v>0</v>
      </c>
      <c r="J21" s="72">
        <f>SUM(J22:J23)</f>
        <v>0</v>
      </c>
      <c r="K21" s="72">
        <f>SUM(K22:K23)</f>
        <v>0</v>
      </c>
      <c r="L21" s="72">
        <f>SUM(L22:L23)</f>
        <v>0</v>
      </c>
      <c r="M21" s="72">
        <f>SUM(M22:M23)</f>
        <v>0</v>
      </c>
      <c r="N21" s="72">
        <f>SUM(N22:N23)</f>
        <v>0</v>
      </c>
      <c r="O21" s="72">
        <f>SUM(D21:N21)</f>
        <v>10540</v>
      </c>
      <c r="P21" s="74">
        <f>(O21/P$26)</f>
        <v>23.013100436681224</v>
      </c>
      <c r="Q21" s="75"/>
    </row>
    <row r="22" spans="1:120">
      <c r="A22" s="63"/>
      <c r="B22" s="64">
        <v>362</v>
      </c>
      <c r="C22" s="65" t="s">
        <v>36</v>
      </c>
      <c r="D22" s="66">
        <v>10085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3" si="4">SUM(D22:N22)</f>
        <v>10085</v>
      </c>
      <c r="P22" s="67">
        <f>(O22/P$26)</f>
        <v>22.019650655021834</v>
      </c>
      <c r="Q22" s="68"/>
    </row>
    <row r="23" spans="1:120" ht="15.75" thickBot="1">
      <c r="A23" s="63"/>
      <c r="B23" s="64">
        <v>369.9</v>
      </c>
      <c r="C23" s="65" t="s">
        <v>37</v>
      </c>
      <c r="D23" s="66">
        <v>455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455</v>
      </c>
      <c r="P23" s="67">
        <f>(O23/P$26)</f>
        <v>0.99344978165938869</v>
      </c>
      <c r="Q23" s="68"/>
    </row>
    <row r="24" spans="1:120" ht="16.5" thickBot="1">
      <c r="A24" s="79" t="s">
        <v>32</v>
      </c>
      <c r="B24" s="80"/>
      <c r="C24" s="81"/>
      <c r="D24" s="82">
        <f>SUM(D5,D10,D13,D19,D21)</f>
        <v>273319</v>
      </c>
      <c r="E24" s="82">
        <f t="shared" ref="E24:N24" si="5">SUM(E5,E10,E13,E19,E21)</f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82">
        <f t="shared" si="5"/>
        <v>0</v>
      </c>
      <c r="L24" s="82">
        <f t="shared" si="5"/>
        <v>0</v>
      </c>
      <c r="M24" s="82">
        <f t="shared" si="5"/>
        <v>0</v>
      </c>
      <c r="N24" s="82">
        <f t="shared" si="5"/>
        <v>0</v>
      </c>
      <c r="O24" s="82">
        <f>SUM(D24:N24)</f>
        <v>273319</v>
      </c>
      <c r="P24" s="83">
        <f>(O24/P$26)</f>
        <v>596.76637554585147</v>
      </c>
      <c r="Q24" s="61"/>
      <c r="R24" s="84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</row>
    <row r="25" spans="1:120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8"/>
    </row>
    <row r="26" spans="1:120">
      <c r="A26" s="89"/>
      <c r="B26" s="90"/>
      <c r="C26" s="90"/>
      <c r="D26" s="91"/>
      <c r="E26" s="91"/>
      <c r="F26" s="91"/>
      <c r="G26" s="91"/>
      <c r="H26" s="91"/>
      <c r="I26" s="91"/>
      <c r="J26" s="91"/>
      <c r="K26" s="91"/>
      <c r="L26" s="91"/>
      <c r="M26" s="94" t="s">
        <v>118</v>
      </c>
      <c r="N26" s="94"/>
      <c r="O26" s="94"/>
      <c r="P26" s="92">
        <v>458</v>
      </c>
    </row>
    <row r="27" spans="1:120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20" ht="15.75" customHeight="1" thickBot="1">
      <c r="A28" s="98" t="s">
        <v>57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58148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58148</v>
      </c>
      <c r="O5" s="33">
        <f t="shared" ref="O5:O25" si="2">(N5/O$27)</f>
        <v>139.11004784688996</v>
      </c>
      <c r="P5" s="6"/>
    </row>
    <row r="6" spans="1:133">
      <c r="A6" s="12"/>
      <c r="B6" s="25">
        <v>311</v>
      </c>
      <c r="C6" s="20" t="s">
        <v>2</v>
      </c>
      <c r="D6" s="46">
        <v>9706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9706</v>
      </c>
      <c r="O6" s="47">
        <f t="shared" si="2"/>
        <v>23.220095693779903</v>
      </c>
      <c r="P6" s="9"/>
    </row>
    <row r="7" spans="1:133">
      <c r="A7" s="12"/>
      <c r="B7" s="25">
        <v>312.10000000000002</v>
      </c>
      <c r="C7" s="20" t="s">
        <v>52</v>
      </c>
      <c r="D7" s="46">
        <v>27845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27845</v>
      </c>
      <c r="O7" s="47">
        <f t="shared" si="2"/>
        <v>66.614832535885171</v>
      </c>
      <c r="P7" s="9"/>
    </row>
    <row r="8" spans="1:133">
      <c r="A8" s="12"/>
      <c r="B8" s="25">
        <v>312.60000000000002</v>
      </c>
      <c r="C8" s="20" t="s">
        <v>11</v>
      </c>
      <c r="D8" s="46">
        <v>18775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18775</v>
      </c>
      <c r="O8" s="47">
        <f t="shared" si="2"/>
        <v>44.91626794258373</v>
      </c>
      <c r="P8" s="9"/>
    </row>
    <row r="9" spans="1:133">
      <c r="A9" s="12"/>
      <c r="B9" s="25">
        <v>315</v>
      </c>
      <c r="C9" s="20" t="s">
        <v>65</v>
      </c>
      <c r="D9" s="46">
        <v>1822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1822</v>
      </c>
      <c r="O9" s="47">
        <f t="shared" si="2"/>
        <v>4.3588516746411488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23691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23691</v>
      </c>
      <c r="O10" s="45">
        <f t="shared" si="2"/>
        <v>56.677033492822964</v>
      </c>
      <c r="P10" s="10"/>
    </row>
    <row r="11" spans="1:133">
      <c r="A11" s="12"/>
      <c r="B11" s="25">
        <v>323.10000000000002</v>
      </c>
      <c r="C11" s="20" t="s">
        <v>14</v>
      </c>
      <c r="D11" s="46">
        <v>23233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23233</v>
      </c>
      <c r="O11" s="47">
        <f t="shared" si="2"/>
        <v>55.581339712918663</v>
      </c>
      <c r="P11" s="9"/>
    </row>
    <row r="12" spans="1:133">
      <c r="A12" s="12"/>
      <c r="B12" s="25">
        <v>323.39999999999998</v>
      </c>
      <c r="C12" s="20" t="s">
        <v>15</v>
      </c>
      <c r="D12" s="46">
        <v>323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323</v>
      </c>
      <c r="O12" s="47">
        <f t="shared" si="2"/>
        <v>0.77272727272727271</v>
      </c>
      <c r="P12" s="9"/>
    </row>
    <row r="13" spans="1:133">
      <c r="A13" s="12"/>
      <c r="B13" s="25">
        <v>329</v>
      </c>
      <c r="C13" s="20" t="s">
        <v>48</v>
      </c>
      <c r="D13" s="46">
        <v>135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</v>
      </c>
      <c r="O13" s="47">
        <f t="shared" si="2"/>
        <v>0.32296650717703351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SUM(D15:D17)</f>
        <v>78545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78545</v>
      </c>
      <c r="O14" s="45">
        <f t="shared" si="2"/>
        <v>187.90669856459331</v>
      </c>
      <c r="P14" s="10"/>
    </row>
    <row r="15" spans="1:133">
      <c r="A15" s="12"/>
      <c r="B15" s="25">
        <v>335.12</v>
      </c>
      <c r="C15" s="20" t="s">
        <v>67</v>
      </c>
      <c r="D15" s="46">
        <v>12921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12921</v>
      </c>
      <c r="O15" s="47">
        <f t="shared" si="2"/>
        <v>30.911483253588518</v>
      </c>
      <c r="P15" s="9"/>
    </row>
    <row r="16" spans="1:133">
      <c r="A16" s="12"/>
      <c r="B16" s="25">
        <v>335.18</v>
      </c>
      <c r="C16" s="20" t="s">
        <v>68</v>
      </c>
      <c r="D16" s="46">
        <v>7991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7991</v>
      </c>
      <c r="O16" s="47">
        <f t="shared" si="2"/>
        <v>19.117224880382775</v>
      </c>
      <c r="P16" s="9"/>
    </row>
    <row r="17" spans="1:119">
      <c r="A17" s="12"/>
      <c r="B17" s="25">
        <v>335.9</v>
      </c>
      <c r="C17" s="20" t="s">
        <v>73</v>
      </c>
      <c r="D17" s="46">
        <v>57633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57633</v>
      </c>
      <c r="O17" s="47">
        <f t="shared" si="2"/>
        <v>137.87799043062202</v>
      </c>
      <c r="P17" s="9"/>
    </row>
    <row r="18" spans="1:119" ht="15.75">
      <c r="A18" s="29" t="s">
        <v>28</v>
      </c>
      <c r="B18" s="30"/>
      <c r="C18" s="31"/>
      <c r="D18" s="32">
        <f t="shared" ref="D18:M18" si="5">SUM(D19:D20)</f>
        <v>9020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9020</v>
      </c>
      <c r="O18" s="45">
        <f t="shared" si="2"/>
        <v>21.578947368421051</v>
      </c>
      <c r="P18" s="10"/>
    </row>
    <row r="19" spans="1:119">
      <c r="A19" s="12"/>
      <c r="B19" s="25">
        <v>344.9</v>
      </c>
      <c r="C19" s="20" t="s">
        <v>74</v>
      </c>
      <c r="D19" s="46">
        <v>5309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5309</v>
      </c>
      <c r="O19" s="47">
        <f t="shared" si="2"/>
        <v>12.700956937799043</v>
      </c>
      <c r="P19" s="9"/>
    </row>
    <row r="20" spans="1:119">
      <c r="A20" s="12"/>
      <c r="B20" s="25">
        <v>349</v>
      </c>
      <c r="C20" s="20" t="s">
        <v>75</v>
      </c>
      <c r="D20" s="46">
        <v>3711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3711</v>
      </c>
      <c r="O20" s="47">
        <f t="shared" si="2"/>
        <v>8.8779904306220097</v>
      </c>
      <c r="P20" s="9"/>
    </row>
    <row r="21" spans="1:119" ht="15.75">
      <c r="A21" s="29" t="s">
        <v>29</v>
      </c>
      <c r="B21" s="30"/>
      <c r="C21" s="31"/>
      <c r="D21" s="32">
        <f t="shared" ref="D21:M21" si="6">SUM(D22:D22)</f>
        <v>680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680</v>
      </c>
      <c r="O21" s="45">
        <f t="shared" si="2"/>
        <v>1.6267942583732058</v>
      </c>
      <c r="P21" s="10"/>
    </row>
    <row r="22" spans="1:119">
      <c r="A22" s="13"/>
      <c r="B22" s="39">
        <v>359</v>
      </c>
      <c r="C22" s="21" t="s">
        <v>76</v>
      </c>
      <c r="D22" s="46">
        <v>680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680</v>
      </c>
      <c r="O22" s="47">
        <f t="shared" si="2"/>
        <v>1.6267942583732058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SUM(D24:D24)</f>
        <v>2213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2213</v>
      </c>
      <c r="O23" s="45">
        <f t="shared" si="2"/>
        <v>5.294258373205742</v>
      </c>
      <c r="P23" s="10"/>
    </row>
    <row r="24" spans="1:119" ht="15.75" thickBot="1">
      <c r="A24" s="12"/>
      <c r="B24" s="25">
        <v>369.9</v>
      </c>
      <c r="C24" s="20" t="s">
        <v>37</v>
      </c>
      <c r="D24" s="46">
        <v>2213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2213</v>
      </c>
      <c r="O24" s="47">
        <f t="shared" si="2"/>
        <v>5.294258373205742</v>
      </c>
      <c r="P24" s="9"/>
    </row>
    <row r="25" spans="1:119" ht="16.5" thickBot="1">
      <c r="A25" s="14" t="s">
        <v>32</v>
      </c>
      <c r="B25" s="23"/>
      <c r="C25" s="22"/>
      <c r="D25" s="15">
        <f>SUM(D5,D10,D14,D18,D21,D23)</f>
        <v>172297</v>
      </c>
      <c r="E25" s="15">
        <f t="shared" ref="E25:M25" si="8">SUM(E5,E10,E14,E18,E21,E23)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172297</v>
      </c>
      <c r="O25" s="38">
        <f t="shared" si="2"/>
        <v>412.19377990430621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77</v>
      </c>
      <c r="M27" s="118"/>
      <c r="N27" s="118"/>
      <c r="O27" s="43">
        <v>418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57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57436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57436</v>
      </c>
      <c r="O5" s="33">
        <f t="shared" ref="O5:O25" si="2">(N5/O$27)</f>
        <v>146.89514066496164</v>
      </c>
      <c r="P5" s="6"/>
    </row>
    <row r="6" spans="1:133">
      <c r="A6" s="12"/>
      <c r="B6" s="25">
        <v>311</v>
      </c>
      <c r="C6" s="20" t="s">
        <v>2</v>
      </c>
      <c r="D6" s="46">
        <v>9704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9704</v>
      </c>
      <c r="O6" s="47">
        <f t="shared" si="2"/>
        <v>24.818414322250639</v>
      </c>
      <c r="P6" s="9"/>
    </row>
    <row r="7" spans="1:133">
      <c r="A7" s="12"/>
      <c r="B7" s="25">
        <v>312.10000000000002</v>
      </c>
      <c r="C7" s="20" t="s">
        <v>52</v>
      </c>
      <c r="D7" s="46">
        <v>27026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27026</v>
      </c>
      <c r="O7" s="47">
        <f t="shared" si="2"/>
        <v>69.120204603580561</v>
      </c>
      <c r="P7" s="9"/>
    </row>
    <row r="8" spans="1:133">
      <c r="A8" s="12"/>
      <c r="B8" s="25">
        <v>312.60000000000002</v>
      </c>
      <c r="C8" s="20" t="s">
        <v>11</v>
      </c>
      <c r="D8" s="46">
        <v>17127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17127</v>
      </c>
      <c r="O8" s="47">
        <f t="shared" si="2"/>
        <v>43.803069053708441</v>
      </c>
      <c r="P8" s="9"/>
    </row>
    <row r="9" spans="1:133">
      <c r="A9" s="12"/>
      <c r="B9" s="25">
        <v>315</v>
      </c>
      <c r="C9" s="20" t="s">
        <v>65</v>
      </c>
      <c r="D9" s="46">
        <v>3579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3579</v>
      </c>
      <c r="O9" s="47">
        <f t="shared" si="2"/>
        <v>9.1534526854219944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22012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22012</v>
      </c>
      <c r="O10" s="45">
        <f t="shared" si="2"/>
        <v>56.296675191815858</v>
      </c>
      <c r="P10" s="10"/>
    </row>
    <row r="11" spans="1:133">
      <c r="A11" s="12"/>
      <c r="B11" s="25">
        <v>323.10000000000002</v>
      </c>
      <c r="C11" s="20" t="s">
        <v>14</v>
      </c>
      <c r="D11" s="46">
        <v>21484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21484</v>
      </c>
      <c r="O11" s="47">
        <f t="shared" si="2"/>
        <v>54.946291560102303</v>
      </c>
      <c r="P11" s="9"/>
    </row>
    <row r="12" spans="1:133">
      <c r="A12" s="12"/>
      <c r="B12" s="25">
        <v>323.39999999999998</v>
      </c>
      <c r="C12" s="20" t="s">
        <v>15</v>
      </c>
      <c r="D12" s="46">
        <v>238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238</v>
      </c>
      <c r="O12" s="47">
        <f t="shared" si="2"/>
        <v>0.60869565217391308</v>
      </c>
      <c r="P12" s="9"/>
    </row>
    <row r="13" spans="1:133">
      <c r="A13" s="12"/>
      <c r="B13" s="25">
        <v>367</v>
      </c>
      <c r="C13" s="20" t="s">
        <v>66</v>
      </c>
      <c r="D13" s="46">
        <v>290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290</v>
      </c>
      <c r="O13" s="47">
        <f t="shared" si="2"/>
        <v>0.74168797953964194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SUM(D15:D17)</f>
        <v>23392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23392</v>
      </c>
      <c r="O14" s="45">
        <f t="shared" si="2"/>
        <v>59.826086956521742</v>
      </c>
      <c r="P14" s="10"/>
    </row>
    <row r="15" spans="1:133">
      <c r="A15" s="12"/>
      <c r="B15" s="25">
        <v>335.12</v>
      </c>
      <c r="C15" s="20" t="s">
        <v>67</v>
      </c>
      <c r="D15" s="46">
        <v>11583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11583</v>
      </c>
      <c r="O15" s="47">
        <f t="shared" si="2"/>
        <v>29.624040920716112</v>
      </c>
      <c r="P15" s="9"/>
    </row>
    <row r="16" spans="1:133">
      <c r="A16" s="12"/>
      <c r="B16" s="25">
        <v>335.18</v>
      </c>
      <c r="C16" s="20" t="s">
        <v>68</v>
      </c>
      <c r="D16" s="46">
        <v>7354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7354</v>
      </c>
      <c r="O16" s="47">
        <f t="shared" si="2"/>
        <v>18.808184143222505</v>
      </c>
      <c r="P16" s="9"/>
    </row>
    <row r="17" spans="1:119">
      <c r="A17" s="12"/>
      <c r="B17" s="25">
        <v>335.49</v>
      </c>
      <c r="C17" s="20" t="s">
        <v>69</v>
      </c>
      <c r="D17" s="46">
        <v>4455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4455</v>
      </c>
      <c r="O17" s="47">
        <f t="shared" si="2"/>
        <v>11.39386189258312</v>
      </c>
      <c r="P17" s="9"/>
    </row>
    <row r="18" spans="1:119" ht="15.75">
      <c r="A18" s="29" t="s">
        <v>29</v>
      </c>
      <c r="B18" s="30"/>
      <c r="C18" s="31"/>
      <c r="D18" s="32">
        <f t="shared" ref="D18:M18" si="5">SUM(D19:D19)</f>
        <v>83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83</v>
      </c>
      <c r="O18" s="45">
        <f t="shared" si="2"/>
        <v>0.21227621483375958</v>
      </c>
      <c r="P18" s="10"/>
    </row>
    <row r="19" spans="1:119">
      <c r="A19" s="13"/>
      <c r="B19" s="39">
        <v>354</v>
      </c>
      <c r="C19" s="21" t="s">
        <v>70</v>
      </c>
      <c r="D19" s="46">
        <v>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</v>
      </c>
      <c r="O19" s="47">
        <f t="shared" si="2"/>
        <v>0.21227621483375958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6455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6455</v>
      </c>
      <c r="O20" s="45">
        <f t="shared" si="2"/>
        <v>16.508951406649615</v>
      </c>
      <c r="P20" s="10"/>
    </row>
    <row r="21" spans="1:119">
      <c r="A21" s="12"/>
      <c r="B21" s="25">
        <v>362</v>
      </c>
      <c r="C21" s="20" t="s">
        <v>36</v>
      </c>
      <c r="D21" s="46">
        <v>3715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3715</v>
      </c>
      <c r="O21" s="47">
        <f t="shared" si="2"/>
        <v>9.5012787723785159</v>
      </c>
      <c r="P21" s="9"/>
    </row>
    <row r="22" spans="1:119">
      <c r="A22" s="12"/>
      <c r="B22" s="25">
        <v>369.9</v>
      </c>
      <c r="C22" s="20" t="s">
        <v>37</v>
      </c>
      <c r="D22" s="46">
        <v>2740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2740</v>
      </c>
      <c r="O22" s="47">
        <f t="shared" si="2"/>
        <v>7.0076726342711</v>
      </c>
      <c r="P22" s="9"/>
    </row>
    <row r="23" spans="1:119" ht="15.75">
      <c r="A23" s="29" t="s">
        <v>30</v>
      </c>
      <c r="B23" s="30"/>
      <c r="C23" s="31"/>
      <c r="D23" s="32">
        <f t="shared" ref="D23:M23" si="7">SUM(D24:D24)</f>
        <v>66177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66177</v>
      </c>
      <c r="O23" s="45">
        <f t="shared" si="2"/>
        <v>169.25063938618925</v>
      </c>
      <c r="P23" s="9"/>
    </row>
    <row r="24" spans="1:119" ht="15.75" thickBot="1">
      <c r="A24" s="12"/>
      <c r="B24" s="25">
        <v>384</v>
      </c>
      <c r="C24" s="20" t="s">
        <v>55</v>
      </c>
      <c r="D24" s="46">
        <v>66177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66177</v>
      </c>
      <c r="O24" s="47">
        <f t="shared" si="2"/>
        <v>169.25063938618925</v>
      </c>
      <c r="P24" s="9"/>
    </row>
    <row r="25" spans="1:119" ht="16.5" thickBot="1">
      <c r="A25" s="14" t="s">
        <v>32</v>
      </c>
      <c r="B25" s="23"/>
      <c r="C25" s="22"/>
      <c r="D25" s="15">
        <f>SUM(D5,D10,D14,D18,D20,D23)</f>
        <v>175555</v>
      </c>
      <c r="E25" s="15">
        <f t="shared" ref="E25:M25" si="8">SUM(E5,E10,E14,E18,E20,E23)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175555</v>
      </c>
      <c r="O25" s="38">
        <f t="shared" si="2"/>
        <v>448.98976982097184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71</v>
      </c>
      <c r="M27" s="118"/>
      <c r="N27" s="118"/>
      <c r="O27" s="43">
        <v>391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57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46377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46377</v>
      </c>
      <c r="O5" s="33">
        <f t="shared" ref="O5:O23" si="2">(N5/O$25)</f>
        <v>115.36567164179104</v>
      </c>
      <c r="P5" s="6"/>
    </row>
    <row r="6" spans="1:133">
      <c r="A6" s="12"/>
      <c r="B6" s="25">
        <v>311</v>
      </c>
      <c r="C6" s="20" t="s">
        <v>2</v>
      </c>
      <c r="D6" s="46">
        <v>8960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8960</v>
      </c>
      <c r="O6" s="47">
        <f t="shared" si="2"/>
        <v>22.28855721393035</v>
      </c>
      <c r="P6" s="9"/>
    </row>
    <row r="7" spans="1:133">
      <c r="A7" s="12"/>
      <c r="B7" s="25">
        <v>312.10000000000002</v>
      </c>
      <c r="C7" s="20" t="s">
        <v>52</v>
      </c>
      <c r="D7" s="46">
        <v>24606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24606</v>
      </c>
      <c r="O7" s="47">
        <f t="shared" si="2"/>
        <v>61.208955223880594</v>
      </c>
      <c r="P7" s="9"/>
    </row>
    <row r="8" spans="1:133">
      <c r="A8" s="12"/>
      <c r="B8" s="25">
        <v>312.60000000000002</v>
      </c>
      <c r="C8" s="20" t="s">
        <v>11</v>
      </c>
      <c r="D8" s="46">
        <v>8163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8163</v>
      </c>
      <c r="O8" s="47">
        <f t="shared" si="2"/>
        <v>20.305970149253731</v>
      </c>
      <c r="P8" s="9"/>
    </row>
    <row r="9" spans="1:133">
      <c r="A9" s="12"/>
      <c r="B9" s="25">
        <v>315</v>
      </c>
      <c r="C9" s="20" t="s">
        <v>12</v>
      </c>
      <c r="D9" s="46">
        <v>4648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4648</v>
      </c>
      <c r="O9" s="47">
        <f t="shared" si="2"/>
        <v>11.562189054726367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22843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22843</v>
      </c>
      <c r="O10" s="45">
        <f t="shared" si="2"/>
        <v>56.823383084577117</v>
      </c>
      <c r="P10" s="10"/>
    </row>
    <row r="11" spans="1:133">
      <c r="A11" s="12"/>
      <c r="B11" s="25">
        <v>323.10000000000002</v>
      </c>
      <c r="C11" s="20" t="s">
        <v>14</v>
      </c>
      <c r="D11" s="46">
        <v>22198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22198</v>
      </c>
      <c r="O11" s="47">
        <f t="shared" si="2"/>
        <v>55.218905472636813</v>
      </c>
      <c r="P11" s="9"/>
    </row>
    <row r="12" spans="1:133">
      <c r="A12" s="12"/>
      <c r="B12" s="25">
        <v>323.5</v>
      </c>
      <c r="C12" s="20" t="s">
        <v>16</v>
      </c>
      <c r="D12" s="46">
        <v>295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295</v>
      </c>
      <c r="O12" s="47">
        <f t="shared" si="2"/>
        <v>0.73383084577114432</v>
      </c>
      <c r="P12" s="9"/>
    </row>
    <row r="13" spans="1:133">
      <c r="A13" s="12"/>
      <c r="B13" s="25">
        <v>329</v>
      </c>
      <c r="C13" s="20" t="s">
        <v>48</v>
      </c>
      <c r="D13" s="46">
        <v>350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</v>
      </c>
      <c r="O13" s="47">
        <f t="shared" si="2"/>
        <v>0.87064676616915426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SUM(D15:D17)</f>
        <v>15125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15125</v>
      </c>
      <c r="O14" s="45">
        <f t="shared" si="2"/>
        <v>37.624378109452735</v>
      </c>
      <c r="P14" s="10"/>
    </row>
    <row r="15" spans="1:133">
      <c r="A15" s="12"/>
      <c r="B15" s="25">
        <v>334.49</v>
      </c>
      <c r="C15" s="20" t="s">
        <v>19</v>
      </c>
      <c r="D15" s="46">
        <v>4325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4325</v>
      </c>
      <c r="O15" s="47">
        <f t="shared" si="2"/>
        <v>10.758706467661691</v>
      </c>
      <c r="P15" s="9"/>
    </row>
    <row r="16" spans="1:133">
      <c r="A16" s="12"/>
      <c r="B16" s="25">
        <v>335.12</v>
      </c>
      <c r="C16" s="20" t="s">
        <v>21</v>
      </c>
      <c r="D16" s="46">
        <v>7413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7413</v>
      </c>
      <c r="O16" s="47">
        <f t="shared" si="2"/>
        <v>18.440298507462686</v>
      </c>
      <c r="P16" s="9"/>
    </row>
    <row r="17" spans="1:119">
      <c r="A17" s="12"/>
      <c r="B17" s="25">
        <v>335.18</v>
      </c>
      <c r="C17" s="20" t="s">
        <v>23</v>
      </c>
      <c r="D17" s="46">
        <v>3387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3387</v>
      </c>
      <c r="O17" s="47">
        <f t="shared" si="2"/>
        <v>8.4253731343283587</v>
      </c>
      <c r="P17" s="9"/>
    </row>
    <row r="18" spans="1:119" ht="15.75">
      <c r="A18" s="29" t="s">
        <v>29</v>
      </c>
      <c r="B18" s="30"/>
      <c r="C18" s="31"/>
      <c r="D18" s="32">
        <f t="shared" ref="D18:M18" si="5">SUM(D19:D19)</f>
        <v>59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59</v>
      </c>
      <c r="O18" s="45">
        <f t="shared" si="2"/>
        <v>0.14676616915422885</v>
      </c>
      <c r="P18" s="10"/>
    </row>
    <row r="19" spans="1:119">
      <c r="A19" s="13"/>
      <c r="B19" s="39">
        <v>351.5</v>
      </c>
      <c r="C19" s="21" t="s">
        <v>34</v>
      </c>
      <c r="D19" s="46">
        <v>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59</v>
      </c>
      <c r="O19" s="47">
        <f t="shared" si="2"/>
        <v>0.14676616915422885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SUM(D21:D22)</f>
        <v>6634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6634</v>
      </c>
      <c r="O20" s="45">
        <f t="shared" si="2"/>
        <v>16.502487562189053</v>
      </c>
      <c r="P20" s="10"/>
    </row>
    <row r="21" spans="1:119">
      <c r="A21" s="12"/>
      <c r="B21" s="25">
        <v>362</v>
      </c>
      <c r="C21" s="20" t="s">
        <v>36</v>
      </c>
      <c r="D21" s="46">
        <v>3602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3602</v>
      </c>
      <c r="O21" s="47">
        <f t="shared" si="2"/>
        <v>8.9601990049751237</v>
      </c>
      <c r="P21" s="9"/>
    </row>
    <row r="22" spans="1:119" ht="15.75" thickBot="1">
      <c r="A22" s="12"/>
      <c r="B22" s="25">
        <v>369.9</v>
      </c>
      <c r="C22" s="20" t="s">
        <v>37</v>
      </c>
      <c r="D22" s="46">
        <v>3032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3032</v>
      </c>
      <c r="O22" s="47">
        <f t="shared" si="2"/>
        <v>7.5422885572139302</v>
      </c>
      <c r="P22" s="9"/>
    </row>
    <row r="23" spans="1:119" ht="16.5" thickBot="1">
      <c r="A23" s="14" t="s">
        <v>32</v>
      </c>
      <c r="B23" s="23"/>
      <c r="C23" s="22"/>
      <c r="D23" s="15">
        <f>SUM(D5,D10,D14,D18,D20)</f>
        <v>91038</v>
      </c>
      <c r="E23" s="15">
        <f t="shared" ref="E23:M23" si="7">SUM(E5,E10,E14,E18,E20)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91038</v>
      </c>
      <c r="O23" s="38">
        <f t="shared" si="2"/>
        <v>226.46268656716418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59</v>
      </c>
      <c r="M25" s="118"/>
      <c r="N25" s="118"/>
      <c r="O25" s="43">
        <v>402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57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33446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33446</v>
      </c>
      <c r="O5" s="33">
        <f t="shared" ref="O5:O30" si="2">(N5/O$32)</f>
        <v>82.787128712871294</v>
      </c>
      <c r="P5" s="6"/>
    </row>
    <row r="6" spans="1:133">
      <c r="A6" s="12"/>
      <c r="B6" s="25">
        <v>311</v>
      </c>
      <c r="C6" s="20" t="s">
        <v>2</v>
      </c>
      <c r="D6" s="46">
        <v>8968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8968</v>
      </c>
      <c r="O6" s="47">
        <f t="shared" si="2"/>
        <v>22.198019801980198</v>
      </c>
      <c r="P6" s="9"/>
    </row>
    <row r="7" spans="1:133">
      <c r="A7" s="12"/>
      <c r="B7" s="25">
        <v>312.10000000000002</v>
      </c>
      <c r="C7" s="20" t="s">
        <v>52</v>
      </c>
      <c r="D7" s="46">
        <v>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937</v>
      </c>
      <c r="O7" s="47">
        <f t="shared" si="2"/>
        <v>2.3193069306930694</v>
      </c>
      <c r="P7" s="9"/>
    </row>
    <row r="8" spans="1:133">
      <c r="A8" s="12"/>
      <c r="B8" s="25">
        <v>312.60000000000002</v>
      </c>
      <c r="C8" s="20" t="s">
        <v>11</v>
      </c>
      <c r="D8" s="46">
        <v>17247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17247</v>
      </c>
      <c r="O8" s="47">
        <f t="shared" si="2"/>
        <v>42.690594059405939</v>
      </c>
      <c r="P8" s="9"/>
    </row>
    <row r="9" spans="1:133">
      <c r="A9" s="12"/>
      <c r="B9" s="25">
        <v>315</v>
      </c>
      <c r="C9" s="20" t="s">
        <v>12</v>
      </c>
      <c r="D9" s="46">
        <v>6294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6294</v>
      </c>
      <c r="O9" s="47">
        <f t="shared" si="2"/>
        <v>15.579207920792079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26823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26823</v>
      </c>
      <c r="O10" s="45">
        <f t="shared" si="2"/>
        <v>66.393564356435647</v>
      </c>
      <c r="P10" s="10"/>
    </row>
    <row r="11" spans="1:133">
      <c r="A11" s="12"/>
      <c r="B11" s="25">
        <v>323.10000000000002</v>
      </c>
      <c r="C11" s="20" t="s">
        <v>14</v>
      </c>
      <c r="D11" s="46">
        <v>23146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23146</v>
      </c>
      <c r="O11" s="47">
        <f t="shared" si="2"/>
        <v>57.292079207920793</v>
      </c>
      <c r="P11" s="9"/>
    </row>
    <row r="12" spans="1:133">
      <c r="A12" s="12"/>
      <c r="B12" s="25">
        <v>323.39999999999998</v>
      </c>
      <c r="C12" s="20" t="s">
        <v>15</v>
      </c>
      <c r="D12" s="46">
        <v>277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277</v>
      </c>
      <c r="O12" s="47">
        <f t="shared" si="2"/>
        <v>0.6856435643564357</v>
      </c>
      <c r="P12" s="9"/>
    </row>
    <row r="13" spans="1:133">
      <c r="A13" s="12"/>
      <c r="B13" s="25">
        <v>324.12</v>
      </c>
      <c r="C13" s="20" t="s">
        <v>53</v>
      </c>
      <c r="D13" s="46">
        <v>3400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3400</v>
      </c>
      <c r="O13" s="47">
        <f t="shared" si="2"/>
        <v>8.4158415841584162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SUM(D15:D18)</f>
        <v>24975</v>
      </c>
      <c r="E14" s="32">
        <f t="shared" si="4"/>
        <v>159785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184760</v>
      </c>
      <c r="O14" s="45">
        <f t="shared" si="2"/>
        <v>457.32673267326732</v>
      </c>
      <c r="P14" s="10"/>
    </row>
    <row r="15" spans="1:133">
      <c r="A15" s="12"/>
      <c r="B15" s="25">
        <v>334.49</v>
      </c>
      <c r="C15" s="20" t="s">
        <v>19</v>
      </c>
      <c r="D15" s="46">
        <v>6744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6744</v>
      </c>
      <c r="O15" s="47">
        <f t="shared" si="2"/>
        <v>16.693069306930692</v>
      </c>
      <c r="P15" s="9"/>
    </row>
    <row r="16" spans="1:133">
      <c r="A16" s="12"/>
      <c r="B16" s="25">
        <v>334.7</v>
      </c>
      <c r="C16" s="20" t="s">
        <v>20</v>
      </c>
      <c r="D16" s="46">
        <v>0</v>
      </c>
      <c r="E16" s="46">
        <v>159785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159785</v>
      </c>
      <c r="O16" s="47">
        <f t="shared" si="2"/>
        <v>395.50742574257424</v>
      </c>
      <c r="P16" s="9"/>
    </row>
    <row r="17" spans="1:119">
      <c r="A17" s="12"/>
      <c r="B17" s="25">
        <v>335.12</v>
      </c>
      <c r="C17" s="20" t="s">
        <v>21</v>
      </c>
      <c r="D17" s="46">
        <v>9320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9320</v>
      </c>
      <c r="O17" s="47">
        <f t="shared" si="2"/>
        <v>23.06930693069307</v>
      </c>
      <c r="P17" s="9"/>
    </row>
    <row r="18" spans="1:119">
      <c r="A18" s="12"/>
      <c r="B18" s="25">
        <v>335.18</v>
      </c>
      <c r="C18" s="20" t="s">
        <v>23</v>
      </c>
      <c r="D18" s="46">
        <v>8911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8911</v>
      </c>
      <c r="O18" s="47">
        <f t="shared" si="2"/>
        <v>22.056930693069308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SUM(D20:D20)</f>
        <v>37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37</v>
      </c>
      <c r="O19" s="45">
        <f t="shared" si="2"/>
        <v>9.1584158415841582E-2</v>
      </c>
      <c r="P19" s="10"/>
    </row>
    <row r="20" spans="1:119">
      <c r="A20" s="12"/>
      <c r="B20" s="25">
        <v>341.9</v>
      </c>
      <c r="C20" s="20" t="s">
        <v>54</v>
      </c>
      <c r="D20" s="46">
        <v>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</v>
      </c>
      <c r="O20" s="47">
        <f t="shared" si="2"/>
        <v>9.1584158415841582E-2</v>
      </c>
      <c r="P20" s="9"/>
    </row>
    <row r="21" spans="1:119" ht="15.75">
      <c r="A21" s="29" t="s">
        <v>29</v>
      </c>
      <c r="B21" s="30"/>
      <c r="C21" s="31"/>
      <c r="D21" s="32">
        <f t="shared" ref="D21:M21" si="6">SUM(D22:D22)</f>
        <v>133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133</v>
      </c>
      <c r="O21" s="45">
        <f t="shared" si="2"/>
        <v>0.32920792079207922</v>
      </c>
      <c r="P21" s="10"/>
    </row>
    <row r="22" spans="1:119">
      <c r="A22" s="13"/>
      <c r="B22" s="39">
        <v>351.5</v>
      </c>
      <c r="C22" s="21" t="s">
        <v>34</v>
      </c>
      <c r="D22" s="46">
        <v>133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133</v>
      </c>
      <c r="O22" s="47">
        <f t="shared" si="2"/>
        <v>0.32920792079207922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SUM(D24:D26)</f>
        <v>4702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4702</v>
      </c>
      <c r="O23" s="45">
        <f t="shared" si="2"/>
        <v>11.638613861386139</v>
      </c>
      <c r="P23" s="10"/>
    </row>
    <row r="24" spans="1:119">
      <c r="A24" s="12"/>
      <c r="B24" s="25">
        <v>361.1</v>
      </c>
      <c r="C24" s="20" t="s">
        <v>35</v>
      </c>
      <c r="D24" s="46">
        <v>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</v>
      </c>
      <c r="O24" s="47">
        <f t="shared" si="2"/>
        <v>7.4257425742574254E-3</v>
      </c>
      <c r="P24" s="9"/>
    </row>
    <row r="25" spans="1:119">
      <c r="A25" s="12"/>
      <c r="B25" s="25">
        <v>362</v>
      </c>
      <c r="C25" s="20" t="s">
        <v>36</v>
      </c>
      <c r="D25" s="46">
        <v>3725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3725</v>
      </c>
      <c r="O25" s="47">
        <f t="shared" si="2"/>
        <v>9.2202970297029712</v>
      </c>
      <c r="P25" s="9"/>
    </row>
    <row r="26" spans="1:119">
      <c r="A26" s="12"/>
      <c r="B26" s="25">
        <v>369.9</v>
      </c>
      <c r="C26" s="20" t="s">
        <v>37</v>
      </c>
      <c r="D26" s="46">
        <v>974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974</v>
      </c>
      <c r="O26" s="47">
        <f t="shared" si="2"/>
        <v>2.4108910891089108</v>
      </c>
      <c r="P26" s="9"/>
    </row>
    <row r="27" spans="1:119" ht="15.75">
      <c r="A27" s="29" t="s">
        <v>30</v>
      </c>
      <c r="B27" s="30"/>
      <c r="C27" s="31"/>
      <c r="D27" s="32">
        <f t="shared" ref="D27:M27" si="8">SUM(D28:D29)</f>
        <v>28614</v>
      </c>
      <c r="E27" s="32">
        <f t="shared" si="8"/>
        <v>7045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35659</v>
      </c>
      <c r="O27" s="45">
        <f t="shared" si="2"/>
        <v>88.264851485148512</v>
      </c>
      <c r="P27" s="9"/>
    </row>
    <row r="28" spans="1:119">
      <c r="A28" s="12"/>
      <c r="B28" s="25">
        <v>381</v>
      </c>
      <c r="C28" s="20" t="s">
        <v>38</v>
      </c>
      <c r="D28" s="46">
        <v>0</v>
      </c>
      <c r="E28" s="46">
        <v>7045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7045</v>
      </c>
      <c r="O28" s="47">
        <f t="shared" si="2"/>
        <v>17.438118811881189</v>
      </c>
      <c r="P28" s="9"/>
    </row>
    <row r="29" spans="1:119" ht="15.75" thickBot="1">
      <c r="A29" s="12"/>
      <c r="B29" s="25">
        <v>384</v>
      </c>
      <c r="C29" s="20" t="s">
        <v>55</v>
      </c>
      <c r="D29" s="46">
        <v>28614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28614</v>
      </c>
      <c r="O29" s="47">
        <f t="shared" si="2"/>
        <v>70.82673267326733</v>
      </c>
      <c r="P29" s="9"/>
    </row>
    <row r="30" spans="1:119" ht="16.5" thickBot="1">
      <c r="A30" s="14" t="s">
        <v>32</v>
      </c>
      <c r="B30" s="23"/>
      <c r="C30" s="22"/>
      <c r="D30" s="15">
        <f t="shared" ref="D30:M30" si="9">SUM(D5,D10,D14,D19,D21,D23,D27)</f>
        <v>118730</v>
      </c>
      <c r="E30" s="15">
        <f t="shared" si="9"/>
        <v>166830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0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285560</v>
      </c>
      <c r="O30" s="38">
        <f t="shared" si="2"/>
        <v>706.83168316831689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56</v>
      </c>
      <c r="M32" s="118"/>
      <c r="N32" s="118"/>
      <c r="O32" s="43">
        <v>404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57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35906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35906</v>
      </c>
      <c r="O5" s="33">
        <f t="shared" ref="O5:O28" si="2">(N5/O$30)</f>
        <v>88.221130221130224</v>
      </c>
      <c r="P5" s="6"/>
    </row>
    <row r="6" spans="1:133">
      <c r="A6" s="12"/>
      <c r="B6" s="25">
        <v>311</v>
      </c>
      <c r="C6" s="20" t="s">
        <v>2</v>
      </c>
      <c r="D6" s="46">
        <v>8969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8969</v>
      </c>
      <c r="O6" s="47">
        <f t="shared" si="2"/>
        <v>22.036855036855037</v>
      </c>
      <c r="P6" s="9"/>
    </row>
    <row r="7" spans="1:133">
      <c r="A7" s="12"/>
      <c r="B7" s="25">
        <v>312.41000000000003</v>
      </c>
      <c r="C7" s="20" t="s">
        <v>10</v>
      </c>
      <c r="D7" s="46">
        <v>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926</v>
      </c>
      <c r="O7" s="47">
        <f t="shared" si="2"/>
        <v>2.2751842751842752</v>
      </c>
      <c r="P7" s="9"/>
    </row>
    <row r="8" spans="1:133">
      <c r="A8" s="12"/>
      <c r="B8" s="25">
        <v>312.60000000000002</v>
      </c>
      <c r="C8" s="20" t="s">
        <v>11</v>
      </c>
      <c r="D8" s="46">
        <v>18333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18333</v>
      </c>
      <c r="O8" s="47">
        <f t="shared" si="2"/>
        <v>45.044226044226043</v>
      </c>
      <c r="P8" s="9"/>
    </row>
    <row r="9" spans="1:133">
      <c r="A9" s="12"/>
      <c r="B9" s="25">
        <v>315</v>
      </c>
      <c r="C9" s="20" t="s">
        <v>12</v>
      </c>
      <c r="D9" s="46">
        <v>7678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7678</v>
      </c>
      <c r="O9" s="47">
        <f t="shared" si="2"/>
        <v>18.864864864864863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24626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24626</v>
      </c>
      <c r="O10" s="45">
        <f t="shared" si="2"/>
        <v>60.506142506142503</v>
      </c>
      <c r="P10" s="10"/>
    </row>
    <row r="11" spans="1:133">
      <c r="A11" s="12"/>
      <c r="B11" s="25">
        <v>323.10000000000002</v>
      </c>
      <c r="C11" s="20" t="s">
        <v>14</v>
      </c>
      <c r="D11" s="46">
        <v>23578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23578</v>
      </c>
      <c r="O11" s="47">
        <f t="shared" si="2"/>
        <v>57.931203931203932</v>
      </c>
      <c r="P11" s="9"/>
    </row>
    <row r="12" spans="1:133">
      <c r="A12" s="12"/>
      <c r="B12" s="25">
        <v>323.39999999999998</v>
      </c>
      <c r="C12" s="20" t="s">
        <v>15</v>
      </c>
      <c r="D12" s="46">
        <v>379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379</v>
      </c>
      <c r="O12" s="47">
        <f t="shared" si="2"/>
        <v>0.93120393120393119</v>
      </c>
      <c r="P12" s="9"/>
    </row>
    <row r="13" spans="1:133">
      <c r="A13" s="12"/>
      <c r="B13" s="25">
        <v>329</v>
      </c>
      <c r="C13" s="20" t="s">
        <v>48</v>
      </c>
      <c r="D13" s="46">
        <v>669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669</v>
      </c>
      <c r="O13" s="47">
        <f t="shared" si="2"/>
        <v>1.6437346437346438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SUM(D15:D18)</f>
        <v>24045</v>
      </c>
      <c r="E14" s="32">
        <f t="shared" si="4"/>
        <v>104270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128315</v>
      </c>
      <c r="O14" s="45">
        <f t="shared" si="2"/>
        <v>315.27027027027026</v>
      </c>
      <c r="P14" s="10"/>
    </row>
    <row r="15" spans="1:133">
      <c r="A15" s="12"/>
      <c r="B15" s="25">
        <v>334.49</v>
      </c>
      <c r="C15" s="20" t="s">
        <v>19</v>
      </c>
      <c r="D15" s="46">
        <v>6123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6123</v>
      </c>
      <c r="O15" s="47">
        <f t="shared" si="2"/>
        <v>15.044226044226043</v>
      </c>
      <c r="P15" s="9"/>
    </row>
    <row r="16" spans="1:133">
      <c r="A16" s="12"/>
      <c r="B16" s="25">
        <v>334.7</v>
      </c>
      <c r="C16" s="20" t="s">
        <v>20</v>
      </c>
      <c r="D16" s="46">
        <v>0</v>
      </c>
      <c r="E16" s="46">
        <v>104270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104270</v>
      </c>
      <c r="O16" s="47">
        <f t="shared" si="2"/>
        <v>256.19164619164621</v>
      </c>
      <c r="P16" s="9"/>
    </row>
    <row r="17" spans="1:119">
      <c r="A17" s="12"/>
      <c r="B17" s="25">
        <v>335.12</v>
      </c>
      <c r="C17" s="20" t="s">
        <v>21</v>
      </c>
      <c r="D17" s="46">
        <v>8965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8965</v>
      </c>
      <c r="O17" s="47">
        <f t="shared" si="2"/>
        <v>22.027027027027028</v>
      </c>
      <c r="P17" s="9"/>
    </row>
    <row r="18" spans="1:119">
      <c r="A18" s="12"/>
      <c r="B18" s="25">
        <v>335.18</v>
      </c>
      <c r="C18" s="20" t="s">
        <v>23</v>
      </c>
      <c r="D18" s="46">
        <v>8957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8957</v>
      </c>
      <c r="O18" s="47">
        <f t="shared" si="2"/>
        <v>22.007371007371006</v>
      </c>
      <c r="P18" s="9"/>
    </row>
    <row r="19" spans="1:119" ht="15.75">
      <c r="A19" s="29" t="s">
        <v>29</v>
      </c>
      <c r="B19" s="30"/>
      <c r="C19" s="31"/>
      <c r="D19" s="32">
        <f t="shared" ref="D19:M19" si="5">SUM(D20:D20)</f>
        <v>79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79</v>
      </c>
      <c r="O19" s="45">
        <f t="shared" si="2"/>
        <v>0.1941031941031941</v>
      </c>
      <c r="P19" s="10"/>
    </row>
    <row r="20" spans="1:119">
      <c r="A20" s="13"/>
      <c r="B20" s="39">
        <v>351.5</v>
      </c>
      <c r="C20" s="21" t="s">
        <v>34</v>
      </c>
      <c r="D20" s="46">
        <v>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79</v>
      </c>
      <c r="O20" s="47">
        <f t="shared" si="2"/>
        <v>0.1941031941031941</v>
      </c>
      <c r="P20" s="9"/>
    </row>
    <row r="21" spans="1:119" ht="15.75">
      <c r="A21" s="29" t="s">
        <v>3</v>
      </c>
      <c r="B21" s="30"/>
      <c r="C21" s="31"/>
      <c r="D21" s="32">
        <f t="shared" ref="D21:M21" si="6">SUM(D22:D24)</f>
        <v>6612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6612</v>
      </c>
      <c r="O21" s="45">
        <f t="shared" si="2"/>
        <v>16.245700245700245</v>
      </c>
      <c r="P21" s="10"/>
    </row>
    <row r="22" spans="1:119">
      <c r="A22" s="12"/>
      <c r="B22" s="25">
        <v>361.1</v>
      </c>
      <c r="C22" s="20" t="s">
        <v>35</v>
      </c>
      <c r="D22" s="46">
        <v>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</v>
      </c>
      <c r="O22" s="47">
        <f t="shared" si="2"/>
        <v>1.4742014742014743E-2</v>
      </c>
      <c r="P22" s="9"/>
    </row>
    <row r="23" spans="1:119">
      <c r="A23" s="12"/>
      <c r="B23" s="25">
        <v>362</v>
      </c>
      <c r="C23" s="20" t="s">
        <v>36</v>
      </c>
      <c r="D23" s="46">
        <v>2975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2975</v>
      </c>
      <c r="O23" s="47">
        <f t="shared" si="2"/>
        <v>7.3095823095823098</v>
      </c>
      <c r="P23" s="9"/>
    </row>
    <row r="24" spans="1:119">
      <c r="A24" s="12"/>
      <c r="B24" s="25">
        <v>369.9</v>
      </c>
      <c r="C24" s="20" t="s">
        <v>37</v>
      </c>
      <c r="D24" s="46">
        <v>3631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3631</v>
      </c>
      <c r="O24" s="47">
        <f t="shared" si="2"/>
        <v>8.9213759213759207</v>
      </c>
      <c r="P24" s="9"/>
    </row>
    <row r="25" spans="1:119" ht="15.75">
      <c r="A25" s="29" t="s">
        <v>30</v>
      </c>
      <c r="B25" s="30"/>
      <c r="C25" s="31"/>
      <c r="D25" s="32">
        <f t="shared" ref="D25:M25" si="7">SUM(D26:D27)</f>
        <v>13148</v>
      </c>
      <c r="E25" s="32">
        <f t="shared" si="7"/>
        <v>1259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14407</v>
      </c>
      <c r="O25" s="45">
        <f t="shared" si="2"/>
        <v>35.398034398034397</v>
      </c>
      <c r="P25" s="9"/>
    </row>
    <row r="26" spans="1:119">
      <c r="A26" s="12"/>
      <c r="B26" s="25">
        <v>381</v>
      </c>
      <c r="C26" s="20" t="s">
        <v>38</v>
      </c>
      <c r="D26" s="46">
        <v>0</v>
      </c>
      <c r="E26" s="46">
        <v>1259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1259</v>
      </c>
      <c r="O26" s="47">
        <f t="shared" si="2"/>
        <v>3.0933660933660936</v>
      </c>
      <c r="P26" s="9"/>
    </row>
    <row r="27" spans="1:119" ht="15.75" thickBot="1">
      <c r="A27" s="12"/>
      <c r="B27" s="25">
        <v>388.2</v>
      </c>
      <c r="C27" s="20" t="s">
        <v>49</v>
      </c>
      <c r="D27" s="46">
        <v>13148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13148</v>
      </c>
      <c r="O27" s="47">
        <f t="shared" si="2"/>
        <v>32.304668304668304</v>
      </c>
      <c r="P27" s="9"/>
    </row>
    <row r="28" spans="1:119" ht="16.5" thickBot="1">
      <c r="A28" s="14" t="s">
        <v>32</v>
      </c>
      <c r="B28" s="23"/>
      <c r="C28" s="22"/>
      <c r="D28" s="15">
        <f>SUM(D5,D10,D14,D19,D21,D25)</f>
        <v>104416</v>
      </c>
      <c r="E28" s="15">
        <f t="shared" ref="E28:M28" si="8">SUM(E5,E10,E14,E19,E21,E25)</f>
        <v>105529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209945</v>
      </c>
      <c r="O28" s="38">
        <f t="shared" si="2"/>
        <v>515.83538083538087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50</v>
      </c>
      <c r="M30" s="118"/>
      <c r="N30" s="118"/>
      <c r="O30" s="43">
        <v>407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thickBot="1">
      <c r="A32" s="120" t="s">
        <v>57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40475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40475</v>
      </c>
      <c r="O5" s="33">
        <f t="shared" ref="O5:O32" si="2">(N5/O$34)</f>
        <v>92.832568807339456</v>
      </c>
      <c r="P5" s="6"/>
    </row>
    <row r="6" spans="1:133">
      <c r="A6" s="12"/>
      <c r="B6" s="25">
        <v>311</v>
      </c>
      <c r="C6" s="20" t="s">
        <v>2</v>
      </c>
      <c r="D6" s="46">
        <v>8352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8352</v>
      </c>
      <c r="O6" s="47">
        <f t="shared" si="2"/>
        <v>19.155963302752294</v>
      </c>
      <c r="P6" s="9"/>
    </row>
    <row r="7" spans="1:133">
      <c r="A7" s="12"/>
      <c r="B7" s="25">
        <v>312.41000000000003</v>
      </c>
      <c r="C7" s="20" t="s">
        <v>10</v>
      </c>
      <c r="D7" s="46">
        <v>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895</v>
      </c>
      <c r="O7" s="47">
        <f t="shared" si="2"/>
        <v>2.0527522935779818</v>
      </c>
      <c r="P7" s="9"/>
    </row>
    <row r="8" spans="1:133">
      <c r="A8" s="12"/>
      <c r="B8" s="25">
        <v>312.60000000000002</v>
      </c>
      <c r="C8" s="20" t="s">
        <v>11</v>
      </c>
      <c r="D8" s="46">
        <v>21340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21340</v>
      </c>
      <c r="O8" s="47">
        <f t="shared" si="2"/>
        <v>48.944954128440365</v>
      </c>
      <c r="P8" s="9"/>
    </row>
    <row r="9" spans="1:133">
      <c r="A9" s="12"/>
      <c r="B9" s="25">
        <v>315</v>
      </c>
      <c r="C9" s="20" t="s">
        <v>12</v>
      </c>
      <c r="D9" s="46">
        <v>9888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9888</v>
      </c>
      <c r="O9" s="47">
        <f t="shared" si="2"/>
        <v>22.678899082568808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SUM(D11:D14)</f>
        <v>22278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22278</v>
      </c>
      <c r="O10" s="45">
        <f t="shared" si="2"/>
        <v>51.096330275229356</v>
      </c>
      <c r="P10" s="10"/>
    </row>
    <row r="11" spans="1:133">
      <c r="A11" s="12"/>
      <c r="B11" s="25">
        <v>322</v>
      </c>
      <c r="C11" s="20" t="s">
        <v>0</v>
      </c>
      <c r="D11" s="46">
        <v>493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493</v>
      </c>
      <c r="O11" s="47">
        <f t="shared" si="2"/>
        <v>1.1307339449541285</v>
      </c>
      <c r="P11" s="9"/>
    </row>
    <row r="12" spans="1:133">
      <c r="A12" s="12"/>
      <c r="B12" s="25">
        <v>323.10000000000002</v>
      </c>
      <c r="C12" s="20" t="s">
        <v>14</v>
      </c>
      <c r="D12" s="46">
        <v>21110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21110</v>
      </c>
      <c r="O12" s="47">
        <f t="shared" si="2"/>
        <v>48.417431192660551</v>
      </c>
      <c r="P12" s="9"/>
    </row>
    <row r="13" spans="1:133">
      <c r="A13" s="12"/>
      <c r="B13" s="25">
        <v>323.39999999999998</v>
      </c>
      <c r="C13" s="20" t="s">
        <v>15</v>
      </c>
      <c r="D13" s="46">
        <v>343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343</v>
      </c>
      <c r="O13" s="47">
        <f t="shared" si="2"/>
        <v>0.78669724770642202</v>
      </c>
      <c r="P13" s="9"/>
    </row>
    <row r="14" spans="1:133">
      <c r="A14" s="12"/>
      <c r="B14" s="25">
        <v>323.5</v>
      </c>
      <c r="C14" s="20" t="s">
        <v>16</v>
      </c>
      <c r="D14" s="46">
        <v>332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332</v>
      </c>
      <c r="O14" s="47">
        <f t="shared" si="2"/>
        <v>0.76146788990825687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20225</v>
      </c>
      <c r="E15" s="32">
        <f t="shared" si="4"/>
        <v>799673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819898</v>
      </c>
      <c r="O15" s="45">
        <f t="shared" si="2"/>
        <v>1880.5</v>
      </c>
      <c r="P15" s="10"/>
    </row>
    <row r="16" spans="1:133">
      <c r="A16" s="12"/>
      <c r="B16" s="25">
        <v>331.1</v>
      </c>
      <c r="C16" s="20" t="s">
        <v>17</v>
      </c>
      <c r="D16" s="46">
        <v>0</v>
      </c>
      <c r="E16" s="46">
        <v>14613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14613</v>
      </c>
      <c r="O16" s="47">
        <f t="shared" si="2"/>
        <v>33.51605504587156</v>
      </c>
      <c r="P16" s="9"/>
    </row>
    <row r="17" spans="1:119">
      <c r="A17" s="12"/>
      <c r="B17" s="25">
        <v>334.49</v>
      </c>
      <c r="C17" s="20" t="s">
        <v>19</v>
      </c>
      <c r="D17" s="46">
        <v>0</v>
      </c>
      <c r="E17" s="46">
        <v>563589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563589</v>
      </c>
      <c r="O17" s="47">
        <f t="shared" si="2"/>
        <v>1292.6353211009175</v>
      </c>
      <c r="P17" s="9"/>
    </row>
    <row r="18" spans="1:119">
      <c r="A18" s="12"/>
      <c r="B18" s="25">
        <v>334.7</v>
      </c>
      <c r="C18" s="20" t="s">
        <v>20</v>
      </c>
      <c r="D18" s="46">
        <v>0</v>
      </c>
      <c r="E18" s="46">
        <v>221471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221471</v>
      </c>
      <c r="O18" s="47">
        <f t="shared" si="2"/>
        <v>507.96100917431193</v>
      </c>
      <c r="P18" s="9"/>
    </row>
    <row r="19" spans="1:119">
      <c r="A19" s="12"/>
      <c r="B19" s="25">
        <v>335.12</v>
      </c>
      <c r="C19" s="20" t="s">
        <v>21</v>
      </c>
      <c r="D19" s="46">
        <v>9861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9861</v>
      </c>
      <c r="O19" s="47">
        <f t="shared" si="2"/>
        <v>22.61697247706422</v>
      </c>
      <c r="P19" s="9"/>
    </row>
    <row r="20" spans="1:119">
      <c r="A20" s="12"/>
      <c r="B20" s="25">
        <v>335.14</v>
      </c>
      <c r="C20" s="20" t="s">
        <v>22</v>
      </c>
      <c r="D20" s="46">
        <v>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79</v>
      </c>
      <c r="O20" s="47">
        <f t="shared" si="2"/>
        <v>0.18119266055045871</v>
      </c>
      <c r="P20" s="9"/>
    </row>
    <row r="21" spans="1:119">
      <c r="A21" s="12"/>
      <c r="B21" s="25">
        <v>335.18</v>
      </c>
      <c r="C21" s="20" t="s">
        <v>23</v>
      </c>
      <c r="D21" s="46">
        <v>10285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10285</v>
      </c>
      <c r="O21" s="47">
        <f t="shared" si="2"/>
        <v>23.589449541284402</v>
      </c>
      <c r="P21" s="9"/>
    </row>
    <row r="22" spans="1:119" ht="15.75">
      <c r="A22" s="29" t="s">
        <v>28</v>
      </c>
      <c r="B22" s="30"/>
      <c r="C22" s="31"/>
      <c r="D22" s="32">
        <f t="shared" ref="D22:M22" si="5">SUM(D23:D23)</f>
        <v>5945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5945</v>
      </c>
      <c r="O22" s="45">
        <f t="shared" si="2"/>
        <v>13.635321100917432</v>
      </c>
      <c r="P22" s="10"/>
    </row>
    <row r="23" spans="1:119">
      <c r="A23" s="12"/>
      <c r="B23" s="25">
        <v>344.9</v>
      </c>
      <c r="C23" s="20" t="s">
        <v>31</v>
      </c>
      <c r="D23" s="46">
        <v>5945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5945</v>
      </c>
      <c r="O23" s="47">
        <f t="shared" si="2"/>
        <v>13.635321100917432</v>
      </c>
      <c r="P23" s="9"/>
    </row>
    <row r="24" spans="1:119" ht="15.75">
      <c r="A24" s="29" t="s">
        <v>29</v>
      </c>
      <c r="B24" s="30"/>
      <c r="C24" s="31"/>
      <c r="D24" s="32">
        <f t="shared" ref="D24:M24" si="6">SUM(D25:D25)</f>
        <v>64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64</v>
      </c>
      <c r="O24" s="45">
        <f t="shared" si="2"/>
        <v>0.14678899082568808</v>
      </c>
      <c r="P24" s="10"/>
    </row>
    <row r="25" spans="1:119">
      <c r="A25" s="13"/>
      <c r="B25" s="39">
        <v>351.5</v>
      </c>
      <c r="C25" s="21" t="s">
        <v>34</v>
      </c>
      <c r="D25" s="46">
        <v>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64</v>
      </c>
      <c r="O25" s="47">
        <f t="shared" si="2"/>
        <v>0.14678899082568808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6417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6417</v>
      </c>
      <c r="O26" s="45">
        <f t="shared" si="2"/>
        <v>14.717889908256881</v>
      </c>
      <c r="P26" s="10"/>
    </row>
    <row r="27" spans="1:119">
      <c r="A27" s="12"/>
      <c r="B27" s="25">
        <v>361.1</v>
      </c>
      <c r="C27" s="20" t="s">
        <v>35</v>
      </c>
      <c r="D27" s="46">
        <v>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67</v>
      </c>
      <c r="O27" s="47">
        <f t="shared" si="2"/>
        <v>0.1536697247706422</v>
      </c>
      <c r="P27" s="9"/>
    </row>
    <row r="28" spans="1:119">
      <c r="A28" s="12"/>
      <c r="B28" s="25">
        <v>362</v>
      </c>
      <c r="C28" s="20" t="s">
        <v>36</v>
      </c>
      <c r="D28" s="46">
        <v>2761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2761</v>
      </c>
      <c r="O28" s="47">
        <f t="shared" si="2"/>
        <v>6.3325688073394497</v>
      </c>
      <c r="P28" s="9"/>
    </row>
    <row r="29" spans="1:119">
      <c r="A29" s="12"/>
      <c r="B29" s="25">
        <v>369.9</v>
      </c>
      <c r="C29" s="20" t="s">
        <v>37</v>
      </c>
      <c r="D29" s="46">
        <v>3589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3589</v>
      </c>
      <c r="O29" s="47">
        <f t="shared" si="2"/>
        <v>8.2316513761467895</v>
      </c>
      <c r="P29" s="9"/>
    </row>
    <row r="30" spans="1:119" ht="15.75">
      <c r="A30" s="29" t="s">
        <v>30</v>
      </c>
      <c r="B30" s="30"/>
      <c r="C30" s="31"/>
      <c r="D30" s="32">
        <f t="shared" ref="D30:M30" si="8">SUM(D31:D31)</f>
        <v>0</v>
      </c>
      <c r="E30" s="32">
        <f t="shared" si="8"/>
        <v>5244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5244</v>
      </c>
      <c r="O30" s="45">
        <f t="shared" si="2"/>
        <v>12.027522935779816</v>
      </c>
      <c r="P30" s="9"/>
    </row>
    <row r="31" spans="1:119" ht="15.75" thickBot="1">
      <c r="A31" s="12"/>
      <c r="B31" s="25">
        <v>381</v>
      </c>
      <c r="C31" s="20" t="s">
        <v>38</v>
      </c>
      <c r="D31" s="46">
        <v>0</v>
      </c>
      <c r="E31" s="46">
        <v>5244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5244</v>
      </c>
      <c r="O31" s="47">
        <f t="shared" si="2"/>
        <v>12.027522935779816</v>
      </c>
      <c r="P31" s="9"/>
    </row>
    <row r="32" spans="1:119" ht="16.5" thickBot="1">
      <c r="A32" s="14" t="s">
        <v>32</v>
      </c>
      <c r="B32" s="23"/>
      <c r="C32" s="22"/>
      <c r="D32" s="15">
        <f t="shared" ref="D32:M32" si="9">SUM(D5,D10,D15,D22,D24,D26,D30)</f>
        <v>95404</v>
      </c>
      <c r="E32" s="15">
        <f t="shared" si="9"/>
        <v>804917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900321</v>
      </c>
      <c r="O32" s="38">
        <f t="shared" si="2"/>
        <v>2064.9564220183488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45</v>
      </c>
      <c r="M34" s="118"/>
      <c r="N34" s="118"/>
      <c r="O34" s="43">
        <v>436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thickBot="1">
      <c r="A36" s="120" t="s">
        <v>57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45404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45404</v>
      </c>
      <c r="O5" s="33">
        <f t="shared" ref="O5:O29" si="2">(N5/O$31)</f>
        <v>100.22958057395144</v>
      </c>
      <c r="P5" s="6"/>
    </row>
    <row r="6" spans="1:133">
      <c r="A6" s="12"/>
      <c r="B6" s="25">
        <v>311</v>
      </c>
      <c r="C6" s="20" t="s">
        <v>2</v>
      </c>
      <c r="D6" s="46">
        <v>8677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8677</v>
      </c>
      <c r="O6" s="47">
        <f t="shared" si="2"/>
        <v>19.154525386313466</v>
      </c>
      <c r="P6" s="9"/>
    </row>
    <row r="7" spans="1:133">
      <c r="A7" s="12"/>
      <c r="B7" s="25">
        <v>312.10000000000002</v>
      </c>
      <c r="C7" s="20" t="s">
        <v>52</v>
      </c>
      <c r="D7" s="46">
        <v>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900</v>
      </c>
      <c r="O7" s="47">
        <f t="shared" si="2"/>
        <v>1.9867549668874172</v>
      </c>
      <c r="P7" s="9"/>
    </row>
    <row r="8" spans="1:133">
      <c r="A8" s="12"/>
      <c r="B8" s="25">
        <v>312.60000000000002</v>
      </c>
      <c r="C8" s="20" t="s">
        <v>11</v>
      </c>
      <c r="D8" s="46">
        <v>24643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24643</v>
      </c>
      <c r="O8" s="47">
        <f t="shared" si="2"/>
        <v>54.399558498896248</v>
      </c>
      <c r="P8" s="9"/>
    </row>
    <row r="9" spans="1:133">
      <c r="A9" s="12"/>
      <c r="B9" s="25">
        <v>315</v>
      </c>
      <c r="C9" s="20" t="s">
        <v>12</v>
      </c>
      <c r="D9" s="46">
        <v>11184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11184</v>
      </c>
      <c r="O9" s="47">
        <f t="shared" si="2"/>
        <v>24.688741721854306</v>
      </c>
      <c r="P9" s="9"/>
    </row>
    <row r="10" spans="1:133" ht="15.75">
      <c r="A10" s="29" t="s">
        <v>61</v>
      </c>
      <c r="B10" s="30"/>
      <c r="C10" s="31"/>
      <c r="D10" s="32">
        <f t="shared" ref="D10:M10" si="3">SUM(D11:D14)</f>
        <v>24999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24999</v>
      </c>
      <c r="O10" s="45">
        <f t="shared" si="2"/>
        <v>55.185430463576161</v>
      </c>
      <c r="P10" s="10"/>
    </row>
    <row r="11" spans="1:133">
      <c r="A11" s="12"/>
      <c r="B11" s="25">
        <v>323.10000000000002</v>
      </c>
      <c r="C11" s="20" t="s">
        <v>14</v>
      </c>
      <c r="D11" s="46">
        <v>21570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21570</v>
      </c>
      <c r="O11" s="47">
        <f t="shared" si="2"/>
        <v>47.615894039735096</v>
      </c>
      <c r="P11" s="9"/>
    </row>
    <row r="12" spans="1:133">
      <c r="A12" s="12"/>
      <c r="B12" s="25">
        <v>323.39999999999998</v>
      </c>
      <c r="C12" s="20" t="s">
        <v>15</v>
      </c>
      <c r="D12" s="46">
        <v>406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406</v>
      </c>
      <c r="O12" s="47">
        <f t="shared" si="2"/>
        <v>0.89624724061810157</v>
      </c>
      <c r="P12" s="9"/>
    </row>
    <row r="13" spans="1:133">
      <c r="A13" s="12"/>
      <c r="B13" s="25">
        <v>323.5</v>
      </c>
      <c r="C13" s="20" t="s">
        <v>16</v>
      </c>
      <c r="D13" s="46">
        <v>2441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2441</v>
      </c>
      <c r="O13" s="47">
        <f t="shared" si="2"/>
        <v>5.3885209713024285</v>
      </c>
      <c r="P13" s="9"/>
    </row>
    <row r="14" spans="1:133">
      <c r="A14" s="12"/>
      <c r="B14" s="25">
        <v>329</v>
      </c>
      <c r="C14" s="20" t="s">
        <v>62</v>
      </c>
      <c r="D14" s="46">
        <v>582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582</v>
      </c>
      <c r="O14" s="47">
        <f t="shared" si="2"/>
        <v>1.2847682119205297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24638</v>
      </c>
      <c r="E15" s="32">
        <f t="shared" si="4"/>
        <v>515135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539773</v>
      </c>
      <c r="O15" s="45">
        <f t="shared" si="2"/>
        <v>1191.5518763796908</v>
      </c>
      <c r="P15" s="10"/>
    </row>
    <row r="16" spans="1:133">
      <c r="A16" s="12"/>
      <c r="B16" s="25">
        <v>334.49</v>
      </c>
      <c r="C16" s="20" t="s">
        <v>19</v>
      </c>
      <c r="D16" s="46">
        <v>0</v>
      </c>
      <c r="E16" s="46">
        <v>431210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431210</v>
      </c>
      <c r="O16" s="47">
        <f t="shared" si="2"/>
        <v>951.89845474613685</v>
      </c>
      <c r="P16" s="9"/>
    </row>
    <row r="17" spans="1:119">
      <c r="A17" s="12"/>
      <c r="B17" s="25">
        <v>334.7</v>
      </c>
      <c r="C17" s="20" t="s">
        <v>20</v>
      </c>
      <c r="D17" s="46">
        <v>0</v>
      </c>
      <c r="E17" s="46">
        <v>83925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83925</v>
      </c>
      <c r="O17" s="47">
        <f t="shared" si="2"/>
        <v>185.26490066225165</v>
      </c>
      <c r="P17" s="9"/>
    </row>
    <row r="18" spans="1:119">
      <c r="A18" s="12"/>
      <c r="B18" s="25">
        <v>335.12</v>
      </c>
      <c r="C18" s="20" t="s">
        <v>21</v>
      </c>
      <c r="D18" s="46">
        <v>12922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12922</v>
      </c>
      <c r="O18" s="47">
        <f t="shared" si="2"/>
        <v>28.525386313465784</v>
      </c>
      <c r="P18" s="9"/>
    </row>
    <row r="19" spans="1:119">
      <c r="A19" s="12"/>
      <c r="B19" s="25">
        <v>335.14</v>
      </c>
      <c r="C19" s="20" t="s">
        <v>22</v>
      </c>
      <c r="D19" s="46">
        <v>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</v>
      </c>
      <c r="O19" s="47">
        <f t="shared" si="2"/>
        <v>0.20971302428256069</v>
      </c>
      <c r="P19" s="9"/>
    </row>
    <row r="20" spans="1:119">
      <c r="A20" s="12"/>
      <c r="B20" s="25">
        <v>335.18</v>
      </c>
      <c r="C20" s="20" t="s">
        <v>23</v>
      </c>
      <c r="D20" s="46">
        <v>11621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11621</v>
      </c>
      <c r="O20" s="47">
        <f t="shared" si="2"/>
        <v>25.653421633554085</v>
      </c>
      <c r="P20" s="9"/>
    </row>
    <row r="21" spans="1:119" ht="15.75">
      <c r="A21" s="29" t="s">
        <v>28</v>
      </c>
      <c r="B21" s="30"/>
      <c r="C21" s="31"/>
      <c r="D21" s="32">
        <f t="shared" ref="D21:M21" si="5">SUM(D22:D22)</f>
        <v>5772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5772</v>
      </c>
      <c r="O21" s="45">
        <f t="shared" si="2"/>
        <v>12.741721854304636</v>
      </c>
      <c r="P21" s="10"/>
    </row>
    <row r="22" spans="1:119">
      <c r="A22" s="12"/>
      <c r="B22" s="25">
        <v>344.9</v>
      </c>
      <c r="C22" s="20" t="s">
        <v>31</v>
      </c>
      <c r="D22" s="46">
        <v>5772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5772</v>
      </c>
      <c r="O22" s="47">
        <f t="shared" si="2"/>
        <v>12.741721854304636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SUM(D24:D24)</f>
        <v>208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208</v>
      </c>
      <c r="O23" s="45">
        <f t="shared" si="2"/>
        <v>0.45916114790286977</v>
      </c>
      <c r="P23" s="10"/>
    </row>
    <row r="24" spans="1:119">
      <c r="A24" s="13"/>
      <c r="B24" s="39">
        <v>351.5</v>
      </c>
      <c r="C24" s="21" t="s">
        <v>34</v>
      </c>
      <c r="D24" s="46">
        <v>208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208</v>
      </c>
      <c r="O24" s="47">
        <f t="shared" si="2"/>
        <v>0.45916114790286977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SUM(D26:D28)</f>
        <v>4110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4110</v>
      </c>
      <c r="O25" s="45">
        <f t="shared" si="2"/>
        <v>9.072847682119205</v>
      </c>
      <c r="P25" s="10"/>
    </row>
    <row r="26" spans="1:119">
      <c r="A26" s="12"/>
      <c r="B26" s="25">
        <v>361.1</v>
      </c>
      <c r="C26" s="20" t="s">
        <v>35</v>
      </c>
      <c r="D26" s="46">
        <v>178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178</v>
      </c>
      <c r="O26" s="47">
        <f t="shared" si="2"/>
        <v>0.39293598233995586</v>
      </c>
      <c r="P26" s="9"/>
    </row>
    <row r="27" spans="1:119">
      <c r="A27" s="12"/>
      <c r="B27" s="25">
        <v>362</v>
      </c>
      <c r="C27" s="20" t="s">
        <v>36</v>
      </c>
      <c r="D27" s="46">
        <v>2801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2801</v>
      </c>
      <c r="O27" s="47">
        <f t="shared" si="2"/>
        <v>6.183222958057395</v>
      </c>
      <c r="P27" s="9"/>
    </row>
    <row r="28" spans="1:119" ht="15.75" thickBot="1">
      <c r="A28" s="12"/>
      <c r="B28" s="25">
        <v>369.9</v>
      </c>
      <c r="C28" s="20" t="s">
        <v>37</v>
      </c>
      <c r="D28" s="46">
        <v>1131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1131</v>
      </c>
      <c r="O28" s="47">
        <f t="shared" si="2"/>
        <v>2.4966887417218544</v>
      </c>
      <c r="P28" s="9"/>
    </row>
    <row r="29" spans="1:119" ht="16.5" thickBot="1">
      <c r="A29" s="14" t="s">
        <v>32</v>
      </c>
      <c r="B29" s="23"/>
      <c r="C29" s="22"/>
      <c r="D29" s="15">
        <f>SUM(D5,D10,D15,D21,D23,D25)</f>
        <v>105131</v>
      </c>
      <c r="E29" s="15">
        <f t="shared" ref="E29:M29" si="8">SUM(E5,E10,E15,E21,E23,E25)</f>
        <v>515135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620266</v>
      </c>
      <c r="O29" s="38">
        <f t="shared" si="2"/>
        <v>1369.2406181015454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63</v>
      </c>
      <c r="M31" s="118"/>
      <c r="N31" s="118"/>
      <c r="O31" s="43">
        <v>453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57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100</v>
      </c>
      <c r="N4" s="35" t="s">
        <v>9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SUM(D6:D8)</f>
        <v>20482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20482</v>
      </c>
      <c r="P5" s="33">
        <f t="shared" ref="P5:P24" si="1">(O5/P$26)</f>
        <v>45.821029082774047</v>
      </c>
      <c r="Q5" s="6"/>
    </row>
    <row r="6" spans="1:134">
      <c r="A6" s="12"/>
      <c r="B6" s="25">
        <v>311</v>
      </c>
      <c r="C6" s="20" t="s">
        <v>2</v>
      </c>
      <c r="D6" s="46">
        <v>13565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13565</v>
      </c>
      <c r="P6" s="47">
        <f t="shared" si="1"/>
        <v>30.34675615212528</v>
      </c>
      <c r="Q6" s="9"/>
    </row>
    <row r="7" spans="1:134">
      <c r="A7" s="12"/>
      <c r="B7" s="25">
        <v>312.41000000000003</v>
      </c>
      <c r="C7" s="20" t="s">
        <v>108</v>
      </c>
      <c r="D7" s="46">
        <v>3586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3586</v>
      </c>
      <c r="P7" s="47">
        <f t="shared" si="1"/>
        <v>8.0223713646532442</v>
      </c>
      <c r="Q7" s="9"/>
    </row>
    <row r="8" spans="1:134">
      <c r="A8" s="12"/>
      <c r="B8" s="25">
        <v>315.10000000000002</v>
      </c>
      <c r="C8" s="20" t="s">
        <v>109</v>
      </c>
      <c r="D8" s="46">
        <v>3331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3331</v>
      </c>
      <c r="P8" s="47">
        <f t="shared" si="1"/>
        <v>7.4519015659955254</v>
      </c>
      <c r="Q8" s="9"/>
    </row>
    <row r="9" spans="1:134" ht="15.75">
      <c r="A9" s="29" t="s">
        <v>13</v>
      </c>
      <c r="B9" s="30"/>
      <c r="C9" s="31"/>
      <c r="D9" s="32">
        <f t="shared" ref="D9:N9" si="3">SUM(D10:D11)</f>
        <v>27295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>SUM(D9:N9)</f>
        <v>27295</v>
      </c>
      <c r="P9" s="45">
        <f t="shared" si="1"/>
        <v>61.06263982102908</v>
      </c>
      <c r="Q9" s="10"/>
    </row>
    <row r="10" spans="1:134">
      <c r="A10" s="12"/>
      <c r="B10" s="25">
        <v>323.10000000000002</v>
      </c>
      <c r="C10" s="20" t="s">
        <v>14</v>
      </c>
      <c r="D10" s="46">
        <v>27015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1" si="4">SUM(D10:N10)</f>
        <v>27015</v>
      </c>
      <c r="P10" s="47">
        <f t="shared" si="1"/>
        <v>60.436241610738257</v>
      </c>
      <c r="Q10" s="9"/>
    </row>
    <row r="11" spans="1:134">
      <c r="A11" s="12"/>
      <c r="B11" s="25">
        <v>323.39999999999998</v>
      </c>
      <c r="C11" s="20" t="s">
        <v>15</v>
      </c>
      <c r="D11" s="46">
        <v>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4"/>
        <v>280</v>
      </c>
      <c r="P11" s="47">
        <f t="shared" si="1"/>
        <v>0.62639821029082776</v>
      </c>
      <c r="Q11" s="9"/>
    </row>
    <row r="12" spans="1:134" ht="15.75">
      <c r="A12" s="29" t="s">
        <v>104</v>
      </c>
      <c r="B12" s="30"/>
      <c r="C12" s="31"/>
      <c r="D12" s="32">
        <f t="shared" ref="D12:N12" si="5">SUM(D13:D18)</f>
        <v>86473</v>
      </c>
      <c r="E12" s="32">
        <f t="shared" si="5"/>
        <v>0</v>
      </c>
      <c r="F12" s="32">
        <f t="shared" si="5"/>
        <v>0</v>
      </c>
      <c r="G12" s="32">
        <f t="shared" si="5"/>
        <v>0</v>
      </c>
      <c r="H12" s="32">
        <f t="shared" si="5"/>
        <v>0</v>
      </c>
      <c r="I12" s="32">
        <f t="shared" si="5"/>
        <v>0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44">
        <f>SUM(D12:N12)</f>
        <v>86473</v>
      </c>
      <c r="P12" s="45">
        <f t="shared" si="1"/>
        <v>193.45190156599551</v>
      </c>
      <c r="Q12" s="10"/>
    </row>
    <row r="13" spans="1:134">
      <c r="A13" s="12"/>
      <c r="B13" s="25">
        <v>331.51</v>
      </c>
      <c r="C13" s="20" t="s">
        <v>110</v>
      </c>
      <c r="D13" s="46">
        <v>165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6">SUM(D13:N13)</f>
        <v>165</v>
      </c>
      <c r="P13" s="47">
        <f t="shared" si="1"/>
        <v>0.36912751677852351</v>
      </c>
      <c r="Q13" s="9"/>
    </row>
    <row r="14" spans="1:134">
      <c r="A14" s="12"/>
      <c r="B14" s="25">
        <v>334.1</v>
      </c>
      <c r="C14" s="20" t="s">
        <v>111</v>
      </c>
      <c r="D14" s="46">
        <v>5000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5000</v>
      </c>
      <c r="P14" s="47">
        <f t="shared" si="1"/>
        <v>11.185682326621924</v>
      </c>
      <c r="Q14" s="9"/>
    </row>
    <row r="15" spans="1:134">
      <c r="A15" s="12"/>
      <c r="B15" s="25">
        <v>334.49</v>
      </c>
      <c r="C15" s="20" t="s">
        <v>19</v>
      </c>
      <c r="D15" s="46">
        <v>7017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7017</v>
      </c>
      <c r="P15" s="47">
        <f t="shared" si="1"/>
        <v>15.697986577181208</v>
      </c>
      <c r="Q15" s="9"/>
    </row>
    <row r="16" spans="1:134">
      <c r="A16" s="12"/>
      <c r="B16" s="25">
        <v>335.125</v>
      </c>
      <c r="C16" s="20" t="s">
        <v>112</v>
      </c>
      <c r="D16" s="46">
        <v>24436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24436</v>
      </c>
      <c r="P16" s="47">
        <f t="shared" si="1"/>
        <v>54.666666666666664</v>
      </c>
      <c r="Q16" s="9"/>
    </row>
    <row r="17" spans="1:120">
      <c r="A17" s="12"/>
      <c r="B17" s="25">
        <v>335.18</v>
      </c>
      <c r="C17" s="20" t="s">
        <v>113</v>
      </c>
      <c r="D17" s="46">
        <v>13947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13947</v>
      </c>
      <c r="P17" s="47">
        <f t="shared" si="1"/>
        <v>31.201342281879196</v>
      </c>
      <c r="Q17" s="9"/>
    </row>
    <row r="18" spans="1:120">
      <c r="A18" s="12"/>
      <c r="B18" s="25">
        <v>335.7</v>
      </c>
      <c r="C18" s="20" t="s">
        <v>114</v>
      </c>
      <c r="D18" s="46">
        <v>35908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7">SUM(D18:N18)</f>
        <v>35908</v>
      </c>
      <c r="P18" s="47">
        <f t="shared" si="1"/>
        <v>80.331096196868003</v>
      </c>
      <c r="Q18" s="9"/>
    </row>
    <row r="19" spans="1:120" ht="15.75">
      <c r="A19" s="29" t="s">
        <v>29</v>
      </c>
      <c r="B19" s="30"/>
      <c r="C19" s="31"/>
      <c r="D19" s="32">
        <f t="shared" ref="D19:N19" si="8">SUM(D20:D20)</f>
        <v>2673</v>
      </c>
      <c r="E19" s="32">
        <f t="shared" si="8"/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8"/>
        <v>0</v>
      </c>
      <c r="J19" s="32">
        <f t="shared" si="8"/>
        <v>0</v>
      </c>
      <c r="K19" s="32">
        <f t="shared" si="8"/>
        <v>0</v>
      </c>
      <c r="L19" s="32">
        <f t="shared" si="8"/>
        <v>0</v>
      </c>
      <c r="M19" s="32">
        <f t="shared" si="8"/>
        <v>0</v>
      </c>
      <c r="N19" s="32">
        <f t="shared" si="8"/>
        <v>0</v>
      </c>
      <c r="O19" s="32">
        <f>SUM(D19:N19)</f>
        <v>2673</v>
      </c>
      <c r="P19" s="45">
        <f t="shared" si="1"/>
        <v>5.9798657718120802</v>
      </c>
      <c r="Q19" s="10"/>
    </row>
    <row r="20" spans="1:120">
      <c r="A20" s="13"/>
      <c r="B20" s="39">
        <v>354</v>
      </c>
      <c r="C20" s="21" t="s">
        <v>70</v>
      </c>
      <c r="D20" s="46">
        <v>2673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9">SUM(D20:N20)</f>
        <v>2673</v>
      </c>
      <c r="P20" s="47">
        <f t="shared" si="1"/>
        <v>5.9798657718120802</v>
      </c>
      <c r="Q20" s="9"/>
    </row>
    <row r="21" spans="1:120" ht="15.75">
      <c r="A21" s="29" t="s">
        <v>3</v>
      </c>
      <c r="B21" s="30"/>
      <c r="C21" s="31"/>
      <c r="D21" s="32">
        <f t="shared" ref="D21:N21" si="10">SUM(D22:D23)</f>
        <v>10163</v>
      </c>
      <c r="E21" s="32">
        <f t="shared" si="10"/>
        <v>0</v>
      </c>
      <c r="F21" s="32">
        <f t="shared" si="10"/>
        <v>0</v>
      </c>
      <c r="G21" s="32">
        <f t="shared" si="10"/>
        <v>0</v>
      </c>
      <c r="H21" s="32">
        <f t="shared" si="10"/>
        <v>0</v>
      </c>
      <c r="I21" s="32">
        <f t="shared" si="10"/>
        <v>0</v>
      </c>
      <c r="J21" s="32">
        <f t="shared" si="10"/>
        <v>0</v>
      </c>
      <c r="K21" s="32">
        <f t="shared" si="10"/>
        <v>0</v>
      </c>
      <c r="L21" s="32">
        <f t="shared" si="10"/>
        <v>0</v>
      </c>
      <c r="M21" s="32">
        <f t="shared" si="10"/>
        <v>0</v>
      </c>
      <c r="N21" s="32">
        <f t="shared" si="10"/>
        <v>0</v>
      </c>
      <c r="O21" s="32">
        <f>SUM(D21:N21)</f>
        <v>10163</v>
      </c>
      <c r="P21" s="45">
        <f t="shared" si="1"/>
        <v>22.736017897091724</v>
      </c>
      <c r="Q21" s="10"/>
    </row>
    <row r="22" spans="1:120">
      <c r="A22" s="12"/>
      <c r="B22" s="25">
        <v>362</v>
      </c>
      <c r="C22" s="20" t="s">
        <v>36</v>
      </c>
      <c r="D22" s="46">
        <v>9525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3" si="11">SUM(D22:N22)</f>
        <v>9525</v>
      </c>
      <c r="P22" s="47">
        <f t="shared" si="1"/>
        <v>21.308724832214764</v>
      </c>
      <c r="Q22" s="9"/>
    </row>
    <row r="23" spans="1:120" ht="15.75" thickBot="1">
      <c r="A23" s="12"/>
      <c r="B23" s="25">
        <v>369.9</v>
      </c>
      <c r="C23" s="20" t="s">
        <v>37</v>
      </c>
      <c r="D23" s="46">
        <v>638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1"/>
        <v>638</v>
      </c>
      <c r="P23" s="47">
        <f t="shared" si="1"/>
        <v>1.4272930648769575</v>
      </c>
      <c r="Q23" s="9"/>
    </row>
    <row r="24" spans="1:120" ht="16.5" thickBot="1">
      <c r="A24" s="14" t="s">
        <v>32</v>
      </c>
      <c r="B24" s="23"/>
      <c r="C24" s="22"/>
      <c r="D24" s="15">
        <f>SUM(D5,D9,D12,D19,D21)</f>
        <v>147086</v>
      </c>
      <c r="E24" s="15">
        <f t="shared" ref="E24:N24" si="12">SUM(E5,E9,E12,E19,E21)</f>
        <v>0</v>
      </c>
      <c r="F24" s="15">
        <f t="shared" si="12"/>
        <v>0</v>
      </c>
      <c r="G24" s="15">
        <f t="shared" si="12"/>
        <v>0</v>
      </c>
      <c r="H24" s="15">
        <f t="shared" si="12"/>
        <v>0</v>
      </c>
      <c r="I24" s="15">
        <f t="shared" si="12"/>
        <v>0</v>
      </c>
      <c r="J24" s="15">
        <f t="shared" si="12"/>
        <v>0</v>
      </c>
      <c r="K24" s="15">
        <f t="shared" si="12"/>
        <v>0</v>
      </c>
      <c r="L24" s="15">
        <f t="shared" si="12"/>
        <v>0</v>
      </c>
      <c r="M24" s="15">
        <f t="shared" si="12"/>
        <v>0</v>
      </c>
      <c r="N24" s="15">
        <f t="shared" si="12"/>
        <v>0</v>
      </c>
      <c r="O24" s="15">
        <f>SUM(D24:N24)</f>
        <v>147086</v>
      </c>
      <c r="P24" s="38">
        <f t="shared" si="1"/>
        <v>329.05145413870247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118" t="s">
        <v>115</v>
      </c>
      <c r="N26" s="118"/>
      <c r="O26" s="118"/>
      <c r="P26" s="43">
        <v>447</v>
      </c>
    </row>
    <row r="27" spans="1:120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20" ht="15.75" customHeight="1" thickBot="1">
      <c r="A28" s="120" t="s">
        <v>57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29"/>
      <c r="M3" s="130"/>
      <c r="N3" s="36"/>
      <c r="O3" s="37"/>
      <c r="P3" s="131" t="s">
        <v>99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100</v>
      </c>
      <c r="N4" s="35" t="s">
        <v>9</v>
      </c>
      <c r="O4" s="35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102</v>
      </c>
      <c r="B5" s="26"/>
      <c r="C5" s="26"/>
      <c r="D5" s="27">
        <f t="shared" ref="D5:N5" si="0">SUM(D6:D6)</f>
        <v>67011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67011</v>
      </c>
      <c r="P5" s="33">
        <f t="shared" ref="P5:P17" si="2">(O5/P$19)</f>
        <v>165.45925925925926</v>
      </c>
      <c r="Q5" s="6"/>
    </row>
    <row r="6" spans="1:134">
      <c r="A6" s="12"/>
      <c r="B6" s="25">
        <v>319.89999999999998</v>
      </c>
      <c r="C6" s="20" t="s">
        <v>103</v>
      </c>
      <c r="D6" s="46">
        <v>67011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67011</v>
      </c>
      <c r="P6" s="47">
        <f t="shared" si="2"/>
        <v>165.45925925925926</v>
      </c>
      <c r="Q6" s="9"/>
    </row>
    <row r="7" spans="1:134" ht="15.75">
      <c r="A7" s="29" t="s">
        <v>13</v>
      </c>
      <c r="B7" s="30"/>
      <c r="C7" s="31"/>
      <c r="D7" s="32">
        <f t="shared" ref="D7:N7" si="3">SUM(D8:D8)</f>
        <v>23557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32">
        <f t="shared" si="3"/>
        <v>0</v>
      </c>
      <c r="O7" s="44">
        <f t="shared" si="1"/>
        <v>23557</v>
      </c>
      <c r="P7" s="45">
        <f t="shared" si="2"/>
        <v>58.165432098765429</v>
      </c>
      <c r="Q7" s="10"/>
    </row>
    <row r="8" spans="1:134">
      <c r="A8" s="12"/>
      <c r="B8" s="25">
        <v>323.89999999999998</v>
      </c>
      <c r="C8" s="20" t="s">
        <v>86</v>
      </c>
      <c r="D8" s="46">
        <v>23557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23557</v>
      </c>
      <c r="P8" s="47">
        <f t="shared" si="2"/>
        <v>58.165432098765429</v>
      </c>
      <c r="Q8" s="9"/>
    </row>
    <row r="9" spans="1:134" ht="15.75">
      <c r="A9" s="29" t="s">
        <v>104</v>
      </c>
      <c r="B9" s="30"/>
      <c r="C9" s="31"/>
      <c r="D9" s="32">
        <f t="shared" ref="D9:N9" si="4">SUM(D10:D12)</f>
        <v>86724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4"/>
        <v>0</v>
      </c>
      <c r="O9" s="44">
        <f t="shared" si="1"/>
        <v>86724</v>
      </c>
      <c r="P9" s="45">
        <f t="shared" si="2"/>
        <v>214.13333333333333</v>
      </c>
      <c r="Q9" s="10"/>
    </row>
    <row r="10" spans="1:134">
      <c r="A10" s="12"/>
      <c r="B10" s="25">
        <v>331.1</v>
      </c>
      <c r="C10" s="20" t="s">
        <v>17</v>
      </c>
      <c r="D10" s="46">
        <v>53386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53386</v>
      </c>
      <c r="P10" s="47">
        <f t="shared" si="2"/>
        <v>131.81728395061728</v>
      </c>
      <c r="Q10" s="9"/>
    </row>
    <row r="11" spans="1:134">
      <c r="A11" s="12"/>
      <c r="B11" s="25">
        <v>335.19</v>
      </c>
      <c r="C11" s="20" t="s">
        <v>105</v>
      </c>
      <c r="D11" s="46">
        <v>32885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32885</v>
      </c>
      <c r="P11" s="47">
        <f t="shared" si="2"/>
        <v>81.197530864197532</v>
      </c>
      <c r="Q11" s="9"/>
    </row>
    <row r="12" spans="1:134">
      <c r="A12" s="12"/>
      <c r="B12" s="25">
        <v>335.9</v>
      </c>
      <c r="C12" s="20" t="s">
        <v>73</v>
      </c>
      <c r="D12" s="46">
        <v>453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453</v>
      </c>
      <c r="P12" s="47">
        <f t="shared" si="2"/>
        <v>1.1185185185185185</v>
      </c>
      <c r="Q12" s="9"/>
    </row>
    <row r="13" spans="1:134" ht="15.75">
      <c r="A13" s="29" t="s">
        <v>28</v>
      </c>
      <c r="B13" s="30"/>
      <c r="C13" s="31"/>
      <c r="D13" s="32">
        <f t="shared" ref="D13:N13" si="5">SUM(D14:D14)</f>
        <v>5430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0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32">
        <f t="shared" si="1"/>
        <v>5430</v>
      </c>
      <c r="P13" s="45">
        <f t="shared" si="2"/>
        <v>13.407407407407407</v>
      </c>
      <c r="Q13" s="10"/>
    </row>
    <row r="14" spans="1:134">
      <c r="A14" s="12"/>
      <c r="B14" s="25">
        <v>347.5</v>
      </c>
      <c r="C14" s="20" t="s">
        <v>95</v>
      </c>
      <c r="D14" s="46">
        <v>5430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5430</v>
      </c>
      <c r="P14" s="47">
        <f t="shared" si="2"/>
        <v>13.407407407407407</v>
      </c>
      <c r="Q14" s="9"/>
    </row>
    <row r="15" spans="1:134" ht="15.75">
      <c r="A15" s="29" t="s">
        <v>29</v>
      </c>
      <c r="B15" s="30"/>
      <c r="C15" s="31"/>
      <c r="D15" s="32">
        <f t="shared" ref="D15:N15" si="6">SUM(D16:D16)</f>
        <v>1662</v>
      </c>
      <c r="E15" s="32">
        <f t="shared" si="6"/>
        <v>0</v>
      </c>
      <c r="F15" s="32">
        <f t="shared" si="6"/>
        <v>0</v>
      </c>
      <c r="G15" s="32">
        <f t="shared" si="6"/>
        <v>0</v>
      </c>
      <c r="H15" s="32">
        <f t="shared" si="6"/>
        <v>0</v>
      </c>
      <c r="I15" s="32">
        <f t="shared" si="6"/>
        <v>0</v>
      </c>
      <c r="J15" s="32">
        <f t="shared" si="6"/>
        <v>0</v>
      </c>
      <c r="K15" s="32">
        <f t="shared" si="6"/>
        <v>0</v>
      </c>
      <c r="L15" s="32">
        <f t="shared" si="6"/>
        <v>0</v>
      </c>
      <c r="M15" s="32">
        <f t="shared" si="6"/>
        <v>0</v>
      </c>
      <c r="N15" s="32">
        <f t="shared" si="6"/>
        <v>0</v>
      </c>
      <c r="O15" s="32">
        <f t="shared" si="1"/>
        <v>1662</v>
      </c>
      <c r="P15" s="45">
        <f t="shared" si="2"/>
        <v>4.1037037037037036</v>
      </c>
      <c r="Q15" s="10"/>
    </row>
    <row r="16" spans="1:134" ht="15.75" thickBot="1">
      <c r="A16" s="13"/>
      <c r="B16" s="39">
        <v>351.3</v>
      </c>
      <c r="C16" s="21" t="s">
        <v>96</v>
      </c>
      <c r="D16" s="46">
        <v>1662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1662</v>
      </c>
      <c r="P16" s="47">
        <f t="shared" si="2"/>
        <v>4.1037037037037036</v>
      </c>
      <c r="Q16" s="9"/>
    </row>
    <row r="17" spans="1:120" ht="16.5" thickBot="1">
      <c r="A17" s="14" t="s">
        <v>32</v>
      </c>
      <c r="B17" s="23"/>
      <c r="C17" s="22"/>
      <c r="D17" s="15">
        <f>SUM(D5,D7,D9,D13,D15)</f>
        <v>184384</v>
      </c>
      <c r="E17" s="15">
        <f t="shared" ref="E17:N17" si="7">SUM(E5,E7,E9,E13,E15)</f>
        <v>0</v>
      </c>
      <c r="F17" s="15">
        <f t="shared" si="7"/>
        <v>0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15">
        <f t="shared" si="7"/>
        <v>0</v>
      </c>
      <c r="K17" s="15">
        <f t="shared" si="7"/>
        <v>0</v>
      </c>
      <c r="L17" s="15">
        <f t="shared" si="7"/>
        <v>0</v>
      </c>
      <c r="M17" s="15">
        <f t="shared" si="7"/>
        <v>0</v>
      </c>
      <c r="N17" s="15">
        <f t="shared" si="7"/>
        <v>0</v>
      </c>
      <c r="O17" s="15">
        <f t="shared" si="1"/>
        <v>184384</v>
      </c>
      <c r="P17" s="38">
        <f t="shared" si="2"/>
        <v>455.26913580246912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</row>
    <row r="19" spans="1:120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118" t="s">
        <v>106</v>
      </c>
      <c r="N19" s="118"/>
      <c r="O19" s="118"/>
      <c r="P19" s="43">
        <v>405</v>
      </c>
    </row>
    <row r="20" spans="1:120">
      <c r="A20" s="119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20" ht="15.75" customHeight="1" thickBot="1">
      <c r="A21" s="120" t="s">
        <v>57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64455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64455</v>
      </c>
      <c r="O5" s="33">
        <f t="shared" ref="O5:O23" si="2">(N5/O$25)</f>
        <v>170.9681697612732</v>
      </c>
      <c r="P5" s="6"/>
    </row>
    <row r="6" spans="1:133">
      <c r="A6" s="12"/>
      <c r="B6" s="25">
        <v>311</v>
      </c>
      <c r="C6" s="20" t="s">
        <v>2</v>
      </c>
      <c r="D6" s="46">
        <v>9851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9851</v>
      </c>
      <c r="O6" s="47">
        <f t="shared" si="2"/>
        <v>26.129973474801062</v>
      </c>
      <c r="P6" s="9"/>
    </row>
    <row r="7" spans="1:133">
      <c r="A7" s="12"/>
      <c r="B7" s="25">
        <v>312.41000000000003</v>
      </c>
      <c r="C7" s="20" t="s">
        <v>10</v>
      </c>
      <c r="D7" s="46">
        <v>28714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28714</v>
      </c>
      <c r="O7" s="47">
        <f t="shared" si="2"/>
        <v>76.164456233421745</v>
      </c>
      <c r="P7" s="9"/>
    </row>
    <row r="8" spans="1:133">
      <c r="A8" s="12"/>
      <c r="B8" s="25">
        <v>312.60000000000002</v>
      </c>
      <c r="C8" s="20" t="s">
        <v>11</v>
      </c>
      <c r="D8" s="46">
        <v>23321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23321</v>
      </c>
      <c r="O8" s="47">
        <f t="shared" si="2"/>
        <v>61.859416445623339</v>
      </c>
      <c r="P8" s="9"/>
    </row>
    <row r="9" spans="1:133">
      <c r="A9" s="12"/>
      <c r="B9" s="25">
        <v>315</v>
      </c>
      <c r="C9" s="20" t="s">
        <v>65</v>
      </c>
      <c r="D9" s="46">
        <v>2569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2569</v>
      </c>
      <c r="O9" s="47">
        <f t="shared" si="2"/>
        <v>6.8143236074270561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21044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21044</v>
      </c>
      <c r="O10" s="45">
        <f t="shared" si="2"/>
        <v>55.819628647214856</v>
      </c>
      <c r="P10" s="10"/>
    </row>
    <row r="11" spans="1:133">
      <c r="A11" s="12"/>
      <c r="B11" s="25">
        <v>323.10000000000002</v>
      </c>
      <c r="C11" s="20" t="s">
        <v>14</v>
      </c>
      <c r="D11" s="46">
        <v>20872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20872</v>
      </c>
      <c r="O11" s="47">
        <f t="shared" si="2"/>
        <v>55.363395225464188</v>
      </c>
      <c r="P11" s="9"/>
    </row>
    <row r="12" spans="1:133">
      <c r="A12" s="12"/>
      <c r="B12" s="25">
        <v>323.39999999999998</v>
      </c>
      <c r="C12" s="20" t="s">
        <v>15</v>
      </c>
      <c r="D12" s="46">
        <v>172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172</v>
      </c>
      <c r="O12" s="47">
        <f t="shared" si="2"/>
        <v>0.45623342175066312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SUM(D14:D17)</f>
        <v>639542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639542</v>
      </c>
      <c r="O13" s="45">
        <f t="shared" si="2"/>
        <v>1696.397877984085</v>
      </c>
      <c r="P13" s="10"/>
    </row>
    <row r="14" spans="1:133">
      <c r="A14" s="12"/>
      <c r="B14" s="25">
        <v>331.49</v>
      </c>
      <c r="C14" s="20" t="s">
        <v>81</v>
      </c>
      <c r="D14" s="46">
        <v>576512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576512</v>
      </c>
      <c r="O14" s="47">
        <f t="shared" si="2"/>
        <v>1529.2095490716181</v>
      </c>
      <c r="P14" s="9"/>
    </row>
    <row r="15" spans="1:133">
      <c r="A15" s="12"/>
      <c r="B15" s="25">
        <v>334.7</v>
      </c>
      <c r="C15" s="20" t="s">
        <v>20</v>
      </c>
      <c r="D15" s="46">
        <v>37449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37449</v>
      </c>
      <c r="O15" s="47">
        <f t="shared" si="2"/>
        <v>99.334217506631305</v>
      </c>
      <c r="P15" s="9"/>
    </row>
    <row r="16" spans="1:133">
      <c r="A16" s="12"/>
      <c r="B16" s="25">
        <v>335.12</v>
      </c>
      <c r="C16" s="20" t="s">
        <v>67</v>
      </c>
      <c r="D16" s="46">
        <v>14892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14892</v>
      </c>
      <c r="O16" s="47">
        <f t="shared" si="2"/>
        <v>39.50132625994695</v>
      </c>
      <c r="P16" s="9"/>
    </row>
    <row r="17" spans="1:119">
      <c r="A17" s="12"/>
      <c r="B17" s="25">
        <v>335.18</v>
      </c>
      <c r="C17" s="20" t="s">
        <v>68</v>
      </c>
      <c r="D17" s="46">
        <v>10689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10689</v>
      </c>
      <c r="O17" s="47">
        <f t="shared" si="2"/>
        <v>28.352785145888593</v>
      </c>
      <c r="P17" s="9"/>
    </row>
    <row r="18" spans="1:119" ht="15.75">
      <c r="A18" s="29" t="s">
        <v>28</v>
      </c>
      <c r="B18" s="30"/>
      <c r="C18" s="31"/>
      <c r="D18" s="32">
        <f t="shared" ref="D18:M18" si="5">SUM(D19:D20)</f>
        <v>11007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11007</v>
      </c>
      <c r="O18" s="45">
        <f t="shared" si="2"/>
        <v>29.19628647214854</v>
      </c>
      <c r="P18" s="10"/>
    </row>
    <row r="19" spans="1:119">
      <c r="A19" s="12"/>
      <c r="B19" s="25">
        <v>344.9</v>
      </c>
      <c r="C19" s="20" t="s">
        <v>74</v>
      </c>
      <c r="D19" s="46">
        <v>6697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6697</v>
      </c>
      <c r="O19" s="47">
        <f t="shared" si="2"/>
        <v>17.76392572944297</v>
      </c>
      <c r="P19" s="9"/>
    </row>
    <row r="20" spans="1:119">
      <c r="A20" s="12"/>
      <c r="B20" s="25">
        <v>347.5</v>
      </c>
      <c r="C20" s="20" t="s">
        <v>95</v>
      </c>
      <c r="D20" s="46">
        <v>4310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4310</v>
      </c>
      <c r="O20" s="47">
        <f t="shared" si="2"/>
        <v>11.432360742705571</v>
      </c>
      <c r="P20" s="9"/>
    </row>
    <row r="21" spans="1:119" ht="15.75">
      <c r="A21" s="29" t="s">
        <v>29</v>
      </c>
      <c r="B21" s="30"/>
      <c r="C21" s="31"/>
      <c r="D21" s="32">
        <f t="shared" ref="D21:M21" si="6">SUM(D22:D22)</f>
        <v>163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163</v>
      </c>
      <c r="O21" s="45">
        <f t="shared" si="2"/>
        <v>0.43236074270557029</v>
      </c>
      <c r="P21" s="10"/>
    </row>
    <row r="22" spans="1:119" ht="15.75" thickBot="1">
      <c r="A22" s="13"/>
      <c r="B22" s="39">
        <v>351.3</v>
      </c>
      <c r="C22" s="21" t="s">
        <v>96</v>
      </c>
      <c r="D22" s="46">
        <v>163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163</v>
      </c>
      <c r="O22" s="47">
        <f t="shared" si="2"/>
        <v>0.43236074270557029</v>
      </c>
      <c r="P22" s="9"/>
    </row>
    <row r="23" spans="1:119" ht="16.5" thickBot="1">
      <c r="A23" s="14" t="s">
        <v>32</v>
      </c>
      <c r="B23" s="23"/>
      <c r="C23" s="22"/>
      <c r="D23" s="15">
        <f>SUM(D5,D10,D13,D18,D21)</f>
        <v>736211</v>
      </c>
      <c r="E23" s="15">
        <f t="shared" ref="E23:M23" si="7">SUM(E5,E10,E13,E18,E21)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736211</v>
      </c>
      <c r="O23" s="38">
        <f t="shared" si="2"/>
        <v>1952.814323607427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97</v>
      </c>
      <c r="M25" s="118"/>
      <c r="N25" s="118"/>
      <c r="O25" s="43">
        <v>377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57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66801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66801</v>
      </c>
      <c r="O5" s="33">
        <f t="shared" ref="O5:O25" si="2">(N5/O$27)</f>
        <v>172.6124031007752</v>
      </c>
      <c r="P5" s="6"/>
    </row>
    <row r="6" spans="1:133">
      <c r="A6" s="12"/>
      <c r="B6" s="25">
        <v>311</v>
      </c>
      <c r="C6" s="20" t="s">
        <v>2</v>
      </c>
      <c r="D6" s="46">
        <v>10119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10119</v>
      </c>
      <c r="O6" s="47">
        <f t="shared" si="2"/>
        <v>26.147286821705425</v>
      </c>
      <c r="P6" s="9"/>
    </row>
    <row r="7" spans="1:133">
      <c r="A7" s="12"/>
      <c r="B7" s="25">
        <v>312.41000000000003</v>
      </c>
      <c r="C7" s="20" t="s">
        <v>10</v>
      </c>
      <c r="D7" s="46">
        <v>33750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33750</v>
      </c>
      <c r="O7" s="47">
        <f t="shared" si="2"/>
        <v>87.20930232558139</v>
      </c>
      <c r="P7" s="9"/>
    </row>
    <row r="8" spans="1:133">
      <c r="A8" s="12"/>
      <c r="B8" s="25">
        <v>312.60000000000002</v>
      </c>
      <c r="C8" s="20" t="s">
        <v>11</v>
      </c>
      <c r="D8" s="46">
        <v>20879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20879</v>
      </c>
      <c r="O8" s="47">
        <f t="shared" si="2"/>
        <v>53.950904392764855</v>
      </c>
      <c r="P8" s="9"/>
    </row>
    <row r="9" spans="1:133">
      <c r="A9" s="12"/>
      <c r="B9" s="25">
        <v>315</v>
      </c>
      <c r="C9" s="20" t="s">
        <v>65</v>
      </c>
      <c r="D9" s="46">
        <v>2053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2053</v>
      </c>
      <c r="O9" s="47">
        <f t="shared" si="2"/>
        <v>5.3049095607235142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21073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21073</v>
      </c>
      <c r="O10" s="45">
        <f t="shared" si="2"/>
        <v>54.452196382428937</v>
      </c>
      <c r="P10" s="10"/>
    </row>
    <row r="11" spans="1:133">
      <c r="A11" s="12"/>
      <c r="B11" s="25">
        <v>323.10000000000002</v>
      </c>
      <c r="C11" s="20" t="s">
        <v>14</v>
      </c>
      <c r="D11" s="46">
        <v>20823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20823</v>
      </c>
      <c r="O11" s="47">
        <f t="shared" si="2"/>
        <v>53.806201550387598</v>
      </c>
      <c r="P11" s="9"/>
    </row>
    <row r="12" spans="1:133">
      <c r="A12" s="12"/>
      <c r="B12" s="25">
        <v>323.39999999999998</v>
      </c>
      <c r="C12" s="20" t="s">
        <v>15</v>
      </c>
      <c r="D12" s="46">
        <v>250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250</v>
      </c>
      <c r="O12" s="47">
        <f t="shared" si="2"/>
        <v>0.64599483204134367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SUM(D14:D16)</f>
        <v>41910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41910</v>
      </c>
      <c r="O13" s="45">
        <f t="shared" si="2"/>
        <v>108.29457364341086</v>
      </c>
      <c r="P13" s="10"/>
    </row>
    <row r="14" spans="1:133">
      <c r="A14" s="12"/>
      <c r="B14" s="25">
        <v>331.5</v>
      </c>
      <c r="C14" s="20" t="s">
        <v>90</v>
      </c>
      <c r="D14" s="46">
        <v>17472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17472</v>
      </c>
      <c r="O14" s="47">
        <f t="shared" si="2"/>
        <v>45.147286821705428</v>
      </c>
      <c r="P14" s="9"/>
    </row>
    <row r="15" spans="1:133">
      <c r="A15" s="12"/>
      <c r="B15" s="25">
        <v>335.12</v>
      </c>
      <c r="C15" s="20" t="s">
        <v>67</v>
      </c>
      <c r="D15" s="46">
        <v>14548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14548</v>
      </c>
      <c r="O15" s="47">
        <f t="shared" si="2"/>
        <v>37.591731266149871</v>
      </c>
      <c r="P15" s="9"/>
    </row>
    <row r="16" spans="1:133">
      <c r="A16" s="12"/>
      <c r="B16" s="25">
        <v>335.18</v>
      </c>
      <c r="C16" s="20" t="s">
        <v>68</v>
      </c>
      <c r="D16" s="46">
        <v>9890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9890</v>
      </c>
      <c r="O16" s="47">
        <f t="shared" si="2"/>
        <v>25.555555555555557</v>
      </c>
      <c r="P16" s="9"/>
    </row>
    <row r="17" spans="1:119" ht="15.75">
      <c r="A17" s="29" t="s">
        <v>28</v>
      </c>
      <c r="B17" s="30"/>
      <c r="C17" s="31"/>
      <c r="D17" s="32">
        <f t="shared" ref="D17:M17" si="5">SUM(D18:D19)</f>
        <v>11004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11004</v>
      </c>
      <c r="O17" s="45">
        <f t="shared" si="2"/>
        <v>28.434108527131784</v>
      </c>
      <c r="P17" s="10"/>
    </row>
    <row r="18" spans="1:119">
      <c r="A18" s="12"/>
      <c r="B18" s="25">
        <v>344.9</v>
      </c>
      <c r="C18" s="20" t="s">
        <v>74</v>
      </c>
      <c r="D18" s="46">
        <v>6429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6429</v>
      </c>
      <c r="O18" s="47">
        <f t="shared" si="2"/>
        <v>16.612403100775193</v>
      </c>
      <c r="P18" s="9"/>
    </row>
    <row r="19" spans="1:119">
      <c r="A19" s="12"/>
      <c r="B19" s="25">
        <v>347.2</v>
      </c>
      <c r="C19" s="20" t="s">
        <v>91</v>
      </c>
      <c r="D19" s="46">
        <v>4575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4575</v>
      </c>
      <c r="O19" s="47">
        <f t="shared" si="2"/>
        <v>11.821705426356589</v>
      </c>
      <c r="P19" s="9"/>
    </row>
    <row r="20" spans="1:119" ht="15.75">
      <c r="A20" s="29" t="s">
        <v>29</v>
      </c>
      <c r="B20" s="30"/>
      <c r="C20" s="31"/>
      <c r="D20" s="32">
        <f t="shared" ref="D20:M20" si="6">SUM(D21:D21)</f>
        <v>181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181</v>
      </c>
      <c r="O20" s="45">
        <f t="shared" si="2"/>
        <v>0.46770025839793283</v>
      </c>
      <c r="P20" s="10"/>
    </row>
    <row r="21" spans="1:119">
      <c r="A21" s="13"/>
      <c r="B21" s="39">
        <v>354</v>
      </c>
      <c r="C21" s="21" t="s">
        <v>70</v>
      </c>
      <c r="D21" s="46">
        <v>181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</v>
      </c>
      <c r="O21" s="47">
        <f t="shared" si="2"/>
        <v>0.46770025839793283</v>
      </c>
      <c r="P21" s="9"/>
    </row>
    <row r="22" spans="1:119" ht="15.75">
      <c r="A22" s="29" t="s">
        <v>3</v>
      </c>
      <c r="B22" s="30"/>
      <c r="C22" s="31"/>
      <c r="D22" s="32">
        <f t="shared" ref="D22:M22" si="7">SUM(D23:D24)</f>
        <v>3480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3480</v>
      </c>
      <c r="O22" s="45">
        <f t="shared" si="2"/>
        <v>8.9922480620155039</v>
      </c>
      <c r="P22" s="10"/>
    </row>
    <row r="23" spans="1:119">
      <c r="A23" s="12"/>
      <c r="B23" s="25">
        <v>361.1</v>
      </c>
      <c r="C23" s="20" t="s">
        <v>35</v>
      </c>
      <c r="D23" s="46">
        <v>144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144</v>
      </c>
      <c r="O23" s="47">
        <f t="shared" si="2"/>
        <v>0.37209302325581395</v>
      </c>
      <c r="P23" s="9"/>
    </row>
    <row r="24" spans="1:119" ht="15.75" thickBot="1">
      <c r="A24" s="12"/>
      <c r="B24" s="25">
        <v>369.3</v>
      </c>
      <c r="C24" s="20" t="s">
        <v>92</v>
      </c>
      <c r="D24" s="46">
        <v>3336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3336</v>
      </c>
      <c r="O24" s="47">
        <f t="shared" si="2"/>
        <v>8.6201550387596892</v>
      </c>
      <c r="P24" s="9"/>
    </row>
    <row r="25" spans="1:119" ht="16.5" thickBot="1">
      <c r="A25" s="14" t="s">
        <v>32</v>
      </c>
      <c r="B25" s="23"/>
      <c r="C25" s="22"/>
      <c r="D25" s="15">
        <f>SUM(D5,D10,D13,D17,D20,D22)</f>
        <v>144449</v>
      </c>
      <c r="E25" s="15">
        <f t="shared" ref="E25:M25" si="8">SUM(E5,E10,E13,E17,E20,E22)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144449</v>
      </c>
      <c r="O25" s="38">
        <f t="shared" si="2"/>
        <v>373.25322997416021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93</v>
      </c>
      <c r="M27" s="118"/>
      <c r="N27" s="118"/>
      <c r="O27" s="43">
        <v>387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57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72630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72630</v>
      </c>
      <c r="O5" s="33">
        <f t="shared" ref="O5:O24" si="2">(N5/O$26)</f>
        <v>207.51428571428571</v>
      </c>
      <c r="P5" s="6"/>
    </row>
    <row r="6" spans="1:133">
      <c r="A6" s="12"/>
      <c r="B6" s="25">
        <v>311</v>
      </c>
      <c r="C6" s="20" t="s">
        <v>2</v>
      </c>
      <c r="D6" s="46">
        <v>9681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9681</v>
      </c>
      <c r="O6" s="47">
        <f t="shared" si="2"/>
        <v>27.66</v>
      </c>
      <c r="P6" s="9"/>
    </row>
    <row r="7" spans="1:133">
      <c r="A7" s="12"/>
      <c r="B7" s="25">
        <v>312.10000000000002</v>
      </c>
      <c r="C7" s="20" t="s">
        <v>52</v>
      </c>
      <c r="D7" s="46">
        <v>39378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39378</v>
      </c>
      <c r="O7" s="47">
        <f t="shared" si="2"/>
        <v>112.50857142857143</v>
      </c>
      <c r="P7" s="9"/>
    </row>
    <row r="8" spans="1:133">
      <c r="A8" s="12"/>
      <c r="B8" s="25">
        <v>312.60000000000002</v>
      </c>
      <c r="C8" s="20" t="s">
        <v>11</v>
      </c>
      <c r="D8" s="46">
        <v>21224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21224</v>
      </c>
      <c r="O8" s="47">
        <f t="shared" si="2"/>
        <v>60.64</v>
      </c>
      <c r="P8" s="9"/>
    </row>
    <row r="9" spans="1:133">
      <c r="A9" s="12"/>
      <c r="B9" s="25">
        <v>315</v>
      </c>
      <c r="C9" s="20" t="s">
        <v>65</v>
      </c>
      <c r="D9" s="46">
        <v>2347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2347</v>
      </c>
      <c r="O9" s="47">
        <f t="shared" si="2"/>
        <v>6.7057142857142855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18917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18917</v>
      </c>
      <c r="O10" s="45">
        <f t="shared" si="2"/>
        <v>54.048571428571428</v>
      </c>
      <c r="P10" s="10"/>
    </row>
    <row r="11" spans="1:133">
      <c r="A11" s="12"/>
      <c r="B11" s="25">
        <v>323.10000000000002</v>
      </c>
      <c r="C11" s="20" t="s">
        <v>14</v>
      </c>
      <c r="D11" s="46">
        <v>18691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18691</v>
      </c>
      <c r="O11" s="47">
        <f t="shared" si="2"/>
        <v>53.402857142857144</v>
      </c>
      <c r="P11" s="9"/>
    </row>
    <row r="12" spans="1:133">
      <c r="A12" s="12"/>
      <c r="B12" s="25">
        <v>323.89999999999998</v>
      </c>
      <c r="C12" s="20" t="s">
        <v>86</v>
      </c>
      <c r="D12" s="46">
        <v>226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226</v>
      </c>
      <c r="O12" s="47">
        <f t="shared" si="2"/>
        <v>0.64571428571428569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SUM(D14:D17)</f>
        <v>35321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35321</v>
      </c>
      <c r="O13" s="45">
        <f t="shared" si="2"/>
        <v>100.91714285714286</v>
      </c>
      <c r="P13" s="10"/>
    </row>
    <row r="14" spans="1:133">
      <c r="A14" s="12"/>
      <c r="B14" s="25">
        <v>331.49</v>
      </c>
      <c r="C14" s="20" t="s">
        <v>81</v>
      </c>
      <c r="D14" s="46">
        <v>6242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6242</v>
      </c>
      <c r="O14" s="47">
        <f t="shared" si="2"/>
        <v>17.834285714285713</v>
      </c>
      <c r="P14" s="9"/>
    </row>
    <row r="15" spans="1:133">
      <c r="A15" s="12"/>
      <c r="B15" s="25">
        <v>331.7</v>
      </c>
      <c r="C15" s="20" t="s">
        <v>87</v>
      </c>
      <c r="D15" s="46">
        <v>5724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5724</v>
      </c>
      <c r="O15" s="47">
        <f t="shared" si="2"/>
        <v>16.354285714285716</v>
      </c>
      <c r="P15" s="9"/>
    </row>
    <row r="16" spans="1:133">
      <c r="A16" s="12"/>
      <c r="B16" s="25">
        <v>335.12</v>
      </c>
      <c r="C16" s="20" t="s">
        <v>67</v>
      </c>
      <c r="D16" s="46">
        <v>14233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14233</v>
      </c>
      <c r="O16" s="47">
        <f t="shared" si="2"/>
        <v>40.665714285714287</v>
      </c>
      <c r="P16" s="9"/>
    </row>
    <row r="17" spans="1:119">
      <c r="A17" s="12"/>
      <c r="B17" s="25">
        <v>335.18</v>
      </c>
      <c r="C17" s="20" t="s">
        <v>68</v>
      </c>
      <c r="D17" s="46">
        <v>9122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9122</v>
      </c>
      <c r="O17" s="47">
        <f t="shared" si="2"/>
        <v>26.062857142857144</v>
      </c>
      <c r="P17" s="9"/>
    </row>
    <row r="18" spans="1:119" ht="15.75">
      <c r="A18" s="29" t="s">
        <v>29</v>
      </c>
      <c r="B18" s="30"/>
      <c r="C18" s="31"/>
      <c r="D18" s="32">
        <f t="shared" ref="D18:M18" si="5">SUM(D19:D19)</f>
        <v>684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684</v>
      </c>
      <c r="O18" s="45">
        <f t="shared" si="2"/>
        <v>1.9542857142857142</v>
      </c>
      <c r="P18" s="10"/>
    </row>
    <row r="19" spans="1:119">
      <c r="A19" s="13"/>
      <c r="B19" s="39">
        <v>359</v>
      </c>
      <c r="C19" s="21" t="s">
        <v>76</v>
      </c>
      <c r="D19" s="46">
        <v>684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684</v>
      </c>
      <c r="O19" s="47">
        <f t="shared" si="2"/>
        <v>1.9542857142857142</v>
      </c>
      <c r="P19" s="9"/>
    </row>
    <row r="20" spans="1:119" ht="15.75">
      <c r="A20" s="29" t="s">
        <v>3</v>
      </c>
      <c r="B20" s="30"/>
      <c r="C20" s="31"/>
      <c r="D20" s="32">
        <f t="shared" ref="D20:M20" si="6">SUM(D21:D23)</f>
        <v>13773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13773</v>
      </c>
      <c r="O20" s="45">
        <f t="shared" si="2"/>
        <v>39.351428571428571</v>
      </c>
      <c r="P20" s="10"/>
    </row>
    <row r="21" spans="1:119">
      <c r="A21" s="12"/>
      <c r="B21" s="25">
        <v>361.1</v>
      </c>
      <c r="C21" s="20" t="s">
        <v>35</v>
      </c>
      <c r="D21" s="46">
        <v>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</v>
      </c>
      <c r="O21" s="47">
        <f t="shared" si="2"/>
        <v>9.1428571428571428E-2</v>
      </c>
      <c r="P21" s="9"/>
    </row>
    <row r="22" spans="1:119">
      <c r="A22" s="12"/>
      <c r="B22" s="25">
        <v>362</v>
      </c>
      <c r="C22" s="20" t="s">
        <v>36</v>
      </c>
      <c r="D22" s="46">
        <v>6860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6860</v>
      </c>
      <c r="O22" s="47">
        <f t="shared" si="2"/>
        <v>19.600000000000001</v>
      </c>
      <c r="P22" s="9"/>
    </row>
    <row r="23" spans="1:119" ht="15.75" thickBot="1">
      <c r="A23" s="12"/>
      <c r="B23" s="25">
        <v>369.9</v>
      </c>
      <c r="C23" s="20" t="s">
        <v>37</v>
      </c>
      <c r="D23" s="46">
        <v>6881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6881</v>
      </c>
      <c r="O23" s="47">
        <f t="shared" si="2"/>
        <v>19.66</v>
      </c>
      <c r="P23" s="9"/>
    </row>
    <row r="24" spans="1:119" ht="16.5" thickBot="1">
      <c r="A24" s="14" t="s">
        <v>32</v>
      </c>
      <c r="B24" s="23"/>
      <c r="C24" s="22"/>
      <c r="D24" s="15">
        <f>SUM(D5,D10,D13,D18,D20)</f>
        <v>141325</v>
      </c>
      <c r="E24" s="15">
        <f t="shared" ref="E24:M24" si="7">SUM(E5,E10,E13,E18,E20)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141325</v>
      </c>
      <c r="O24" s="38">
        <f t="shared" si="2"/>
        <v>403.78571428571428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88</v>
      </c>
      <c r="M26" s="118"/>
      <c r="N26" s="118"/>
      <c r="O26" s="43">
        <v>350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57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66971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66971</v>
      </c>
      <c r="O5" s="33">
        <f t="shared" ref="O5:O23" si="2">(N5/O$25)</f>
        <v>207.98447204968943</v>
      </c>
      <c r="P5" s="6"/>
    </row>
    <row r="6" spans="1:133">
      <c r="A6" s="12"/>
      <c r="B6" s="25">
        <v>311</v>
      </c>
      <c r="C6" s="20" t="s">
        <v>2</v>
      </c>
      <c r="D6" s="46">
        <v>11202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11202</v>
      </c>
      <c r="O6" s="47">
        <f t="shared" si="2"/>
        <v>34.788819875776397</v>
      </c>
      <c r="P6" s="9"/>
    </row>
    <row r="7" spans="1:133">
      <c r="A7" s="12"/>
      <c r="B7" s="25">
        <v>312.41000000000003</v>
      </c>
      <c r="C7" s="20" t="s">
        <v>10</v>
      </c>
      <c r="D7" s="46">
        <v>34245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34245</v>
      </c>
      <c r="O7" s="47">
        <f t="shared" si="2"/>
        <v>106.35093167701864</v>
      </c>
      <c r="P7" s="9"/>
    </row>
    <row r="8" spans="1:133">
      <c r="A8" s="12"/>
      <c r="B8" s="25">
        <v>312.60000000000002</v>
      </c>
      <c r="C8" s="20" t="s">
        <v>11</v>
      </c>
      <c r="D8" s="46">
        <v>20026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20026</v>
      </c>
      <c r="O8" s="47">
        <f t="shared" si="2"/>
        <v>62.192546583850934</v>
      </c>
      <c r="P8" s="9"/>
    </row>
    <row r="9" spans="1:133">
      <c r="A9" s="12"/>
      <c r="B9" s="25">
        <v>315</v>
      </c>
      <c r="C9" s="20" t="s">
        <v>65</v>
      </c>
      <c r="D9" s="46">
        <v>1498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1498</v>
      </c>
      <c r="O9" s="47">
        <f t="shared" si="2"/>
        <v>4.6521739130434785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18881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18881</v>
      </c>
      <c r="O10" s="45">
        <f t="shared" si="2"/>
        <v>58.636645962732921</v>
      </c>
      <c r="P10" s="10"/>
    </row>
    <row r="11" spans="1:133">
      <c r="A11" s="12"/>
      <c r="B11" s="25">
        <v>323.10000000000002</v>
      </c>
      <c r="C11" s="20" t="s">
        <v>14</v>
      </c>
      <c r="D11" s="46">
        <v>18664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18664</v>
      </c>
      <c r="O11" s="47">
        <f t="shared" si="2"/>
        <v>57.962732919254655</v>
      </c>
      <c r="P11" s="9"/>
    </row>
    <row r="12" spans="1:133">
      <c r="A12" s="12"/>
      <c r="B12" s="25">
        <v>323.39999999999998</v>
      </c>
      <c r="C12" s="20" t="s">
        <v>15</v>
      </c>
      <c r="D12" s="46">
        <v>217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217</v>
      </c>
      <c r="O12" s="47">
        <f t="shared" si="2"/>
        <v>0.67391304347826086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SUM(D14:D16)</f>
        <v>32807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32807</v>
      </c>
      <c r="O13" s="45">
        <f t="shared" si="2"/>
        <v>101.88509316770187</v>
      </c>
      <c r="P13" s="10"/>
    </row>
    <row r="14" spans="1:133">
      <c r="A14" s="12"/>
      <c r="B14" s="25">
        <v>331.49</v>
      </c>
      <c r="C14" s="20" t="s">
        <v>81</v>
      </c>
      <c r="D14" s="46">
        <v>6062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6062</v>
      </c>
      <c r="O14" s="47">
        <f t="shared" si="2"/>
        <v>18.826086956521738</v>
      </c>
      <c r="P14" s="9"/>
    </row>
    <row r="15" spans="1:133">
      <c r="A15" s="12"/>
      <c r="B15" s="25">
        <v>335.12</v>
      </c>
      <c r="C15" s="20" t="s">
        <v>67</v>
      </c>
      <c r="D15" s="46">
        <v>16258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16258</v>
      </c>
      <c r="O15" s="47">
        <f t="shared" si="2"/>
        <v>50.490683229813662</v>
      </c>
      <c r="P15" s="9"/>
    </row>
    <row r="16" spans="1:133">
      <c r="A16" s="12"/>
      <c r="B16" s="25">
        <v>335.18</v>
      </c>
      <c r="C16" s="20" t="s">
        <v>68</v>
      </c>
      <c r="D16" s="46">
        <v>10487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10487</v>
      </c>
      <c r="O16" s="47">
        <f t="shared" si="2"/>
        <v>32.568322981366457</v>
      </c>
      <c r="P16" s="9"/>
    </row>
    <row r="17" spans="1:119" ht="15.75">
      <c r="A17" s="29" t="s">
        <v>28</v>
      </c>
      <c r="B17" s="30"/>
      <c r="C17" s="31"/>
      <c r="D17" s="32">
        <f t="shared" ref="D17:M17" si="5">SUM(D18:D18)</f>
        <v>5340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5340</v>
      </c>
      <c r="O17" s="45">
        <f t="shared" si="2"/>
        <v>16.58385093167702</v>
      </c>
      <c r="P17" s="10"/>
    </row>
    <row r="18" spans="1:119">
      <c r="A18" s="12"/>
      <c r="B18" s="25">
        <v>349</v>
      </c>
      <c r="C18" s="20" t="s">
        <v>75</v>
      </c>
      <c r="D18" s="46">
        <v>5340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5340</v>
      </c>
      <c r="O18" s="47">
        <f t="shared" si="2"/>
        <v>16.58385093167702</v>
      </c>
      <c r="P18" s="9"/>
    </row>
    <row r="19" spans="1:119" ht="15.75">
      <c r="A19" s="29" t="s">
        <v>29</v>
      </c>
      <c r="B19" s="30"/>
      <c r="C19" s="31"/>
      <c r="D19" s="32">
        <f t="shared" ref="D19:M19" si="6">SUM(D20:D20)</f>
        <v>45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45</v>
      </c>
      <c r="O19" s="45">
        <f t="shared" si="2"/>
        <v>0.13975155279503104</v>
      </c>
      <c r="P19" s="10"/>
    </row>
    <row r="20" spans="1:119">
      <c r="A20" s="13"/>
      <c r="B20" s="39">
        <v>359</v>
      </c>
      <c r="C20" s="21" t="s">
        <v>76</v>
      </c>
      <c r="D20" s="46">
        <v>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</v>
      </c>
      <c r="O20" s="47">
        <f t="shared" si="2"/>
        <v>0.13975155279503104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SUM(D22:D22)</f>
        <v>-271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-271</v>
      </c>
      <c r="O21" s="45">
        <f t="shared" si="2"/>
        <v>-0.84161490683229812</v>
      </c>
      <c r="P21" s="10"/>
    </row>
    <row r="22" spans="1:119" ht="15.75" thickBot="1">
      <c r="A22" s="12"/>
      <c r="B22" s="25">
        <v>369.9</v>
      </c>
      <c r="C22" s="20" t="s">
        <v>37</v>
      </c>
      <c r="D22" s="46">
        <v>-271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-271</v>
      </c>
      <c r="O22" s="47">
        <f t="shared" si="2"/>
        <v>-0.84161490683229812</v>
      </c>
      <c r="P22" s="9"/>
    </row>
    <row r="23" spans="1:119" ht="16.5" thickBot="1">
      <c r="A23" s="14" t="s">
        <v>32</v>
      </c>
      <c r="B23" s="23"/>
      <c r="C23" s="22"/>
      <c r="D23" s="15">
        <f>SUM(D5,D10,D13,D17,D19,D21)</f>
        <v>123773</v>
      </c>
      <c r="E23" s="15">
        <f t="shared" ref="E23:M23" si="8">SUM(E5,E10,E13,E17,E19,E21)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123773</v>
      </c>
      <c r="O23" s="38">
        <f t="shared" si="2"/>
        <v>384.38819875776397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84</v>
      </c>
      <c r="M25" s="118"/>
      <c r="N25" s="118"/>
      <c r="O25" s="43">
        <v>322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57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63973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63973</v>
      </c>
      <c r="O5" s="33">
        <f t="shared" ref="O5:O23" si="2">(N5/O$25)</f>
        <v>188.71091445427729</v>
      </c>
      <c r="P5" s="6"/>
    </row>
    <row r="6" spans="1:133">
      <c r="A6" s="12"/>
      <c r="B6" s="25">
        <v>311</v>
      </c>
      <c r="C6" s="20" t="s">
        <v>2</v>
      </c>
      <c r="D6" s="46">
        <v>9604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9604</v>
      </c>
      <c r="O6" s="47">
        <f t="shared" si="2"/>
        <v>28.330383480825958</v>
      </c>
      <c r="P6" s="9"/>
    </row>
    <row r="7" spans="1:133">
      <c r="A7" s="12"/>
      <c r="B7" s="25">
        <v>312.41000000000003</v>
      </c>
      <c r="C7" s="20" t="s">
        <v>10</v>
      </c>
      <c r="D7" s="46">
        <v>29637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29637</v>
      </c>
      <c r="O7" s="47">
        <f t="shared" si="2"/>
        <v>87.424778761061944</v>
      </c>
      <c r="P7" s="9"/>
    </row>
    <row r="8" spans="1:133">
      <c r="A8" s="12"/>
      <c r="B8" s="25">
        <v>312.60000000000002</v>
      </c>
      <c r="C8" s="20" t="s">
        <v>11</v>
      </c>
      <c r="D8" s="46">
        <v>23053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23053</v>
      </c>
      <c r="O8" s="47">
        <f t="shared" si="2"/>
        <v>68.002949852507371</v>
      </c>
      <c r="P8" s="9"/>
    </row>
    <row r="9" spans="1:133">
      <c r="A9" s="12"/>
      <c r="B9" s="25">
        <v>315</v>
      </c>
      <c r="C9" s="20" t="s">
        <v>65</v>
      </c>
      <c r="D9" s="46">
        <v>1679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1679</v>
      </c>
      <c r="O9" s="47">
        <f t="shared" si="2"/>
        <v>4.9528023598820061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19648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19648</v>
      </c>
      <c r="O10" s="45">
        <f t="shared" si="2"/>
        <v>57.958702064896755</v>
      </c>
      <c r="P10" s="10"/>
    </row>
    <row r="11" spans="1:133">
      <c r="A11" s="12"/>
      <c r="B11" s="25">
        <v>323.10000000000002</v>
      </c>
      <c r="C11" s="20" t="s">
        <v>14</v>
      </c>
      <c r="D11" s="46">
        <v>19443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19443</v>
      </c>
      <c r="O11" s="47">
        <f t="shared" si="2"/>
        <v>57.353982300884958</v>
      </c>
      <c r="P11" s="9"/>
    </row>
    <row r="12" spans="1:133">
      <c r="A12" s="12"/>
      <c r="B12" s="25">
        <v>323.39999999999998</v>
      </c>
      <c r="C12" s="20" t="s">
        <v>15</v>
      </c>
      <c r="D12" s="46">
        <v>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205</v>
      </c>
      <c r="O12" s="47">
        <f t="shared" si="2"/>
        <v>0.60471976401179939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SUM(D14:D16)</f>
        <v>33009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33009</v>
      </c>
      <c r="O13" s="45">
        <f t="shared" si="2"/>
        <v>97.371681415929203</v>
      </c>
      <c r="P13" s="10"/>
    </row>
    <row r="14" spans="1:133">
      <c r="A14" s="12"/>
      <c r="B14" s="25">
        <v>331.49</v>
      </c>
      <c r="C14" s="20" t="s">
        <v>81</v>
      </c>
      <c r="D14" s="46">
        <v>5886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5886</v>
      </c>
      <c r="O14" s="47">
        <f t="shared" si="2"/>
        <v>17.36283185840708</v>
      </c>
      <c r="P14" s="9"/>
    </row>
    <row r="15" spans="1:133">
      <c r="A15" s="12"/>
      <c r="B15" s="25">
        <v>335.12</v>
      </c>
      <c r="C15" s="20" t="s">
        <v>67</v>
      </c>
      <c r="D15" s="46">
        <v>16423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16423</v>
      </c>
      <c r="O15" s="47">
        <f t="shared" si="2"/>
        <v>48.445427728613566</v>
      </c>
      <c r="P15" s="9"/>
    </row>
    <row r="16" spans="1:133">
      <c r="A16" s="12"/>
      <c r="B16" s="25">
        <v>335.18</v>
      </c>
      <c r="C16" s="20" t="s">
        <v>68</v>
      </c>
      <c r="D16" s="46">
        <v>10700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10700</v>
      </c>
      <c r="O16" s="47">
        <f t="shared" si="2"/>
        <v>31.563421828908556</v>
      </c>
      <c r="P16" s="9"/>
    </row>
    <row r="17" spans="1:119" ht="15.75">
      <c r="A17" s="29" t="s">
        <v>28</v>
      </c>
      <c r="B17" s="30"/>
      <c r="C17" s="31"/>
      <c r="D17" s="32">
        <f t="shared" ref="D17:M17" si="5">SUM(D18:D18)</f>
        <v>6050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6050</v>
      </c>
      <c r="O17" s="45">
        <f t="shared" si="2"/>
        <v>17.846607669616517</v>
      </c>
      <c r="P17" s="10"/>
    </row>
    <row r="18" spans="1:119">
      <c r="A18" s="12"/>
      <c r="B18" s="25">
        <v>349</v>
      </c>
      <c r="C18" s="20" t="s">
        <v>75</v>
      </c>
      <c r="D18" s="46">
        <v>6050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6050</v>
      </c>
      <c r="O18" s="47">
        <f t="shared" si="2"/>
        <v>17.846607669616517</v>
      </c>
      <c r="P18" s="9"/>
    </row>
    <row r="19" spans="1:119" ht="15.75">
      <c r="A19" s="29" t="s">
        <v>29</v>
      </c>
      <c r="B19" s="30"/>
      <c r="C19" s="31"/>
      <c r="D19" s="32">
        <f t="shared" ref="D19:M19" si="6">SUM(D20:D20)</f>
        <v>61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61</v>
      </c>
      <c r="O19" s="45">
        <f t="shared" si="2"/>
        <v>0.17994100294985252</v>
      </c>
      <c r="P19" s="10"/>
    </row>
    <row r="20" spans="1:119">
      <c r="A20" s="13"/>
      <c r="B20" s="39">
        <v>359</v>
      </c>
      <c r="C20" s="21" t="s">
        <v>76</v>
      </c>
      <c r="D20" s="46">
        <v>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</v>
      </c>
      <c r="O20" s="47">
        <f t="shared" si="2"/>
        <v>0.17994100294985252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SUM(D22:D22)</f>
        <v>14724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14724</v>
      </c>
      <c r="O21" s="45">
        <f t="shared" si="2"/>
        <v>43.43362831858407</v>
      </c>
      <c r="P21" s="10"/>
    </row>
    <row r="22" spans="1:119" ht="15.75" thickBot="1">
      <c r="A22" s="12"/>
      <c r="B22" s="25">
        <v>369.9</v>
      </c>
      <c r="C22" s="20" t="s">
        <v>37</v>
      </c>
      <c r="D22" s="46">
        <v>14724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14724</v>
      </c>
      <c r="O22" s="47">
        <f t="shared" si="2"/>
        <v>43.43362831858407</v>
      </c>
      <c r="P22" s="9"/>
    </row>
    <row r="23" spans="1:119" ht="16.5" thickBot="1">
      <c r="A23" s="14" t="s">
        <v>32</v>
      </c>
      <c r="B23" s="23"/>
      <c r="C23" s="22"/>
      <c r="D23" s="15">
        <f>SUM(D5,D10,D13,D17,D19,D21)</f>
        <v>137465</v>
      </c>
      <c r="E23" s="15">
        <f t="shared" ref="E23:M23" si="8">SUM(E5,E10,E13,E17,E19,E21)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0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137465</v>
      </c>
      <c r="O23" s="38">
        <f t="shared" si="2"/>
        <v>405.50147492625371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82</v>
      </c>
      <c r="M25" s="118"/>
      <c r="N25" s="118"/>
      <c r="O25" s="43">
        <v>339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57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39</v>
      </c>
      <c r="B3" s="108"/>
      <c r="C3" s="109"/>
      <c r="D3" s="128" t="s">
        <v>24</v>
      </c>
      <c r="E3" s="129"/>
      <c r="F3" s="129"/>
      <c r="G3" s="129"/>
      <c r="H3" s="130"/>
      <c r="I3" s="128" t="s">
        <v>25</v>
      </c>
      <c r="J3" s="130"/>
      <c r="K3" s="128" t="s">
        <v>27</v>
      </c>
      <c r="L3" s="130"/>
      <c r="M3" s="36"/>
      <c r="N3" s="37"/>
      <c r="O3" s="131" t="s">
        <v>44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SUM(D6:D6)</f>
        <v>61692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61692</v>
      </c>
      <c r="O5" s="33">
        <f t="shared" ref="O5:O20" si="2">(N5/O$22)</f>
        <v>159.8238341968912</v>
      </c>
      <c r="P5" s="6"/>
    </row>
    <row r="6" spans="1:133">
      <c r="A6" s="12"/>
      <c r="B6" s="25">
        <v>311</v>
      </c>
      <c r="C6" s="20" t="s">
        <v>2</v>
      </c>
      <c r="D6" s="46">
        <v>61692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61692</v>
      </c>
      <c r="O6" s="47">
        <f t="shared" si="2"/>
        <v>159.8238341968912</v>
      </c>
      <c r="P6" s="9"/>
    </row>
    <row r="7" spans="1:133" ht="15.75">
      <c r="A7" s="29" t="s">
        <v>13</v>
      </c>
      <c r="B7" s="30"/>
      <c r="C7" s="31"/>
      <c r="D7" s="32">
        <f t="shared" ref="D7:M7" si="3">SUM(D8:D10)</f>
        <v>23582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23582</v>
      </c>
      <c r="O7" s="45">
        <f t="shared" si="2"/>
        <v>61.093264248704664</v>
      </c>
      <c r="P7" s="10"/>
    </row>
    <row r="8" spans="1:133">
      <c r="A8" s="12"/>
      <c r="B8" s="25">
        <v>323.10000000000002</v>
      </c>
      <c r="C8" s="20" t="s">
        <v>14</v>
      </c>
      <c r="D8" s="46">
        <v>23147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23147</v>
      </c>
      <c r="O8" s="47">
        <f t="shared" si="2"/>
        <v>59.966321243523318</v>
      </c>
      <c r="P8" s="9"/>
    </row>
    <row r="9" spans="1:133">
      <c r="A9" s="12"/>
      <c r="B9" s="25">
        <v>323.39999999999998</v>
      </c>
      <c r="C9" s="20" t="s">
        <v>15</v>
      </c>
      <c r="D9" s="46">
        <v>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235</v>
      </c>
      <c r="O9" s="47">
        <f t="shared" si="2"/>
        <v>0.60880829015544047</v>
      </c>
      <c r="P9" s="9"/>
    </row>
    <row r="10" spans="1:133">
      <c r="A10" s="12"/>
      <c r="B10" s="25">
        <v>329</v>
      </c>
      <c r="C10" s="20" t="s">
        <v>48</v>
      </c>
      <c r="D10" s="46">
        <v>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200</v>
      </c>
      <c r="O10" s="47">
        <f t="shared" si="2"/>
        <v>0.51813471502590669</v>
      </c>
      <c r="P10" s="9"/>
    </row>
    <row r="11" spans="1:133" ht="15.75">
      <c r="A11" s="29" t="s">
        <v>18</v>
      </c>
      <c r="B11" s="30"/>
      <c r="C11" s="31"/>
      <c r="D11" s="32">
        <f t="shared" ref="D11:M11" si="4">SUM(D12:D13)</f>
        <v>24263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24263</v>
      </c>
      <c r="O11" s="45">
        <f t="shared" si="2"/>
        <v>62.857512953367873</v>
      </c>
      <c r="P11" s="10"/>
    </row>
    <row r="12" spans="1:133">
      <c r="A12" s="12"/>
      <c r="B12" s="25">
        <v>335.12</v>
      </c>
      <c r="C12" s="20" t="s">
        <v>67</v>
      </c>
      <c r="D12" s="46">
        <v>14472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14472</v>
      </c>
      <c r="O12" s="47">
        <f t="shared" si="2"/>
        <v>37.49222797927461</v>
      </c>
      <c r="P12" s="9"/>
    </row>
    <row r="13" spans="1:133">
      <c r="A13" s="12"/>
      <c r="B13" s="25">
        <v>335.18</v>
      </c>
      <c r="C13" s="20" t="s">
        <v>68</v>
      </c>
      <c r="D13" s="46">
        <v>9791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9791</v>
      </c>
      <c r="O13" s="47">
        <f t="shared" si="2"/>
        <v>25.365284974093264</v>
      </c>
      <c r="P13" s="9"/>
    </row>
    <row r="14" spans="1:133" ht="15.75">
      <c r="A14" s="29" t="s">
        <v>28</v>
      </c>
      <c r="B14" s="30"/>
      <c r="C14" s="31"/>
      <c r="D14" s="32">
        <f t="shared" ref="D14:M14" si="5">SUM(D15:D15)</f>
        <v>9568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1"/>
        <v>9568</v>
      </c>
      <c r="O14" s="45">
        <f t="shared" si="2"/>
        <v>24.787564766839377</v>
      </c>
      <c r="P14" s="10"/>
    </row>
    <row r="15" spans="1:133">
      <c r="A15" s="12"/>
      <c r="B15" s="25">
        <v>349</v>
      </c>
      <c r="C15" s="20" t="s">
        <v>75</v>
      </c>
      <c r="D15" s="46">
        <v>9568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9568</v>
      </c>
      <c r="O15" s="47">
        <f t="shared" si="2"/>
        <v>24.787564766839377</v>
      </c>
      <c r="P15" s="9"/>
    </row>
    <row r="16" spans="1:133" ht="15.75">
      <c r="A16" s="29" t="s">
        <v>29</v>
      </c>
      <c r="B16" s="30"/>
      <c r="C16" s="31"/>
      <c r="D16" s="32">
        <f t="shared" ref="D16:M16" si="6">SUM(D17:D17)</f>
        <v>212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0</v>
      </c>
      <c r="I16" s="32">
        <f t="shared" si="6"/>
        <v>0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0</v>
      </c>
      <c r="N16" s="32">
        <f t="shared" si="1"/>
        <v>212</v>
      </c>
      <c r="O16" s="45">
        <f t="shared" si="2"/>
        <v>0.54922279792746109</v>
      </c>
      <c r="P16" s="10"/>
    </row>
    <row r="17" spans="1:119">
      <c r="A17" s="13"/>
      <c r="B17" s="39">
        <v>359</v>
      </c>
      <c r="C17" s="21" t="s">
        <v>76</v>
      </c>
      <c r="D17" s="46">
        <v>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212</v>
      </c>
      <c r="O17" s="47">
        <f t="shared" si="2"/>
        <v>0.54922279792746109</v>
      </c>
      <c r="P17" s="9"/>
    </row>
    <row r="18" spans="1:119" ht="15.75">
      <c r="A18" s="29" t="s">
        <v>3</v>
      </c>
      <c r="B18" s="30"/>
      <c r="C18" s="31"/>
      <c r="D18" s="32">
        <f t="shared" ref="D18:M18" si="7">SUM(D19:D19)</f>
        <v>6554</v>
      </c>
      <c r="E18" s="32">
        <f t="shared" si="7"/>
        <v>0</v>
      </c>
      <c r="F18" s="32">
        <f t="shared" si="7"/>
        <v>0</v>
      </c>
      <c r="G18" s="32">
        <f t="shared" si="7"/>
        <v>0</v>
      </c>
      <c r="H18" s="32">
        <f t="shared" si="7"/>
        <v>0</v>
      </c>
      <c r="I18" s="32">
        <f t="shared" si="7"/>
        <v>0</v>
      </c>
      <c r="J18" s="32">
        <f t="shared" si="7"/>
        <v>0</v>
      </c>
      <c r="K18" s="32">
        <f t="shared" si="7"/>
        <v>0</v>
      </c>
      <c r="L18" s="32">
        <f t="shared" si="7"/>
        <v>0</v>
      </c>
      <c r="M18" s="32">
        <f t="shared" si="7"/>
        <v>0</v>
      </c>
      <c r="N18" s="32">
        <f t="shared" si="1"/>
        <v>6554</v>
      </c>
      <c r="O18" s="45">
        <f t="shared" si="2"/>
        <v>16.979274611398964</v>
      </c>
      <c r="P18" s="10"/>
    </row>
    <row r="19" spans="1:119" ht="15.75" thickBot="1">
      <c r="A19" s="12"/>
      <c r="B19" s="25">
        <v>369.9</v>
      </c>
      <c r="C19" s="20" t="s">
        <v>37</v>
      </c>
      <c r="D19" s="46">
        <v>6554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6554</v>
      </c>
      <c r="O19" s="47">
        <f t="shared" si="2"/>
        <v>16.979274611398964</v>
      </c>
      <c r="P19" s="9"/>
    </row>
    <row r="20" spans="1:119" ht="16.5" thickBot="1">
      <c r="A20" s="14" t="s">
        <v>32</v>
      </c>
      <c r="B20" s="23"/>
      <c r="C20" s="22"/>
      <c r="D20" s="15">
        <f>SUM(D5,D7,D11,D14,D16,D18)</f>
        <v>125871</v>
      </c>
      <c r="E20" s="15">
        <f t="shared" ref="E20:M20" si="8">SUM(E5,E7,E11,E14,E16,E18)</f>
        <v>0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125871</v>
      </c>
      <c r="O20" s="38">
        <f t="shared" si="2"/>
        <v>326.09067357512953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118" t="s">
        <v>79</v>
      </c>
      <c r="M22" s="118"/>
      <c r="N22" s="118"/>
      <c r="O22" s="43">
        <v>386</v>
      </c>
    </row>
    <row r="23" spans="1:119">
      <c r="A23" s="119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  <row r="24" spans="1:119" ht="15.75" customHeight="1" thickBot="1">
      <c r="A24" s="120" t="s">
        <v>57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2025-03-27T17:01:30Z</cp:lastPrinted>
  <dcterms:created xsi:type="dcterms:W3CDTF">2000-08-31T21:26:31Z</dcterms:created>
  <dcterms:modified xsi:type="dcterms:W3CDTF">2025-03-27T17:01:35Z</dcterms:modified>
</cp:coreProperties>
</file>