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53" documentId="11_FB2D4518B138712843E7BE81AD222238FD593F09" xr6:coauthVersionLast="47" xr6:coauthVersionMax="47" xr10:uidLastSave="{677D9E3B-C447-44A4-865B-A85F5FA3D152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6" r:id="rId3"/>
    <sheet name="2020" sheetId="45" r:id="rId4"/>
    <sheet name="2019" sheetId="47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'2008'!$A$1:$O$50</definedName>
    <definedName name="_xlnm.Print_Area" localSheetId="14">'2009'!$A$1:$O$53</definedName>
    <definedName name="_xlnm.Print_Area" localSheetId="13">'2010'!$A$1:$O$49</definedName>
    <definedName name="_xlnm.Print_Area" localSheetId="12">'2011'!$A$1:$O$52</definedName>
    <definedName name="_xlnm.Print_Area" localSheetId="11">'2012'!$A$1:$O$50</definedName>
    <definedName name="_xlnm.Print_Area" localSheetId="10">'2013'!$A$1:$O$51</definedName>
    <definedName name="_xlnm.Print_Area" localSheetId="9">'2014'!$A$1:$O$47</definedName>
    <definedName name="_xlnm.Print_Area" localSheetId="8">'2015'!$A$1:$O$55</definedName>
    <definedName name="_xlnm.Print_Area" localSheetId="7">'2016'!$A$1:$O$51</definedName>
    <definedName name="_xlnm.Print_Area" localSheetId="6">'2017'!$A$1:$O$50</definedName>
    <definedName name="_xlnm.Print_Area" localSheetId="5">'2018'!$A$1:$O$57</definedName>
    <definedName name="_xlnm.Print_Area" localSheetId="4">'2019'!$A$1:$O$29</definedName>
    <definedName name="_xlnm.Print_Area" localSheetId="3">'2020'!$A$1:$O$50</definedName>
    <definedName name="_xlnm.Print_Area" localSheetId="2">'2021'!$A$1:$P$26</definedName>
    <definedName name="_xlnm.Print_Area" localSheetId="1">'2022'!$A$1:$P$39</definedName>
    <definedName name="_xlnm.Print_Area" localSheetId="0">'2023'!$A$1:$P$36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49" l="1"/>
  <c r="F32" i="49"/>
  <c r="G32" i="49"/>
  <c r="H32" i="49"/>
  <c r="I32" i="49"/>
  <c r="J32" i="49"/>
  <c r="K32" i="49"/>
  <c r="L32" i="49"/>
  <c r="M32" i="49"/>
  <c r="N32" i="49"/>
  <c r="D32" i="49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5" i="49" l="1"/>
  <c r="P25" i="49" s="1"/>
  <c r="O14" i="49"/>
  <c r="P14" i="49" s="1"/>
  <c r="O17" i="49"/>
  <c r="P17" i="49" s="1"/>
  <c r="O30" i="49"/>
  <c r="P30" i="49" s="1"/>
  <c r="O5" i="49"/>
  <c r="P5" i="49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N35" i="48" s="1"/>
  <c r="M5" i="48"/>
  <c r="L5" i="48"/>
  <c r="K5" i="48"/>
  <c r="J5" i="48"/>
  <c r="I5" i="48"/>
  <c r="H5" i="48"/>
  <c r="G5" i="48"/>
  <c r="F5" i="48"/>
  <c r="E5" i="48"/>
  <c r="D5" i="48"/>
  <c r="O32" i="49" l="1"/>
  <c r="P32" i="49" s="1"/>
  <c r="D35" i="48"/>
  <c r="E35" i="48"/>
  <c r="F35" i="48"/>
  <c r="G35" i="48"/>
  <c r="H35" i="48"/>
  <c r="I35" i="48"/>
  <c r="J35" i="48"/>
  <c r="K35" i="48"/>
  <c r="L35" i="48"/>
  <c r="M35" i="48"/>
  <c r="O32" i="48"/>
  <c r="P32" i="48" s="1"/>
  <c r="O29" i="48"/>
  <c r="P29" i="48" s="1"/>
  <c r="O23" i="48"/>
  <c r="P23" i="48" s="1"/>
  <c r="O15" i="48"/>
  <c r="P15" i="48" s="1"/>
  <c r="O13" i="48"/>
  <c r="P13" i="48" s="1"/>
  <c r="O5" i="48"/>
  <c r="P5" i="48" s="1"/>
  <c r="O35" i="48" l="1"/>
  <c r="P35" i="48" s="1"/>
  <c r="N24" i="47"/>
  <c r="O24" i="47" s="1"/>
  <c r="M23" i="47"/>
  <c r="L23" i="47"/>
  <c r="K23" i="47"/>
  <c r="J23" i="47"/>
  <c r="I23" i="47"/>
  <c r="H23" i="47"/>
  <c r="G23" i="47"/>
  <c r="F23" i="47"/>
  <c r="E23" i="47"/>
  <c r="N23" i="47" s="1"/>
  <c r="O23" i="47" s="1"/>
  <c r="D23" i="47"/>
  <c r="N22" i="47"/>
  <c r="O22" i="47"/>
  <c r="N21" i="47"/>
  <c r="O21" i="47"/>
  <c r="M20" i="47"/>
  <c r="L20" i="47"/>
  <c r="K20" i="47"/>
  <c r="N20" i="47" s="1"/>
  <c r="O20" i="47" s="1"/>
  <c r="J20" i="47"/>
  <c r="I20" i="47"/>
  <c r="H20" i="47"/>
  <c r="G20" i="47"/>
  <c r="F20" i="47"/>
  <c r="E20" i="47"/>
  <c r="D20" i="47"/>
  <c r="N19" i="47"/>
  <c r="O19" i="47" s="1"/>
  <c r="M18" i="47"/>
  <c r="L18" i="47"/>
  <c r="K18" i="47"/>
  <c r="J18" i="47"/>
  <c r="I18" i="47"/>
  <c r="H18" i="47"/>
  <c r="G18" i="47"/>
  <c r="F18" i="47"/>
  <c r="E18" i="47"/>
  <c r="D18" i="47"/>
  <c r="N18" i="47" s="1"/>
  <c r="O18" i="47" s="1"/>
  <c r="N17" i="47"/>
  <c r="O17" i="47" s="1"/>
  <c r="N16" i="47"/>
  <c r="O16" i="47" s="1"/>
  <c r="N15" i="47"/>
  <c r="O15" i="47" s="1"/>
  <c r="N14" i="47"/>
  <c r="O14" i="47" s="1"/>
  <c r="N13" i="47"/>
  <c r="O13" i="47"/>
  <c r="N12" i="47"/>
  <c r="O12" i="47"/>
  <c r="M11" i="47"/>
  <c r="L11" i="47"/>
  <c r="K11" i="47"/>
  <c r="J11" i="47"/>
  <c r="I11" i="47"/>
  <c r="H11" i="47"/>
  <c r="G11" i="47"/>
  <c r="F11" i="47"/>
  <c r="E11" i="47"/>
  <c r="D11" i="47"/>
  <c r="N11" i="47" s="1"/>
  <c r="O11" i="47" s="1"/>
  <c r="N10" i="47"/>
  <c r="O10" i="47"/>
  <c r="N9" i="47"/>
  <c r="O9" i="47" s="1"/>
  <c r="M8" i="47"/>
  <c r="L8" i="47"/>
  <c r="K8" i="47"/>
  <c r="J8" i="47"/>
  <c r="I8" i="47"/>
  <c r="H8" i="47"/>
  <c r="G8" i="47"/>
  <c r="F8" i="47"/>
  <c r="E8" i="47"/>
  <c r="D8" i="47"/>
  <c r="N7" i="47"/>
  <c r="O7" i="47"/>
  <c r="N6" i="47"/>
  <c r="O6" i="47" s="1"/>
  <c r="M5" i="47"/>
  <c r="L5" i="47"/>
  <c r="K5" i="47"/>
  <c r="J5" i="47"/>
  <c r="J25" i="47" s="1"/>
  <c r="I5" i="47"/>
  <c r="H5" i="47"/>
  <c r="G5" i="47"/>
  <c r="F5" i="47"/>
  <c r="E5" i="47"/>
  <c r="D5" i="47"/>
  <c r="O21" i="46"/>
  <c r="P21" i="46" s="1"/>
  <c r="N20" i="46"/>
  <c r="M20" i="46"/>
  <c r="L20" i="46"/>
  <c r="K20" i="46"/>
  <c r="J20" i="46"/>
  <c r="I20" i="46"/>
  <c r="H20" i="46"/>
  <c r="G20" i="46"/>
  <c r="F20" i="46"/>
  <c r="E20" i="46"/>
  <c r="D20" i="46"/>
  <c r="O19" i="46"/>
  <c r="P19" i="46" s="1"/>
  <c r="O18" i="46"/>
  <c r="P18" i="46" s="1"/>
  <c r="O17" i="46"/>
  <c r="P17" i="46" s="1"/>
  <c r="N16" i="46"/>
  <c r="M16" i="46"/>
  <c r="L16" i="46"/>
  <c r="K16" i="46"/>
  <c r="J16" i="46"/>
  <c r="I16" i="46"/>
  <c r="H16" i="46"/>
  <c r="G16" i="46"/>
  <c r="F16" i="46"/>
  <c r="E16" i="46"/>
  <c r="D16" i="46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 s="1"/>
  <c r="O12" i="46"/>
  <c r="P12" i="46" s="1"/>
  <c r="O11" i="46"/>
  <c r="P11" i="46" s="1"/>
  <c r="O10" i="46"/>
  <c r="P10" i="46" s="1"/>
  <c r="N9" i="46"/>
  <c r="M9" i="46"/>
  <c r="L9" i="46"/>
  <c r="K9" i="46"/>
  <c r="J9" i="46"/>
  <c r="I9" i="46"/>
  <c r="H9" i="46"/>
  <c r="G9" i="46"/>
  <c r="F9" i="46"/>
  <c r="E9" i="46"/>
  <c r="D9" i="46"/>
  <c r="O8" i="46"/>
  <c r="P8" i="46" s="1"/>
  <c r="N7" i="46"/>
  <c r="M7" i="46"/>
  <c r="L7" i="46"/>
  <c r="K7" i="46"/>
  <c r="J7" i="46"/>
  <c r="I7" i="46"/>
  <c r="H7" i="46"/>
  <c r="G7" i="46"/>
  <c r="F7" i="46"/>
  <c r="E7" i="46"/>
  <c r="D7" i="46"/>
  <c r="O6" i="46"/>
  <c r="P6" i="46" s="1"/>
  <c r="N5" i="46"/>
  <c r="M5" i="46"/>
  <c r="L5" i="46"/>
  <c r="K5" i="46"/>
  <c r="J5" i="46"/>
  <c r="I5" i="46"/>
  <c r="H5" i="46"/>
  <c r="G5" i="46"/>
  <c r="F5" i="46"/>
  <c r="F22" i="46" s="1"/>
  <c r="E5" i="46"/>
  <c r="D5" i="46"/>
  <c r="N45" i="45"/>
  <c r="O45" i="45" s="1"/>
  <c r="M44" i="45"/>
  <c r="L44" i="45"/>
  <c r="K44" i="45"/>
  <c r="J44" i="45"/>
  <c r="I44" i="45"/>
  <c r="H44" i="45"/>
  <c r="G44" i="45"/>
  <c r="F44" i="45"/>
  <c r="E44" i="45"/>
  <c r="D44" i="45"/>
  <c r="N43" i="45"/>
  <c r="O43" i="45" s="1"/>
  <c r="N42" i="45"/>
  <c r="O42" i="45" s="1"/>
  <c r="N41" i="45"/>
  <c r="O41" i="45" s="1"/>
  <c r="N40" i="45"/>
  <c r="O40" i="45"/>
  <c r="N39" i="45"/>
  <c r="O39" i="45" s="1"/>
  <c r="M38" i="45"/>
  <c r="N38" i="45" s="1"/>
  <c r="O38" i="45" s="1"/>
  <c r="L38" i="45"/>
  <c r="K38" i="45"/>
  <c r="J38" i="45"/>
  <c r="I38" i="45"/>
  <c r="H38" i="45"/>
  <c r="G38" i="45"/>
  <c r="F38" i="45"/>
  <c r="E38" i="45"/>
  <c r="D38" i="45"/>
  <c r="N37" i="45"/>
  <c r="O37" i="45" s="1"/>
  <c r="N36" i="45"/>
  <c r="O36" i="45"/>
  <c r="M35" i="45"/>
  <c r="L35" i="45"/>
  <c r="K35" i="45"/>
  <c r="J35" i="45"/>
  <c r="I35" i="45"/>
  <c r="H35" i="45"/>
  <c r="G35" i="45"/>
  <c r="F35" i="45"/>
  <c r="N35" i="45" s="1"/>
  <c r="O35" i="45" s="1"/>
  <c r="E35" i="45"/>
  <c r="D35" i="45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 s="1"/>
  <c r="N28" i="45"/>
  <c r="O28" i="45"/>
  <c r="N27" i="45"/>
  <c r="O27" i="45" s="1"/>
  <c r="M26" i="45"/>
  <c r="L26" i="45"/>
  <c r="K26" i="45"/>
  <c r="J26" i="45"/>
  <c r="I26" i="45"/>
  <c r="H26" i="45"/>
  <c r="G26" i="45"/>
  <c r="G46" i="45" s="1"/>
  <c r="F26" i="45"/>
  <c r="E26" i="45"/>
  <c r="D26" i="45"/>
  <c r="N25" i="45"/>
  <c r="O25" i="45" s="1"/>
  <c r="N24" i="45"/>
  <c r="O24" i="45" s="1"/>
  <c r="N23" i="45"/>
  <c r="O23" i="45" s="1"/>
  <c r="N22" i="45"/>
  <c r="O22" i="45" s="1"/>
  <c r="N21" i="45"/>
  <c r="O21" i="45" s="1"/>
  <c r="N20" i="45"/>
  <c r="O20" i="45"/>
  <c r="N19" i="45"/>
  <c r="O19" i="45" s="1"/>
  <c r="N18" i="45"/>
  <c r="O18" i="45" s="1"/>
  <c r="M17" i="45"/>
  <c r="L17" i="45"/>
  <c r="L46" i="45" s="1"/>
  <c r="K17" i="45"/>
  <c r="K46" i="45" s="1"/>
  <c r="J17" i="45"/>
  <c r="J46" i="45" s="1"/>
  <c r="I17" i="45"/>
  <c r="H17" i="45"/>
  <c r="G17" i="45"/>
  <c r="F17" i="45"/>
  <c r="E17" i="45"/>
  <c r="D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4" i="45" s="1"/>
  <c r="O14" i="45" s="1"/>
  <c r="N13" i="45"/>
  <c r="O13" i="45" s="1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I46" i="45" s="1"/>
  <c r="H5" i="45"/>
  <c r="H46" i="45" s="1"/>
  <c r="G5" i="45"/>
  <c r="F5" i="45"/>
  <c r="F46" i="45" s="1"/>
  <c r="E5" i="45"/>
  <c r="E46" i="45" s="1"/>
  <c r="D5" i="45"/>
  <c r="D46" i="45" s="1"/>
  <c r="N52" i="43"/>
  <c r="O52" i="43"/>
  <c r="N51" i="43"/>
  <c r="O51" i="43" s="1"/>
  <c r="N50" i="43"/>
  <c r="O50" i="43" s="1"/>
  <c r="N49" i="43"/>
  <c r="O49" i="43" s="1"/>
  <c r="N48" i="43"/>
  <c r="O48" i="43" s="1"/>
  <c r="M47" i="43"/>
  <c r="L47" i="43"/>
  <c r="K47" i="43"/>
  <c r="J47" i="43"/>
  <c r="I47" i="43"/>
  <c r="H47" i="43"/>
  <c r="G47" i="43"/>
  <c r="F47" i="43"/>
  <c r="E47" i="43"/>
  <c r="D47" i="43"/>
  <c r="N46" i="43"/>
  <c r="O46" i="43" s="1"/>
  <c r="N45" i="43"/>
  <c r="O45" i="43" s="1"/>
  <c r="N44" i="43"/>
  <c r="O44" i="43"/>
  <c r="N43" i="43"/>
  <c r="O43" i="43" s="1"/>
  <c r="N42" i="43"/>
  <c r="O42" i="43"/>
  <c r="N41" i="43"/>
  <c r="O41" i="43" s="1"/>
  <c r="M40" i="43"/>
  <c r="L40" i="43"/>
  <c r="K40" i="43"/>
  <c r="J40" i="43"/>
  <c r="I40" i="43"/>
  <c r="H40" i="43"/>
  <c r="G40" i="43"/>
  <c r="F40" i="43"/>
  <c r="E40" i="43"/>
  <c r="D40" i="43"/>
  <c r="N39" i="43"/>
  <c r="O39" i="43" s="1"/>
  <c r="M38" i="43"/>
  <c r="L38" i="43"/>
  <c r="K38" i="43"/>
  <c r="J38" i="43"/>
  <c r="I38" i="43"/>
  <c r="H38" i="43"/>
  <c r="G38" i="43"/>
  <c r="F38" i="43"/>
  <c r="E38" i="43"/>
  <c r="N38" i="43" s="1"/>
  <c r="O38" i="43" s="1"/>
  <c r="D38" i="43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/>
  <c r="N31" i="43"/>
  <c r="O31" i="43" s="1"/>
  <c r="N30" i="43"/>
  <c r="O30" i="43" s="1"/>
  <c r="M29" i="43"/>
  <c r="L29" i="43"/>
  <c r="K29" i="43"/>
  <c r="K53" i="43" s="1"/>
  <c r="J29" i="43"/>
  <c r="I29" i="43"/>
  <c r="H29" i="43"/>
  <c r="G29" i="43"/>
  <c r="F29" i="43"/>
  <c r="E29" i="43"/>
  <c r="D29" i="43"/>
  <c r="N28" i="43"/>
  <c r="O28" i="43" s="1"/>
  <c r="N27" i="43"/>
  <c r="O27" i="43" s="1"/>
  <c r="N26" i="43"/>
  <c r="O26" i="43"/>
  <c r="N25" i="43"/>
  <c r="O25" i="43"/>
  <c r="N24" i="43"/>
  <c r="O24" i="43"/>
  <c r="N23" i="43"/>
  <c r="O23" i="43" s="1"/>
  <c r="N22" i="43"/>
  <c r="O22" i="43" s="1"/>
  <c r="N21" i="43"/>
  <c r="O21" i="43" s="1"/>
  <c r="N20" i="43"/>
  <c r="O20" i="43"/>
  <c r="N19" i="43"/>
  <c r="O19" i="43" s="1"/>
  <c r="N18" i="43"/>
  <c r="O18" i="43"/>
  <c r="N17" i="43"/>
  <c r="O17" i="43" s="1"/>
  <c r="M16" i="43"/>
  <c r="N16" i="43" s="1"/>
  <c r="O16" i="43" s="1"/>
  <c r="L16" i="43"/>
  <c r="K16" i="43"/>
  <c r="J16" i="43"/>
  <c r="I16" i="43"/>
  <c r="H16" i="43"/>
  <c r="G16" i="43"/>
  <c r="F16" i="43"/>
  <c r="E16" i="43"/>
  <c r="D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4" i="43" s="1"/>
  <c r="O14" i="43" s="1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M53" i="43" s="1"/>
  <c r="L5" i="43"/>
  <c r="L53" i="43" s="1"/>
  <c r="K5" i="43"/>
  <c r="J5" i="43"/>
  <c r="I5" i="43"/>
  <c r="I53" i="43" s="1"/>
  <c r="H5" i="43"/>
  <c r="G5" i="43"/>
  <c r="G53" i="43" s="1"/>
  <c r="F5" i="43"/>
  <c r="E5" i="43"/>
  <c r="E53" i="43" s="1"/>
  <c r="D5" i="43"/>
  <c r="D53" i="43" s="1"/>
  <c r="N45" i="42"/>
  <c r="O45" i="42" s="1"/>
  <c r="N44" i="42"/>
  <c r="O44" i="42" s="1"/>
  <c r="N43" i="42"/>
  <c r="O43" i="42" s="1"/>
  <c r="N42" i="42"/>
  <c r="O42" i="42"/>
  <c r="M41" i="42"/>
  <c r="L41" i="42"/>
  <c r="K41" i="42"/>
  <c r="J41" i="42"/>
  <c r="I41" i="42"/>
  <c r="H41" i="42"/>
  <c r="G41" i="42"/>
  <c r="F41" i="42"/>
  <c r="E41" i="42"/>
  <c r="D41" i="42"/>
  <c r="N41" i="42" s="1"/>
  <c r="O41" i="42" s="1"/>
  <c r="N40" i="42"/>
  <c r="O40" i="42"/>
  <c r="N39" i="42"/>
  <c r="O39" i="42"/>
  <c r="N38" i="42"/>
  <c r="O38" i="42" s="1"/>
  <c r="N37" i="42"/>
  <c r="O37" i="42" s="1"/>
  <c r="M36" i="42"/>
  <c r="L36" i="42"/>
  <c r="K36" i="42"/>
  <c r="J36" i="42"/>
  <c r="I36" i="42"/>
  <c r="H36" i="42"/>
  <c r="G36" i="42"/>
  <c r="F36" i="42"/>
  <c r="E36" i="42"/>
  <c r="D36" i="42"/>
  <c r="N35" i="42"/>
  <c r="O35" i="42" s="1"/>
  <c r="M34" i="42"/>
  <c r="L34" i="42"/>
  <c r="K34" i="42"/>
  <c r="J34" i="42"/>
  <c r="I34" i="42"/>
  <c r="H34" i="42"/>
  <c r="G34" i="42"/>
  <c r="F34" i="42"/>
  <c r="N34" i="42" s="1"/>
  <c r="O34" i="42" s="1"/>
  <c r="E34" i="42"/>
  <c r="D34" i="42"/>
  <c r="N33" i="42"/>
  <c r="O33" i="42" s="1"/>
  <c r="N32" i="42"/>
  <c r="O32" i="42" s="1"/>
  <c r="N31" i="42"/>
  <c r="O31" i="42" s="1"/>
  <c r="N30" i="42"/>
  <c r="O30" i="42" s="1"/>
  <c r="N29" i="42"/>
  <c r="O29" i="42"/>
  <c r="N28" i="42"/>
  <c r="O28" i="42" s="1"/>
  <c r="N27" i="42"/>
  <c r="O27" i="42" s="1"/>
  <c r="N26" i="42"/>
  <c r="O26" i="42" s="1"/>
  <c r="M25" i="42"/>
  <c r="L25" i="42"/>
  <c r="K25" i="42"/>
  <c r="J25" i="42"/>
  <c r="I25" i="42"/>
  <c r="H25" i="42"/>
  <c r="G25" i="42"/>
  <c r="N25" i="42" s="1"/>
  <c r="O25" i="42" s="1"/>
  <c r="F25" i="42"/>
  <c r="E25" i="42"/>
  <c r="D25" i="42"/>
  <c r="N24" i="42"/>
  <c r="O24" i="42" s="1"/>
  <c r="N23" i="42"/>
  <c r="O23" i="42"/>
  <c r="N22" i="42"/>
  <c r="O22" i="42"/>
  <c r="N21" i="42"/>
  <c r="O21" i="42"/>
  <c r="N20" i="42"/>
  <c r="O20" i="42" s="1"/>
  <c r="N19" i="42"/>
  <c r="O19" i="42" s="1"/>
  <c r="N18" i="42"/>
  <c r="O18" i="42" s="1"/>
  <c r="M17" i="42"/>
  <c r="L17" i="42"/>
  <c r="L46" i="42" s="1"/>
  <c r="K17" i="42"/>
  <c r="K46" i="42" s="1"/>
  <c r="J17" i="42"/>
  <c r="I17" i="42"/>
  <c r="I46" i="42" s="1"/>
  <c r="H17" i="42"/>
  <c r="H46" i="42" s="1"/>
  <c r="G17" i="42"/>
  <c r="F17" i="42"/>
  <c r="N17" i="42" s="1"/>
  <c r="O17" i="42" s="1"/>
  <c r="E17" i="42"/>
  <c r="D17" i="42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G46" i="42" s="1"/>
  <c r="F5" i="42"/>
  <c r="F46" i="42" s="1"/>
  <c r="E5" i="42"/>
  <c r="E46" i="42" s="1"/>
  <c r="D5" i="42"/>
  <c r="N46" i="41"/>
  <c r="O46" i="41" s="1"/>
  <c r="N45" i="41"/>
  <c r="O45" i="41"/>
  <c r="N44" i="41"/>
  <c r="O44" i="41" s="1"/>
  <c r="M43" i="41"/>
  <c r="L43" i="41"/>
  <c r="K43" i="41"/>
  <c r="J43" i="41"/>
  <c r="I43" i="41"/>
  <c r="H43" i="41"/>
  <c r="G43" i="41"/>
  <c r="F43" i="41"/>
  <c r="E43" i="41"/>
  <c r="D43" i="41"/>
  <c r="N43" i="41" s="1"/>
  <c r="O43" i="41" s="1"/>
  <c r="N42" i="41"/>
  <c r="O42" i="41" s="1"/>
  <c r="N41" i="41"/>
  <c r="O41" i="41" s="1"/>
  <c r="N40" i="41"/>
  <c r="O40" i="41" s="1"/>
  <c r="N39" i="41"/>
  <c r="O39" i="41"/>
  <c r="M38" i="41"/>
  <c r="L38" i="41"/>
  <c r="K38" i="41"/>
  <c r="J38" i="41"/>
  <c r="N38" i="41" s="1"/>
  <c r="O38" i="41" s="1"/>
  <c r="I38" i="41"/>
  <c r="H38" i="41"/>
  <c r="G38" i="41"/>
  <c r="F38" i="41"/>
  <c r="E38" i="41"/>
  <c r="D38" i="41"/>
  <c r="N37" i="41"/>
  <c r="O37" i="41"/>
  <c r="M36" i="41"/>
  <c r="L36" i="41"/>
  <c r="K36" i="41"/>
  <c r="J36" i="41"/>
  <c r="I36" i="41"/>
  <c r="H36" i="41"/>
  <c r="G36" i="41"/>
  <c r="F36" i="41"/>
  <c r="E36" i="41"/>
  <c r="D36" i="41"/>
  <c r="N36" i="41" s="1"/>
  <c r="O36" i="41" s="1"/>
  <c r="N35" i="41"/>
  <c r="O35" i="4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/>
  <c r="M27" i="41"/>
  <c r="L27" i="41"/>
  <c r="K27" i="41"/>
  <c r="J27" i="41"/>
  <c r="I27" i="41"/>
  <c r="H27" i="41"/>
  <c r="G27" i="41"/>
  <c r="F27" i="41"/>
  <c r="E27" i="41"/>
  <c r="N27" i="41" s="1"/>
  <c r="O27" i="41" s="1"/>
  <c r="D27" i="41"/>
  <c r="N26" i="41"/>
  <c r="O26" i="41" s="1"/>
  <c r="N25" i="41"/>
  <c r="O25" i="41"/>
  <c r="N24" i="41"/>
  <c r="O24" i="41" s="1"/>
  <c r="N23" i="41"/>
  <c r="O23" i="41" s="1"/>
  <c r="N22" i="41"/>
  <c r="O22" i="41" s="1"/>
  <c r="N21" i="41"/>
  <c r="O21" i="41"/>
  <c r="N20" i="41"/>
  <c r="O20" i="41" s="1"/>
  <c r="N19" i="41"/>
  <c r="O19" i="41" s="1"/>
  <c r="N18" i="41"/>
  <c r="O18" i="41" s="1"/>
  <c r="M17" i="41"/>
  <c r="M47" i="41" s="1"/>
  <c r="L17" i="41"/>
  <c r="K17" i="41"/>
  <c r="J17" i="41"/>
  <c r="I17" i="41"/>
  <c r="I47" i="41" s="1"/>
  <c r="H17" i="41"/>
  <c r="G17" i="41"/>
  <c r="F17" i="41"/>
  <c r="E17" i="41"/>
  <c r="D17" i="41"/>
  <c r="N16" i="41"/>
  <c r="O16" i="41" s="1"/>
  <c r="M15" i="41"/>
  <c r="L15" i="41"/>
  <c r="K15" i="41"/>
  <c r="J15" i="41"/>
  <c r="I15" i="41"/>
  <c r="H15" i="41"/>
  <c r="G15" i="41"/>
  <c r="G47" i="41" s="1"/>
  <c r="F15" i="41"/>
  <c r="E15" i="41"/>
  <c r="D15" i="41"/>
  <c r="N15" i="41" s="1"/>
  <c r="O15" i="41" s="1"/>
  <c r="N14" i="41"/>
  <c r="O14" i="41" s="1"/>
  <c r="N13" i="41"/>
  <c r="O13" i="41" s="1"/>
  <c r="N12" i="41"/>
  <c r="O12" i="41" s="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J47" i="41" s="1"/>
  <c r="I5" i="41"/>
  <c r="H5" i="41"/>
  <c r="H47" i="41" s="1"/>
  <c r="G5" i="41"/>
  <c r="F5" i="41"/>
  <c r="F47" i="41" s="1"/>
  <c r="E5" i="41"/>
  <c r="E47" i="41" s="1"/>
  <c r="D5" i="41"/>
  <c r="N50" i="40"/>
  <c r="O50" i="40" s="1"/>
  <c r="N49" i="40"/>
  <c r="O49" i="40"/>
  <c r="N48" i="40"/>
  <c r="O48" i="40" s="1"/>
  <c r="N47" i="40"/>
  <c r="O47" i="40" s="1"/>
  <c r="M46" i="40"/>
  <c r="L46" i="40"/>
  <c r="K46" i="40"/>
  <c r="J46" i="40"/>
  <c r="I46" i="40"/>
  <c r="H46" i="40"/>
  <c r="G46" i="40"/>
  <c r="F46" i="40"/>
  <c r="E46" i="40"/>
  <c r="D46" i="40"/>
  <c r="N45" i="40"/>
  <c r="O45" i="40"/>
  <c r="N44" i="40"/>
  <c r="O44" i="40" s="1"/>
  <c r="N43" i="40"/>
  <c r="O43" i="40" s="1"/>
  <c r="N42" i="40"/>
  <c r="O42" i="40" s="1"/>
  <c r="N41" i="40"/>
  <c r="O41" i="40"/>
  <c r="M40" i="40"/>
  <c r="L40" i="40"/>
  <c r="K40" i="40"/>
  <c r="J40" i="40"/>
  <c r="I40" i="40"/>
  <c r="H40" i="40"/>
  <c r="G40" i="40"/>
  <c r="F40" i="40"/>
  <c r="E40" i="40"/>
  <c r="D40" i="40"/>
  <c r="N39" i="40"/>
  <c r="O39" i="40"/>
  <c r="M38" i="40"/>
  <c r="L38" i="40"/>
  <c r="K38" i="40"/>
  <c r="J38" i="40"/>
  <c r="I38" i="40"/>
  <c r="H38" i="40"/>
  <c r="G38" i="40"/>
  <c r="F38" i="40"/>
  <c r="N38" i="40" s="1"/>
  <c r="O38" i="40" s="1"/>
  <c r="E38" i="40"/>
  <c r="D38" i="40"/>
  <c r="N37" i="40"/>
  <c r="O37" i="40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/>
  <c r="N30" i="40"/>
  <c r="O30" i="40" s="1"/>
  <c r="N29" i="40"/>
  <c r="O29" i="40"/>
  <c r="M28" i="40"/>
  <c r="L28" i="40"/>
  <c r="K28" i="40"/>
  <c r="J28" i="40"/>
  <c r="I28" i="40"/>
  <c r="N28" i="40" s="1"/>
  <c r="O28" i="40" s="1"/>
  <c r="H28" i="40"/>
  <c r="G28" i="40"/>
  <c r="F28" i="40"/>
  <c r="E28" i="40"/>
  <c r="D28" i="40"/>
  <c r="N27" i="40"/>
  <c r="O27" i="40" s="1"/>
  <c r="N26" i="40"/>
  <c r="O26" i="40" s="1"/>
  <c r="N25" i="40"/>
  <c r="O25" i="40" s="1"/>
  <c r="N24" i="40"/>
  <c r="O24" i="40" s="1"/>
  <c r="N23" i="40"/>
  <c r="O23" i="40"/>
  <c r="N22" i="40"/>
  <c r="O22" i="40"/>
  <c r="N21" i="40"/>
  <c r="O21" i="40"/>
  <c r="N20" i="40"/>
  <c r="O20" i="40" s="1"/>
  <c r="N19" i="40"/>
  <c r="O19" i="40" s="1"/>
  <c r="M18" i="40"/>
  <c r="M51" i="40" s="1"/>
  <c r="L18" i="40"/>
  <c r="L51" i="40" s="1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E51" i="40" s="1"/>
  <c r="D15" i="40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H5" i="40"/>
  <c r="H51" i="40" s="1"/>
  <c r="G5" i="40"/>
  <c r="G51" i="40" s="1"/>
  <c r="F5" i="40"/>
  <c r="E5" i="40"/>
  <c r="N5" i="40" s="1"/>
  <c r="O5" i="40" s="1"/>
  <c r="D5" i="40"/>
  <c r="N42" i="39"/>
  <c r="O42" i="39" s="1"/>
  <c r="N41" i="39"/>
  <c r="O41" i="39"/>
  <c r="N40" i="39"/>
  <c r="O40" i="39" s="1"/>
  <c r="M39" i="39"/>
  <c r="L39" i="39"/>
  <c r="K39" i="39"/>
  <c r="J39" i="39"/>
  <c r="I39" i="39"/>
  <c r="H39" i="39"/>
  <c r="G39" i="39"/>
  <c r="F39" i="39"/>
  <c r="E39" i="39"/>
  <c r="D39" i="39"/>
  <c r="N39" i="39" s="1"/>
  <c r="O39" i="39" s="1"/>
  <c r="N38" i="39"/>
  <c r="O38" i="39" s="1"/>
  <c r="N37" i="39"/>
  <c r="O37" i="39" s="1"/>
  <c r="N36" i="39"/>
  <c r="O36" i="39" s="1"/>
  <c r="N35" i="39"/>
  <c r="O35" i="39" s="1"/>
  <c r="M34" i="39"/>
  <c r="L34" i="39"/>
  <c r="K34" i="39"/>
  <c r="J34" i="39"/>
  <c r="I34" i="39"/>
  <c r="H34" i="39"/>
  <c r="G34" i="39"/>
  <c r="F34" i="39"/>
  <c r="E34" i="39"/>
  <c r="D34" i="39"/>
  <c r="N33" i="39"/>
  <c r="O33" i="39"/>
  <c r="M32" i="39"/>
  <c r="L32" i="39"/>
  <c r="K32" i="39"/>
  <c r="J32" i="39"/>
  <c r="I32" i="39"/>
  <c r="H32" i="39"/>
  <c r="G32" i="39"/>
  <c r="F32" i="39"/>
  <c r="E32" i="39"/>
  <c r="D32" i="39"/>
  <c r="N31" i="39"/>
  <c r="O31" i="39"/>
  <c r="N30" i="39"/>
  <c r="O30" i="39"/>
  <c r="N29" i="39"/>
  <c r="O29" i="39"/>
  <c r="N28" i="39"/>
  <c r="O28" i="39" s="1"/>
  <c r="N27" i="39"/>
  <c r="O27" i="39" s="1"/>
  <c r="N26" i="39"/>
  <c r="O26" i="39" s="1"/>
  <c r="N25" i="39"/>
  <c r="O25" i="39"/>
  <c r="M24" i="39"/>
  <c r="L24" i="39"/>
  <c r="K24" i="39"/>
  <c r="J24" i="39"/>
  <c r="I24" i="39"/>
  <c r="I43" i="39" s="1"/>
  <c r="H24" i="39"/>
  <c r="G24" i="39"/>
  <c r="F24" i="39"/>
  <c r="E24" i="39"/>
  <c r="D24" i="39"/>
  <c r="N23" i="39"/>
  <c r="O23" i="39" s="1"/>
  <c r="N22" i="39"/>
  <c r="O22" i="39" s="1"/>
  <c r="N21" i="39"/>
  <c r="O21" i="39"/>
  <c r="N20" i="39"/>
  <c r="O20" i="39" s="1"/>
  <c r="N19" i="39"/>
  <c r="O19" i="39" s="1"/>
  <c r="N18" i="39"/>
  <c r="O18" i="39" s="1"/>
  <c r="N17" i="39"/>
  <c r="O17" i="39"/>
  <c r="N16" i="39"/>
  <c r="O16" i="39" s="1"/>
  <c r="M15" i="39"/>
  <c r="L15" i="39"/>
  <c r="K15" i="39"/>
  <c r="N15" i="39" s="1"/>
  <c r="O15" i="39" s="1"/>
  <c r="J15" i="39"/>
  <c r="I15" i="39"/>
  <c r="H15" i="39"/>
  <c r="G15" i="39"/>
  <c r="F15" i="39"/>
  <c r="E15" i="39"/>
  <c r="D15" i="39"/>
  <c r="N14" i="39"/>
  <c r="O14" i="39" s="1"/>
  <c r="N13" i="39"/>
  <c r="O13" i="39"/>
  <c r="M12" i="39"/>
  <c r="L12" i="39"/>
  <c r="K12" i="39"/>
  <c r="J12" i="39"/>
  <c r="I12" i="39"/>
  <c r="H12" i="39"/>
  <c r="G12" i="39"/>
  <c r="G43" i="39" s="1"/>
  <c r="F12" i="39"/>
  <c r="E12" i="39"/>
  <c r="D12" i="39"/>
  <c r="N12" i="39" s="1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J43" i="39" s="1"/>
  <c r="I5" i="39"/>
  <c r="H5" i="39"/>
  <c r="H43" i="39" s="1"/>
  <c r="G5" i="39"/>
  <c r="F5" i="39"/>
  <c r="F43" i="39" s="1"/>
  <c r="E5" i="39"/>
  <c r="E43" i="39" s="1"/>
  <c r="D5" i="39"/>
  <c r="D43" i="39" s="1"/>
  <c r="N46" i="38"/>
  <c r="O46" i="38" s="1"/>
  <c r="N45" i="38"/>
  <c r="O45" i="38" s="1"/>
  <c r="N44" i="38"/>
  <c r="O44" i="38" s="1"/>
  <c r="M43" i="38"/>
  <c r="L43" i="38"/>
  <c r="K43" i="38"/>
  <c r="J43" i="38"/>
  <c r="I43" i="38"/>
  <c r="H43" i="38"/>
  <c r="G43" i="38"/>
  <c r="F43" i="38"/>
  <c r="E43" i="38"/>
  <c r="D43" i="38"/>
  <c r="N42" i="38"/>
  <c r="O42" i="38" s="1"/>
  <c r="N41" i="38"/>
  <c r="O41" i="38"/>
  <c r="N40" i="38"/>
  <c r="O40" i="38" s="1"/>
  <c r="N39" i="38"/>
  <c r="O39" i="38"/>
  <c r="M38" i="38"/>
  <c r="L38" i="38"/>
  <c r="K38" i="38"/>
  <c r="J38" i="38"/>
  <c r="I38" i="38"/>
  <c r="H38" i="38"/>
  <c r="G38" i="38"/>
  <c r="F38" i="38"/>
  <c r="E38" i="38"/>
  <c r="D38" i="38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5" i="38"/>
  <c r="O35" i="38" s="1"/>
  <c r="N34" i="38"/>
  <c r="O34" i="38" s="1"/>
  <c r="N33" i="38"/>
  <c r="O33" i="38"/>
  <c r="N32" i="38"/>
  <c r="O32" i="38" s="1"/>
  <c r="N31" i="38"/>
  <c r="O31" i="38" s="1"/>
  <c r="N30" i="38"/>
  <c r="O30" i="38" s="1"/>
  <c r="N29" i="38"/>
  <c r="O29" i="38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7" i="38" s="1"/>
  <c r="O27" i="38" s="1"/>
  <c r="N26" i="38"/>
  <c r="O26" i="38" s="1"/>
  <c r="N25" i="38"/>
  <c r="O25" i="38" s="1"/>
  <c r="N24" i="38"/>
  <c r="O24" i="38"/>
  <c r="N23" i="38"/>
  <c r="O23" i="38" s="1"/>
  <c r="N22" i="38"/>
  <c r="O22" i="38" s="1"/>
  <c r="N21" i="38"/>
  <c r="O21" i="38" s="1"/>
  <c r="N20" i="38"/>
  <c r="O20" i="38" s="1"/>
  <c r="N19" i="38"/>
  <c r="O19" i="38"/>
  <c r="N18" i="38"/>
  <c r="O18" i="38" s="1"/>
  <c r="N17" i="38"/>
  <c r="O17" i="38" s="1"/>
  <c r="N16" i="38"/>
  <c r="O16" i="38" s="1"/>
  <c r="M15" i="38"/>
  <c r="L15" i="38"/>
  <c r="K15" i="38"/>
  <c r="K47" i="38" s="1"/>
  <c r="J15" i="38"/>
  <c r="I15" i="38"/>
  <c r="H15" i="38"/>
  <c r="G15" i="38"/>
  <c r="N15" i="38" s="1"/>
  <c r="O15" i="38" s="1"/>
  <c r="F15" i="38"/>
  <c r="E15" i="38"/>
  <c r="D15" i="38"/>
  <c r="N14" i="38"/>
  <c r="O14" i="38" s="1"/>
  <c r="N13" i="38"/>
  <c r="O13" i="38" s="1"/>
  <c r="M12" i="38"/>
  <c r="L12" i="38"/>
  <c r="K12" i="38"/>
  <c r="J12" i="38"/>
  <c r="J47" i="38" s="1"/>
  <c r="I12" i="38"/>
  <c r="H12" i="38"/>
  <c r="G12" i="38"/>
  <c r="F12" i="38"/>
  <c r="E12" i="38"/>
  <c r="D12" i="38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H47" i="38" s="1"/>
  <c r="G5" i="38"/>
  <c r="F5" i="38"/>
  <c r="E5" i="38"/>
  <c r="D5" i="38"/>
  <c r="N5" i="38" s="1"/>
  <c r="O5" i="38" s="1"/>
  <c r="N45" i="37"/>
  <c r="O45" i="37" s="1"/>
  <c r="M44" i="37"/>
  <c r="L44" i="37"/>
  <c r="K44" i="37"/>
  <c r="J44" i="37"/>
  <c r="J46" i="37" s="1"/>
  <c r="I44" i="37"/>
  <c r="H44" i="37"/>
  <c r="G44" i="37"/>
  <c r="F44" i="37"/>
  <c r="E44" i="37"/>
  <c r="D44" i="37"/>
  <c r="N43" i="37"/>
  <c r="O43" i="37" s="1"/>
  <c r="N42" i="37"/>
  <c r="O42" i="37" s="1"/>
  <c r="N41" i="37"/>
  <c r="O41" i="37" s="1"/>
  <c r="N40" i="37"/>
  <c r="O40" i="37"/>
  <c r="M39" i="37"/>
  <c r="L39" i="37"/>
  <c r="K39" i="37"/>
  <c r="J39" i="37"/>
  <c r="I39" i="37"/>
  <c r="H39" i="37"/>
  <c r="G39" i="37"/>
  <c r="F39" i="37"/>
  <c r="E39" i="37"/>
  <c r="E46" i="37" s="1"/>
  <c r="D39" i="37"/>
  <c r="N38" i="37"/>
  <c r="O38" i="37" s="1"/>
  <c r="M37" i="37"/>
  <c r="L37" i="37"/>
  <c r="K37" i="37"/>
  <c r="J37" i="37"/>
  <c r="I37" i="37"/>
  <c r="H37" i="37"/>
  <c r="G37" i="37"/>
  <c r="F37" i="37"/>
  <c r="E37" i="37"/>
  <c r="D37" i="37"/>
  <c r="N36" i="37"/>
  <c r="O36" i="37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N27" i="37" s="1"/>
  <c r="O27" i="37" s="1"/>
  <c r="E27" i="37"/>
  <c r="D27" i="37"/>
  <c r="N26" i="37"/>
  <c r="O26" i="37" s="1"/>
  <c r="N25" i="37"/>
  <c r="O25" i="37" s="1"/>
  <c r="N24" i="37"/>
  <c r="O24" i="37"/>
  <c r="N23" i="37"/>
  <c r="O23" i="37" s="1"/>
  <c r="N22" i="37"/>
  <c r="O22" i="37" s="1"/>
  <c r="N21" i="37"/>
  <c r="O21" i="37" s="1"/>
  <c r="N20" i="37"/>
  <c r="O20" i="37" s="1"/>
  <c r="N19" i="37"/>
  <c r="O19" i="37" s="1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N14" i="37"/>
  <c r="O14" i="37"/>
  <c r="M13" i="37"/>
  <c r="L13" i="37"/>
  <c r="K13" i="37"/>
  <c r="J13" i="37"/>
  <c r="I13" i="37"/>
  <c r="H13" i="37"/>
  <c r="G13" i="37"/>
  <c r="F13" i="37"/>
  <c r="E13" i="37"/>
  <c r="D13" i="37"/>
  <c r="N12" i="37"/>
  <c r="O12" i="37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/>
  <c r="M5" i="37"/>
  <c r="M46" i="37" s="1"/>
  <c r="L5" i="37"/>
  <c r="L46" i="37" s="1"/>
  <c r="K5" i="37"/>
  <c r="J5" i="37"/>
  <c r="I5" i="37"/>
  <c r="H5" i="37"/>
  <c r="G5" i="37"/>
  <c r="F5" i="37"/>
  <c r="E5" i="37"/>
  <c r="D5" i="37"/>
  <c r="N45" i="36"/>
  <c r="O45" i="36"/>
  <c r="N44" i="36"/>
  <c r="O44" i="36" s="1"/>
  <c r="N43" i="36"/>
  <c r="O43" i="36" s="1"/>
  <c r="M42" i="36"/>
  <c r="L42" i="36"/>
  <c r="K42" i="36"/>
  <c r="J42" i="36"/>
  <c r="J46" i="36" s="1"/>
  <c r="I42" i="36"/>
  <c r="H42" i="36"/>
  <c r="G42" i="36"/>
  <c r="G46" i="36" s="1"/>
  <c r="F42" i="36"/>
  <c r="E42" i="36"/>
  <c r="D42" i="36"/>
  <c r="N41" i="36"/>
  <c r="O41" i="36" s="1"/>
  <c r="N40" i="36"/>
  <c r="O40" i="36" s="1"/>
  <c r="N39" i="36"/>
  <c r="O39" i="36" s="1"/>
  <c r="N38" i="36"/>
  <c r="O38" i="36" s="1"/>
  <c r="M37" i="36"/>
  <c r="L37" i="36"/>
  <c r="K37" i="36"/>
  <c r="J37" i="36"/>
  <c r="I37" i="36"/>
  <c r="H37" i="36"/>
  <c r="G37" i="36"/>
  <c r="F37" i="36"/>
  <c r="E37" i="36"/>
  <c r="D37" i="36"/>
  <c r="N36" i="36"/>
  <c r="O36" i="36" s="1"/>
  <c r="M35" i="36"/>
  <c r="L35" i="36"/>
  <c r="K35" i="36"/>
  <c r="J35" i="36"/>
  <c r="I35" i="36"/>
  <c r="H35" i="36"/>
  <c r="G35" i="36"/>
  <c r="F35" i="36"/>
  <c r="E35" i="36"/>
  <c r="D35" i="36"/>
  <c r="N34" i="36"/>
  <c r="O34" i="36" s="1"/>
  <c r="N33" i="36"/>
  <c r="O33" i="36" s="1"/>
  <c r="N32" i="36"/>
  <c r="O32" i="36"/>
  <c r="N31" i="36"/>
  <c r="O31" i="36"/>
  <c r="N30" i="36"/>
  <c r="O30" i="36" s="1"/>
  <c r="N29" i="36"/>
  <c r="O29" i="36" s="1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6" i="36" s="1"/>
  <c r="O26" i="36" s="1"/>
  <c r="N25" i="36"/>
  <c r="O25" i="36"/>
  <c r="N24" i="36"/>
  <c r="O24" i="36"/>
  <c r="N23" i="36"/>
  <c r="O23" i="36" s="1"/>
  <c r="N22" i="36"/>
  <c r="O22" i="36" s="1"/>
  <c r="N21" i="36"/>
  <c r="O21" i="36" s="1"/>
  <c r="N20" i="36"/>
  <c r="O20" i="36" s="1"/>
  <c r="N19" i="36"/>
  <c r="O19" i="36"/>
  <c r="N18" i="36"/>
  <c r="O18" i="36"/>
  <c r="N17" i="36"/>
  <c r="O17" i="36" s="1"/>
  <c r="N16" i="36"/>
  <c r="O16" i="36" s="1"/>
  <c r="M15" i="36"/>
  <c r="L15" i="36"/>
  <c r="K15" i="36"/>
  <c r="J15" i="36"/>
  <c r="I15" i="36"/>
  <c r="H15" i="36"/>
  <c r="H46" i="36" s="1"/>
  <c r="G15" i="36"/>
  <c r="F15" i="36"/>
  <c r="E15" i="36"/>
  <c r="D15" i="36"/>
  <c r="N15" i="36" s="1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 s="1"/>
  <c r="N9" i="36"/>
  <c r="O9" i="36" s="1"/>
  <c r="N8" i="36"/>
  <c r="O8" i="36"/>
  <c r="N7" i="36"/>
  <c r="O7" i="36"/>
  <c r="N6" i="36"/>
  <c r="O6" i="36" s="1"/>
  <c r="M5" i="36"/>
  <c r="L5" i="36"/>
  <c r="K5" i="36"/>
  <c r="J5" i="36"/>
  <c r="I5" i="36"/>
  <c r="H5" i="36"/>
  <c r="G5" i="36"/>
  <c r="F5" i="36"/>
  <c r="E5" i="36"/>
  <c r="D5" i="36"/>
  <c r="N47" i="35"/>
  <c r="O47" i="35"/>
  <c r="M46" i="35"/>
  <c r="L46" i="35"/>
  <c r="K46" i="35"/>
  <c r="J46" i="35"/>
  <c r="I46" i="35"/>
  <c r="H46" i="35"/>
  <c r="G46" i="35"/>
  <c r="F46" i="35"/>
  <c r="E46" i="35"/>
  <c r="D46" i="35"/>
  <c r="N45" i="35"/>
  <c r="O45" i="35"/>
  <c r="N44" i="35"/>
  <c r="O44" i="35" s="1"/>
  <c r="N43" i="35"/>
  <c r="O43" i="35" s="1"/>
  <c r="N42" i="35"/>
  <c r="O42" i="35"/>
  <c r="N41" i="35"/>
  <c r="O41" i="35" s="1"/>
  <c r="M40" i="35"/>
  <c r="L40" i="35"/>
  <c r="K40" i="35"/>
  <c r="J40" i="35"/>
  <c r="I40" i="35"/>
  <c r="H40" i="35"/>
  <c r="G40" i="35"/>
  <c r="F40" i="35"/>
  <c r="E40" i="35"/>
  <c r="E48" i="35" s="1"/>
  <c r="D40" i="35"/>
  <c r="N39" i="35"/>
  <c r="O39" i="35" s="1"/>
  <c r="N38" i="35"/>
  <c r="O38" i="35" s="1"/>
  <c r="M37" i="35"/>
  <c r="L37" i="35"/>
  <c r="K37" i="35"/>
  <c r="J37" i="35"/>
  <c r="I37" i="35"/>
  <c r="H37" i="35"/>
  <c r="G37" i="35"/>
  <c r="F37" i="35"/>
  <c r="E37" i="35"/>
  <c r="D37" i="35"/>
  <c r="N37" i="35" s="1"/>
  <c r="O37" i="35" s="1"/>
  <c r="N36" i="35"/>
  <c r="O36" i="35" s="1"/>
  <c r="N35" i="35"/>
  <c r="O35" i="35"/>
  <c r="N34" i="35"/>
  <c r="O34" i="35"/>
  <c r="N33" i="35"/>
  <c r="O33" i="35" s="1"/>
  <c r="N32" i="35"/>
  <c r="O32" i="35" s="1"/>
  <c r="N31" i="35"/>
  <c r="O31" i="35" s="1"/>
  <c r="N30" i="35"/>
  <c r="O30" i="35" s="1"/>
  <c r="N29" i="35"/>
  <c r="O29" i="35"/>
  <c r="M28" i="35"/>
  <c r="L28" i="35"/>
  <c r="K28" i="35"/>
  <c r="J28" i="35"/>
  <c r="I28" i="35"/>
  <c r="H28" i="35"/>
  <c r="G28" i="35"/>
  <c r="F28" i="35"/>
  <c r="E28" i="35"/>
  <c r="D28" i="35"/>
  <c r="N27" i="35"/>
  <c r="O27" i="35"/>
  <c r="N26" i="35"/>
  <c r="O26" i="35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 s="1"/>
  <c r="N19" i="35"/>
  <c r="O19" i="35"/>
  <c r="N18" i="35"/>
  <c r="O18" i="35" s="1"/>
  <c r="N17" i="35"/>
  <c r="O17" i="35" s="1"/>
  <c r="N16" i="35"/>
  <c r="O16" i="35" s="1"/>
  <c r="M15" i="35"/>
  <c r="L15" i="35"/>
  <c r="L48" i="35" s="1"/>
  <c r="K15" i="35"/>
  <c r="J15" i="35"/>
  <c r="I15" i="35"/>
  <c r="I48" i="35" s="1"/>
  <c r="H15" i="35"/>
  <c r="N15" i="35" s="1"/>
  <c r="O15" i="35" s="1"/>
  <c r="G15" i="35"/>
  <c r="F15" i="35"/>
  <c r="E15" i="35"/>
  <c r="D15" i="35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F48" i="35" s="1"/>
  <c r="E5" i="35"/>
  <c r="D5" i="35"/>
  <c r="D48" i="35" s="1"/>
  <c r="N44" i="34"/>
  <c r="O44" i="34"/>
  <c r="N43" i="34"/>
  <c r="O43" i="34" s="1"/>
  <c r="N42" i="34"/>
  <c r="O42" i="34" s="1"/>
  <c r="N41" i="34"/>
  <c r="O41" i="34" s="1"/>
  <c r="N40" i="34"/>
  <c r="O40" i="34" s="1"/>
  <c r="M39" i="34"/>
  <c r="L39" i="34"/>
  <c r="K39" i="34"/>
  <c r="J39" i="34"/>
  <c r="I39" i="34"/>
  <c r="H39" i="34"/>
  <c r="G39" i="34"/>
  <c r="F39" i="34"/>
  <c r="E39" i="34"/>
  <c r="D39" i="34"/>
  <c r="N38" i="34"/>
  <c r="O38" i="34"/>
  <c r="N37" i="34"/>
  <c r="O37" i="34"/>
  <c r="M36" i="34"/>
  <c r="L36" i="34"/>
  <c r="K36" i="34"/>
  <c r="J36" i="34"/>
  <c r="I36" i="34"/>
  <c r="H36" i="34"/>
  <c r="G36" i="34"/>
  <c r="F36" i="34"/>
  <c r="E36" i="34"/>
  <c r="N36" i="34" s="1"/>
  <c r="O36" i="34" s="1"/>
  <c r="D36" i="34"/>
  <c r="N35" i="34"/>
  <c r="O35" i="34" s="1"/>
  <c r="N34" i="34"/>
  <c r="O34" i="34" s="1"/>
  <c r="N33" i="34"/>
  <c r="O33" i="34" s="1"/>
  <c r="N32" i="34"/>
  <c r="O32" i="34"/>
  <c r="N31" i="34"/>
  <c r="O31" i="34"/>
  <c r="N30" i="34"/>
  <c r="O30" i="34"/>
  <c r="N29" i="34"/>
  <c r="O29" i="34" s="1"/>
  <c r="N28" i="34"/>
  <c r="O28" i="34" s="1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/>
  <c r="N23" i="34"/>
  <c r="O23" i="34"/>
  <c r="N22" i="34"/>
  <c r="O22" i="34" s="1"/>
  <c r="N21" i="34"/>
  <c r="O21" i="34" s="1"/>
  <c r="N20" i="34"/>
  <c r="O20" i="34" s="1"/>
  <c r="N19" i="34"/>
  <c r="O19" i="34" s="1"/>
  <c r="N18" i="34"/>
  <c r="O18" i="34"/>
  <c r="N17" i="34"/>
  <c r="O17" i="34"/>
  <c r="N16" i="34"/>
  <c r="O16" i="34" s="1"/>
  <c r="M15" i="34"/>
  <c r="L15" i="34"/>
  <c r="K15" i="34"/>
  <c r="J15" i="34"/>
  <c r="I15" i="34"/>
  <c r="H15" i="34"/>
  <c r="G15" i="34"/>
  <c r="F15" i="34"/>
  <c r="F45" i="34" s="1"/>
  <c r="E15" i="34"/>
  <c r="D15" i="34"/>
  <c r="N15" i="34" s="1"/>
  <c r="O15" i="34" s="1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/>
  <c r="N10" i="34"/>
  <c r="O10" i="34" s="1"/>
  <c r="N9" i="34"/>
  <c r="O9" i="34"/>
  <c r="N8" i="34"/>
  <c r="O8" i="34" s="1"/>
  <c r="N7" i="34"/>
  <c r="O7" i="34" s="1"/>
  <c r="N6" i="34"/>
  <c r="O6" i="34" s="1"/>
  <c r="M5" i="34"/>
  <c r="L5" i="34"/>
  <c r="L45" i="34" s="1"/>
  <c r="K5" i="34"/>
  <c r="K45" i="34" s="1"/>
  <c r="J5" i="34"/>
  <c r="I5" i="34"/>
  <c r="H5" i="34"/>
  <c r="G5" i="34"/>
  <c r="F5" i="34"/>
  <c r="E5" i="34"/>
  <c r="D5" i="34"/>
  <c r="N48" i="33"/>
  <c r="O48" i="33"/>
  <c r="N28" i="33"/>
  <c r="O28" i="33" s="1"/>
  <c r="N29" i="33"/>
  <c r="O29" i="33" s="1"/>
  <c r="N30" i="33"/>
  <c r="O30" i="33" s="1"/>
  <c r="N31" i="33"/>
  <c r="O31" i="33"/>
  <c r="N32" i="33"/>
  <c r="O32" i="33"/>
  <c r="N33" i="33"/>
  <c r="O33" i="33"/>
  <c r="N34" i="33"/>
  <c r="O34" i="33" s="1"/>
  <c r="N35" i="33"/>
  <c r="O35" i="33" s="1"/>
  <c r="N36" i="33"/>
  <c r="O36" i="33" s="1"/>
  <c r="N17" i="33"/>
  <c r="O17" i="33" s="1"/>
  <c r="N18" i="33"/>
  <c r="O18" i="33" s="1"/>
  <c r="N19" i="33"/>
  <c r="O19" i="33" s="1"/>
  <c r="N20" i="33"/>
  <c r="O20" i="33" s="1"/>
  <c r="N21" i="33"/>
  <c r="O21" i="33" s="1"/>
  <c r="N22" i="33"/>
  <c r="O22" i="33" s="1"/>
  <c r="N23" i="33"/>
  <c r="O23" i="33"/>
  <c r="N24" i="33"/>
  <c r="O24" i="33"/>
  <c r="N25" i="33"/>
  <c r="O25" i="33"/>
  <c r="N26" i="33"/>
  <c r="O26" i="33" s="1"/>
  <c r="E27" i="33"/>
  <c r="F27" i="33"/>
  <c r="G27" i="33"/>
  <c r="H27" i="33"/>
  <c r="I27" i="33"/>
  <c r="J27" i="33"/>
  <c r="K27" i="33"/>
  <c r="L27" i="33"/>
  <c r="M27" i="33"/>
  <c r="D27" i="33"/>
  <c r="E16" i="33"/>
  <c r="F16" i="33"/>
  <c r="G16" i="33"/>
  <c r="H16" i="33"/>
  <c r="I16" i="33"/>
  <c r="J16" i="33"/>
  <c r="K16" i="33"/>
  <c r="L16" i="33"/>
  <c r="L49" i="33"/>
  <c r="M16" i="33"/>
  <c r="D16" i="33"/>
  <c r="N16" i="33" s="1"/>
  <c r="O16" i="33" s="1"/>
  <c r="E13" i="33"/>
  <c r="F13" i="33"/>
  <c r="G13" i="33"/>
  <c r="H13" i="33"/>
  <c r="I13" i="33"/>
  <c r="J13" i="33"/>
  <c r="K13" i="33"/>
  <c r="L13" i="33"/>
  <c r="M13" i="33"/>
  <c r="D13" i="33"/>
  <c r="E5" i="33"/>
  <c r="F5" i="33"/>
  <c r="F49" i="33" s="1"/>
  <c r="G5" i="33"/>
  <c r="H5" i="33"/>
  <c r="I5" i="33"/>
  <c r="J5" i="33"/>
  <c r="K5" i="33"/>
  <c r="K49" i="33" s="1"/>
  <c r="L5" i="33"/>
  <c r="M5" i="33"/>
  <c r="D5" i="33"/>
  <c r="D49" i="33" s="1"/>
  <c r="E47" i="33"/>
  <c r="F47" i="33"/>
  <c r="G47" i="33"/>
  <c r="H47" i="33"/>
  <c r="I47" i="33"/>
  <c r="J47" i="33"/>
  <c r="K47" i="33"/>
  <c r="L47" i="33"/>
  <c r="M47" i="33"/>
  <c r="D47" i="33"/>
  <c r="N43" i="33"/>
  <c r="O43" i="33" s="1"/>
  <c r="N44" i="33"/>
  <c r="O44" i="33" s="1"/>
  <c r="N45" i="33"/>
  <c r="O45" i="33" s="1"/>
  <c r="N46" i="33"/>
  <c r="O46" i="33" s="1"/>
  <c r="N42" i="33"/>
  <c r="O42" i="33" s="1"/>
  <c r="E41" i="33"/>
  <c r="F41" i="33"/>
  <c r="G41" i="33"/>
  <c r="H41" i="33"/>
  <c r="I41" i="33"/>
  <c r="J41" i="33"/>
  <c r="K41" i="33"/>
  <c r="L41" i="33"/>
  <c r="M41" i="33"/>
  <c r="D41" i="33"/>
  <c r="E37" i="33"/>
  <c r="F37" i="33"/>
  <c r="G37" i="33"/>
  <c r="H37" i="33"/>
  <c r="I37" i="33"/>
  <c r="J37" i="33"/>
  <c r="K37" i="33"/>
  <c r="L37" i="33"/>
  <c r="M37" i="33"/>
  <c r="D37" i="33"/>
  <c r="N37" i="33" s="1"/>
  <c r="O37" i="33" s="1"/>
  <c r="N38" i="33"/>
  <c r="O38" i="33"/>
  <c r="N39" i="33"/>
  <c r="O39" i="33"/>
  <c r="N40" i="33"/>
  <c r="O40" i="33" s="1"/>
  <c r="N14" i="33"/>
  <c r="O14" i="33" s="1"/>
  <c r="N15" i="33"/>
  <c r="O15" i="33" s="1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 s="1"/>
  <c r="N6" i="33"/>
  <c r="O6" i="33"/>
  <c r="N37" i="37"/>
  <c r="O37" i="37" s="1"/>
  <c r="G46" i="37"/>
  <c r="I46" i="37"/>
  <c r="N34" i="39"/>
  <c r="O34" i="39" s="1"/>
  <c r="N32" i="39"/>
  <c r="O32" i="39" s="1"/>
  <c r="N40" i="40"/>
  <c r="O40" i="40"/>
  <c r="F51" i="40"/>
  <c r="N17" i="41"/>
  <c r="O17" i="41" s="1"/>
  <c r="D47" i="41"/>
  <c r="M46" i="42"/>
  <c r="N36" i="42"/>
  <c r="O36" i="42"/>
  <c r="N5" i="42"/>
  <c r="O5" i="42"/>
  <c r="D46" i="42"/>
  <c r="F53" i="43"/>
  <c r="N40" i="43"/>
  <c r="O40" i="43" s="1"/>
  <c r="N44" i="45"/>
  <c r="O44" i="45" s="1"/>
  <c r="N17" i="45"/>
  <c r="O17" i="45" s="1"/>
  <c r="N15" i="40" l="1"/>
  <c r="O15" i="40" s="1"/>
  <c r="J53" i="43"/>
  <c r="L22" i="46"/>
  <c r="N25" i="34"/>
  <c r="O25" i="34" s="1"/>
  <c r="N39" i="34"/>
  <c r="O39" i="34" s="1"/>
  <c r="D46" i="36"/>
  <c r="K46" i="36"/>
  <c r="F46" i="37"/>
  <c r="K51" i="40"/>
  <c r="N46" i="40"/>
  <c r="O46" i="40" s="1"/>
  <c r="M22" i="46"/>
  <c r="I25" i="47"/>
  <c r="H48" i="35"/>
  <c r="N48" i="35" s="1"/>
  <c r="O48" i="35" s="1"/>
  <c r="N13" i="37"/>
  <c r="O13" i="37" s="1"/>
  <c r="N22" i="46"/>
  <c r="H49" i="33"/>
  <c r="N49" i="33" s="1"/>
  <c r="O49" i="33" s="1"/>
  <c r="N27" i="33"/>
  <c r="O27" i="33" s="1"/>
  <c r="D45" i="34"/>
  <c r="N45" i="34" s="1"/>
  <c r="O45" i="34" s="1"/>
  <c r="K48" i="35"/>
  <c r="D46" i="37"/>
  <c r="K47" i="41"/>
  <c r="N47" i="41" s="1"/>
  <c r="O47" i="41" s="1"/>
  <c r="H53" i="43"/>
  <c r="N53" i="43" s="1"/>
  <c r="O53" i="43" s="1"/>
  <c r="H22" i="46"/>
  <c r="L43" i="39"/>
  <c r="L46" i="36"/>
  <c r="L47" i="38"/>
  <c r="N5" i="36"/>
  <c r="O5" i="36" s="1"/>
  <c r="N37" i="36"/>
  <c r="O37" i="36" s="1"/>
  <c r="G49" i="33"/>
  <c r="E45" i="34"/>
  <c r="K46" i="37"/>
  <c r="L47" i="41"/>
  <c r="N15" i="42"/>
  <c r="O15" i="42" s="1"/>
  <c r="K22" i="46"/>
  <c r="K43" i="39"/>
  <c r="N28" i="35"/>
  <c r="O28" i="35" s="1"/>
  <c r="D47" i="38"/>
  <c r="N47" i="38" s="1"/>
  <c r="O47" i="38" s="1"/>
  <c r="I46" i="36"/>
  <c r="N38" i="38"/>
  <c r="O38" i="38" s="1"/>
  <c r="N5" i="45"/>
  <c r="O5" i="45" s="1"/>
  <c r="G22" i="46"/>
  <c r="J22" i="46"/>
  <c r="I47" i="38"/>
  <c r="E49" i="33"/>
  <c r="I49" i="33"/>
  <c r="N47" i="33"/>
  <c r="O47" i="33" s="1"/>
  <c r="N13" i="33"/>
  <c r="O13" i="33" s="1"/>
  <c r="J48" i="35"/>
  <c r="M48" i="35"/>
  <c r="M47" i="38"/>
  <c r="G47" i="38"/>
  <c r="N26" i="45"/>
  <c r="O26" i="45" s="1"/>
  <c r="M49" i="33"/>
  <c r="M45" i="34"/>
  <c r="N29" i="43"/>
  <c r="O29" i="43" s="1"/>
  <c r="M25" i="47"/>
  <c r="N12" i="35"/>
  <c r="O12" i="35" s="1"/>
  <c r="D25" i="47"/>
  <c r="N25" i="47" s="1"/>
  <c r="O25" i="47" s="1"/>
  <c r="G45" i="34"/>
  <c r="N41" i="33"/>
  <c r="O41" i="33" s="1"/>
  <c r="H45" i="34"/>
  <c r="N12" i="34"/>
  <c r="O12" i="34" s="1"/>
  <c r="K25" i="47"/>
  <c r="I45" i="34"/>
  <c r="E25" i="47"/>
  <c r="I22" i="46"/>
  <c r="N5" i="39"/>
  <c r="O5" i="39" s="1"/>
  <c r="J45" i="34"/>
  <c r="M46" i="36"/>
  <c r="N35" i="36"/>
  <c r="O35" i="36" s="1"/>
  <c r="N18" i="40"/>
  <c r="O18" i="40" s="1"/>
  <c r="F25" i="47"/>
  <c r="J49" i="33"/>
  <c r="N44" i="37"/>
  <c r="O44" i="37" s="1"/>
  <c r="D22" i="46"/>
  <c r="G25" i="47"/>
  <c r="N36" i="38"/>
  <c r="O36" i="38" s="1"/>
  <c r="L25" i="47"/>
  <c r="E47" i="38"/>
  <c r="M43" i="39"/>
  <c r="G48" i="35"/>
  <c r="N40" i="35"/>
  <c r="O40" i="35" s="1"/>
  <c r="N46" i="35"/>
  <c r="O46" i="35" s="1"/>
  <c r="N42" i="36"/>
  <c r="O42" i="36" s="1"/>
  <c r="E22" i="46"/>
  <c r="H25" i="47"/>
  <c r="O16" i="46"/>
  <c r="P16" i="46" s="1"/>
  <c r="O14" i="46"/>
  <c r="P14" i="46" s="1"/>
  <c r="O7" i="46"/>
  <c r="P7" i="46" s="1"/>
  <c r="F46" i="36"/>
  <c r="N8" i="47"/>
  <c r="O8" i="47" s="1"/>
  <c r="N5" i="41"/>
  <c r="O5" i="41" s="1"/>
  <c r="H46" i="37"/>
  <c r="N46" i="37" s="1"/>
  <c r="O46" i="37" s="1"/>
  <c r="M46" i="45"/>
  <c r="N46" i="45" s="1"/>
  <c r="O46" i="45" s="1"/>
  <c r="N47" i="43"/>
  <c r="O47" i="43" s="1"/>
  <c r="N5" i="43"/>
  <c r="O5" i="43" s="1"/>
  <c r="J51" i="40"/>
  <c r="N5" i="37"/>
  <c r="O5" i="37" s="1"/>
  <c r="O20" i="46"/>
  <c r="P20" i="46" s="1"/>
  <c r="O5" i="46"/>
  <c r="P5" i="46" s="1"/>
  <c r="J46" i="42"/>
  <c r="N46" i="42" s="1"/>
  <c r="O46" i="42" s="1"/>
  <c r="D51" i="40"/>
  <c r="N5" i="35"/>
  <c r="O5" i="35" s="1"/>
  <c r="N12" i="36"/>
  <c r="O12" i="36" s="1"/>
  <c r="N16" i="37"/>
  <c r="O16" i="37" s="1"/>
  <c r="N43" i="38"/>
  <c r="O43" i="38" s="1"/>
  <c r="N5" i="47"/>
  <c r="O5" i="47" s="1"/>
  <c r="N5" i="33"/>
  <c r="O5" i="33" s="1"/>
  <c r="E46" i="36"/>
  <c r="I51" i="40"/>
  <c r="N5" i="34"/>
  <c r="O5" i="34" s="1"/>
  <c r="N24" i="39"/>
  <c r="O24" i="39" s="1"/>
  <c r="N12" i="38"/>
  <c r="O12" i="38" s="1"/>
  <c r="N39" i="37"/>
  <c r="O39" i="37" s="1"/>
  <c r="O9" i="46"/>
  <c r="P9" i="46" s="1"/>
  <c r="F47" i="38"/>
  <c r="N46" i="36" l="1"/>
  <c r="O46" i="36" s="1"/>
  <c r="N43" i="39"/>
  <c r="O43" i="39" s="1"/>
  <c r="N51" i="40"/>
  <c r="O51" i="40" s="1"/>
  <c r="O22" i="46"/>
  <c r="P22" i="46" s="1"/>
</calcChain>
</file>

<file path=xl/sharedStrings.xml><?xml version="1.0" encoding="utf-8"?>
<sst xmlns="http://schemas.openxmlformats.org/spreadsheetml/2006/main" count="940" uniqueCount="165">
  <si>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</si>
  <si>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</si>
  <si>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</si>
  <si>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</si>
  <si>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</si>
  <si>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</si>
  <si>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</si>
  <si>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</si>
  <si>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</si>
  <si>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</si>
  <si>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</si>
  <si>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</si>
  <si>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</si>
  <si>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</si>
  <si>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</si>
  <si>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</si>
  <si>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</si>
  <si>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Other Permits, Fees, and Special Assessments</t>
  </si>
  <si>
    <t>Federal Grant - Public Safety</t>
  </si>
  <si>
    <t>Intergovernmental Revenue</t>
  </si>
  <si>
    <t>Federal Grant - Economic Environment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</si>
  <si>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</si>
  <si>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</si>
  <si>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</si>
  <si>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</si>
  <si>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</si>
  <si>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</si>
  <si>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Grants from Other Local Units - Public Safety</t>
  </si>
  <si>
    <t>Grants from Other Local Units - Physical Environment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</si>
  <si>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</si>
  <si>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</si>
  <si>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</si>
  <si>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</si>
  <si>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</si>
  <si>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</si>
  <si>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</si>
  <si>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</si>
  <si>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</si>
  <si>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Public Safety - Fire Protection</t>
  </si>
  <si>
    <t>Physical Environment - Water Utility</t>
  </si>
  <si>
    <t>Physical Environment - Garbage / Solid Waste</t>
  </si>
  <si>
    <t>Physical Environment - Sewer / Wastewater Utility</t>
  </si>
  <si>
    <t>Transportation (User Fees) - Other Transportation Charges</t>
  </si>
  <si>
    <t>Culture / Recreation - Parks and Recreation</t>
  </si>
  <si>
    <t>Culture / Recreation - Special Events</t>
  </si>
  <si>
    <t>Total - All Account Codes</t>
  </si>
  <si>
    <t>Local Fiscal Year Ended September 30, 2009</t>
  </si>
  <si>
    <t>Court-Ordered Judgments and Fines - As Decided by Traffic Court</t>
  </si>
  <si>
    <t>Forfeits - Assets Seized by Law Enforcement</t>
  </si>
  <si>
    <t>Other Judgments, Fines, and Forfeits</t>
  </si>
  <si>
    <t>Interest and Other Earnings - Interest</t>
  </si>
  <si>
    <t>Interest and Other Earnings - Gain or Loss on Sale of Investments</t>
  </si>
  <si>
    <t>Rents and Royalties</t>
  </si>
  <si>
    <t>Contributions and Donations from Private Sources</t>
  </si>
  <si>
    <t>Other Miscellaneous Revenues - Other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</si>
  <si>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</si>
  <si>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</si>
  <si>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</si>
  <si>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</si>
  <si>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</si>
  <si>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</si>
  <si>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</si>
  <si>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</si>
  <si>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White Springs Revenues Reported by Account Code and Fund Type</t>
  </si>
  <si>
    <t>Local Fiscal Year Ended September 30, 2010</t>
  </si>
  <si>
    <t>Physical Environment - Water / Sewer Combination Utility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</si>
  <si>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</si>
  <si>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</si>
  <si>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</si>
  <si>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Human Services - Other Human Services</t>
  </si>
  <si>
    <t>State Grant - Human Services - Other Human Services</t>
  </si>
  <si>
    <t>Grants from Other Local Units - Economic Environment</t>
  </si>
  <si>
    <t>Grants from Other Local Units - Culture / Recreation</t>
  </si>
  <si>
    <t>Non-Operating - Inter-Fund Group Transfers In</t>
  </si>
  <si>
    <t>2011 Municipal Population:</t>
  </si>
  <si>
    <t>Local Fiscal Year Ended September 30, 2012</t>
  </si>
  <si>
    <t>Local Option Taxes</t>
  </si>
  <si>
    <t>Federal Grant - Physical Environment - Sewer / Wastewater</t>
  </si>
  <si>
    <t>Grants from Other Local Units - Other</t>
  </si>
  <si>
    <t>Judgments and Fines - Other Court-Ordered</t>
  </si>
  <si>
    <t>Proprietary Non-Operating Sources - Interest</t>
  </si>
  <si>
    <t>Proprietary Non-Operating Sources - Capital Contributions from Other Public Source</t>
  </si>
  <si>
    <t>Proprietary Non-Operating Sources - Other Non-Operating Sources</t>
  </si>
  <si>
    <t>2012 Municipal Population:</t>
  </si>
  <si>
    <t>Local Fiscal Year Ended September 30, 2008</t>
  </si>
  <si>
    <t>Utility Service Tax - Gas</t>
  </si>
  <si>
    <t>Permits and Franchise Fees</t>
  </si>
  <si>
    <t>Other Permits and Fees</t>
  </si>
  <si>
    <t>General Gov't (Not Court-Related) - Recording Fees</t>
  </si>
  <si>
    <t>Court-Ordered Judgments and Fines - As Decided by County Court Criminal</t>
  </si>
  <si>
    <t>2008 Municipal Population:</t>
  </si>
  <si>
    <t>Local Fiscal Year Ended September 30, 2013</t>
  </si>
  <si>
    <t>Communications Services Taxes (Chapter 202, F.S.)</t>
  </si>
  <si>
    <t>Federal Grant - Other Federal Grants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</si>
  <si>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</si>
  <si>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</si>
  <si>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</si>
  <si>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</si>
  <si>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</si>
  <si>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Transportation - Other Transportation Charges</t>
  </si>
  <si>
    <t>Court-Ordered Judgments and Fines - Other Court-Ordered</t>
  </si>
  <si>
    <t>Proprietary Non-Operating - Interest</t>
  </si>
  <si>
    <t>Proprietary Non-Operating - Other Non-Operating Sources</t>
  </si>
  <si>
    <t>2013 Municipal Population:</t>
  </si>
  <si>
    <t>Local Fiscal Year Ended September 30, 2014</t>
  </si>
  <si>
    <t>State Grant - Transportation - Mass Transit</t>
  </si>
  <si>
    <t>State Shared Revenues - General Government - Other General Government</t>
  </si>
  <si>
    <t>General Government - Recording Fees</t>
  </si>
  <si>
    <t>Proprietary Non-Operating - State Grants and Donations</t>
  </si>
  <si>
    <t>Proprietary Non-Operating - Other Grants and Donations</t>
  </si>
  <si>
    <t>2014 Municipal Population:</t>
  </si>
  <si>
    <t>Local Fiscal Year Ended September 30, 2015</t>
  </si>
  <si>
    <t>Utility Service Tax - Water</t>
  </si>
  <si>
    <t>Utility Service Tax - Other</t>
  </si>
  <si>
    <t>Local Business Tax (Chapter 205, F.S.)</t>
  </si>
  <si>
    <t>Building Permits</t>
  </si>
  <si>
    <t>State Grant - Economic Environment</t>
  </si>
  <si>
    <t>Physical Environment - Other Physical Environment Charges</t>
  </si>
  <si>
    <t>Culture / Recreation - Other Culture / Recreation Charges</t>
  </si>
  <si>
    <t>Sales - Sale of Surplus Materials and Scrap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</si>
  <si>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</si>
  <si>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</si>
  <si>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</si>
  <si>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</si>
  <si>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</si>
  <si>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</si>
  <si>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State Grant - Public Safety</t>
  </si>
  <si>
    <t>State Grant - Transportation - Other Transportation</t>
  </si>
  <si>
    <t>Sales - Disposition of Fixed Assets</t>
  </si>
  <si>
    <t>Proceeds - Installment Purchases and Capital Lease Proceeds</t>
  </si>
  <si>
    <t>2018 Municipal Population:</t>
  </si>
  <si>
    <t>Local Fiscal Year Ended September 30, 2019</t>
  </si>
  <si>
    <t>State Grant - Other</t>
  </si>
  <si>
    <t>State Shared Revenues - Other</t>
  </si>
  <si>
    <t>Human Services - Other Human Services Charges</t>
  </si>
  <si>
    <t>Other Charges for Services</t>
  </si>
  <si>
    <t>Other Miscellaneous Revenues - Settlements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</si>
  <si>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</si>
  <si>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</si>
  <si>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</si>
  <si>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</si>
  <si>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</si>
  <si>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</si>
  <si>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</si>
  <si>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</si>
  <si>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Other General Taxes</t>
  </si>
  <si>
    <t>Intergovernmental Revenues</t>
  </si>
  <si>
    <t>Other Charges for Services (Not Court-Related)</t>
  </si>
  <si>
    <t>Licenses</t>
  </si>
  <si>
    <t>Proprietary Non-Operating Sources - Other Grants and Donations</t>
  </si>
  <si>
    <t>2021 Municipal Population:</t>
  </si>
  <si>
    <t>Local Fiscal Year Ended September 30, 2022</t>
  </si>
  <si>
    <t>County Ninth-Cent Voted Fuel Tax</t>
  </si>
  <si>
    <t>Second Local Option Fuel Tax (1 to 5 Cents Local Option Fuel Tax) - Municipal Proceeds</t>
  </si>
  <si>
    <t>State Communications Services Taxes</t>
  </si>
  <si>
    <t>State Shared Revenues - General Government - Insurance License Tax</t>
  </si>
  <si>
    <t>State Shared Revenues - General Government - Local Government Half-Cent Sales Tax Program</t>
  </si>
  <si>
    <t>Grants from Other Local Units - Transportation</t>
  </si>
  <si>
    <t>Proprietary Non-Operating Sources - State Grants and Donations</t>
  </si>
  <si>
    <t>2022 Municipal Population:</t>
  </si>
  <si>
    <t>Local Fiscal Year Ended September 30, 2023</t>
  </si>
  <si>
    <t>Local Government Infrastructure Surtax</t>
  </si>
  <si>
    <t>Permits - Other</t>
  </si>
  <si>
    <t>Grants from Other Local Units - General Government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</si>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</sst>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9186A-CC0A-48EB-A8F5-F90EB1F4D95E}">
  <sheetPr>
    <pageSetUpPr fitToPage="1"/>
  </sheetPr>
  <dimension ref="A1:ED36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0" customWidth="1"/>
    <col min="6" max="7" width="15.77734375" style="90" customWidth="1"/>
    <col min="8" max="8" width="13.77734375" style="90" customWidth="1"/>
    <col min="9" max="10" width="15.77734375" style="90" customWidth="1"/>
    <col min="11" max="14" width="13.77734375" style="90" customWidth="1"/>
    <col min="15" max="15" width="16.77734375" style="90" customWidth="1"/>
    <col min="16" max="16" width="13.77734375" style="62" customWidth="1"/>
    <col min="17" max="18" width="9.77734375" style="62"/>
  </cols>
  <sheetData>
    <row r="1" spans="1:134" ht="27.75">
      <c r="A1" s="98" t="s">
        <v>63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48"/>
      <c r="R1"/>
    </row>
    <row r="2" spans="1:134" ht="24" thickBot="1">
      <c r="A2" s="101" t="s">
        <v>160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48"/>
      <c r="R2"/>
    </row>
    <row r="3" spans="1:134" ht="18" customHeight="1">
      <c r="A3" s="104" t="s">
        <v>56</v>
      </c>
      <c r="B3" s="105"/>
      <c r="C3" s="106"/>
      <c r="D3" s="110" t="s">
        <v>29</v>
      </c>
      <c r="E3" s="111"/>
      <c r="F3" s="111"/>
      <c r="G3" s="111"/>
      <c r="H3" s="112"/>
      <c r="I3" s="110" t="s">
        <v>30</v>
      </c>
      <c r="J3" s="112"/>
      <c r="K3" s="110" t="s">
        <v>32</v>
      </c>
      <c r="L3" s="111"/>
      <c r="M3" s="112"/>
      <c r="N3" s="49"/>
      <c r="O3" s="50"/>
      <c r="P3" s="113" t="s">
        <v>141</v>
      </c>
      <c r="Q3" s="51"/>
      <c r="R3"/>
    </row>
    <row r="4" spans="1:134" ht="32.25" customHeight="1" thickBot="1">
      <c r="A4" s="107"/>
      <c r="B4" s="108"/>
      <c r="C4" s="109"/>
      <c r="D4" s="52" t="s">
        <v>3</v>
      </c>
      <c r="E4" s="52" t="s">
        <v>57</v>
      </c>
      <c r="F4" s="52" t="s">
        <v>58</v>
      </c>
      <c r="G4" s="52" t="s">
        <v>59</v>
      </c>
      <c r="H4" s="52" t="s">
        <v>4</v>
      </c>
      <c r="I4" s="52" t="s">
        <v>5</v>
      </c>
      <c r="J4" s="53" t="s">
        <v>60</v>
      </c>
      <c r="K4" s="53" t="s">
        <v>6</v>
      </c>
      <c r="L4" s="53" t="s">
        <v>7</v>
      </c>
      <c r="M4" s="53" t="s">
        <v>142</v>
      </c>
      <c r="N4" s="53" t="s">
        <v>8</v>
      </c>
      <c r="O4" s="53" t="s">
        <v>143</v>
      </c>
      <c r="P4" s="114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144</v>
      </c>
      <c r="B5" s="57"/>
      <c r="C5" s="57"/>
      <c r="D5" s="58">
        <f>SUM(D6:D13)</f>
        <v>465909</v>
      </c>
      <c r="E5" s="58">
        <f>SUM(E6:E13)</f>
        <v>0</v>
      </c>
      <c r="F5" s="58">
        <f>SUM(F6:F13)</f>
        <v>0</v>
      </c>
      <c r="G5" s="58">
        <f>SUM(G6:G13)</f>
        <v>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0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465909</v>
      </c>
      <c r="P5" s="60">
        <f>(O5/P$34)</f>
        <v>627.90970350404314</v>
      </c>
      <c r="Q5" s="61"/>
    </row>
    <row r="6" spans="1:134">
      <c r="A6" s="63"/>
      <c r="B6" s="64">
        <v>311</v>
      </c>
      <c r="C6" s="65" t="s">
        <v>1</v>
      </c>
      <c r="D6" s="66">
        <v>136651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136651</v>
      </c>
      <c r="P6" s="67">
        <f>(O6/P$34)</f>
        <v>184.16576819407007</v>
      </c>
      <c r="Q6" s="68"/>
    </row>
    <row r="7" spans="1:134">
      <c r="A7" s="63"/>
      <c r="B7" s="64">
        <v>312.3</v>
      </c>
      <c r="C7" s="65" t="s">
        <v>152</v>
      </c>
      <c r="D7" s="66">
        <v>178140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178140</v>
      </c>
      <c r="P7" s="67">
        <f>(O7/P$34)</f>
        <v>240.08086253369271</v>
      </c>
      <c r="Q7" s="68"/>
    </row>
    <row r="8" spans="1:134">
      <c r="A8" s="63"/>
      <c r="B8" s="64">
        <v>312.63</v>
      </c>
      <c r="C8" s="65" t="s">
        <v>161</v>
      </c>
      <c r="D8" s="66">
        <v>74082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74082</v>
      </c>
      <c r="P8" s="67">
        <f>(O8/P$34)</f>
        <v>99.840970350404319</v>
      </c>
      <c r="Q8" s="68"/>
    </row>
    <row r="9" spans="1:134">
      <c r="A9" s="63"/>
      <c r="B9" s="64">
        <v>314.10000000000002</v>
      </c>
      <c r="C9" s="65" t="s">
        <v>11</v>
      </c>
      <c r="D9" s="66">
        <v>33637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33637</v>
      </c>
      <c r="P9" s="67">
        <f>(O9/P$34)</f>
        <v>45.332884097035041</v>
      </c>
      <c r="Q9" s="68"/>
    </row>
    <row r="10" spans="1:134">
      <c r="A10" s="63"/>
      <c r="B10" s="64">
        <v>314.3</v>
      </c>
      <c r="C10" s="65" t="s">
        <v>112</v>
      </c>
      <c r="D10" s="66">
        <v>11129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11129</v>
      </c>
      <c r="P10" s="67">
        <f>(O10/P$34)</f>
        <v>14.998652291105122</v>
      </c>
      <c r="Q10" s="68"/>
    </row>
    <row r="11" spans="1:134">
      <c r="A11" s="63"/>
      <c r="B11" s="64">
        <v>314.39999999999998</v>
      </c>
      <c r="C11" s="65" t="s">
        <v>85</v>
      </c>
      <c r="D11" s="66">
        <v>1253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1253</v>
      </c>
      <c r="P11" s="67">
        <f>(O11/P$34)</f>
        <v>1.6886792452830188</v>
      </c>
      <c r="Q11" s="68"/>
    </row>
    <row r="12" spans="1:134">
      <c r="A12" s="63"/>
      <c r="B12" s="64">
        <v>315.10000000000002</v>
      </c>
      <c r="C12" s="65" t="s">
        <v>154</v>
      </c>
      <c r="D12" s="66">
        <v>30085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30085</v>
      </c>
      <c r="P12" s="67">
        <f>(O12/P$34)</f>
        <v>40.545822102425873</v>
      </c>
      <c r="Q12" s="68"/>
    </row>
    <row r="13" spans="1:134">
      <c r="A13" s="63"/>
      <c r="B13" s="64">
        <v>316</v>
      </c>
      <c r="C13" s="65" t="s">
        <v>114</v>
      </c>
      <c r="D13" s="66">
        <v>932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932</v>
      </c>
      <c r="P13" s="67">
        <f>(O13/P$34)</f>
        <v>1.2560646900269541</v>
      </c>
      <c r="Q13" s="68"/>
    </row>
    <row r="14" spans="1:134" ht="15.75">
      <c r="A14" s="69" t="s">
        <v>15</v>
      </c>
      <c r="B14" s="70"/>
      <c r="C14" s="71"/>
      <c r="D14" s="72">
        <f>SUM(D15:D16)</f>
        <v>152759</v>
      </c>
      <c r="E14" s="72">
        <f>SUM(E15:E16)</f>
        <v>0</v>
      </c>
      <c r="F14" s="72">
        <f>SUM(F15:F16)</f>
        <v>0</v>
      </c>
      <c r="G14" s="72">
        <f>SUM(G15:G16)</f>
        <v>0</v>
      </c>
      <c r="H14" s="72">
        <f>SUM(H15:H16)</f>
        <v>0</v>
      </c>
      <c r="I14" s="72">
        <f>SUM(I15:I16)</f>
        <v>0</v>
      </c>
      <c r="J14" s="72">
        <f>SUM(J15:J16)</f>
        <v>0</v>
      </c>
      <c r="K14" s="72">
        <f>SUM(K15:K16)</f>
        <v>0</v>
      </c>
      <c r="L14" s="72">
        <f>SUM(L15:L16)</f>
        <v>0</v>
      </c>
      <c r="M14" s="72">
        <f>SUM(M15:M16)</f>
        <v>0</v>
      </c>
      <c r="N14" s="72">
        <f>SUM(N15:N16)</f>
        <v>0</v>
      </c>
      <c r="O14" s="73">
        <f>SUM(D14:N14)</f>
        <v>152759</v>
      </c>
      <c r="P14" s="74">
        <f>(O14/P$34)</f>
        <v>205.87466307277629</v>
      </c>
      <c r="Q14" s="75"/>
    </row>
    <row r="15" spans="1:134">
      <c r="A15" s="63"/>
      <c r="B15" s="64">
        <v>322.89999999999998</v>
      </c>
      <c r="C15" s="65" t="s">
        <v>162</v>
      </c>
      <c r="D15" s="66">
        <v>125000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:O16" si="1">SUM(D15:N15)</f>
        <v>125000</v>
      </c>
      <c r="P15" s="67">
        <f>(O15/P$34)</f>
        <v>168.46361185983827</v>
      </c>
      <c r="Q15" s="68"/>
    </row>
    <row r="16" spans="1:134">
      <c r="A16" s="63"/>
      <c r="B16" s="64">
        <v>323.10000000000002</v>
      </c>
      <c r="C16" s="65" t="s">
        <v>16</v>
      </c>
      <c r="D16" s="66">
        <v>27759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27759</v>
      </c>
      <c r="P16" s="67">
        <f>(O16/P$34)</f>
        <v>37.411051212938006</v>
      </c>
      <c r="Q16" s="68"/>
    </row>
    <row r="17" spans="1:120" ht="15.75">
      <c r="A17" s="69" t="s">
        <v>146</v>
      </c>
      <c r="B17" s="70"/>
      <c r="C17" s="71"/>
      <c r="D17" s="72">
        <f>SUM(D18:D24)</f>
        <v>479840</v>
      </c>
      <c r="E17" s="72">
        <f>SUM(E18:E24)</f>
        <v>0</v>
      </c>
      <c r="F17" s="72">
        <f>SUM(F18:F24)</f>
        <v>0</v>
      </c>
      <c r="G17" s="72">
        <f>SUM(G18:G24)</f>
        <v>0</v>
      </c>
      <c r="H17" s="72">
        <f>SUM(H18:H24)</f>
        <v>0</v>
      </c>
      <c r="I17" s="72">
        <f>SUM(I18:I24)</f>
        <v>45000</v>
      </c>
      <c r="J17" s="72">
        <f>SUM(J18:J24)</f>
        <v>0</v>
      </c>
      <c r="K17" s="72">
        <f>SUM(K18:K24)</f>
        <v>0</v>
      </c>
      <c r="L17" s="72">
        <f>SUM(L18:L24)</f>
        <v>0</v>
      </c>
      <c r="M17" s="72">
        <f>SUM(M18:M24)</f>
        <v>0</v>
      </c>
      <c r="N17" s="72">
        <f>SUM(N18:N24)</f>
        <v>0</v>
      </c>
      <c r="O17" s="73">
        <f>SUM(D17:N17)</f>
        <v>524840</v>
      </c>
      <c r="P17" s="74">
        <f>(O17/P$34)</f>
        <v>707.33153638814019</v>
      </c>
      <c r="Q17" s="75"/>
    </row>
    <row r="18" spans="1:120">
      <c r="A18" s="63"/>
      <c r="B18" s="64">
        <v>335.14</v>
      </c>
      <c r="C18" s="65" t="s">
        <v>95</v>
      </c>
      <c r="D18" s="66">
        <v>511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ref="O18:O21" si="2">SUM(D18:N18)</f>
        <v>511</v>
      </c>
      <c r="P18" s="67">
        <f>(O18/P$34)</f>
        <v>0.68867924528301883</v>
      </c>
      <c r="Q18" s="68"/>
    </row>
    <row r="19" spans="1:120">
      <c r="A19" s="63"/>
      <c r="B19" s="64">
        <v>335.15</v>
      </c>
      <c r="C19" s="65" t="s">
        <v>96</v>
      </c>
      <c r="D19" s="66">
        <v>529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2"/>
        <v>529</v>
      </c>
      <c r="P19" s="67">
        <f>(O19/P$34)</f>
        <v>0.71293800539083563</v>
      </c>
      <c r="Q19" s="68"/>
    </row>
    <row r="20" spans="1:120">
      <c r="A20" s="63"/>
      <c r="B20" s="64">
        <v>335.18</v>
      </c>
      <c r="C20" s="65" t="s">
        <v>156</v>
      </c>
      <c r="D20" s="66">
        <v>34512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2"/>
        <v>34512</v>
      </c>
      <c r="P20" s="67">
        <f>(O20/P$34)</f>
        <v>46.512129380053906</v>
      </c>
      <c r="Q20" s="68"/>
    </row>
    <row r="21" spans="1:120">
      <c r="A21" s="63"/>
      <c r="B21" s="64">
        <v>335.19</v>
      </c>
      <c r="C21" s="65" t="s">
        <v>106</v>
      </c>
      <c r="D21" s="66">
        <v>50134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50134</v>
      </c>
      <c r="P21" s="67">
        <f>(O21/P$34)</f>
        <v>67.566037735849051</v>
      </c>
      <c r="Q21" s="68"/>
    </row>
    <row r="22" spans="1:120">
      <c r="A22" s="63"/>
      <c r="B22" s="64">
        <v>337.1</v>
      </c>
      <c r="C22" s="65" t="s">
        <v>163</v>
      </c>
      <c r="D22" s="66">
        <v>383654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ref="O22:O24" si="3">SUM(D22:N22)</f>
        <v>383654</v>
      </c>
      <c r="P22" s="67">
        <f>(O22/P$34)</f>
        <v>517.0539083557951</v>
      </c>
      <c r="Q22" s="68"/>
    </row>
    <row r="23" spans="1:120">
      <c r="A23" s="63"/>
      <c r="B23" s="64">
        <v>337.4</v>
      </c>
      <c r="C23" s="65" t="s">
        <v>157</v>
      </c>
      <c r="D23" s="66">
        <v>10500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3"/>
        <v>10500</v>
      </c>
      <c r="P23" s="67">
        <f>(O23/P$34)</f>
        <v>14.150943396226415</v>
      </c>
      <c r="Q23" s="68"/>
    </row>
    <row r="24" spans="1:120">
      <c r="A24" s="63"/>
      <c r="B24" s="64">
        <v>337.9</v>
      </c>
      <c r="C24" s="65" t="s">
        <v>78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45000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3"/>
        <v>45000</v>
      </c>
      <c r="P24" s="67">
        <f>(O24/P$34)</f>
        <v>60.646900269541781</v>
      </c>
      <c r="Q24" s="68"/>
    </row>
    <row r="25" spans="1:120" ht="15.75">
      <c r="A25" s="69" t="s">
        <v>33</v>
      </c>
      <c r="B25" s="70"/>
      <c r="C25" s="71"/>
      <c r="D25" s="72">
        <f>SUM(D26:D29)</f>
        <v>13507</v>
      </c>
      <c r="E25" s="72">
        <f>SUM(E26:E29)</f>
        <v>0</v>
      </c>
      <c r="F25" s="72">
        <f>SUM(F26:F29)</f>
        <v>0</v>
      </c>
      <c r="G25" s="72">
        <f>SUM(G26:G29)</f>
        <v>0</v>
      </c>
      <c r="H25" s="72">
        <f>SUM(H26:H29)</f>
        <v>0</v>
      </c>
      <c r="I25" s="72">
        <f>SUM(I26:I29)</f>
        <v>419659</v>
      </c>
      <c r="J25" s="72">
        <f>SUM(J26:J29)</f>
        <v>0</v>
      </c>
      <c r="K25" s="72">
        <f>SUM(K26:K29)</f>
        <v>0</v>
      </c>
      <c r="L25" s="72">
        <f>SUM(L26:L29)</f>
        <v>0</v>
      </c>
      <c r="M25" s="72">
        <f>SUM(M26:M29)</f>
        <v>0</v>
      </c>
      <c r="N25" s="72">
        <f>SUM(N26:N29)</f>
        <v>0</v>
      </c>
      <c r="O25" s="72">
        <f>SUM(D25:N25)</f>
        <v>433166</v>
      </c>
      <c r="P25" s="74">
        <f>(O25/P$34)</f>
        <v>583.78167115902966</v>
      </c>
      <c r="Q25" s="75"/>
    </row>
    <row r="26" spans="1:120">
      <c r="A26" s="63"/>
      <c r="B26" s="64">
        <v>341.9</v>
      </c>
      <c r="C26" s="65" t="s">
        <v>98</v>
      </c>
      <c r="D26" s="66">
        <v>13507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ref="O26:O29" si="4">SUM(D26:N26)</f>
        <v>13507</v>
      </c>
      <c r="P26" s="67">
        <f>(O26/P$34)</f>
        <v>18.203504043126685</v>
      </c>
      <c r="Q26" s="68"/>
    </row>
    <row r="27" spans="1:120">
      <c r="A27" s="63"/>
      <c r="B27" s="64">
        <v>343.3</v>
      </c>
      <c r="C27" s="65" t="s">
        <v>39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121666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4"/>
        <v>121666</v>
      </c>
      <c r="P27" s="67">
        <f>(O27/P$34)</f>
        <v>163.97035040431265</v>
      </c>
      <c r="Q27" s="68"/>
    </row>
    <row r="28" spans="1:120">
      <c r="A28" s="63"/>
      <c r="B28" s="64">
        <v>343.4</v>
      </c>
      <c r="C28" s="65" t="s">
        <v>40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123142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4"/>
        <v>123142</v>
      </c>
      <c r="P28" s="67">
        <f>(O28/P$34)</f>
        <v>165.95956873315365</v>
      </c>
      <c r="Q28" s="68"/>
    </row>
    <row r="29" spans="1:120">
      <c r="A29" s="63"/>
      <c r="B29" s="64">
        <v>343.5</v>
      </c>
      <c r="C29" s="65" t="s">
        <v>41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174851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4"/>
        <v>174851</v>
      </c>
      <c r="P29" s="67">
        <f>(O29/P$34)</f>
        <v>235.64824797843667</v>
      </c>
      <c r="Q29" s="68"/>
    </row>
    <row r="30" spans="1:120" ht="15.75">
      <c r="A30" s="69" t="s">
        <v>2</v>
      </c>
      <c r="B30" s="70"/>
      <c r="C30" s="71"/>
      <c r="D30" s="72">
        <f>SUM(D31:D31)</f>
        <v>5744</v>
      </c>
      <c r="E30" s="72">
        <f>SUM(E31:E31)</f>
        <v>0</v>
      </c>
      <c r="F30" s="72">
        <f>SUM(F31:F31)</f>
        <v>0</v>
      </c>
      <c r="G30" s="72">
        <f>SUM(G31:G31)</f>
        <v>0</v>
      </c>
      <c r="H30" s="72">
        <f>SUM(H31:H31)</f>
        <v>0</v>
      </c>
      <c r="I30" s="72">
        <f>SUM(I31:I31)</f>
        <v>13409</v>
      </c>
      <c r="J30" s="72">
        <f>SUM(J31:J31)</f>
        <v>0</v>
      </c>
      <c r="K30" s="72">
        <f>SUM(K31:K31)</f>
        <v>0</v>
      </c>
      <c r="L30" s="72">
        <f>SUM(L31:L31)</f>
        <v>0</v>
      </c>
      <c r="M30" s="72">
        <f>SUM(M31:M31)</f>
        <v>0</v>
      </c>
      <c r="N30" s="72">
        <f>SUM(N31:N31)</f>
        <v>0</v>
      </c>
      <c r="O30" s="72">
        <f>SUM(D30:N30)</f>
        <v>19153</v>
      </c>
      <c r="P30" s="74">
        <f>(O30/P$34)</f>
        <v>25.81266846361186</v>
      </c>
      <c r="Q30" s="75"/>
    </row>
    <row r="31" spans="1:120" ht="15.75" thickBot="1">
      <c r="A31" s="63"/>
      <c r="B31" s="64">
        <v>369.9</v>
      </c>
      <c r="C31" s="65" t="s">
        <v>54</v>
      </c>
      <c r="D31" s="66">
        <v>5744</v>
      </c>
      <c r="E31" s="66">
        <v>0</v>
      </c>
      <c r="F31" s="66">
        <v>0</v>
      </c>
      <c r="G31" s="66">
        <v>0</v>
      </c>
      <c r="H31" s="66">
        <v>0</v>
      </c>
      <c r="I31" s="66">
        <v>13409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ref="O31" si="5">SUM(D31:N31)</f>
        <v>19153</v>
      </c>
      <c r="P31" s="67">
        <f>(O31/P$34)</f>
        <v>25.81266846361186</v>
      </c>
      <c r="Q31" s="68"/>
    </row>
    <row r="32" spans="1:120" ht="16.5" thickBot="1">
      <c r="A32" s="76" t="s">
        <v>45</v>
      </c>
      <c r="B32" s="77"/>
      <c r="C32" s="78"/>
      <c r="D32" s="79">
        <f>SUM(D5,D14,D17,D25,D30)</f>
        <v>1117759</v>
      </c>
      <c r="E32" s="79">
        <f t="shared" ref="E32:N32" si="6">SUM(E5,E14,E17,E25,E30)</f>
        <v>0</v>
      </c>
      <c r="F32" s="79">
        <f t="shared" si="6"/>
        <v>0</v>
      </c>
      <c r="G32" s="79">
        <f t="shared" si="6"/>
        <v>0</v>
      </c>
      <c r="H32" s="79">
        <f t="shared" si="6"/>
        <v>0</v>
      </c>
      <c r="I32" s="79">
        <f t="shared" si="6"/>
        <v>478068</v>
      </c>
      <c r="J32" s="79">
        <f t="shared" si="6"/>
        <v>0</v>
      </c>
      <c r="K32" s="79">
        <f t="shared" si="6"/>
        <v>0</v>
      </c>
      <c r="L32" s="79">
        <f t="shared" si="6"/>
        <v>0</v>
      </c>
      <c r="M32" s="79">
        <f t="shared" si="6"/>
        <v>0</v>
      </c>
      <c r="N32" s="79">
        <f t="shared" si="6"/>
        <v>0</v>
      </c>
      <c r="O32" s="79">
        <f>SUM(D32:N32)</f>
        <v>1595827</v>
      </c>
      <c r="P32" s="80">
        <f>(O32/P$34)</f>
        <v>2150.710242587601</v>
      </c>
      <c r="Q32" s="61"/>
      <c r="R32" s="8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</row>
    <row r="33" spans="1:16">
      <c r="A33" s="82"/>
      <c r="B33" s="83"/>
      <c r="C33" s="83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</row>
    <row r="34" spans="1:16">
      <c r="A34" s="86"/>
      <c r="B34" s="87"/>
      <c r="C34" s="87"/>
      <c r="D34" s="88"/>
      <c r="E34" s="88"/>
      <c r="F34" s="88"/>
      <c r="G34" s="88"/>
      <c r="H34" s="88"/>
      <c r="I34" s="88"/>
      <c r="J34" s="88"/>
      <c r="K34" s="88"/>
      <c r="L34" s="88"/>
      <c r="M34" s="91" t="s">
        <v>164</v>
      </c>
      <c r="N34" s="91"/>
      <c r="O34" s="91"/>
      <c r="P34" s="89">
        <v>742</v>
      </c>
    </row>
    <row r="35" spans="1:16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4"/>
    </row>
    <row r="36" spans="1:16" ht="15.75" customHeight="1" thickBot="1">
      <c r="A36" s="95" t="s">
        <v>67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7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63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104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56</v>
      </c>
      <c r="B3" s="105"/>
      <c r="C3" s="106"/>
      <c r="D3" s="125" t="s">
        <v>29</v>
      </c>
      <c r="E3" s="126"/>
      <c r="F3" s="126"/>
      <c r="G3" s="126"/>
      <c r="H3" s="127"/>
      <c r="I3" s="125" t="s">
        <v>30</v>
      </c>
      <c r="J3" s="127"/>
      <c r="K3" s="125" t="s">
        <v>32</v>
      </c>
      <c r="L3" s="127"/>
      <c r="M3" s="36"/>
      <c r="N3" s="37"/>
      <c r="O3" s="128" t="s">
        <v>61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31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261222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261222</v>
      </c>
      <c r="O5" s="33">
        <f t="shared" ref="O5:O43" si="2">(N5/O$45)</f>
        <v>338.3704663212435</v>
      </c>
      <c r="P5" s="6"/>
    </row>
    <row r="6" spans="1:133">
      <c r="A6" s="12"/>
      <c r="B6" s="25">
        <v>311</v>
      </c>
      <c r="C6" s="20" t="s">
        <v>1</v>
      </c>
      <c r="D6" s="46">
        <v>67181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67181</v>
      </c>
      <c r="O6" s="47">
        <f t="shared" si="2"/>
        <v>87.0220207253886</v>
      </c>
      <c r="P6" s="9"/>
    </row>
    <row r="7" spans="1:133">
      <c r="A7" s="12"/>
      <c r="B7" s="25">
        <v>312.10000000000002</v>
      </c>
      <c r="C7" s="20" t="s">
        <v>76</v>
      </c>
      <c r="D7" s="46">
        <v>87353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87353</v>
      </c>
      <c r="O7" s="47">
        <f t="shared" si="2"/>
        <v>113.15155440414507</v>
      </c>
      <c r="P7" s="9"/>
    </row>
    <row r="8" spans="1:133">
      <c r="A8" s="12"/>
      <c r="B8" s="25">
        <v>312.60000000000002</v>
      </c>
      <c r="C8" s="20" t="s">
        <v>10</v>
      </c>
      <c r="D8" s="46">
        <v>42511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42511</v>
      </c>
      <c r="O8" s="47">
        <f t="shared" si="2"/>
        <v>55.066062176165801</v>
      </c>
      <c r="P8" s="9"/>
    </row>
    <row r="9" spans="1:133">
      <c r="A9" s="12"/>
      <c r="B9" s="25">
        <v>314.10000000000002</v>
      </c>
      <c r="C9" s="20" t="s">
        <v>11</v>
      </c>
      <c r="D9" s="46">
        <v>45833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45833</v>
      </c>
      <c r="O9" s="47">
        <f t="shared" si="2"/>
        <v>59.369170984455955</v>
      </c>
      <c r="P9" s="9"/>
    </row>
    <row r="10" spans="1:133">
      <c r="A10" s="12"/>
      <c r="B10" s="25">
        <v>314.8</v>
      </c>
      <c r="C10" s="20" t="s">
        <v>12</v>
      </c>
      <c r="D10" s="46">
        <v>2962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2962</v>
      </c>
      <c r="O10" s="47">
        <f t="shared" si="2"/>
        <v>3.8367875647668392</v>
      </c>
      <c r="P10" s="9"/>
    </row>
    <row r="11" spans="1:133">
      <c r="A11" s="12"/>
      <c r="B11" s="25">
        <v>315</v>
      </c>
      <c r="C11" s="20" t="s">
        <v>92</v>
      </c>
      <c r="D11" s="46">
        <v>15382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15382</v>
      </c>
      <c r="O11" s="47">
        <f t="shared" si="2"/>
        <v>19.924870466321245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43333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43333</v>
      </c>
      <c r="O12" s="45">
        <f t="shared" si="2"/>
        <v>56.130829015544045</v>
      </c>
      <c r="P12" s="10"/>
    </row>
    <row r="13" spans="1:133">
      <c r="A13" s="12"/>
      <c r="B13" s="25">
        <v>323.10000000000002</v>
      </c>
      <c r="C13" s="20" t="s">
        <v>16</v>
      </c>
      <c r="D13" s="46">
        <v>40206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40206</v>
      </c>
      <c r="O13" s="47">
        <f t="shared" si="2"/>
        <v>52.080310880829018</v>
      </c>
      <c r="P13" s="9"/>
    </row>
    <row r="14" spans="1:133">
      <c r="A14" s="12"/>
      <c r="B14" s="25">
        <v>329</v>
      </c>
      <c r="C14" s="20" t="s">
        <v>17</v>
      </c>
      <c r="D14" s="46">
        <v>3127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3127</v>
      </c>
      <c r="O14" s="47">
        <f t="shared" si="2"/>
        <v>4.0505181347150261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SUM(D16:D23)</f>
        <v>203210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203210</v>
      </c>
      <c r="O15" s="45">
        <f t="shared" si="2"/>
        <v>263.22538860103629</v>
      </c>
      <c r="P15" s="10"/>
    </row>
    <row r="16" spans="1:133">
      <c r="A16" s="12"/>
      <c r="B16" s="25">
        <v>331.2</v>
      </c>
      <c r="C16" s="20" t="s">
        <v>18</v>
      </c>
      <c r="D16" s="46">
        <v>120731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120731</v>
      </c>
      <c r="O16" s="47">
        <f t="shared" si="2"/>
        <v>156.38730569948186</v>
      </c>
      <c r="P16" s="9"/>
    </row>
    <row r="17" spans="1:16">
      <c r="A17" s="12"/>
      <c r="B17" s="25">
        <v>334.42</v>
      </c>
      <c r="C17" s="20" t="s">
        <v>105</v>
      </c>
      <c r="D17" s="46">
        <v>20603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5">SUM(D17:M17)</f>
        <v>20603</v>
      </c>
      <c r="O17" s="47">
        <f t="shared" si="2"/>
        <v>26.687823834196891</v>
      </c>
      <c r="P17" s="9"/>
    </row>
    <row r="18" spans="1:16">
      <c r="A18" s="12"/>
      <c r="B18" s="25">
        <v>334.7</v>
      </c>
      <c r="C18" s="20" t="s">
        <v>21</v>
      </c>
      <c r="D18" s="46">
        <v>5000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5000</v>
      </c>
      <c r="O18" s="47">
        <f t="shared" si="2"/>
        <v>6.4766839378238341</v>
      </c>
      <c r="P18" s="9"/>
    </row>
    <row r="19" spans="1:16">
      <c r="A19" s="12"/>
      <c r="B19" s="25">
        <v>335.12</v>
      </c>
      <c r="C19" s="20" t="s">
        <v>94</v>
      </c>
      <c r="D19" s="46">
        <v>32703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32703</v>
      </c>
      <c r="O19" s="47">
        <f t="shared" si="2"/>
        <v>42.361398963730572</v>
      </c>
      <c r="P19" s="9"/>
    </row>
    <row r="20" spans="1:16">
      <c r="A20" s="12"/>
      <c r="B20" s="25">
        <v>335.14</v>
      </c>
      <c r="C20" s="20" t="s">
        <v>95</v>
      </c>
      <c r="D20" s="46">
        <v>719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719</v>
      </c>
      <c r="O20" s="47">
        <f t="shared" si="2"/>
        <v>0.93134715025906734</v>
      </c>
      <c r="P20" s="9"/>
    </row>
    <row r="21" spans="1:16">
      <c r="A21" s="12"/>
      <c r="B21" s="25">
        <v>335.15</v>
      </c>
      <c r="C21" s="20" t="s">
        <v>96</v>
      </c>
      <c r="D21" s="46">
        <v>249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249</v>
      </c>
      <c r="O21" s="47">
        <f t="shared" si="2"/>
        <v>0.32253886010362692</v>
      </c>
      <c r="P21" s="9"/>
    </row>
    <row r="22" spans="1:16">
      <c r="A22" s="12"/>
      <c r="B22" s="25">
        <v>335.18</v>
      </c>
      <c r="C22" s="20" t="s">
        <v>97</v>
      </c>
      <c r="D22" s="46">
        <v>22445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22445</v>
      </c>
      <c r="O22" s="47">
        <f t="shared" si="2"/>
        <v>29.073834196891191</v>
      </c>
      <c r="P22" s="9"/>
    </row>
    <row r="23" spans="1:16">
      <c r="A23" s="12"/>
      <c r="B23" s="25">
        <v>335.19</v>
      </c>
      <c r="C23" s="20" t="s">
        <v>106</v>
      </c>
      <c r="D23" s="46">
        <v>760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760</v>
      </c>
      <c r="O23" s="47">
        <f t="shared" si="2"/>
        <v>0.98445595854922274</v>
      </c>
      <c r="P23" s="9"/>
    </row>
    <row r="24" spans="1:16" ht="15.75">
      <c r="A24" s="29" t="s">
        <v>33</v>
      </c>
      <c r="B24" s="30"/>
      <c r="C24" s="31"/>
      <c r="D24" s="32">
        <f t="shared" ref="D24:M24" si="6">SUM(D25:D31)</f>
        <v>28057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458887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>SUM(D24:M24)</f>
        <v>486944</v>
      </c>
      <c r="O24" s="45">
        <f t="shared" si="2"/>
        <v>630.75647668393788</v>
      </c>
      <c r="P24" s="10"/>
    </row>
    <row r="25" spans="1:16">
      <c r="A25" s="12"/>
      <c r="B25" s="25">
        <v>341.1</v>
      </c>
      <c r="C25" s="20" t="s">
        <v>107</v>
      </c>
      <c r="D25" s="46">
        <v>1112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1112</v>
      </c>
      <c r="O25" s="47">
        <f t="shared" si="2"/>
        <v>1.4404145077720207</v>
      </c>
      <c r="P25" s="9"/>
    </row>
    <row r="26" spans="1:16">
      <c r="A26" s="12"/>
      <c r="B26" s="25">
        <v>342.2</v>
      </c>
      <c r="C26" s="20" t="s">
        <v>38</v>
      </c>
      <c r="D26" s="46">
        <v>19400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7">SUM(D26:M26)</f>
        <v>19400</v>
      </c>
      <c r="O26" s="47">
        <f t="shared" si="2"/>
        <v>25.129533678756477</v>
      </c>
      <c r="P26" s="9"/>
    </row>
    <row r="27" spans="1:16">
      <c r="A27" s="12"/>
      <c r="B27" s="25">
        <v>343.3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129752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129752</v>
      </c>
      <c r="O27" s="47">
        <f t="shared" si="2"/>
        <v>168.07253886010363</v>
      </c>
      <c r="P27" s="9"/>
    </row>
    <row r="28" spans="1:16">
      <c r="A28" s="12"/>
      <c r="B28" s="25">
        <v>343.4</v>
      </c>
      <c r="C28" s="20" t="s">
        <v>40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106286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106286</v>
      </c>
      <c r="O28" s="47">
        <f t="shared" si="2"/>
        <v>137.6761658031088</v>
      </c>
      <c r="P28" s="9"/>
    </row>
    <row r="29" spans="1:16">
      <c r="A29" s="12"/>
      <c r="B29" s="25">
        <v>343.5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202290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202290</v>
      </c>
      <c r="O29" s="47">
        <f t="shared" si="2"/>
        <v>262.03367875647666</v>
      </c>
      <c r="P29" s="9"/>
    </row>
    <row r="30" spans="1:16">
      <c r="A30" s="12"/>
      <c r="B30" s="25">
        <v>343.6</v>
      </c>
      <c r="C30" s="20" t="s">
        <v>65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20559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20559</v>
      </c>
      <c r="O30" s="47">
        <f t="shared" si="2"/>
        <v>26.630829015544041</v>
      </c>
      <c r="P30" s="9"/>
    </row>
    <row r="31" spans="1:16">
      <c r="A31" s="12"/>
      <c r="B31" s="25">
        <v>347.4</v>
      </c>
      <c r="C31" s="20" t="s">
        <v>44</v>
      </c>
      <c r="D31" s="46">
        <v>7545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7545</v>
      </c>
      <c r="O31" s="47">
        <f t="shared" si="2"/>
        <v>9.7733160621761659</v>
      </c>
      <c r="P31" s="9"/>
    </row>
    <row r="32" spans="1:16" ht="15.75">
      <c r="A32" s="29" t="s">
        <v>34</v>
      </c>
      <c r="B32" s="30"/>
      <c r="C32" s="31"/>
      <c r="D32" s="32">
        <f t="shared" ref="D32:M32" si="8">SUM(D33:D33)</f>
        <v>1851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43" si="9">SUM(D32:M32)</f>
        <v>1851</v>
      </c>
      <c r="O32" s="45">
        <f t="shared" si="2"/>
        <v>2.3976683937823835</v>
      </c>
      <c r="P32" s="10"/>
    </row>
    <row r="33" spans="1:119">
      <c r="A33" s="13"/>
      <c r="B33" s="39">
        <v>359</v>
      </c>
      <c r="C33" s="21" t="s">
        <v>49</v>
      </c>
      <c r="D33" s="46">
        <v>1851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1851</v>
      </c>
      <c r="O33" s="47">
        <f t="shared" si="2"/>
        <v>2.3976683937823835</v>
      </c>
      <c r="P33" s="9"/>
    </row>
    <row r="34" spans="1:119" ht="15.75">
      <c r="A34" s="29" t="s">
        <v>2</v>
      </c>
      <c r="B34" s="30"/>
      <c r="C34" s="31"/>
      <c r="D34" s="32">
        <f t="shared" ref="D34:M34" si="10">SUM(D35:D38)</f>
        <v>110131</v>
      </c>
      <c r="E34" s="32">
        <f t="shared" si="10"/>
        <v>0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3006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9"/>
        <v>113137</v>
      </c>
      <c r="O34" s="45">
        <f t="shared" si="2"/>
        <v>146.55051813471502</v>
      </c>
      <c r="P34" s="10"/>
    </row>
    <row r="35" spans="1:119">
      <c r="A35" s="12"/>
      <c r="B35" s="25">
        <v>361.1</v>
      </c>
      <c r="C35" s="20" t="s">
        <v>50</v>
      </c>
      <c r="D35" s="46">
        <v>6</v>
      </c>
      <c r="E35" s="46">
        <v>0</v>
      </c>
      <c r="F35" s="46">
        <v>0</v>
      </c>
      <c r="G35" s="46">
        <v>0</v>
      </c>
      <c r="H35" s="46">
        <v>0</v>
      </c>
      <c r="I35" s="46">
        <v>67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73</v>
      </c>
      <c r="O35" s="47">
        <f t="shared" si="2"/>
        <v>9.4559585492227982E-2</v>
      </c>
      <c r="P35" s="9"/>
    </row>
    <row r="36" spans="1:119">
      <c r="A36" s="12"/>
      <c r="B36" s="25">
        <v>362</v>
      </c>
      <c r="C36" s="20" t="s">
        <v>52</v>
      </c>
      <c r="D36" s="46">
        <v>14324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14324</v>
      </c>
      <c r="O36" s="47">
        <f t="shared" si="2"/>
        <v>18.554404145077719</v>
      </c>
      <c r="P36" s="9"/>
    </row>
    <row r="37" spans="1:119">
      <c r="A37" s="12"/>
      <c r="B37" s="25">
        <v>366</v>
      </c>
      <c r="C37" s="20" t="s">
        <v>53</v>
      </c>
      <c r="D37" s="46">
        <v>81393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81393</v>
      </c>
      <c r="O37" s="47">
        <f t="shared" si="2"/>
        <v>105.43134715025907</v>
      </c>
      <c r="P37" s="9"/>
    </row>
    <row r="38" spans="1:119">
      <c r="A38" s="12"/>
      <c r="B38" s="25">
        <v>369.9</v>
      </c>
      <c r="C38" s="20" t="s">
        <v>54</v>
      </c>
      <c r="D38" s="46">
        <v>14408</v>
      </c>
      <c r="E38" s="46">
        <v>0</v>
      </c>
      <c r="F38" s="46">
        <v>0</v>
      </c>
      <c r="G38" s="46">
        <v>0</v>
      </c>
      <c r="H38" s="46">
        <v>0</v>
      </c>
      <c r="I38" s="46">
        <v>2939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17347</v>
      </c>
      <c r="O38" s="47">
        <f t="shared" si="2"/>
        <v>22.470207253886009</v>
      </c>
      <c r="P38" s="9"/>
    </row>
    <row r="39" spans="1:119" ht="15.75">
      <c r="A39" s="29" t="s">
        <v>35</v>
      </c>
      <c r="B39" s="30"/>
      <c r="C39" s="31"/>
      <c r="D39" s="32">
        <f t="shared" ref="D39:M39" si="11">SUM(D40:D42)</f>
        <v>100000</v>
      </c>
      <c r="E39" s="32">
        <f t="shared" si="11"/>
        <v>0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96341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9"/>
        <v>196341</v>
      </c>
      <c r="O39" s="45">
        <f t="shared" si="2"/>
        <v>254.32772020725389</v>
      </c>
      <c r="P39" s="9"/>
    </row>
    <row r="40" spans="1:119">
      <c r="A40" s="12"/>
      <c r="B40" s="25">
        <v>381</v>
      </c>
      <c r="C40" s="20" t="s">
        <v>73</v>
      </c>
      <c r="D40" s="46">
        <v>100000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100000</v>
      </c>
      <c r="O40" s="47">
        <f t="shared" si="2"/>
        <v>129.53367875647669</v>
      </c>
      <c r="P40" s="9"/>
    </row>
    <row r="41" spans="1:119">
      <c r="A41" s="12"/>
      <c r="B41" s="25">
        <v>389.3</v>
      </c>
      <c r="C41" s="20" t="s">
        <v>108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51341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51341</v>
      </c>
      <c r="O41" s="47">
        <f t="shared" si="2"/>
        <v>66.503886010362692</v>
      </c>
      <c r="P41" s="9"/>
    </row>
    <row r="42" spans="1:119" ht="15.75" thickBot="1">
      <c r="A42" s="12"/>
      <c r="B42" s="25">
        <v>389.4</v>
      </c>
      <c r="C42" s="20" t="s">
        <v>109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45000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45000</v>
      </c>
      <c r="O42" s="47">
        <f t="shared" si="2"/>
        <v>58.290155440414509</v>
      </c>
      <c r="P42" s="9"/>
    </row>
    <row r="43" spans="1:119" ht="16.5" thickBot="1">
      <c r="A43" s="14" t="s">
        <v>45</v>
      </c>
      <c r="B43" s="23"/>
      <c r="C43" s="22"/>
      <c r="D43" s="15">
        <f t="shared" ref="D43:M43" si="12">SUM(D5,D12,D15,D24,D32,D34,D39)</f>
        <v>747804</v>
      </c>
      <c r="E43" s="15">
        <f t="shared" si="12"/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558234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9"/>
        <v>1306038</v>
      </c>
      <c r="O43" s="38">
        <f t="shared" si="2"/>
        <v>1691.759067357513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5" t="s">
        <v>110</v>
      </c>
      <c r="M45" s="115"/>
      <c r="N45" s="115"/>
      <c r="O45" s="43">
        <v>772</v>
      </c>
    </row>
    <row r="46" spans="1:119">
      <c r="A46" s="116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4"/>
    </row>
    <row r="47" spans="1:119" ht="15.75" customHeight="1" thickBot="1">
      <c r="A47" s="117" t="s">
        <v>67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63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56</v>
      </c>
      <c r="B3" s="105"/>
      <c r="C3" s="106"/>
      <c r="D3" s="125" t="s">
        <v>29</v>
      </c>
      <c r="E3" s="126"/>
      <c r="F3" s="126"/>
      <c r="G3" s="126"/>
      <c r="H3" s="127"/>
      <c r="I3" s="125" t="s">
        <v>30</v>
      </c>
      <c r="J3" s="127"/>
      <c r="K3" s="125" t="s">
        <v>32</v>
      </c>
      <c r="L3" s="127"/>
      <c r="M3" s="36"/>
      <c r="N3" s="37"/>
      <c r="O3" s="128" t="s">
        <v>61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31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211436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211436</v>
      </c>
      <c r="O5" s="33">
        <f t="shared" ref="O5:O47" si="2">(N5/O$49)</f>
        <v>274.2360570687419</v>
      </c>
      <c r="P5" s="6"/>
    </row>
    <row r="6" spans="1:133">
      <c r="A6" s="12"/>
      <c r="B6" s="25">
        <v>311</v>
      </c>
      <c r="C6" s="20" t="s">
        <v>1</v>
      </c>
      <c r="D6" s="46">
        <v>65758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65758</v>
      </c>
      <c r="O6" s="47">
        <f t="shared" si="2"/>
        <v>85.289234760051883</v>
      </c>
      <c r="P6" s="9"/>
    </row>
    <row r="7" spans="1:133">
      <c r="A7" s="12"/>
      <c r="B7" s="25">
        <v>312.10000000000002</v>
      </c>
      <c r="C7" s="20" t="s">
        <v>76</v>
      </c>
      <c r="D7" s="46">
        <v>36034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36034</v>
      </c>
      <c r="O7" s="47">
        <f t="shared" si="2"/>
        <v>46.736705577172501</v>
      </c>
      <c r="P7" s="9"/>
    </row>
    <row r="8" spans="1:133">
      <c r="A8" s="12"/>
      <c r="B8" s="25">
        <v>312.60000000000002</v>
      </c>
      <c r="C8" s="20" t="s">
        <v>10</v>
      </c>
      <c r="D8" s="46">
        <v>46929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46929</v>
      </c>
      <c r="O8" s="47">
        <f t="shared" si="2"/>
        <v>60.867704280155642</v>
      </c>
      <c r="P8" s="9"/>
    </row>
    <row r="9" spans="1:133">
      <c r="A9" s="12"/>
      <c r="B9" s="25">
        <v>314.10000000000002</v>
      </c>
      <c r="C9" s="20" t="s">
        <v>11</v>
      </c>
      <c r="D9" s="46">
        <v>44296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44296</v>
      </c>
      <c r="O9" s="47">
        <f t="shared" si="2"/>
        <v>57.452658884565501</v>
      </c>
      <c r="P9" s="9"/>
    </row>
    <row r="10" spans="1:133">
      <c r="A10" s="12"/>
      <c r="B10" s="25">
        <v>314.8</v>
      </c>
      <c r="C10" s="20" t="s">
        <v>12</v>
      </c>
      <c r="D10" s="46">
        <v>2863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2863</v>
      </c>
      <c r="O10" s="47">
        <f t="shared" si="2"/>
        <v>3.7133592736705578</v>
      </c>
      <c r="P10" s="9"/>
    </row>
    <row r="11" spans="1:133">
      <c r="A11" s="12"/>
      <c r="B11" s="25">
        <v>315</v>
      </c>
      <c r="C11" s="20" t="s">
        <v>92</v>
      </c>
      <c r="D11" s="46">
        <v>15556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15556</v>
      </c>
      <c r="O11" s="47">
        <f t="shared" si="2"/>
        <v>20.17639429312581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33231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33231</v>
      </c>
      <c r="O12" s="45">
        <f t="shared" si="2"/>
        <v>43.101167315175097</v>
      </c>
      <c r="P12" s="10"/>
    </row>
    <row r="13" spans="1:133">
      <c r="A13" s="12"/>
      <c r="B13" s="25">
        <v>323.10000000000002</v>
      </c>
      <c r="C13" s="20" t="s">
        <v>16</v>
      </c>
      <c r="D13" s="46">
        <v>28966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28966</v>
      </c>
      <c r="O13" s="47">
        <f t="shared" si="2"/>
        <v>37.569390402075229</v>
      </c>
      <c r="P13" s="9"/>
    </row>
    <row r="14" spans="1:133">
      <c r="A14" s="12"/>
      <c r="B14" s="25">
        <v>329</v>
      </c>
      <c r="C14" s="20" t="s">
        <v>17</v>
      </c>
      <c r="D14" s="46">
        <v>4265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4265</v>
      </c>
      <c r="O14" s="47">
        <f t="shared" si="2"/>
        <v>5.5317769130998702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SUM(D16:D26)</f>
        <v>212039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205422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417461</v>
      </c>
      <c r="O15" s="45">
        <f t="shared" si="2"/>
        <v>541.45395590142675</v>
      </c>
      <c r="P15" s="10"/>
    </row>
    <row r="16" spans="1:133">
      <c r="A16" s="12"/>
      <c r="B16" s="25">
        <v>331.2</v>
      </c>
      <c r="C16" s="20" t="s">
        <v>18</v>
      </c>
      <c r="D16" s="46">
        <v>35647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35647</v>
      </c>
      <c r="O16" s="47">
        <f t="shared" si="2"/>
        <v>46.234760051880677</v>
      </c>
      <c r="P16" s="9"/>
    </row>
    <row r="17" spans="1:16">
      <c r="A17" s="12"/>
      <c r="B17" s="25">
        <v>331.35</v>
      </c>
      <c r="C17" s="20" t="s">
        <v>77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149196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149196</v>
      </c>
      <c r="O17" s="47">
        <f t="shared" si="2"/>
        <v>193.50972762645915</v>
      </c>
      <c r="P17" s="9"/>
    </row>
    <row r="18" spans="1:16">
      <c r="A18" s="12"/>
      <c r="B18" s="25">
        <v>331.9</v>
      </c>
      <c r="C18" s="20" t="s">
        <v>93</v>
      </c>
      <c r="D18" s="46">
        <v>26590</v>
      </c>
      <c r="E18" s="46">
        <v>0</v>
      </c>
      <c r="F18" s="46">
        <v>0</v>
      </c>
      <c r="G18" s="46">
        <v>0</v>
      </c>
      <c r="H18" s="46">
        <v>0</v>
      </c>
      <c r="I18" s="46">
        <v>11226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37816</v>
      </c>
      <c r="O18" s="47">
        <f t="shared" si="2"/>
        <v>49.047989623865114</v>
      </c>
      <c r="P18" s="9"/>
    </row>
    <row r="19" spans="1:16">
      <c r="A19" s="12"/>
      <c r="B19" s="25">
        <v>334.7</v>
      </c>
      <c r="C19" s="20" t="s">
        <v>21</v>
      </c>
      <c r="D19" s="46">
        <v>64500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64500</v>
      </c>
      <c r="O19" s="47">
        <f t="shared" si="2"/>
        <v>83.657587548638134</v>
      </c>
      <c r="P19" s="9"/>
    </row>
    <row r="20" spans="1:16">
      <c r="A20" s="12"/>
      <c r="B20" s="25">
        <v>335.12</v>
      </c>
      <c r="C20" s="20" t="s">
        <v>94</v>
      </c>
      <c r="D20" s="46">
        <v>32689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32689</v>
      </c>
      <c r="O20" s="47">
        <f t="shared" si="2"/>
        <v>42.398184176394295</v>
      </c>
      <c r="P20" s="9"/>
    </row>
    <row r="21" spans="1:16">
      <c r="A21" s="12"/>
      <c r="B21" s="25">
        <v>335.14</v>
      </c>
      <c r="C21" s="20" t="s">
        <v>95</v>
      </c>
      <c r="D21" s="46">
        <v>459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459</v>
      </c>
      <c r="O21" s="47">
        <f t="shared" si="2"/>
        <v>0.59533073929961089</v>
      </c>
      <c r="P21" s="9"/>
    </row>
    <row r="22" spans="1:16">
      <c r="A22" s="12"/>
      <c r="B22" s="25">
        <v>335.15</v>
      </c>
      <c r="C22" s="20" t="s">
        <v>96</v>
      </c>
      <c r="D22" s="46">
        <v>147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147</v>
      </c>
      <c r="O22" s="47">
        <f t="shared" si="2"/>
        <v>0.19066147859922178</v>
      </c>
      <c r="P22" s="9"/>
    </row>
    <row r="23" spans="1:16">
      <c r="A23" s="12"/>
      <c r="B23" s="25">
        <v>335.18</v>
      </c>
      <c r="C23" s="20" t="s">
        <v>97</v>
      </c>
      <c r="D23" s="46">
        <v>25023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25023</v>
      </c>
      <c r="O23" s="47">
        <f t="shared" si="2"/>
        <v>32.45525291828794</v>
      </c>
      <c r="P23" s="9"/>
    </row>
    <row r="24" spans="1:16">
      <c r="A24" s="12"/>
      <c r="B24" s="25">
        <v>335.49</v>
      </c>
      <c r="C24" s="20" t="s">
        <v>26</v>
      </c>
      <c r="D24" s="46">
        <v>969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969</v>
      </c>
      <c r="O24" s="47">
        <f t="shared" si="2"/>
        <v>1.2568093385214008</v>
      </c>
      <c r="P24" s="9"/>
    </row>
    <row r="25" spans="1:16">
      <c r="A25" s="12"/>
      <c r="B25" s="25">
        <v>337.5</v>
      </c>
      <c r="C25" s="20" t="s">
        <v>71</v>
      </c>
      <c r="D25" s="46">
        <v>26015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26015</v>
      </c>
      <c r="O25" s="47">
        <f t="shared" si="2"/>
        <v>33.741893644617377</v>
      </c>
      <c r="P25" s="9"/>
    </row>
    <row r="26" spans="1:16">
      <c r="A26" s="12"/>
      <c r="B26" s="25">
        <v>337.9</v>
      </c>
      <c r="C26" s="20" t="s">
        <v>78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45000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45000</v>
      </c>
      <c r="O26" s="47">
        <f t="shared" si="2"/>
        <v>58.365758754863812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SUM(D28:D35)</f>
        <v>44815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341932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>SUM(D27:M27)</f>
        <v>386747</v>
      </c>
      <c r="O27" s="45">
        <f t="shared" si="2"/>
        <v>501.61738002594035</v>
      </c>
      <c r="P27" s="10"/>
    </row>
    <row r="28" spans="1:16">
      <c r="A28" s="12"/>
      <c r="B28" s="25">
        <v>341.9</v>
      </c>
      <c r="C28" s="20" t="s">
        <v>98</v>
      </c>
      <c r="D28" s="46">
        <v>644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7">SUM(D28:M28)</f>
        <v>644</v>
      </c>
      <c r="O28" s="47">
        <f t="shared" si="2"/>
        <v>0.83527885862516216</v>
      </c>
      <c r="P28" s="9"/>
    </row>
    <row r="29" spans="1:16">
      <c r="A29" s="12"/>
      <c r="B29" s="25">
        <v>342.2</v>
      </c>
      <c r="C29" s="20" t="s">
        <v>38</v>
      </c>
      <c r="D29" s="46">
        <v>19250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19250</v>
      </c>
      <c r="O29" s="47">
        <f t="shared" si="2"/>
        <v>24.96757457846952</v>
      </c>
      <c r="P29" s="9"/>
    </row>
    <row r="30" spans="1:16">
      <c r="A30" s="12"/>
      <c r="B30" s="25">
        <v>343.3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126857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126857</v>
      </c>
      <c r="O30" s="47">
        <f t="shared" si="2"/>
        <v>164.53566796368352</v>
      </c>
      <c r="P30" s="9"/>
    </row>
    <row r="31" spans="1:16">
      <c r="A31" s="12"/>
      <c r="B31" s="25">
        <v>343.4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101191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101191</v>
      </c>
      <c r="O31" s="47">
        <f t="shared" si="2"/>
        <v>131.24643320363165</v>
      </c>
      <c r="P31" s="9"/>
    </row>
    <row r="32" spans="1:16">
      <c r="A32" s="12"/>
      <c r="B32" s="25">
        <v>343.5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95347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95347</v>
      </c>
      <c r="O32" s="47">
        <f t="shared" si="2"/>
        <v>123.66666666666667</v>
      </c>
      <c r="P32" s="9"/>
    </row>
    <row r="33" spans="1:119">
      <c r="A33" s="12"/>
      <c r="B33" s="25">
        <v>343.6</v>
      </c>
      <c r="C33" s="20" t="s">
        <v>65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18537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18537</v>
      </c>
      <c r="O33" s="47">
        <f t="shared" si="2"/>
        <v>24.042801556420233</v>
      </c>
      <c r="P33" s="9"/>
    </row>
    <row r="34" spans="1:119">
      <c r="A34" s="12"/>
      <c r="B34" s="25">
        <v>344.9</v>
      </c>
      <c r="C34" s="20" t="s">
        <v>99</v>
      </c>
      <c r="D34" s="46">
        <v>19181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19181</v>
      </c>
      <c r="O34" s="47">
        <f t="shared" si="2"/>
        <v>24.878080415045396</v>
      </c>
      <c r="P34" s="9"/>
    </row>
    <row r="35" spans="1:119">
      <c r="A35" s="12"/>
      <c r="B35" s="25">
        <v>347.4</v>
      </c>
      <c r="C35" s="20" t="s">
        <v>44</v>
      </c>
      <c r="D35" s="46">
        <v>5740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5740</v>
      </c>
      <c r="O35" s="47">
        <f t="shared" si="2"/>
        <v>7.4448767833981844</v>
      </c>
      <c r="P35" s="9"/>
    </row>
    <row r="36" spans="1:119" ht="15.75">
      <c r="A36" s="29" t="s">
        <v>34</v>
      </c>
      <c r="B36" s="30"/>
      <c r="C36" s="31"/>
      <c r="D36" s="32">
        <f t="shared" ref="D36:M36" si="8">SUM(D37:D37)</f>
        <v>2347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7" si="9">SUM(D36:M36)</f>
        <v>2347</v>
      </c>
      <c r="O36" s="45">
        <f t="shared" si="2"/>
        <v>3.0440985732814525</v>
      </c>
      <c r="P36" s="10"/>
    </row>
    <row r="37" spans="1:119">
      <c r="A37" s="13"/>
      <c r="B37" s="39">
        <v>351.9</v>
      </c>
      <c r="C37" s="21" t="s">
        <v>100</v>
      </c>
      <c r="D37" s="46">
        <v>2347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2347</v>
      </c>
      <c r="O37" s="47">
        <f t="shared" si="2"/>
        <v>3.0440985732814525</v>
      </c>
      <c r="P37" s="9"/>
    </row>
    <row r="38" spans="1:119" ht="15.75">
      <c r="A38" s="29" t="s">
        <v>2</v>
      </c>
      <c r="B38" s="30"/>
      <c r="C38" s="31"/>
      <c r="D38" s="32">
        <f t="shared" ref="D38:M38" si="10">SUM(D39:D42)</f>
        <v>119504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6700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9"/>
        <v>126204</v>
      </c>
      <c r="O38" s="45">
        <f t="shared" si="2"/>
        <v>163.68871595330739</v>
      </c>
      <c r="P38" s="10"/>
    </row>
    <row r="39" spans="1:119">
      <c r="A39" s="12"/>
      <c r="B39" s="25">
        <v>361.1</v>
      </c>
      <c r="C39" s="20" t="s">
        <v>50</v>
      </c>
      <c r="D39" s="46">
        <v>22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22</v>
      </c>
      <c r="O39" s="47">
        <f t="shared" si="2"/>
        <v>2.8534370946822308E-2</v>
      </c>
      <c r="P39" s="9"/>
    </row>
    <row r="40" spans="1:119">
      <c r="A40" s="12"/>
      <c r="B40" s="25">
        <v>362</v>
      </c>
      <c r="C40" s="20" t="s">
        <v>52</v>
      </c>
      <c r="D40" s="46">
        <v>15988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15988</v>
      </c>
      <c r="O40" s="47">
        <f t="shared" si="2"/>
        <v>20.736705577172504</v>
      </c>
      <c r="P40" s="9"/>
    </row>
    <row r="41" spans="1:119">
      <c r="A41" s="12"/>
      <c r="B41" s="25">
        <v>366</v>
      </c>
      <c r="C41" s="20" t="s">
        <v>53</v>
      </c>
      <c r="D41" s="46">
        <v>90292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90292</v>
      </c>
      <c r="O41" s="47">
        <f t="shared" si="2"/>
        <v>117.11024643320363</v>
      </c>
      <c r="P41" s="9"/>
    </row>
    <row r="42" spans="1:119">
      <c r="A42" s="12"/>
      <c r="B42" s="25">
        <v>369.9</v>
      </c>
      <c r="C42" s="20" t="s">
        <v>54</v>
      </c>
      <c r="D42" s="46">
        <v>13202</v>
      </c>
      <c r="E42" s="46">
        <v>0</v>
      </c>
      <c r="F42" s="46">
        <v>0</v>
      </c>
      <c r="G42" s="46">
        <v>0</v>
      </c>
      <c r="H42" s="46">
        <v>0</v>
      </c>
      <c r="I42" s="46">
        <v>6700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19902</v>
      </c>
      <c r="O42" s="47">
        <f t="shared" si="2"/>
        <v>25.813229571984436</v>
      </c>
      <c r="P42" s="9"/>
    </row>
    <row r="43" spans="1:119" ht="15.75">
      <c r="A43" s="29" t="s">
        <v>35</v>
      </c>
      <c r="B43" s="30"/>
      <c r="C43" s="31"/>
      <c r="D43" s="32">
        <f t="shared" ref="D43:M43" si="11">SUM(D44:D46)</f>
        <v>8000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374852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382852</v>
      </c>
      <c r="O43" s="45">
        <f t="shared" si="2"/>
        <v>496.56549935149155</v>
      </c>
      <c r="P43" s="9"/>
    </row>
    <row r="44" spans="1:119">
      <c r="A44" s="12"/>
      <c r="B44" s="25">
        <v>381</v>
      </c>
      <c r="C44" s="20" t="s">
        <v>73</v>
      </c>
      <c r="D44" s="46">
        <v>8000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8000</v>
      </c>
      <c r="O44" s="47">
        <f t="shared" si="2"/>
        <v>10.376134889753567</v>
      </c>
      <c r="P44" s="9"/>
    </row>
    <row r="45" spans="1:119">
      <c r="A45" s="12"/>
      <c r="B45" s="25">
        <v>389.1</v>
      </c>
      <c r="C45" s="20" t="s">
        <v>101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66</v>
      </c>
      <c r="O45" s="47">
        <f t="shared" si="2"/>
        <v>8.5603112840466927E-2</v>
      </c>
      <c r="P45" s="9"/>
    </row>
    <row r="46" spans="1:119" ht="15.75" thickBot="1">
      <c r="A46" s="12"/>
      <c r="B46" s="25">
        <v>389.9</v>
      </c>
      <c r="C46" s="20" t="s">
        <v>102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374786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374786</v>
      </c>
      <c r="O46" s="47">
        <f t="shared" si="2"/>
        <v>486.10376134889754</v>
      </c>
      <c r="P46" s="9"/>
    </row>
    <row r="47" spans="1:119" ht="16.5" thickBot="1">
      <c r="A47" s="14" t="s">
        <v>45</v>
      </c>
      <c r="B47" s="23"/>
      <c r="C47" s="22"/>
      <c r="D47" s="15">
        <f t="shared" ref="D47:M47" si="12">SUM(D5,D12,D15,D27,D36,D38,D43)</f>
        <v>631372</v>
      </c>
      <c r="E47" s="15">
        <f t="shared" si="12"/>
        <v>0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928906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0</v>
      </c>
      <c r="N47" s="15">
        <f t="shared" si="9"/>
        <v>1560278</v>
      </c>
      <c r="O47" s="38">
        <f t="shared" si="2"/>
        <v>2023.7068741893645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5" t="s">
        <v>103</v>
      </c>
      <c r="M49" s="115"/>
      <c r="N49" s="115"/>
      <c r="O49" s="43">
        <v>771</v>
      </c>
    </row>
    <row r="50" spans="1:15">
      <c r="A50" s="116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4"/>
    </row>
    <row r="51" spans="1:15" ht="15.75" customHeight="1" thickBot="1">
      <c r="A51" s="117" t="s">
        <v>67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63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56</v>
      </c>
      <c r="B3" s="105"/>
      <c r="C3" s="106"/>
      <c r="D3" s="125" t="s">
        <v>29</v>
      </c>
      <c r="E3" s="126"/>
      <c r="F3" s="126"/>
      <c r="G3" s="126"/>
      <c r="H3" s="127"/>
      <c r="I3" s="125" t="s">
        <v>30</v>
      </c>
      <c r="J3" s="127"/>
      <c r="K3" s="125" t="s">
        <v>32</v>
      </c>
      <c r="L3" s="127"/>
      <c r="M3" s="36"/>
      <c r="N3" s="37"/>
      <c r="O3" s="128" t="s">
        <v>61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31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196439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196439</v>
      </c>
      <c r="O5" s="33">
        <f t="shared" ref="O5:O46" si="2">(N5/O$48)</f>
        <v>255.11558441558441</v>
      </c>
      <c r="P5" s="6"/>
    </row>
    <row r="6" spans="1:133">
      <c r="A6" s="12"/>
      <c r="B6" s="25">
        <v>311</v>
      </c>
      <c r="C6" s="20" t="s">
        <v>1</v>
      </c>
      <c r="D6" s="46">
        <v>65807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65807</v>
      </c>
      <c r="O6" s="47">
        <f t="shared" si="2"/>
        <v>85.463636363636368</v>
      </c>
      <c r="P6" s="9"/>
    </row>
    <row r="7" spans="1:133">
      <c r="A7" s="12"/>
      <c r="B7" s="25">
        <v>312.10000000000002</v>
      </c>
      <c r="C7" s="20" t="s">
        <v>76</v>
      </c>
      <c r="D7" s="46">
        <v>32183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32183</v>
      </c>
      <c r="O7" s="47">
        <f t="shared" si="2"/>
        <v>41.796103896103894</v>
      </c>
      <c r="P7" s="9"/>
    </row>
    <row r="8" spans="1:133">
      <c r="A8" s="12"/>
      <c r="B8" s="25">
        <v>312.60000000000002</v>
      </c>
      <c r="C8" s="20" t="s">
        <v>10</v>
      </c>
      <c r="D8" s="46">
        <v>39388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39388</v>
      </c>
      <c r="O8" s="47">
        <f t="shared" si="2"/>
        <v>51.153246753246755</v>
      </c>
      <c r="P8" s="9"/>
    </row>
    <row r="9" spans="1:133">
      <c r="A9" s="12"/>
      <c r="B9" s="25">
        <v>314.10000000000002</v>
      </c>
      <c r="C9" s="20" t="s">
        <v>11</v>
      </c>
      <c r="D9" s="46">
        <v>40084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40084</v>
      </c>
      <c r="O9" s="47">
        <f t="shared" si="2"/>
        <v>52.057142857142857</v>
      </c>
      <c r="P9" s="9"/>
    </row>
    <row r="10" spans="1:133">
      <c r="A10" s="12"/>
      <c r="B10" s="25">
        <v>314.8</v>
      </c>
      <c r="C10" s="20" t="s">
        <v>12</v>
      </c>
      <c r="D10" s="46">
        <v>3405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3405</v>
      </c>
      <c r="O10" s="47">
        <f t="shared" si="2"/>
        <v>4.4220779220779223</v>
      </c>
      <c r="P10" s="9"/>
    </row>
    <row r="11" spans="1:133">
      <c r="A11" s="12"/>
      <c r="B11" s="25">
        <v>315</v>
      </c>
      <c r="C11" s="20" t="s">
        <v>13</v>
      </c>
      <c r="D11" s="46">
        <v>15572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15572</v>
      </c>
      <c r="O11" s="47">
        <f t="shared" si="2"/>
        <v>20.223376623376623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35491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35491</v>
      </c>
      <c r="O12" s="45">
        <f t="shared" si="2"/>
        <v>46.092207792207795</v>
      </c>
      <c r="P12" s="10"/>
    </row>
    <row r="13" spans="1:133">
      <c r="A13" s="12"/>
      <c r="B13" s="25">
        <v>323.10000000000002</v>
      </c>
      <c r="C13" s="20" t="s">
        <v>16</v>
      </c>
      <c r="D13" s="46">
        <v>31209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31209</v>
      </c>
      <c r="O13" s="47">
        <f t="shared" si="2"/>
        <v>40.531168831168834</v>
      </c>
      <c r="P13" s="9"/>
    </row>
    <row r="14" spans="1:133">
      <c r="A14" s="12"/>
      <c r="B14" s="25">
        <v>329</v>
      </c>
      <c r="C14" s="20" t="s">
        <v>17</v>
      </c>
      <c r="D14" s="46">
        <v>4282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4282</v>
      </c>
      <c r="O14" s="47">
        <f t="shared" si="2"/>
        <v>5.5610389610389612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SUM(D16:D25)</f>
        <v>119777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427701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547478</v>
      </c>
      <c r="O15" s="45">
        <f t="shared" si="2"/>
        <v>711.01038961038967</v>
      </c>
      <c r="P15" s="10"/>
    </row>
    <row r="16" spans="1:133">
      <c r="A16" s="12"/>
      <c r="B16" s="25">
        <v>331.2</v>
      </c>
      <c r="C16" s="20" t="s">
        <v>18</v>
      </c>
      <c r="D16" s="46">
        <v>21104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21104</v>
      </c>
      <c r="O16" s="47">
        <f t="shared" si="2"/>
        <v>27.407792207792209</v>
      </c>
      <c r="P16" s="9"/>
    </row>
    <row r="17" spans="1:16">
      <c r="A17" s="12"/>
      <c r="B17" s="25">
        <v>331.35</v>
      </c>
      <c r="C17" s="20" t="s">
        <v>77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382701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382701</v>
      </c>
      <c r="O17" s="47">
        <f t="shared" si="2"/>
        <v>497.01428571428573</v>
      </c>
      <c r="P17" s="9"/>
    </row>
    <row r="18" spans="1:16">
      <c r="A18" s="12"/>
      <c r="B18" s="25">
        <v>335.12</v>
      </c>
      <c r="C18" s="20" t="s">
        <v>22</v>
      </c>
      <c r="D18" s="46">
        <v>32371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32371</v>
      </c>
      <c r="O18" s="47">
        <f t="shared" si="2"/>
        <v>42.040259740259742</v>
      </c>
      <c r="P18" s="9"/>
    </row>
    <row r="19" spans="1:16">
      <c r="A19" s="12"/>
      <c r="B19" s="25">
        <v>335.14</v>
      </c>
      <c r="C19" s="20" t="s">
        <v>23</v>
      </c>
      <c r="D19" s="46">
        <v>923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923</v>
      </c>
      <c r="O19" s="47">
        <f t="shared" si="2"/>
        <v>1.1987012987012986</v>
      </c>
      <c r="P19" s="9"/>
    </row>
    <row r="20" spans="1:16">
      <c r="A20" s="12"/>
      <c r="B20" s="25">
        <v>335.15</v>
      </c>
      <c r="C20" s="20" t="s">
        <v>24</v>
      </c>
      <c r="D20" s="46">
        <v>140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140</v>
      </c>
      <c r="O20" s="47">
        <f t="shared" si="2"/>
        <v>0.18181818181818182</v>
      </c>
      <c r="P20" s="9"/>
    </row>
    <row r="21" spans="1:16">
      <c r="A21" s="12"/>
      <c r="B21" s="25">
        <v>335.18</v>
      </c>
      <c r="C21" s="20" t="s">
        <v>25</v>
      </c>
      <c r="D21" s="46">
        <v>24730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24730</v>
      </c>
      <c r="O21" s="47">
        <f t="shared" si="2"/>
        <v>32.116883116883116</v>
      </c>
      <c r="P21" s="9"/>
    </row>
    <row r="22" spans="1:16">
      <c r="A22" s="12"/>
      <c r="B22" s="25">
        <v>335.49</v>
      </c>
      <c r="C22" s="20" t="s">
        <v>26</v>
      </c>
      <c r="D22" s="46">
        <v>1484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1484</v>
      </c>
      <c r="O22" s="47">
        <f t="shared" si="2"/>
        <v>1.9272727272727272</v>
      </c>
      <c r="P22" s="9"/>
    </row>
    <row r="23" spans="1:16">
      <c r="A23" s="12"/>
      <c r="B23" s="25">
        <v>337.5</v>
      </c>
      <c r="C23" s="20" t="s">
        <v>71</v>
      </c>
      <c r="D23" s="46">
        <v>34025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34025</v>
      </c>
      <c r="O23" s="47">
        <f t="shared" si="2"/>
        <v>44.188311688311686</v>
      </c>
      <c r="P23" s="9"/>
    </row>
    <row r="24" spans="1:16">
      <c r="A24" s="12"/>
      <c r="B24" s="25">
        <v>337.7</v>
      </c>
      <c r="C24" s="20" t="s">
        <v>72</v>
      </c>
      <c r="D24" s="46">
        <v>5000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5000</v>
      </c>
      <c r="O24" s="47">
        <f t="shared" si="2"/>
        <v>6.4935064935064934</v>
      </c>
      <c r="P24" s="9"/>
    </row>
    <row r="25" spans="1:16">
      <c r="A25" s="12"/>
      <c r="B25" s="25">
        <v>337.9</v>
      </c>
      <c r="C25" s="20" t="s">
        <v>78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45000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45000</v>
      </c>
      <c r="O25" s="47">
        <f t="shared" si="2"/>
        <v>58.441558441558442</v>
      </c>
      <c r="P25" s="9"/>
    </row>
    <row r="26" spans="1:16" ht="15.75">
      <c r="A26" s="29" t="s">
        <v>33</v>
      </c>
      <c r="B26" s="30"/>
      <c r="C26" s="31"/>
      <c r="D26" s="32">
        <f t="shared" ref="D26:M26" si="5">SUM(D27:D34)</f>
        <v>41621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283798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325419</v>
      </c>
      <c r="O26" s="45">
        <f t="shared" si="2"/>
        <v>422.62207792207795</v>
      </c>
      <c r="P26" s="10"/>
    </row>
    <row r="27" spans="1:16">
      <c r="A27" s="12"/>
      <c r="B27" s="25">
        <v>341.9</v>
      </c>
      <c r="C27" s="20" t="s">
        <v>36</v>
      </c>
      <c r="D27" s="46">
        <v>664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664</v>
      </c>
      <c r="O27" s="47">
        <f t="shared" si="2"/>
        <v>0.86233766233766229</v>
      </c>
      <c r="P27" s="9"/>
    </row>
    <row r="28" spans="1:16">
      <c r="A28" s="12"/>
      <c r="B28" s="25">
        <v>342.2</v>
      </c>
      <c r="C28" s="20" t="s">
        <v>38</v>
      </c>
      <c r="D28" s="46">
        <v>17655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17655</v>
      </c>
      <c r="O28" s="47">
        <f t="shared" si="2"/>
        <v>22.928571428571427</v>
      </c>
      <c r="P28" s="9"/>
    </row>
    <row r="29" spans="1:16">
      <c r="A29" s="12"/>
      <c r="B29" s="25">
        <v>343.3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101935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101935</v>
      </c>
      <c r="O29" s="47">
        <f t="shared" si="2"/>
        <v>132.38311688311688</v>
      </c>
      <c r="P29" s="9"/>
    </row>
    <row r="30" spans="1:16">
      <c r="A30" s="12"/>
      <c r="B30" s="25">
        <v>343.4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86436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86436</v>
      </c>
      <c r="O30" s="47">
        <f t="shared" si="2"/>
        <v>112.25454545454545</v>
      </c>
      <c r="P30" s="9"/>
    </row>
    <row r="31" spans="1:16">
      <c r="A31" s="12"/>
      <c r="B31" s="25">
        <v>343.5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80268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80268</v>
      </c>
      <c r="O31" s="47">
        <f t="shared" si="2"/>
        <v>104.24415584415584</v>
      </c>
      <c r="P31" s="9"/>
    </row>
    <row r="32" spans="1:16">
      <c r="A32" s="12"/>
      <c r="B32" s="25">
        <v>343.6</v>
      </c>
      <c r="C32" s="20" t="s">
        <v>65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15159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15159</v>
      </c>
      <c r="O32" s="47">
        <f t="shared" si="2"/>
        <v>19.687012987012988</v>
      </c>
      <c r="P32" s="9"/>
    </row>
    <row r="33" spans="1:119">
      <c r="A33" s="12"/>
      <c r="B33" s="25">
        <v>344.9</v>
      </c>
      <c r="C33" s="20" t="s">
        <v>42</v>
      </c>
      <c r="D33" s="46">
        <v>18954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18954</v>
      </c>
      <c r="O33" s="47">
        <f t="shared" si="2"/>
        <v>24.615584415584415</v>
      </c>
      <c r="P33" s="9"/>
    </row>
    <row r="34" spans="1:119">
      <c r="A34" s="12"/>
      <c r="B34" s="25">
        <v>347.4</v>
      </c>
      <c r="C34" s="20" t="s">
        <v>44</v>
      </c>
      <c r="D34" s="46">
        <v>4348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4348</v>
      </c>
      <c r="O34" s="47">
        <f t="shared" si="2"/>
        <v>5.6467532467532466</v>
      </c>
      <c r="P34" s="9"/>
    </row>
    <row r="35" spans="1:119" ht="15.75">
      <c r="A35" s="29" t="s">
        <v>34</v>
      </c>
      <c r="B35" s="30"/>
      <c r="C35" s="31"/>
      <c r="D35" s="32">
        <f t="shared" ref="D35:M35" si="7">SUM(D36:D36)</f>
        <v>1229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ref="N35:N46" si="8">SUM(D35:M35)</f>
        <v>1229</v>
      </c>
      <c r="O35" s="45">
        <f t="shared" si="2"/>
        <v>1.596103896103896</v>
      </c>
      <c r="P35" s="10"/>
    </row>
    <row r="36" spans="1:119">
      <c r="A36" s="13"/>
      <c r="B36" s="39">
        <v>351.9</v>
      </c>
      <c r="C36" s="21" t="s">
        <v>79</v>
      </c>
      <c r="D36" s="46">
        <v>1229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1229</v>
      </c>
      <c r="O36" s="47">
        <f t="shared" si="2"/>
        <v>1.596103896103896</v>
      </c>
      <c r="P36" s="9"/>
    </row>
    <row r="37" spans="1:119" ht="15.75">
      <c r="A37" s="29" t="s">
        <v>2</v>
      </c>
      <c r="B37" s="30"/>
      <c r="C37" s="31"/>
      <c r="D37" s="32">
        <f t="shared" ref="D37:M37" si="9">SUM(D38:D41)</f>
        <v>104478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1568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8"/>
        <v>106046</v>
      </c>
      <c r="O37" s="45">
        <f t="shared" si="2"/>
        <v>137.72207792207791</v>
      </c>
      <c r="P37" s="10"/>
    </row>
    <row r="38" spans="1:119">
      <c r="A38" s="12"/>
      <c r="B38" s="25">
        <v>361.1</v>
      </c>
      <c r="C38" s="20" t="s">
        <v>50</v>
      </c>
      <c r="D38" s="46">
        <v>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25</v>
      </c>
      <c r="O38" s="47">
        <f t="shared" si="2"/>
        <v>3.2467532467532464E-2</v>
      </c>
      <c r="P38" s="9"/>
    </row>
    <row r="39" spans="1:119">
      <c r="A39" s="12"/>
      <c r="B39" s="25">
        <v>362</v>
      </c>
      <c r="C39" s="20" t="s">
        <v>52</v>
      </c>
      <c r="D39" s="46">
        <v>17056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17056</v>
      </c>
      <c r="O39" s="47">
        <f t="shared" si="2"/>
        <v>22.150649350649349</v>
      </c>
      <c r="P39" s="9"/>
    </row>
    <row r="40" spans="1:119">
      <c r="A40" s="12"/>
      <c r="B40" s="25">
        <v>366</v>
      </c>
      <c r="C40" s="20" t="s">
        <v>53</v>
      </c>
      <c r="D40" s="46">
        <v>57917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57917</v>
      </c>
      <c r="O40" s="47">
        <f t="shared" si="2"/>
        <v>75.21688311688311</v>
      </c>
      <c r="P40" s="9"/>
    </row>
    <row r="41" spans="1:119">
      <c r="A41" s="12"/>
      <c r="B41" s="25">
        <v>369.9</v>
      </c>
      <c r="C41" s="20" t="s">
        <v>54</v>
      </c>
      <c r="D41" s="46">
        <v>29480</v>
      </c>
      <c r="E41" s="46">
        <v>0</v>
      </c>
      <c r="F41" s="46">
        <v>0</v>
      </c>
      <c r="G41" s="46">
        <v>0</v>
      </c>
      <c r="H41" s="46">
        <v>0</v>
      </c>
      <c r="I41" s="46">
        <v>1568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31048</v>
      </c>
      <c r="O41" s="47">
        <f t="shared" si="2"/>
        <v>40.322077922077924</v>
      </c>
      <c r="P41" s="9"/>
    </row>
    <row r="42" spans="1:119" ht="15.75">
      <c r="A42" s="29" t="s">
        <v>35</v>
      </c>
      <c r="B42" s="30"/>
      <c r="C42" s="31"/>
      <c r="D42" s="32">
        <f t="shared" ref="D42:M42" si="10">SUM(D43:D45)</f>
        <v>0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136599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8"/>
        <v>136599</v>
      </c>
      <c r="O42" s="45">
        <f t="shared" si="2"/>
        <v>177.40129870129871</v>
      </c>
      <c r="P42" s="9"/>
    </row>
    <row r="43" spans="1:119">
      <c r="A43" s="12"/>
      <c r="B43" s="25">
        <v>389.1</v>
      </c>
      <c r="C43" s="20" t="s">
        <v>80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3006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3006</v>
      </c>
      <c r="O43" s="47">
        <f t="shared" si="2"/>
        <v>3.9038961038961038</v>
      </c>
      <c r="P43" s="9"/>
    </row>
    <row r="44" spans="1:119">
      <c r="A44" s="12"/>
      <c r="B44" s="25">
        <v>389.7</v>
      </c>
      <c r="C44" s="20" t="s">
        <v>81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64025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64025</v>
      </c>
      <c r="O44" s="47">
        <f t="shared" si="2"/>
        <v>83.149350649350652</v>
      </c>
      <c r="P44" s="9"/>
    </row>
    <row r="45" spans="1:119" ht="15.75" thickBot="1">
      <c r="A45" s="12"/>
      <c r="B45" s="25">
        <v>389.9</v>
      </c>
      <c r="C45" s="20" t="s">
        <v>82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69568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69568</v>
      </c>
      <c r="O45" s="47">
        <f t="shared" si="2"/>
        <v>90.348051948051946</v>
      </c>
      <c r="P45" s="9"/>
    </row>
    <row r="46" spans="1:119" ht="16.5" thickBot="1">
      <c r="A46" s="14" t="s">
        <v>45</v>
      </c>
      <c r="B46" s="23"/>
      <c r="C46" s="22"/>
      <c r="D46" s="15">
        <f t="shared" ref="D46:M46" si="11">SUM(D5,D12,D15,D26,D35,D37,D42)</f>
        <v>499035</v>
      </c>
      <c r="E46" s="15">
        <f t="shared" si="11"/>
        <v>0</v>
      </c>
      <c r="F46" s="15">
        <f t="shared" si="11"/>
        <v>0</v>
      </c>
      <c r="G46" s="15">
        <f t="shared" si="11"/>
        <v>0</v>
      </c>
      <c r="H46" s="15">
        <f t="shared" si="11"/>
        <v>0</v>
      </c>
      <c r="I46" s="15">
        <f t="shared" si="11"/>
        <v>849666</v>
      </c>
      <c r="J46" s="15">
        <f t="shared" si="11"/>
        <v>0</v>
      </c>
      <c r="K46" s="15">
        <f t="shared" si="11"/>
        <v>0</v>
      </c>
      <c r="L46" s="15">
        <f t="shared" si="11"/>
        <v>0</v>
      </c>
      <c r="M46" s="15">
        <f t="shared" si="11"/>
        <v>0</v>
      </c>
      <c r="N46" s="15">
        <f t="shared" si="8"/>
        <v>1348701</v>
      </c>
      <c r="O46" s="38">
        <f t="shared" si="2"/>
        <v>1751.5597402597402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5" t="s">
        <v>83</v>
      </c>
      <c r="M48" s="115"/>
      <c r="N48" s="115"/>
      <c r="O48" s="43">
        <v>770</v>
      </c>
    </row>
    <row r="49" spans="1:15">
      <c r="A49" s="116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4"/>
    </row>
    <row r="50" spans="1:15" ht="15.75" customHeight="1" thickBot="1">
      <c r="A50" s="117" t="s">
        <v>67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63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68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56</v>
      </c>
      <c r="B3" s="105"/>
      <c r="C3" s="106"/>
      <c r="D3" s="125" t="s">
        <v>29</v>
      </c>
      <c r="E3" s="126"/>
      <c r="F3" s="126"/>
      <c r="G3" s="126"/>
      <c r="H3" s="127"/>
      <c r="I3" s="125" t="s">
        <v>30</v>
      </c>
      <c r="J3" s="127"/>
      <c r="K3" s="125" t="s">
        <v>32</v>
      </c>
      <c r="L3" s="127"/>
      <c r="M3" s="36"/>
      <c r="N3" s="37"/>
      <c r="O3" s="128" t="s">
        <v>61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31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211023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211023</v>
      </c>
      <c r="O5" s="33">
        <f t="shared" ref="O5:O48" si="2">(N5/O$50)</f>
        <v>269.16198979591837</v>
      </c>
      <c r="P5" s="6"/>
    </row>
    <row r="6" spans="1:133">
      <c r="A6" s="12"/>
      <c r="B6" s="25">
        <v>311</v>
      </c>
      <c r="C6" s="20" t="s">
        <v>1</v>
      </c>
      <c r="D6" s="46">
        <v>65813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65813</v>
      </c>
      <c r="O6" s="47">
        <f t="shared" si="2"/>
        <v>83.945153061224488</v>
      </c>
      <c r="P6" s="9"/>
    </row>
    <row r="7" spans="1:133">
      <c r="A7" s="12"/>
      <c r="B7" s="25">
        <v>312.41000000000003</v>
      </c>
      <c r="C7" s="20" t="s">
        <v>9</v>
      </c>
      <c r="D7" s="46">
        <v>33572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33572</v>
      </c>
      <c r="O7" s="47">
        <f t="shared" si="2"/>
        <v>42.821428571428569</v>
      </c>
      <c r="P7" s="9"/>
    </row>
    <row r="8" spans="1:133">
      <c r="A8" s="12"/>
      <c r="B8" s="25">
        <v>312.60000000000002</v>
      </c>
      <c r="C8" s="20" t="s">
        <v>10</v>
      </c>
      <c r="D8" s="46">
        <v>38436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38436</v>
      </c>
      <c r="O8" s="47">
        <f t="shared" si="2"/>
        <v>49.025510204081634</v>
      </c>
      <c r="P8" s="9"/>
    </row>
    <row r="9" spans="1:133">
      <c r="A9" s="12"/>
      <c r="B9" s="25">
        <v>314.10000000000002</v>
      </c>
      <c r="C9" s="20" t="s">
        <v>11</v>
      </c>
      <c r="D9" s="46">
        <v>45674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45674</v>
      </c>
      <c r="O9" s="47">
        <f t="shared" si="2"/>
        <v>58.257653061224488</v>
      </c>
      <c r="P9" s="9"/>
    </row>
    <row r="10" spans="1:133">
      <c r="A10" s="12"/>
      <c r="B10" s="25">
        <v>314.8</v>
      </c>
      <c r="C10" s="20" t="s">
        <v>12</v>
      </c>
      <c r="D10" s="46">
        <v>4237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4237</v>
      </c>
      <c r="O10" s="47">
        <f t="shared" si="2"/>
        <v>5.404336734693878</v>
      </c>
      <c r="P10" s="9"/>
    </row>
    <row r="11" spans="1:133">
      <c r="A11" s="12"/>
      <c r="B11" s="25">
        <v>315</v>
      </c>
      <c r="C11" s="20" t="s">
        <v>13</v>
      </c>
      <c r="D11" s="46">
        <v>23291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23291</v>
      </c>
      <c r="O11" s="47">
        <f t="shared" si="2"/>
        <v>29.707908163265305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41357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41357</v>
      </c>
      <c r="O12" s="45">
        <f t="shared" si="2"/>
        <v>52.751275510204081</v>
      </c>
      <c r="P12" s="10"/>
    </row>
    <row r="13" spans="1:133">
      <c r="A13" s="12"/>
      <c r="B13" s="25">
        <v>323.10000000000002</v>
      </c>
      <c r="C13" s="20" t="s">
        <v>16</v>
      </c>
      <c r="D13" s="46">
        <v>37318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37318</v>
      </c>
      <c r="O13" s="47">
        <f t="shared" si="2"/>
        <v>47.599489795918366</v>
      </c>
      <c r="P13" s="9"/>
    </row>
    <row r="14" spans="1:133">
      <c r="A14" s="12"/>
      <c r="B14" s="25">
        <v>329</v>
      </c>
      <c r="C14" s="20" t="s">
        <v>17</v>
      </c>
      <c r="D14" s="46">
        <v>4039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4039</v>
      </c>
      <c r="O14" s="47">
        <f t="shared" si="2"/>
        <v>5.1517857142857144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SUM(D16:D27)</f>
        <v>308401</v>
      </c>
      <c r="E15" s="32">
        <f t="shared" si="4"/>
        <v>64025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45000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417426</v>
      </c>
      <c r="O15" s="45">
        <f t="shared" si="2"/>
        <v>532.43112244897964</v>
      </c>
      <c r="P15" s="10"/>
    </row>
    <row r="16" spans="1:133">
      <c r="A16" s="12"/>
      <c r="B16" s="25">
        <v>331.2</v>
      </c>
      <c r="C16" s="20" t="s">
        <v>18</v>
      </c>
      <c r="D16" s="46">
        <v>1000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1000</v>
      </c>
      <c r="O16" s="47">
        <f t="shared" si="2"/>
        <v>1.2755102040816326</v>
      </c>
      <c r="P16" s="9"/>
    </row>
    <row r="17" spans="1:16">
      <c r="A17" s="12"/>
      <c r="B17" s="25">
        <v>331.5</v>
      </c>
      <c r="C17" s="20" t="s">
        <v>20</v>
      </c>
      <c r="D17" s="46">
        <v>0</v>
      </c>
      <c r="E17" s="46">
        <v>64025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64025</v>
      </c>
      <c r="O17" s="47">
        <f t="shared" si="2"/>
        <v>81.664540816326536</v>
      </c>
      <c r="P17" s="9"/>
    </row>
    <row r="18" spans="1:16">
      <c r="A18" s="12"/>
      <c r="B18" s="25">
        <v>331.69</v>
      </c>
      <c r="C18" s="20" t="s">
        <v>69</v>
      </c>
      <c r="D18" s="46">
        <v>34679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34679</v>
      </c>
      <c r="O18" s="47">
        <f t="shared" si="2"/>
        <v>44.233418367346935</v>
      </c>
      <c r="P18" s="9"/>
    </row>
    <row r="19" spans="1:16">
      <c r="A19" s="12"/>
      <c r="B19" s="25">
        <v>334.69</v>
      </c>
      <c r="C19" s="20" t="s">
        <v>70</v>
      </c>
      <c r="D19" s="46">
        <v>175532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175532</v>
      </c>
      <c r="O19" s="47">
        <f t="shared" si="2"/>
        <v>223.89285714285714</v>
      </c>
      <c r="P19" s="9"/>
    </row>
    <row r="20" spans="1:16">
      <c r="A20" s="12"/>
      <c r="B20" s="25">
        <v>335.12</v>
      </c>
      <c r="C20" s="20" t="s">
        <v>22</v>
      </c>
      <c r="D20" s="46">
        <v>32265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32265</v>
      </c>
      <c r="O20" s="47">
        <f t="shared" si="2"/>
        <v>41.154336734693878</v>
      </c>
      <c r="P20" s="9"/>
    </row>
    <row r="21" spans="1:16">
      <c r="A21" s="12"/>
      <c r="B21" s="25">
        <v>335.14</v>
      </c>
      <c r="C21" s="20" t="s">
        <v>23</v>
      </c>
      <c r="D21" s="46">
        <v>321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321</v>
      </c>
      <c r="O21" s="47">
        <f t="shared" si="2"/>
        <v>0.40943877551020408</v>
      </c>
      <c r="P21" s="9"/>
    </row>
    <row r="22" spans="1:16">
      <c r="A22" s="12"/>
      <c r="B22" s="25">
        <v>335.15</v>
      </c>
      <c r="C22" s="20" t="s">
        <v>24</v>
      </c>
      <c r="D22" s="46">
        <v>161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161</v>
      </c>
      <c r="O22" s="47">
        <f t="shared" si="2"/>
        <v>0.20535714285714285</v>
      </c>
      <c r="P22" s="9"/>
    </row>
    <row r="23" spans="1:16">
      <c r="A23" s="12"/>
      <c r="B23" s="25">
        <v>335.18</v>
      </c>
      <c r="C23" s="20" t="s">
        <v>25</v>
      </c>
      <c r="D23" s="46">
        <v>22115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22115</v>
      </c>
      <c r="O23" s="47">
        <f t="shared" si="2"/>
        <v>28.207908163265305</v>
      </c>
      <c r="P23" s="9"/>
    </row>
    <row r="24" spans="1:16">
      <c r="A24" s="12"/>
      <c r="B24" s="25">
        <v>335.49</v>
      </c>
      <c r="C24" s="20" t="s">
        <v>26</v>
      </c>
      <c r="D24" s="46">
        <v>1080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1080</v>
      </c>
      <c r="O24" s="47">
        <f t="shared" si="2"/>
        <v>1.3775510204081634</v>
      </c>
      <c r="P24" s="9"/>
    </row>
    <row r="25" spans="1:16">
      <c r="A25" s="12"/>
      <c r="B25" s="25">
        <v>337.3</v>
      </c>
      <c r="C25" s="20" t="s">
        <v>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45000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45000</v>
      </c>
      <c r="O25" s="47">
        <f t="shared" si="2"/>
        <v>57.397959183673471</v>
      </c>
      <c r="P25" s="9"/>
    </row>
    <row r="26" spans="1:16">
      <c r="A26" s="12"/>
      <c r="B26" s="25">
        <v>337.5</v>
      </c>
      <c r="C26" s="20" t="s">
        <v>71</v>
      </c>
      <c r="D26" s="46">
        <v>39748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39748</v>
      </c>
      <c r="O26" s="47">
        <f t="shared" si="2"/>
        <v>50.698979591836732</v>
      </c>
      <c r="P26" s="9"/>
    </row>
    <row r="27" spans="1:16">
      <c r="A27" s="12"/>
      <c r="B27" s="25">
        <v>337.7</v>
      </c>
      <c r="C27" s="20" t="s">
        <v>72</v>
      </c>
      <c r="D27" s="46">
        <v>1500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1500</v>
      </c>
      <c r="O27" s="47">
        <f t="shared" si="2"/>
        <v>1.9132653061224489</v>
      </c>
      <c r="P27" s="9"/>
    </row>
    <row r="28" spans="1:16" ht="15.75">
      <c r="A28" s="29" t="s">
        <v>33</v>
      </c>
      <c r="B28" s="30"/>
      <c r="C28" s="31"/>
      <c r="D28" s="32">
        <f t="shared" ref="D28:M28" si="6">SUM(D29:D36)</f>
        <v>40897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331942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>SUM(D28:M28)</f>
        <v>372839</v>
      </c>
      <c r="O28" s="45">
        <f t="shared" si="2"/>
        <v>475.55994897959181</v>
      </c>
      <c r="P28" s="10"/>
    </row>
    <row r="29" spans="1:16">
      <c r="A29" s="12"/>
      <c r="B29" s="25">
        <v>341.9</v>
      </c>
      <c r="C29" s="20" t="s">
        <v>36</v>
      </c>
      <c r="D29" s="46">
        <v>583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7">SUM(D29:M29)</f>
        <v>583</v>
      </c>
      <c r="O29" s="47">
        <f t="shared" si="2"/>
        <v>0.74362244897959184</v>
      </c>
      <c r="P29" s="9"/>
    </row>
    <row r="30" spans="1:16">
      <c r="A30" s="12"/>
      <c r="B30" s="25">
        <v>342.2</v>
      </c>
      <c r="C30" s="20" t="s">
        <v>38</v>
      </c>
      <c r="D30" s="46">
        <v>17000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17000</v>
      </c>
      <c r="O30" s="47">
        <f t="shared" si="2"/>
        <v>21.683673469387756</v>
      </c>
      <c r="P30" s="9"/>
    </row>
    <row r="31" spans="1:16">
      <c r="A31" s="12"/>
      <c r="B31" s="25">
        <v>343.3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127832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127832</v>
      </c>
      <c r="O31" s="47">
        <f t="shared" si="2"/>
        <v>163.05102040816325</v>
      </c>
      <c r="P31" s="9"/>
    </row>
    <row r="32" spans="1:16">
      <c r="A32" s="12"/>
      <c r="B32" s="25">
        <v>343.4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97745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97745</v>
      </c>
      <c r="O32" s="47">
        <f t="shared" si="2"/>
        <v>124.67474489795919</v>
      </c>
      <c r="P32" s="9"/>
    </row>
    <row r="33" spans="1:119">
      <c r="A33" s="12"/>
      <c r="B33" s="25">
        <v>343.5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91490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91490</v>
      </c>
      <c r="O33" s="47">
        <f t="shared" si="2"/>
        <v>116.69642857142857</v>
      </c>
      <c r="P33" s="9"/>
    </row>
    <row r="34" spans="1:119">
      <c r="A34" s="12"/>
      <c r="B34" s="25">
        <v>343.6</v>
      </c>
      <c r="C34" s="20" t="s">
        <v>65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14875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14875</v>
      </c>
      <c r="O34" s="47">
        <f t="shared" si="2"/>
        <v>18.973214285714285</v>
      </c>
      <c r="P34" s="9"/>
    </row>
    <row r="35" spans="1:119">
      <c r="A35" s="12"/>
      <c r="B35" s="25">
        <v>344.9</v>
      </c>
      <c r="C35" s="20" t="s">
        <v>42</v>
      </c>
      <c r="D35" s="46">
        <v>18460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18460</v>
      </c>
      <c r="O35" s="47">
        <f t="shared" si="2"/>
        <v>23.545918367346939</v>
      </c>
      <c r="P35" s="9"/>
    </row>
    <row r="36" spans="1:119">
      <c r="A36" s="12"/>
      <c r="B36" s="25">
        <v>347.4</v>
      </c>
      <c r="C36" s="20" t="s">
        <v>44</v>
      </c>
      <c r="D36" s="46">
        <v>4854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4854</v>
      </c>
      <c r="O36" s="47">
        <f t="shared" si="2"/>
        <v>6.1913265306122449</v>
      </c>
      <c r="P36" s="9"/>
    </row>
    <row r="37" spans="1:119" ht="15.75">
      <c r="A37" s="29" t="s">
        <v>34</v>
      </c>
      <c r="B37" s="30"/>
      <c r="C37" s="31"/>
      <c r="D37" s="32">
        <f t="shared" ref="D37:M37" si="8">SUM(D38:D39)</f>
        <v>1614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8" si="9">SUM(D37:M37)</f>
        <v>1614</v>
      </c>
      <c r="O37" s="45">
        <f t="shared" si="2"/>
        <v>2.0586734693877551</v>
      </c>
      <c r="P37" s="10"/>
    </row>
    <row r="38" spans="1:119">
      <c r="A38" s="13"/>
      <c r="B38" s="39">
        <v>351.5</v>
      </c>
      <c r="C38" s="21" t="s">
        <v>47</v>
      </c>
      <c r="D38" s="46">
        <v>1376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1376</v>
      </c>
      <c r="O38" s="47">
        <f t="shared" si="2"/>
        <v>1.7551020408163265</v>
      </c>
      <c r="P38" s="9"/>
    </row>
    <row r="39" spans="1:119">
      <c r="A39" s="13"/>
      <c r="B39" s="39">
        <v>359</v>
      </c>
      <c r="C39" s="21" t="s">
        <v>49</v>
      </c>
      <c r="D39" s="46">
        <v>238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238</v>
      </c>
      <c r="O39" s="47">
        <f t="shared" si="2"/>
        <v>0.30357142857142855</v>
      </c>
      <c r="P39" s="9"/>
    </row>
    <row r="40" spans="1:119" ht="15.75">
      <c r="A40" s="29" t="s">
        <v>2</v>
      </c>
      <c r="B40" s="30"/>
      <c r="C40" s="31"/>
      <c r="D40" s="32">
        <f t="shared" ref="D40:M40" si="10">SUM(D41:D45)</f>
        <v>114242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71620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9"/>
        <v>185862</v>
      </c>
      <c r="O40" s="45">
        <f t="shared" si="2"/>
        <v>237.06887755102042</v>
      </c>
      <c r="P40" s="10"/>
    </row>
    <row r="41" spans="1:119">
      <c r="A41" s="12"/>
      <c r="B41" s="25">
        <v>361.1</v>
      </c>
      <c r="C41" s="20" t="s">
        <v>50</v>
      </c>
      <c r="D41" s="46">
        <v>27</v>
      </c>
      <c r="E41" s="46">
        <v>0</v>
      </c>
      <c r="F41" s="46">
        <v>0</v>
      </c>
      <c r="G41" s="46">
        <v>0</v>
      </c>
      <c r="H41" s="46">
        <v>0</v>
      </c>
      <c r="I41" s="46">
        <v>14290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14317</v>
      </c>
      <c r="O41" s="47">
        <f t="shared" si="2"/>
        <v>18.261479591836736</v>
      </c>
      <c r="P41" s="9"/>
    </row>
    <row r="42" spans="1:119">
      <c r="A42" s="12"/>
      <c r="B42" s="25">
        <v>361.4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57330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57330</v>
      </c>
      <c r="O42" s="47">
        <f t="shared" si="2"/>
        <v>73.125</v>
      </c>
      <c r="P42" s="9"/>
    </row>
    <row r="43" spans="1:119">
      <c r="A43" s="12"/>
      <c r="B43" s="25">
        <v>362</v>
      </c>
      <c r="C43" s="20" t="s">
        <v>52</v>
      </c>
      <c r="D43" s="46">
        <v>16353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16353</v>
      </c>
      <c r="O43" s="47">
        <f t="shared" si="2"/>
        <v>20.858418367346939</v>
      </c>
      <c r="P43" s="9"/>
    </row>
    <row r="44" spans="1:119">
      <c r="A44" s="12"/>
      <c r="B44" s="25">
        <v>366</v>
      </c>
      <c r="C44" s="20" t="s">
        <v>53</v>
      </c>
      <c r="D44" s="46">
        <v>94169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94169</v>
      </c>
      <c r="O44" s="47">
        <f t="shared" si="2"/>
        <v>120.11352040816327</v>
      </c>
      <c r="P44" s="9"/>
    </row>
    <row r="45" spans="1:119">
      <c r="A45" s="12"/>
      <c r="B45" s="25">
        <v>369.9</v>
      </c>
      <c r="C45" s="20" t="s">
        <v>54</v>
      </c>
      <c r="D45" s="46">
        <v>3693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3693</v>
      </c>
      <c r="O45" s="47">
        <f t="shared" si="2"/>
        <v>4.7104591836734695</v>
      </c>
      <c r="P45" s="9"/>
    </row>
    <row r="46" spans="1:119" ht="15.75">
      <c r="A46" s="29" t="s">
        <v>35</v>
      </c>
      <c r="B46" s="30"/>
      <c r="C46" s="31"/>
      <c r="D46" s="32">
        <f t="shared" ref="D46:M46" si="11">SUM(D47:D47)</f>
        <v>170</v>
      </c>
      <c r="E46" s="32">
        <f t="shared" si="11"/>
        <v>150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9"/>
        <v>320</v>
      </c>
      <c r="O46" s="45">
        <f t="shared" si="2"/>
        <v>0.40816326530612246</v>
      </c>
      <c r="P46" s="9"/>
    </row>
    <row r="47" spans="1:119" ht="15.75" thickBot="1">
      <c r="A47" s="12"/>
      <c r="B47" s="25">
        <v>381</v>
      </c>
      <c r="C47" s="20" t="s">
        <v>73</v>
      </c>
      <c r="D47" s="46">
        <v>170</v>
      </c>
      <c r="E47" s="46">
        <v>150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320</v>
      </c>
      <c r="O47" s="47">
        <f t="shared" si="2"/>
        <v>0.40816326530612246</v>
      </c>
      <c r="P47" s="9"/>
    </row>
    <row r="48" spans="1:119" ht="16.5" thickBot="1">
      <c r="A48" s="14" t="s">
        <v>45</v>
      </c>
      <c r="B48" s="23"/>
      <c r="C48" s="22"/>
      <c r="D48" s="15">
        <f t="shared" ref="D48:M48" si="12">SUM(D5,D12,D15,D28,D37,D40,D46)</f>
        <v>717704</v>
      </c>
      <c r="E48" s="15">
        <f t="shared" si="12"/>
        <v>64175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448562</v>
      </c>
      <c r="J48" s="15">
        <f t="shared" si="12"/>
        <v>0</v>
      </c>
      <c r="K48" s="15">
        <f t="shared" si="12"/>
        <v>0</v>
      </c>
      <c r="L48" s="15">
        <f t="shared" si="12"/>
        <v>0</v>
      </c>
      <c r="M48" s="15">
        <f t="shared" si="12"/>
        <v>0</v>
      </c>
      <c r="N48" s="15">
        <f t="shared" si="9"/>
        <v>1230441</v>
      </c>
      <c r="O48" s="38">
        <f t="shared" si="2"/>
        <v>1569.4400510204082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5" t="s">
        <v>74</v>
      </c>
      <c r="M50" s="115"/>
      <c r="N50" s="115"/>
      <c r="O50" s="43">
        <v>784</v>
      </c>
    </row>
    <row r="51" spans="1:15">
      <c r="A51" s="116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4"/>
    </row>
    <row r="52" spans="1:15" ht="15.75" customHeight="1" thickBot="1">
      <c r="A52" s="117" t="s">
        <v>67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63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64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56</v>
      </c>
      <c r="B3" s="105"/>
      <c r="C3" s="106"/>
      <c r="D3" s="125" t="s">
        <v>29</v>
      </c>
      <c r="E3" s="126"/>
      <c r="F3" s="126"/>
      <c r="G3" s="126"/>
      <c r="H3" s="127"/>
      <c r="I3" s="125" t="s">
        <v>30</v>
      </c>
      <c r="J3" s="127"/>
      <c r="K3" s="125" t="s">
        <v>32</v>
      </c>
      <c r="L3" s="127"/>
      <c r="M3" s="36"/>
      <c r="N3" s="37"/>
      <c r="O3" s="128" t="s">
        <v>61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31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195206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195206</v>
      </c>
      <c r="O5" s="33">
        <f t="shared" ref="O5:O45" si="2">(N5/O$47)</f>
        <v>251.23037323037323</v>
      </c>
      <c r="P5" s="6"/>
    </row>
    <row r="6" spans="1:133">
      <c r="A6" s="12"/>
      <c r="B6" s="25">
        <v>311</v>
      </c>
      <c r="C6" s="20" t="s">
        <v>1</v>
      </c>
      <c r="D6" s="46">
        <v>65348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65348</v>
      </c>
      <c r="O6" s="47">
        <f t="shared" si="2"/>
        <v>84.102960102960097</v>
      </c>
      <c r="P6" s="9"/>
    </row>
    <row r="7" spans="1:133">
      <c r="A7" s="12"/>
      <c r="B7" s="25">
        <v>312.41000000000003</v>
      </c>
      <c r="C7" s="20" t="s">
        <v>9</v>
      </c>
      <c r="D7" s="46">
        <v>31124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31124</v>
      </c>
      <c r="O7" s="47">
        <f t="shared" si="2"/>
        <v>40.056628056628057</v>
      </c>
      <c r="P7" s="9"/>
    </row>
    <row r="8" spans="1:133">
      <c r="A8" s="12"/>
      <c r="B8" s="25">
        <v>312.60000000000002</v>
      </c>
      <c r="C8" s="20" t="s">
        <v>10</v>
      </c>
      <c r="D8" s="46">
        <v>31947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31947</v>
      </c>
      <c r="O8" s="47">
        <f t="shared" si="2"/>
        <v>41.115830115830114</v>
      </c>
      <c r="P8" s="9"/>
    </row>
    <row r="9" spans="1:133">
      <c r="A9" s="12"/>
      <c r="B9" s="25">
        <v>314.10000000000002</v>
      </c>
      <c r="C9" s="20" t="s">
        <v>11</v>
      </c>
      <c r="D9" s="46">
        <v>48572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48572</v>
      </c>
      <c r="O9" s="47">
        <f t="shared" si="2"/>
        <v>62.512226512226512</v>
      </c>
      <c r="P9" s="9"/>
    </row>
    <row r="10" spans="1:133">
      <c r="A10" s="12"/>
      <c r="B10" s="25">
        <v>314.8</v>
      </c>
      <c r="C10" s="20" t="s">
        <v>12</v>
      </c>
      <c r="D10" s="46">
        <v>3568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3568</v>
      </c>
      <c r="O10" s="47">
        <f t="shared" si="2"/>
        <v>4.5920205920205923</v>
      </c>
      <c r="P10" s="9"/>
    </row>
    <row r="11" spans="1:133">
      <c r="A11" s="12"/>
      <c r="B11" s="25">
        <v>315</v>
      </c>
      <c r="C11" s="20" t="s">
        <v>13</v>
      </c>
      <c r="D11" s="46">
        <v>14647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14647</v>
      </c>
      <c r="O11" s="47">
        <f t="shared" si="2"/>
        <v>18.850707850707849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45514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45514</v>
      </c>
      <c r="O12" s="45">
        <f t="shared" si="2"/>
        <v>58.576576576576578</v>
      </c>
      <c r="P12" s="10"/>
    </row>
    <row r="13" spans="1:133">
      <c r="A13" s="12"/>
      <c r="B13" s="25">
        <v>323.10000000000002</v>
      </c>
      <c r="C13" s="20" t="s">
        <v>16</v>
      </c>
      <c r="D13" s="46">
        <v>41096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41096</v>
      </c>
      <c r="O13" s="47">
        <f t="shared" si="2"/>
        <v>52.890604890604891</v>
      </c>
      <c r="P13" s="9"/>
    </row>
    <row r="14" spans="1:133">
      <c r="A14" s="12"/>
      <c r="B14" s="25">
        <v>329</v>
      </c>
      <c r="C14" s="20" t="s">
        <v>17</v>
      </c>
      <c r="D14" s="46">
        <v>4418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4418</v>
      </c>
      <c r="O14" s="47">
        <f t="shared" si="2"/>
        <v>5.685971685971686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SUM(D16:D24)</f>
        <v>136003</v>
      </c>
      <c r="E15" s="32">
        <f t="shared" si="4"/>
        <v>0</v>
      </c>
      <c r="F15" s="32">
        <f t="shared" si="4"/>
        <v>0</v>
      </c>
      <c r="G15" s="32">
        <f t="shared" si="4"/>
        <v>28535</v>
      </c>
      <c r="H15" s="32">
        <f t="shared" si="4"/>
        <v>0</v>
      </c>
      <c r="I15" s="32">
        <f t="shared" si="4"/>
        <v>45000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209538</v>
      </c>
      <c r="O15" s="45">
        <f t="shared" si="2"/>
        <v>269.67567567567568</v>
      </c>
      <c r="P15" s="10"/>
    </row>
    <row r="16" spans="1:133">
      <c r="A16" s="12"/>
      <c r="B16" s="25">
        <v>331.2</v>
      </c>
      <c r="C16" s="20" t="s">
        <v>18</v>
      </c>
      <c r="D16" s="46">
        <v>41802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41802</v>
      </c>
      <c r="O16" s="47">
        <f t="shared" si="2"/>
        <v>53.799227799227801</v>
      </c>
      <c r="P16" s="9"/>
    </row>
    <row r="17" spans="1:16">
      <c r="A17" s="12"/>
      <c r="B17" s="25">
        <v>331.5</v>
      </c>
      <c r="C17" s="20" t="s">
        <v>20</v>
      </c>
      <c r="D17" s="46">
        <v>0</v>
      </c>
      <c r="E17" s="46">
        <v>0</v>
      </c>
      <c r="F17" s="46">
        <v>0</v>
      </c>
      <c r="G17" s="46">
        <v>28535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28535</v>
      </c>
      <c r="O17" s="47">
        <f t="shared" si="2"/>
        <v>36.724581724581725</v>
      </c>
      <c r="P17" s="9"/>
    </row>
    <row r="18" spans="1:16">
      <c r="A18" s="12"/>
      <c r="B18" s="25">
        <v>334.7</v>
      </c>
      <c r="C18" s="20" t="s">
        <v>21</v>
      </c>
      <c r="D18" s="46">
        <v>43719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43719</v>
      </c>
      <c r="O18" s="47">
        <f t="shared" si="2"/>
        <v>56.266409266409269</v>
      </c>
      <c r="P18" s="9"/>
    </row>
    <row r="19" spans="1:16">
      <c r="A19" s="12"/>
      <c r="B19" s="25">
        <v>335.12</v>
      </c>
      <c r="C19" s="20" t="s">
        <v>22</v>
      </c>
      <c r="D19" s="46">
        <v>29460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29460</v>
      </c>
      <c r="O19" s="47">
        <f t="shared" si="2"/>
        <v>37.915057915057915</v>
      </c>
      <c r="P19" s="9"/>
    </row>
    <row r="20" spans="1:16">
      <c r="A20" s="12"/>
      <c r="B20" s="25">
        <v>335.14</v>
      </c>
      <c r="C20" s="20" t="s">
        <v>23</v>
      </c>
      <c r="D20" s="46">
        <v>533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533</v>
      </c>
      <c r="O20" s="47">
        <f t="shared" si="2"/>
        <v>0.68597168597168601</v>
      </c>
      <c r="P20" s="9"/>
    </row>
    <row r="21" spans="1:16">
      <c r="A21" s="12"/>
      <c r="B21" s="25">
        <v>335.15</v>
      </c>
      <c r="C21" s="20" t="s">
        <v>24</v>
      </c>
      <c r="D21" s="46">
        <v>161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161</v>
      </c>
      <c r="O21" s="47">
        <f t="shared" si="2"/>
        <v>0.2072072072072072</v>
      </c>
      <c r="P21" s="9"/>
    </row>
    <row r="22" spans="1:16">
      <c r="A22" s="12"/>
      <c r="B22" s="25">
        <v>335.18</v>
      </c>
      <c r="C22" s="20" t="s">
        <v>25</v>
      </c>
      <c r="D22" s="46">
        <v>19275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19275</v>
      </c>
      <c r="O22" s="47">
        <f t="shared" si="2"/>
        <v>24.806949806949806</v>
      </c>
      <c r="P22" s="9"/>
    </row>
    <row r="23" spans="1:16">
      <c r="A23" s="12"/>
      <c r="B23" s="25">
        <v>335.49</v>
      </c>
      <c r="C23" s="20" t="s">
        <v>26</v>
      </c>
      <c r="D23" s="46">
        <v>1053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1053</v>
      </c>
      <c r="O23" s="47">
        <f t="shared" si="2"/>
        <v>1.3552123552123552</v>
      </c>
      <c r="P23" s="9"/>
    </row>
    <row r="24" spans="1:16">
      <c r="A24" s="12"/>
      <c r="B24" s="25">
        <v>337.3</v>
      </c>
      <c r="C24" s="20" t="s">
        <v>28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45000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45000</v>
      </c>
      <c r="O24" s="47">
        <f t="shared" si="2"/>
        <v>57.915057915057915</v>
      </c>
      <c r="P24" s="9"/>
    </row>
    <row r="25" spans="1:16" ht="15.75">
      <c r="A25" s="29" t="s">
        <v>33</v>
      </c>
      <c r="B25" s="30"/>
      <c r="C25" s="31"/>
      <c r="D25" s="32">
        <f t="shared" ref="D25:M25" si="6">SUM(D26:D35)</f>
        <v>43227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327989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>SUM(D25:M25)</f>
        <v>371216</v>
      </c>
      <c r="O25" s="45">
        <f t="shared" si="2"/>
        <v>477.75546975546973</v>
      </c>
      <c r="P25" s="10"/>
    </row>
    <row r="26" spans="1:16">
      <c r="A26" s="12"/>
      <c r="B26" s="25">
        <v>341.9</v>
      </c>
      <c r="C26" s="20" t="s">
        <v>36</v>
      </c>
      <c r="D26" s="46">
        <v>816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5" si="7">SUM(D26:M26)</f>
        <v>816</v>
      </c>
      <c r="O26" s="47">
        <f t="shared" si="2"/>
        <v>1.0501930501930501</v>
      </c>
      <c r="P26" s="9"/>
    </row>
    <row r="27" spans="1:16">
      <c r="A27" s="12"/>
      <c r="B27" s="25">
        <v>342.1</v>
      </c>
      <c r="C27" s="20" t="s">
        <v>37</v>
      </c>
      <c r="D27" s="46">
        <v>135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135</v>
      </c>
      <c r="O27" s="47">
        <f t="shared" si="2"/>
        <v>0.17374517374517376</v>
      </c>
      <c r="P27" s="9"/>
    </row>
    <row r="28" spans="1:16">
      <c r="A28" s="12"/>
      <c r="B28" s="25">
        <v>342.2</v>
      </c>
      <c r="C28" s="20" t="s">
        <v>38</v>
      </c>
      <c r="D28" s="46">
        <v>20300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20300</v>
      </c>
      <c r="O28" s="47">
        <f t="shared" si="2"/>
        <v>26.126126126126128</v>
      </c>
      <c r="P28" s="9"/>
    </row>
    <row r="29" spans="1:16">
      <c r="A29" s="12"/>
      <c r="B29" s="25">
        <v>343.3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127376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127376</v>
      </c>
      <c r="O29" s="47">
        <f t="shared" si="2"/>
        <v>163.93307593307594</v>
      </c>
      <c r="P29" s="9"/>
    </row>
    <row r="30" spans="1:16">
      <c r="A30" s="12"/>
      <c r="B30" s="25">
        <v>343.4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97512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97512</v>
      </c>
      <c r="O30" s="47">
        <f t="shared" si="2"/>
        <v>125.4980694980695</v>
      </c>
      <c r="P30" s="9"/>
    </row>
    <row r="31" spans="1:16">
      <c r="A31" s="12"/>
      <c r="B31" s="25">
        <v>343.5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87532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87532</v>
      </c>
      <c r="O31" s="47">
        <f t="shared" si="2"/>
        <v>112.65379665379665</v>
      </c>
      <c r="P31" s="9"/>
    </row>
    <row r="32" spans="1:16">
      <c r="A32" s="12"/>
      <c r="B32" s="25">
        <v>343.6</v>
      </c>
      <c r="C32" s="20" t="s">
        <v>65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15569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15569</v>
      </c>
      <c r="O32" s="47">
        <f t="shared" si="2"/>
        <v>20.037323037323038</v>
      </c>
      <c r="P32" s="9"/>
    </row>
    <row r="33" spans="1:119">
      <c r="A33" s="12"/>
      <c r="B33" s="25">
        <v>344.9</v>
      </c>
      <c r="C33" s="20" t="s">
        <v>42</v>
      </c>
      <c r="D33" s="46">
        <v>15112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15112</v>
      </c>
      <c r="O33" s="47">
        <f t="shared" si="2"/>
        <v>19.44916344916345</v>
      </c>
      <c r="P33" s="9"/>
    </row>
    <row r="34" spans="1:119">
      <c r="A34" s="12"/>
      <c r="B34" s="25">
        <v>347.2</v>
      </c>
      <c r="C34" s="20" t="s">
        <v>43</v>
      </c>
      <c r="D34" s="46">
        <v>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25</v>
      </c>
      <c r="O34" s="47">
        <f t="shared" si="2"/>
        <v>3.2175032175032175E-2</v>
      </c>
      <c r="P34" s="9"/>
    </row>
    <row r="35" spans="1:119">
      <c r="A35" s="12"/>
      <c r="B35" s="25">
        <v>347.4</v>
      </c>
      <c r="C35" s="20" t="s">
        <v>44</v>
      </c>
      <c r="D35" s="46">
        <v>6839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6839</v>
      </c>
      <c r="O35" s="47">
        <f t="shared" si="2"/>
        <v>8.8018018018018012</v>
      </c>
      <c r="P35" s="9"/>
    </row>
    <row r="36" spans="1:119" ht="15.75">
      <c r="A36" s="29" t="s">
        <v>34</v>
      </c>
      <c r="B36" s="30"/>
      <c r="C36" s="31"/>
      <c r="D36" s="32">
        <f t="shared" ref="D36:M36" si="8">SUM(D37:D38)</f>
        <v>3335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5" si="9">SUM(D36:M36)</f>
        <v>3335</v>
      </c>
      <c r="O36" s="45">
        <f t="shared" si="2"/>
        <v>4.2921492921492925</v>
      </c>
      <c r="P36" s="10"/>
    </row>
    <row r="37" spans="1:119">
      <c r="A37" s="13"/>
      <c r="B37" s="39">
        <v>351.5</v>
      </c>
      <c r="C37" s="21" t="s">
        <v>47</v>
      </c>
      <c r="D37" s="46">
        <v>2459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2459</v>
      </c>
      <c r="O37" s="47">
        <f t="shared" si="2"/>
        <v>3.1647361647361647</v>
      </c>
      <c r="P37" s="9"/>
    </row>
    <row r="38" spans="1:119">
      <c r="A38" s="13"/>
      <c r="B38" s="39">
        <v>358.2</v>
      </c>
      <c r="C38" s="21" t="s">
        <v>48</v>
      </c>
      <c r="D38" s="46">
        <v>876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876</v>
      </c>
      <c r="O38" s="47">
        <f t="shared" si="2"/>
        <v>1.1274131274131274</v>
      </c>
      <c r="P38" s="9"/>
    </row>
    <row r="39" spans="1:119" ht="15.75">
      <c r="A39" s="29" t="s">
        <v>2</v>
      </c>
      <c r="B39" s="30"/>
      <c r="C39" s="31"/>
      <c r="D39" s="32">
        <f t="shared" ref="D39:M39" si="10">SUM(D40:D44)</f>
        <v>49465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112458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9"/>
        <v>161923</v>
      </c>
      <c r="O39" s="45">
        <f t="shared" si="2"/>
        <v>208.39510939510939</v>
      </c>
      <c r="P39" s="10"/>
    </row>
    <row r="40" spans="1:119">
      <c r="A40" s="12"/>
      <c r="B40" s="25">
        <v>361.1</v>
      </c>
      <c r="C40" s="20" t="s">
        <v>50</v>
      </c>
      <c r="D40" s="46">
        <v>27</v>
      </c>
      <c r="E40" s="46">
        <v>0</v>
      </c>
      <c r="F40" s="46">
        <v>0</v>
      </c>
      <c r="G40" s="46">
        <v>0</v>
      </c>
      <c r="H40" s="46">
        <v>0</v>
      </c>
      <c r="I40" s="46">
        <v>16698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16725</v>
      </c>
      <c r="O40" s="47">
        <f t="shared" si="2"/>
        <v>21.525096525096526</v>
      </c>
      <c r="P40" s="9"/>
    </row>
    <row r="41" spans="1:119">
      <c r="A41" s="12"/>
      <c r="B41" s="25">
        <v>361.4</v>
      </c>
      <c r="C41" s="20" t="s">
        <v>51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89666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89666</v>
      </c>
      <c r="O41" s="47">
        <f t="shared" si="2"/>
        <v>115.4002574002574</v>
      </c>
      <c r="P41" s="9"/>
    </row>
    <row r="42" spans="1:119">
      <c r="A42" s="12"/>
      <c r="B42" s="25">
        <v>362</v>
      </c>
      <c r="C42" s="20" t="s">
        <v>52</v>
      </c>
      <c r="D42" s="46">
        <v>9216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9216</v>
      </c>
      <c r="O42" s="47">
        <f t="shared" si="2"/>
        <v>11.86100386100386</v>
      </c>
      <c r="P42" s="9"/>
    </row>
    <row r="43" spans="1:119">
      <c r="A43" s="12"/>
      <c r="B43" s="25">
        <v>366</v>
      </c>
      <c r="C43" s="20" t="s">
        <v>53</v>
      </c>
      <c r="D43" s="46">
        <v>27044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27044</v>
      </c>
      <c r="O43" s="47">
        <f t="shared" si="2"/>
        <v>34.805662805662806</v>
      </c>
      <c r="P43" s="9"/>
    </row>
    <row r="44" spans="1:119" ht="15.75" thickBot="1">
      <c r="A44" s="12"/>
      <c r="B44" s="25">
        <v>369.9</v>
      </c>
      <c r="C44" s="20" t="s">
        <v>54</v>
      </c>
      <c r="D44" s="46">
        <v>13178</v>
      </c>
      <c r="E44" s="46">
        <v>0</v>
      </c>
      <c r="F44" s="46">
        <v>0</v>
      </c>
      <c r="G44" s="46">
        <v>0</v>
      </c>
      <c r="H44" s="46">
        <v>0</v>
      </c>
      <c r="I44" s="46">
        <v>6094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19272</v>
      </c>
      <c r="O44" s="47">
        <f t="shared" si="2"/>
        <v>24.803088803088801</v>
      </c>
      <c r="P44" s="9"/>
    </row>
    <row r="45" spans="1:119" ht="16.5" thickBot="1">
      <c r="A45" s="14" t="s">
        <v>45</v>
      </c>
      <c r="B45" s="23"/>
      <c r="C45" s="22"/>
      <c r="D45" s="15">
        <f>SUM(D5,D12,D15,D25,D36,D39)</f>
        <v>472750</v>
      </c>
      <c r="E45" s="15">
        <f t="shared" ref="E45:M45" si="11">SUM(E5,E12,E15,E25,E36,E39)</f>
        <v>0</v>
      </c>
      <c r="F45" s="15">
        <f t="shared" si="11"/>
        <v>0</v>
      </c>
      <c r="G45" s="15">
        <f t="shared" si="11"/>
        <v>28535</v>
      </c>
      <c r="H45" s="15">
        <f t="shared" si="11"/>
        <v>0</v>
      </c>
      <c r="I45" s="15">
        <f t="shared" si="11"/>
        <v>485447</v>
      </c>
      <c r="J45" s="15">
        <f t="shared" si="11"/>
        <v>0</v>
      </c>
      <c r="K45" s="15">
        <f t="shared" si="11"/>
        <v>0</v>
      </c>
      <c r="L45" s="15">
        <f t="shared" si="11"/>
        <v>0</v>
      </c>
      <c r="M45" s="15">
        <f t="shared" si="11"/>
        <v>0</v>
      </c>
      <c r="N45" s="15">
        <f t="shared" si="9"/>
        <v>986732</v>
      </c>
      <c r="O45" s="38">
        <f t="shared" si="2"/>
        <v>1269.9253539253539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5" t="s">
        <v>66</v>
      </c>
      <c r="M47" s="115"/>
      <c r="N47" s="115"/>
      <c r="O47" s="43">
        <v>777</v>
      </c>
    </row>
    <row r="48" spans="1:119">
      <c r="A48" s="116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4"/>
    </row>
    <row r="49" spans="1:15" ht="15.75" thickBot="1">
      <c r="A49" s="117" t="s">
        <v>67</v>
      </c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63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46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56</v>
      </c>
      <c r="B3" s="105"/>
      <c r="C3" s="106"/>
      <c r="D3" s="125" t="s">
        <v>29</v>
      </c>
      <c r="E3" s="126"/>
      <c r="F3" s="126"/>
      <c r="G3" s="126"/>
      <c r="H3" s="127"/>
      <c r="I3" s="125" t="s">
        <v>30</v>
      </c>
      <c r="J3" s="127"/>
      <c r="K3" s="125" t="s">
        <v>32</v>
      </c>
      <c r="L3" s="127"/>
      <c r="M3" s="36"/>
      <c r="N3" s="37"/>
      <c r="O3" s="128" t="s">
        <v>61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31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199718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199718</v>
      </c>
      <c r="O5" s="33">
        <f t="shared" ref="O5:O49" si="1">(N5/O$51)</f>
        <v>257.36855670103091</v>
      </c>
      <c r="P5" s="6"/>
    </row>
    <row r="6" spans="1:133">
      <c r="A6" s="12"/>
      <c r="B6" s="25">
        <v>311</v>
      </c>
      <c r="C6" s="20" t="s">
        <v>1</v>
      </c>
      <c r="D6" s="46">
        <v>63132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63132</v>
      </c>
      <c r="O6" s="47">
        <f t="shared" si="1"/>
        <v>81.355670103092777</v>
      </c>
      <c r="P6" s="9"/>
    </row>
    <row r="7" spans="1:133">
      <c r="A7" s="12"/>
      <c r="B7" s="25">
        <v>312.41000000000003</v>
      </c>
      <c r="C7" s="20" t="s">
        <v>9</v>
      </c>
      <c r="D7" s="46">
        <v>34252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34252</v>
      </c>
      <c r="O7" s="47">
        <f t="shared" si="1"/>
        <v>44.139175257731956</v>
      </c>
      <c r="P7" s="9"/>
    </row>
    <row r="8" spans="1:133">
      <c r="A8" s="12"/>
      <c r="B8" s="25">
        <v>312.60000000000002</v>
      </c>
      <c r="C8" s="20" t="s">
        <v>10</v>
      </c>
      <c r="D8" s="46">
        <v>30664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30664</v>
      </c>
      <c r="O8" s="47">
        <f t="shared" si="1"/>
        <v>39.515463917525771</v>
      </c>
      <c r="P8" s="9"/>
    </row>
    <row r="9" spans="1:133">
      <c r="A9" s="12"/>
      <c r="B9" s="25">
        <v>314.10000000000002</v>
      </c>
      <c r="C9" s="20" t="s">
        <v>11</v>
      </c>
      <c r="D9" s="46">
        <v>41036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41036</v>
      </c>
      <c r="O9" s="47">
        <f t="shared" si="1"/>
        <v>52.881443298969074</v>
      </c>
      <c r="P9" s="9"/>
    </row>
    <row r="10" spans="1:133">
      <c r="A10" s="12"/>
      <c r="B10" s="25">
        <v>314.8</v>
      </c>
      <c r="C10" s="20" t="s">
        <v>12</v>
      </c>
      <c r="D10" s="46">
        <v>3979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3979</v>
      </c>
      <c r="O10" s="47">
        <f t="shared" si="1"/>
        <v>5.1275773195876289</v>
      </c>
      <c r="P10" s="9"/>
    </row>
    <row r="11" spans="1:133">
      <c r="A11" s="12"/>
      <c r="B11" s="25">
        <v>315</v>
      </c>
      <c r="C11" s="20" t="s">
        <v>13</v>
      </c>
      <c r="D11" s="46">
        <v>23228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23228</v>
      </c>
      <c r="O11" s="47">
        <f t="shared" si="1"/>
        <v>29.932989690721648</v>
      </c>
      <c r="P11" s="9"/>
    </row>
    <row r="12" spans="1:133">
      <c r="A12" s="12"/>
      <c r="B12" s="25">
        <v>316</v>
      </c>
      <c r="C12" s="20" t="s">
        <v>14</v>
      </c>
      <c r="D12" s="46">
        <v>3427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3427</v>
      </c>
      <c r="O12" s="47">
        <f t="shared" si="1"/>
        <v>4.4162371134020617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39473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39473</v>
      </c>
      <c r="O13" s="45">
        <f t="shared" si="1"/>
        <v>50.867268041237111</v>
      </c>
      <c r="P13" s="10"/>
    </row>
    <row r="14" spans="1:133">
      <c r="A14" s="12"/>
      <c r="B14" s="25">
        <v>323.10000000000002</v>
      </c>
      <c r="C14" s="20" t="s">
        <v>16</v>
      </c>
      <c r="D14" s="46">
        <v>37933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37933</v>
      </c>
      <c r="O14" s="47">
        <f t="shared" si="1"/>
        <v>48.882731958762889</v>
      </c>
      <c r="P14" s="9"/>
    </row>
    <row r="15" spans="1:133">
      <c r="A15" s="12"/>
      <c r="B15" s="25">
        <v>329</v>
      </c>
      <c r="C15" s="20" t="s">
        <v>17</v>
      </c>
      <c r="D15" s="46">
        <v>1540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1540</v>
      </c>
      <c r="O15" s="47">
        <f t="shared" si="1"/>
        <v>1.9845360824742269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SUM(D17:D26)</f>
        <v>331687</v>
      </c>
      <c r="E16" s="32">
        <f t="shared" si="4"/>
        <v>0</v>
      </c>
      <c r="F16" s="32">
        <f t="shared" si="4"/>
        <v>0</v>
      </c>
      <c r="G16" s="32">
        <f t="shared" si="4"/>
        <v>495505</v>
      </c>
      <c r="H16" s="32">
        <f t="shared" si="4"/>
        <v>0</v>
      </c>
      <c r="I16" s="32">
        <f t="shared" si="4"/>
        <v>45000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>SUM(D16:M16)</f>
        <v>872192</v>
      </c>
      <c r="O16" s="45">
        <f t="shared" si="1"/>
        <v>1123.9587628865979</v>
      </c>
      <c r="P16" s="10"/>
    </row>
    <row r="17" spans="1:16">
      <c r="A17" s="12"/>
      <c r="B17" s="25">
        <v>331.2</v>
      </c>
      <c r="C17" s="20" t="s">
        <v>18</v>
      </c>
      <c r="D17" s="46">
        <v>119953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5">SUM(D17:M17)</f>
        <v>119953</v>
      </c>
      <c r="O17" s="47">
        <f t="shared" si="1"/>
        <v>154.57860824742269</v>
      </c>
      <c r="P17" s="9"/>
    </row>
    <row r="18" spans="1:16">
      <c r="A18" s="12"/>
      <c r="B18" s="25">
        <v>331.5</v>
      </c>
      <c r="C18" s="20" t="s">
        <v>20</v>
      </c>
      <c r="D18" s="46">
        <v>0</v>
      </c>
      <c r="E18" s="46">
        <v>0</v>
      </c>
      <c r="F18" s="46">
        <v>0</v>
      </c>
      <c r="G18" s="46">
        <v>495505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495505</v>
      </c>
      <c r="O18" s="47">
        <f t="shared" si="1"/>
        <v>638.53737113402065</v>
      </c>
      <c r="P18" s="9"/>
    </row>
    <row r="19" spans="1:16">
      <c r="A19" s="12"/>
      <c r="B19" s="25">
        <v>334.7</v>
      </c>
      <c r="C19" s="20" t="s">
        <v>21</v>
      </c>
      <c r="D19" s="46">
        <v>155845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155845</v>
      </c>
      <c r="O19" s="47">
        <f t="shared" si="1"/>
        <v>200.83118556701032</v>
      </c>
      <c r="P19" s="9"/>
    </row>
    <row r="20" spans="1:16">
      <c r="A20" s="12"/>
      <c r="B20" s="25">
        <v>335.12</v>
      </c>
      <c r="C20" s="20" t="s">
        <v>22</v>
      </c>
      <c r="D20" s="46">
        <v>32141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32141</v>
      </c>
      <c r="O20" s="47">
        <f t="shared" si="1"/>
        <v>41.418814432989691</v>
      </c>
      <c r="P20" s="9"/>
    </row>
    <row r="21" spans="1:16">
      <c r="A21" s="12"/>
      <c r="B21" s="25">
        <v>335.14</v>
      </c>
      <c r="C21" s="20" t="s">
        <v>23</v>
      </c>
      <c r="D21" s="46">
        <v>354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354</v>
      </c>
      <c r="O21" s="47">
        <f t="shared" si="1"/>
        <v>0.45618556701030927</v>
      </c>
      <c r="P21" s="9"/>
    </row>
    <row r="22" spans="1:16">
      <c r="A22" s="12"/>
      <c r="B22" s="25">
        <v>335.15</v>
      </c>
      <c r="C22" s="20" t="s">
        <v>24</v>
      </c>
      <c r="D22" s="46">
        <v>187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187</v>
      </c>
      <c r="O22" s="47">
        <f t="shared" si="1"/>
        <v>0.24097938144329897</v>
      </c>
      <c r="P22" s="9"/>
    </row>
    <row r="23" spans="1:16">
      <c r="A23" s="12"/>
      <c r="B23" s="25">
        <v>335.18</v>
      </c>
      <c r="C23" s="20" t="s">
        <v>25</v>
      </c>
      <c r="D23" s="46">
        <v>19486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19486</v>
      </c>
      <c r="O23" s="47">
        <f t="shared" si="1"/>
        <v>25.11082474226804</v>
      </c>
      <c r="P23" s="9"/>
    </row>
    <row r="24" spans="1:16">
      <c r="A24" s="12"/>
      <c r="B24" s="25">
        <v>335.49</v>
      </c>
      <c r="C24" s="20" t="s">
        <v>26</v>
      </c>
      <c r="D24" s="46">
        <v>851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851</v>
      </c>
      <c r="O24" s="47">
        <f t="shared" si="1"/>
        <v>1.0966494845360826</v>
      </c>
      <c r="P24" s="9"/>
    </row>
    <row r="25" spans="1:16">
      <c r="A25" s="12"/>
      <c r="B25" s="25">
        <v>337.2</v>
      </c>
      <c r="C25" s="20" t="s">
        <v>27</v>
      </c>
      <c r="D25" s="46">
        <v>2870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2870</v>
      </c>
      <c r="O25" s="47">
        <f t="shared" si="1"/>
        <v>3.6984536082474229</v>
      </c>
      <c r="P25" s="9"/>
    </row>
    <row r="26" spans="1:16">
      <c r="A26" s="12"/>
      <c r="B26" s="25">
        <v>337.3</v>
      </c>
      <c r="C26" s="20" t="s">
        <v>28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45000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45000</v>
      </c>
      <c r="O26" s="47">
        <f t="shared" si="1"/>
        <v>57.989690721649481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SUM(D28:D36)</f>
        <v>55323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334807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>SUM(D27:M27)</f>
        <v>390130</v>
      </c>
      <c r="O27" s="45">
        <f t="shared" si="1"/>
        <v>502.74484536082474</v>
      </c>
      <c r="P27" s="10"/>
    </row>
    <row r="28" spans="1:16">
      <c r="A28" s="12"/>
      <c r="B28" s="25">
        <v>341.9</v>
      </c>
      <c r="C28" s="20" t="s">
        <v>36</v>
      </c>
      <c r="D28" s="46">
        <v>1126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7">SUM(D28:M28)</f>
        <v>1126</v>
      </c>
      <c r="O28" s="47">
        <f t="shared" si="1"/>
        <v>1.4510309278350515</v>
      </c>
      <c r="P28" s="9"/>
    </row>
    <row r="29" spans="1:16">
      <c r="A29" s="12"/>
      <c r="B29" s="25">
        <v>342.1</v>
      </c>
      <c r="C29" s="20" t="s">
        <v>37</v>
      </c>
      <c r="D29" s="46">
        <v>6552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6552</v>
      </c>
      <c r="O29" s="47">
        <f t="shared" si="1"/>
        <v>8.4432989690721651</v>
      </c>
      <c r="P29" s="9"/>
    </row>
    <row r="30" spans="1:16">
      <c r="A30" s="12"/>
      <c r="B30" s="25">
        <v>342.2</v>
      </c>
      <c r="C30" s="20" t="s">
        <v>38</v>
      </c>
      <c r="D30" s="46">
        <v>22100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22100</v>
      </c>
      <c r="O30" s="47">
        <f t="shared" si="1"/>
        <v>28.479381443298969</v>
      </c>
      <c r="P30" s="9"/>
    </row>
    <row r="31" spans="1:16">
      <c r="A31" s="12"/>
      <c r="B31" s="25">
        <v>343.3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136394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136394</v>
      </c>
      <c r="O31" s="47">
        <f t="shared" si="1"/>
        <v>175.76546391752578</v>
      </c>
      <c r="P31" s="9"/>
    </row>
    <row r="32" spans="1:16">
      <c r="A32" s="12"/>
      <c r="B32" s="25">
        <v>343.4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95671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95671</v>
      </c>
      <c r="O32" s="47">
        <f t="shared" si="1"/>
        <v>123.28737113402062</v>
      </c>
      <c r="P32" s="9"/>
    </row>
    <row r="33" spans="1:16">
      <c r="A33" s="12"/>
      <c r="B33" s="25">
        <v>343.5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102742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102742</v>
      </c>
      <c r="O33" s="47">
        <f t="shared" si="1"/>
        <v>132.39948453608247</v>
      </c>
      <c r="P33" s="9"/>
    </row>
    <row r="34" spans="1:16">
      <c r="A34" s="12"/>
      <c r="B34" s="25">
        <v>344.9</v>
      </c>
      <c r="C34" s="20" t="s">
        <v>42</v>
      </c>
      <c r="D34" s="46">
        <v>14992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14992</v>
      </c>
      <c r="O34" s="47">
        <f t="shared" si="1"/>
        <v>19.319587628865978</v>
      </c>
      <c r="P34" s="9"/>
    </row>
    <row r="35" spans="1:16">
      <c r="A35" s="12"/>
      <c r="B35" s="25">
        <v>347.2</v>
      </c>
      <c r="C35" s="20" t="s">
        <v>43</v>
      </c>
      <c r="D35" s="46">
        <v>545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545</v>
      </c>
      <c r="O35" s="47">
        <f t="shared" si="1"/>
        <v>0.70231958762886593</v>
      </c>
      <c r="P35" s="9"/>
    </row>
    <row r="36" spans="1:16">
      <c r="A36" s="12"/>
      <c r="B36" s="25">
        <v>347.4</v>
      </c>
      <c r="C36" s="20" t="s">
        <v>44</v>
      </c>
      <c r="D36" s="46">
        <v>10008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10008</v>
      </c>
      <c r="O36" s="47">
        <f t="shared" si="1"/>
        <v>12.896907216494846</v>
      </c>
      <c r="P36" s="9"/>
    </row>
    <row r="37" spans="1:16" ht="15.75">
      <c r="A37" s="29" t="s">
        <v>34</v>
      </c>
      <c r="B37" s="30"/>
      <c r="C37" s="31"/>
      <c r="D37" s="32">
        <f t="shared" ref="D37:M37" si="8">SUM(D38:D40)</f>
        <v>4305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9" si="9">SUM(D37:M37)</f>
        <v>4305</v>
      </c>
      <c r="O37" s="45">
        <f t="shared" si="1"/>
        <v>5.5476804123711343</v>
      </c>
      <c r="P37" s="10"/>
    </row>
    <row r="38" spans="1:16">
      <c r="A38" s="13"/>
      <c r="B38" s="39">
        <v>351.5</v>
      </c>
      <c r="C38" s="21" t="s">
        <v>47</v>
      </c>
      <c r="D38" s="46">
        <v>2905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2905</v>
      </c>
      <c r="O38" s="47">
        <f t="shared" si="1"/>
        <v>3.7435567010309279</v>
      </c>
      <c r="P38" s="9"/>
    </row>
    <row r="39" spans="1:16">
      <c r="A39" s="13"/>
      <c r="B39" s="39">
        <v>358.2</v>
      </c>
      <c r="C39" s="21" t="s">
        <v>48</v>
      </c>
      <c r="D39" s="46">
        <v>642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642</v>
      </c>
      <c r="O39" s="47">
        <f t="shared" si="1"/>
        <v>0.82731958762886593</v>
      </c>
      <c r="P39" s="9"/>
    </row>
    <row r="40" spans="1:16">
      <c r="A40" s="13"/>
      <c r="B40" s="39">
        <v>359</v>
      </c>
      <c r="C40" s="21" t="s">
        <v>49</v>
      </c>
      <c r="D40" s="46">
        <v>758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758</v>
      </c>
      <c r="O40" s="47">
        <f t="shared" si="1"/>
        <v>0.97680412371134018</v>
      </c>
      <c r="P40" s="9"/>
    </row>
    <row r="41" spans="1:16" ht="15.75">
      <c r="A41" s="29" t="s">
        <v>2</v>
      </c>
      <c r="B41" s="30"/>
      <c r="C41" s="31"/>
      <c r="D41" s="32">
        <f t="shared" ref="D41:M41" si="10">SUM(D42:D46)</f>
        <v>17613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103673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9"/>
        <v>121286</v>
      </c>
      <c r="O41" s="45">
        <f t="shared" si="1"/>
        <v>156.29639175257731</v>
      </c>
      <c r="P41" s="10"/>
    </row>
    <row r="42" spans="1:16">
      <c r="A42" s="12"/>
      <c r="B42" s="25">
        <v>361.1</v>
      </c>
      <c r="C42" s="20" t="s">
        <v>50</v>
      </c>
      <c r="D42" s="46">
        <v>48</v>
      </c>
      <c r="E42" s="46">
        <v>0</v>
      </c>
      <c r="F42" s="46">
        <v>0</v>
      </c>
      <c r="G42" s="46">
        <v>0</v>
      </c>
      <c r="H42" s="46">
        <v>0</v>
      </c>
      <c r="I42" s="46">
        <v>27535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27583</v>
      </c>
      <c r="O42" s="47">
        <f t="shared" si="1"/>
        <v>35.545103092783506</v>
      </c>
      <c r="P42" s="9"/>
    </row>
    <row r="43" spans="1:16">
      <c r="A43" s="12"/>
      <c r="B43" s="25">
        <v>361.4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68312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68312</v>
      </c>
      <c r="O43" s="47">
        <f t="shared" si="1"/>
        <v>88.030927835051543</v>
      </c>
      <c r="P43" s="9"/>
    </row>
    <row r="44" spans="1:16">
      <c r="A44" s="12"/>
      <c r="B44" s="25">
        <v>362</v>
      </c>
      <c r="C44" s="20" t="s">
        <v>52</v>
      </c>
      <c r="D44" s="46">
        <v>5989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5989</v>
      </c>
      <c r="O44" s="47">
        <f t="shared" si="1"/>
        <v>7.7177835051546388</v>
      </c>
      <c r="P44" s="9"/>
    </row>
    <row r="45" spans="1:16">
      <c r="A45" s="12"/>
      <c r="B45" s="25">
        <v>366</v>
      </c>
      <c r="C45" s="20" t="s">
        <v>53</v>
      </c>
      <c r="D45" s="46">
        <v>2447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2447</v>
      </c>
      <c r="O45" s="47">
        <f t="shared" si="1"/>
        <v>3.1533505154639174</v>
      </c>
      <c r="P45" s="9"/>
    </row>
    <row r="46" spans="1:16">
      <c r="A46" s="12"/>
      <c r="B46" s="25">
        <v>369.9</v>
      </c>
      <c r="C46" s="20" t="s">
        <v>54</v>
      </c>
      <c r="D46" s="46">
        <v>9129</v>
      </c>
      <c r="E46" s="46">
        <v>0</v>
      </c>
      <c r="F46" s="46">
        <v>0</v>
      </c>
      <c r="G46" s="46">
        <v>0</v>
      </c>
      <c r="H46" s="46">
        <v>0</v>
      </c>
      <c r="I46" s="46">
        <v>7826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16955</v>
      </c>
      <c r="O46" s="47">
        <f t="shared" si="1"/>
        <v>21.84922680412371</v>
      </c>
      <c r="P46" s="9"/>
    </row>
    <row r="47" spans="1:16" ht="15.75">
      <c r="A47" s="29" t="s">
        <v>35</v>
      </c>
      <c r="B47" s="30"/>
      <c r="C47" s="31"/>
      <c r="D47" s="32">
        <f t="shared" ref="D47:M47" si="11">SUM(D48:D48)</f>
        <v>76660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9"/>
        <v>76660</v>
      </c>
      <c r="O47" s="45">
        <f t="shared" si="1"/>
        <v>98.788659793814432</v>
      </c>
      <c r="P47" s="9"/>
    </row>
    <row r="48" spans="1:16" ht="15.75" thickBot="1">
      <c r="A48" s="12"/>
      <c r="B48" s="25">
        <v>384</v>
      </c>
      <c r="C48" s="20" t="s">
        <v>55</v>
      </c>
      <c r="D48" s="46">
        <v>76660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76660</v>
      </c>
      <c r="O48" s="47">
        <f t="shared" si="1"/>
        <v>98.788659793814432</v>
      </c>
      <c r="P48" s="9"/>
    </row>
    <row r="49" spans="1:119" ht="16.5" thickBot="1">
      <c r="A49" s="14" t="s">
        <v>45</v>
      </c>
      <c r="B49" s="23"/>
      <c r="C49" s="22"/>
      <c r="D49" s="15">
        <f t="shared" ref="D49:M49" si="12">SUM(D5,D13,D16,D27,D37,D41,D47)</f>
        <v>724779</v>
      </c>
      <c r="E49" s="15">
        <f t="shared" si="12"/>
        <v>0</v>
      </c>
      <c r="F49" s="15">
        <f t="shared" si="12"/>
        <v>0</v>
      </c>
      <c r="G49" s="15">
        <f t="shared" si="12"/>
        <v>495505</v>
      </c>
      <c r="H49" s="15">
        <f t="shared" si="12"/>
        <v>0</v>
      </c>
      <c r="I49" s="15">
        <f t="shared" si="12"/>
        <v>483480</v>
      </c>
      <c r="J49" s="15">
        <f t="shared" si="12"/>
        <v>0</v>
      </c>
      <c r="K49" s="15">
        <f t="shared" si="12"/>
        <v>0</v>
      </c>
      <c r="L49" s="15">
        <f t="shared" si="12"/>
        <v>0</v>
      </c>
      <c r="M49" s="15">
        <f t="shared" si="12"/>
        <v>0</v>
      </c>
      <c r="N49" s="15">
        <f t="shared" si="9"/>
        <v>1703764</v>
      </c>
      <c r="O49" s="38">
        <f t="shared" si="1"/>
        <v>2195.5721649484535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5" t="s">
        <v>62</v>
      </c>
      <c r="M51" s="115"/>
      <c r="N51" s="115"/>
      <c r="O51" s="43">
        <v>776</v>
      </c>
    </row>
    <row r="52" spans="1:119">
      <c r="A52" s="116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4"/>
    </row>
    <row r="53" spans="1:119" ht="15.75" thickBot="1">
      <c r="A53" s="117" t="s">
        <v>67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</sheetData>
  <mergeCells count="10">
    <mergeCell ref="A53:O53"/>
    <mergeCell ref="A52:O52"/>
    <mergeCell ref="L51:N5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63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56</v>
      </c>
      <c r="B3" s="105"/>
      <c r="C3" s="106"/>
      <c r="D3" s="125" t="s">
        <v>29</v>
      </c>
      <c r="E3" s="126"/>
      <c r="F3" s="126"/>
      <c r="G3" s="126"/>
      <c r="H3" s="127"/>
      <c r="I3" s="125" t="s">
        <v>30</v>
      </c>
      <c r="J3" s="127"/>
      <c r="K3" s="125" t="s">
        <v>32</v>
      </c>
      <c r="L3" s="127"/>
      <c r="M3" s="36"/>
      <c r="N3" s="37"/>
      <c r="O3" s="128" t="s">
        <v>61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31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210584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210584</v>
      </c>
      <c r="O5" s="33">
        <f t="shared" ref="O5:O46" si="1">(N5/O$48)</f>
        <v>274.55541069100389</v>
      </c>
      <c r="P5" s="6"/>
    </row>
    <row r="6" spans="1:133">
      <c r="A6" s="12"/>
      <c r="B6" s="25">
        <v>311</v>
      </c>
      <c r="C6" s="20" t="s">
        <v>1</v>
      </c>
      <c r="D6" s="46">
        <v>59150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59150</v>
      </c>
      <c r="O6" s="47">
        <f t="shared" si="1"/>
        <v>77.118644067796609</v>
      </c>
      <c r="P6" s="9"/>
    </row>
    <row r="7" spans="1:133">
      <c r="A7" s="12"/>
      <c r="B7" s="25">
        <v>312.41000000000003</v>
      </c>
      <c r="C7" s="20" t="s">
        <v>9</v>
      </c>
      <c r="D7" s="46">
        <v>36964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36964</v>
      </c>
      <c r="O7" s="47">
        <f t="shared" si="1"/>
        <v>48.192959582790088</v>
      </c>
      <c r="P7" s="9"/>
    </row>
    <row r="8" spans="1:133">
      <c r="A8" s="12"/>
      <c r="B8" s="25">
        <v>312.60000000000002</v>
      </c>
      <c r="C8" s="20" t="s">
        <v>10</v>
      </c>
      <c r="D8" s="46">
        <v>37639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37639</v>
      </c>
      <c r="O8" s="47">
        <f t="shared" si="1"/>
        <v>49.073011734028682</v>
      </c>
      <c r="P8" s="9"/>
    </row>
    <row r="9" spans="1:133">
      <c r="A9" s="12"/>
      <c r="B9" s="25">
        <v>314.10000000000002</v>
      </c>
      <c r="C9" s="20" t="s">
        <v>11</v>
      </c>
      <c r="D9" s="46">
        <v>38603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38603</v>
      </c>
      <c r="O9" s="47">
        <f t="shared" si="1"/>
        <v>50.329856584093875</v>
      </c>
      <c r="P9" s="9"/>
    </row>
    <row r="10" spans="1:133">
      <c r="A10" s="12"/>
      <c r="B10" s="25">
        <v>314.39999999999998</v>
      </c>
      <c r="C10" s="20" t="s">
        <v>85</v>
      </c>
      <c r="D10" s="46">
        <v>5280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5280</v>
      </c>
      <c r="O10" s="47">
        <f t="shared" si="1"/>
        <v>6.8839634941329857</v>
      </c>
      <c r="P10" s="9"/>
    </row>
    <row r="11" spans="1:133">
      <c r="A11" s="12"/>
      <c r="B11" s="25">
        <v>315</v>
      </c>
      <c r="C11" s="20" t="s">
        <v>13</v>
      </c>
      <c r="D11" s="46">
        <v>28816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28816</v>
      </c>
      <c r="O11" s="47">
        <f t="shared" si="1"/>
        <v>37.569752281616687</v>
      </c>
      <c r="P11" s="9"/>
    </row>
    <row r="12" spans="1:133">
      <c r="A12" s="12"/>
      <c r="B12" s="25">
        <v>316</v>
      </c>
      <c r="C12" s="20" t="s">
        <v>14</v>
      </c>
      <c r="D12" s="46">
        <v>4132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4132</v>
      </c>
      <c r="O12" s="47">
        <f t="shared" si="1"/>
        <v>5.3872229465449806</v>
      </c>
      <c r="P12" s="9"/>
    </row>
    <row r="13" spans="1:133" ht="15.75">
      <c r="A13" s="29" t="s">
        <v>86</v>
      </c>
      <c r="B13" s="30"/>
      <c r="C13" s="31"/>
      <c r="D13" s="32">
        <f t="shared" ref="D13:M13" si="3">SUM(D14:D15)</f>
        <v>37499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37499</v>
      </c>
      <c r="O13" s="45">
        <f t="shared" si="1"/>
        <v>48.890482398956976</v>
      </c>
      <c r="P13" s="10"/>
    </row>
    <row r="14" spans="1:133">
      <c r="A14" s="12"/>
      <c r="B14" s="25">
        <v>323.10000000000002</v>
      </c>
      <c r="C14" s="20" t="s">
        <v>16</v>
      </c>
      <c r="D14" s="46">
        <v>33897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33897</v>
      </c>
      <c r="O14" s="47">
        <f t="shared" si="1"/>
        <v>44.194263363754892</v>
      </c>
      <c r="P14" s="9"/>
    </row>
    <row r="15" spans="1:133">
      <c r="A15" s="12"/>
      <c r="B15" s="25">
        <v>329</v>
      </c>
      <c r="C15" s="20" t="s">
        <v>87</v>
      </c>
      <c r="D15" s="46">
        <v>3602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3602</v>
      </c>
      <c r="O15" s="47">
        <f t="shared" si="1"/>
        <v>4.6962190352020858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SUM(D17:D26)</f>
        <v>66794</v>
      </c>
      <c r="E16" s="32">
        <f t="shared" si="4"/>
        <v>0</v>
      </c>
      <c r="F16" s="32">
        <f t="shared" si="4"/>
        <v>0</v>
      </c>
      <c r="G16" s="32">
        <f t="shared" si="4"/>
        <v>56738</v>
      </c>
      <c r="H16" s="32">
        <f t="shared" si="4"/>
        <v>0</v>
      </c>
      <c r="I16" s="32">
        <f t="shared" si="4"/>
        <v>45000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>SUM(D16:M16)</f>
        <v>168532</v>
      </c>
      <c r="O16" s="45">
        <f t="shared" si="1"/>
        <v>219.72881355932202</v>
      </c>
      <c r="P16" s="10"/>
    </row>
    <row r="17" spans="1:16">
      <c r="A17" s="12"/>
      <c r="B17" s="25">
        <v>331.2</v>
      </c>
      <c r="C17" s="20" t="s">
        <v>18</v>
      </c>
      <c r="D17" s="46">
        <v>1000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5">SUM(D17:M17)</f>
        <v>1000</v>
      </c>
      <c r="O17" s="47">
        <f t="shared" si="1"/>
        <v>1.3037809647979139</v>
      </c>
      <c r="P17" s="9"/>
    </row>
    <row r="18" spans="1:16">
      <c r="A18" s="12"/>
      <c r="B18" s="25">
        <v>331.5</v>
      </c>
      <c r="C18" s="20" t="s">
        <v>20</v>
      </c>
      <c r="D18" s="46">
        <v>0</v>
      </c>
      <c r="E18" s="46">
        <v>0</v>
      </c>
      <c r="F18" s="46">
        <v>0</v>
      </c>
      <c r="G18" s="46">
        <v>56738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56738</v>
      </c>
      <c r="O18" s="47">
        <f t="shared" si="1"/>
        <v>73.973924380704048</v>
      </c>
      <c r="P18" s="9"/>
    </row>
    <row r="19" spans="1:16">
      <c r="A19" s="12"/>
      <c r="B19" s="25">
        <v>334.7</v>
      </c>
      <c r="C19" s="20" t="s">
        <v>21</v>
      </c>
      <c r="D19" s="46">
        <v>7183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7183</v>
      </c>
      <c r="O19" s="47">
        <f t="shared" si="1"/>
        <v>9.3650586701434158</v>
      </c>
      <c r="P19" s="9"/>
    </row>
    <row r="20" spans="1:16">
      <c r="A20" s="12"/>
      <c r="B20" s="25">
        <v>335.12</v>
      </c>
      <c r="C20" s="20" t="s">
        <v>22</v>
      </c>
      <c r="D20" s="46">
        <v>32425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32425</v>
      </c>
      <c r="O20" s="47">
        <f t="shared" si="1"/>
        <v>42.275097783572363</v>
      </c>
      <c r="P20" s="9"/>
    </row>
    <row r="21" spans="1:16">
      <c r="A21" s="12"/>
      <c r="B21" s="25">
        <v>335.14</v>
      </c>
      <c r="C21" s="20" t="s">
        <v>23</v>
      </c>
      <c r="D21" s="46">
        <v>425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425</v>
      </c>
      <c r="O21" s="47">
        <f t="shared" si="1"/>
        <v>0.55410691003911339</v>
      </c>
      <c r="P21" s="9"/>
    </row>
    <row r="22" spans="1:16">
      <c r="A22" s="12"/>
      <c r="B22" s="25">
        <v>335.15</v>
      </c>
      <c r="C22" s="20" t="s">
        <v>24</v>
      </c>
      <c r="D22" s="46">
        <v>134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134</v>
      </c>
      <c r="O22" s="47">
        <f t="shared" si="1"/>
        <v>0.17470664928292046</v>
      </c>
      <c r="P22" s="9"/>
    </row>
    <row r="23" spans="1:16">
      <c r="A23" s="12"/>
      <c r="B23" s="25">
        <v>335.18</v>
      </c>
      <c r="C23" s="20" t="s">
        <v>25</v>
      </c>
      <c r="D23" s="46">
        <v>22645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22645</v>
      </c>
      <c r="O23" s="47">
        <f t="shared" si="1"/>
        <v>29.52411994784876</v>
      </c>
      <c r="P23" s="9"/>
    </row>
    <row r="24" spans="1:16">
      <c r="A24" s="12"/>
      <c r="B24" s="25">
        <v>335.49</v>
      </c>
      <c r="C24" s="20" t="s">
        <v>26</v>
      </c>
      <c r="D24" s="46">
        <v>982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982</v>
      </c>
      <c r="O24" s="47">
        <f t="shared" si="1"/>
        <v>1.2803129074315516</v>
      </c>
      <c r="P24" s="9"/>
    </row>
    <row r="25" spans="1:16">
      <c r="A25" s="12"/>
      <c r="B25" s="25">
        <v>337.2</v>
      </c>
      <c r="C25" s="20" t="s">
        <v>27</v>
      </c>
      <c r="D25" s="46">
        <v>2000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2000</v>
      </c>
      <c r="O25" s="47">
        <f t="shared" si="1"/>
        <v>2.6075619295958279</v>
      </c>
      <c r="P25" s="9"/>
    </row>
    <row r="26" spans="1:16">
      <c r="A26" s="12"/>
      <c r="B26" s="25">
        <v>337.3</v>
      </c>
      <c r="C26" s="20" t="s">
        <v>28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45000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45000</v>
      </c>
      <c r="O26" s="47">
        <f t="shared" si="1"/>
        <v>58.670143415906125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SUM(D28:D36)</f>
        <v>51308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315278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>SUM(D27:M27)</f>
        <v>366586</v>
      </c>
      <c r="O27" s="45">
        <f t="shared" si="1"/>
        <v>477.94784876140807</v>
      </c>
      <c r="P27" s="10"/>
    </row>
    <row r="28" spans="1:16">
      <c r="A28" s="12"/>
      <c r="B28" s="25">
        <v>341.1</v>
      </c>
      <c r="C28" s="20" t="s">
        <v>88</v>
      </c>
      <c r="D28" s="46">
        <v>1440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1440</v>
      </c>
      <c r="O28" s="47">
        <f t="shared" si="1"/>
        <v>1.8774445893089962</v>
      </c>
      <c r="P28" s="9"/>
    </row>
    <row r="29" spans="1:16">
      <c r="A29" s="12"/>
      <c r="B29" s="25">
        <v>342.1</v>
      </c>
      <c r="C29" s="20" t="s">
        <v>37</v>
      </c>
      <c r="D29" s="46">
        <v>12863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7">SUM(D29:M29)</f>
        <v>12863</v>
      </c>
      <c r="O29" s="47">
        <f t="shared" si="1"/>
        <v>16.770534550195567</v>
      </c>
      <c r="P29" s="9"/>
    </row>
    <row r="30" spans="1:16">
      <c r="A30" s="12"/>
      <c r="B30" s="25">
        <v>342.2</v>
      </c>
      <c r="C30" s="20" t="s">
        <v>38</v>
      </c>
      <c r="D30" s="46">
        <v>12500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12500</v>
      </c>
      <c r="O30" s="47">
        <f t="shared" si="1"/>
        <v>16.297262059973924</v>
      </c>
      <c r="P30" s="9"/>
    </row>
    <row r="31" spans="1:16">
      <c r="A31" s="12"/>
      <c r="B31" s="25">
        <v>343.3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124102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124102</v>
      </c>
      <c r="O31" s="47">
        <f t="shared" si="1"/>
        <v>161.80182529335073</v>
      </c>
      <c r="P31" s="9"/>
    </row>
    <row r="32" spans="1:16">
      <c r="A32" s="12"/>
      <c r="B32" s="25">
        <v>343.4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87686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87686</v>
      </c>
      <c r="O32" s="47">
        <f t="shared" si="1"/>
        <v>114.32333767926988</v>
      </c>
      <c r="P32" s="9"/>
    </row>
    <row r="33" spans="1:119">
      <c r="A33" s="12"/>
      <c r="B33" s="25">
        <v>343.5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87855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87855</v>
      </c>
      <c r="O33" s="47">
        <f t="shared" si="1"/>
        <v>114.54367666232073</v>
      </c>
      <c r="P33" s="9"/>
    </row>
    <row r="34" spans="1:119">
      <c r="A34" s="12"/>
      <c r="B34" s="25">
        <v>343.6</v>
      </c>
      <c r="C34" s="20" t="s">
        <v>65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15635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15635</v>
      </c>
      <c r="O34" s="47">
        <f t="shared" si="1"/>
        <v>20.384615384615383</v>
      </c>
      <c r="P34" s="9"/>
    </row>
    <row r="35" spans="1:119">
      <c r="A35" s="12"/>
      <c r="B35" s="25">
        <v>344.9</v>
      </c>
      <c r="C35" s="20" t="s">
        <v>42</v>
      </c>
      <c r="D35" s="46">
        <v>14876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14876</v>
      </c>
      <c r="O35" s="47">
        <f t="shared" si="1"/>
        <v>19.395045632333769</v>
      </c>
      <c r="P35" s="9"/>
    </row>
    <row r="36" spans="1:119">
      <c r="A36" s="12"/>
      <c r="B36" s="25">
        <v>347.2</v>
      </c>
      <c r="C36" s="20" t="s">
        <v>43</v>
      </c>
      <c r="D36" s="46">
        <v>9629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9629</v>
      </c>
      <c r="O36" s="47">
        <f t="shared" si="1"/>
        <v>12.554106910039113</v>
      </c>
      <c r="P36" s="9"/>
    </row>
    <row r="37" spans="1:119" ht="15.75">
      <c r="A37" s="29" t="s">
        <v>34</v>
      </c>
      <c r="B37" s="30"/>
      <c r="C37" s="31"/>
      <c r="D37" s="32">
        <f t="shared" ref="D37:M37" si="8">SUM(D38:D38)</f>
        <v>4395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7"/>
        <v>4395</v>
      </c>
      <c r="O37" s="45">
        <f t="shared" si="1"/>
        <v>5.7301173402868315</v>
      </c>
      <c r="P37" s="10"/>
    </row>
    <row r="38" spans="1:119">
      <c r="A38" s="13"/>
      <c r="B38" s="39">
        <v>351.1</v>
      </c>
      <c r="C38" s="21" t="s">
        <v>89</v>
      </c>
      <c r="D38" s="46">
        <v>4395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4395</v>
      </c>
      <c r="O38" s="47">
        <f t="shared" si="1"/>
        <v>5.7301173402868315</v>
      </c>
      <c r="P38" s="9"/>
    </row>
    <row r="39" spans="1:119" ht="15.75">
      <c r="A39" s="29" t="s">
        <v>2</v>
      </c>
      <c r="B39" s="30"/>
      <c r="C39" s="31"/>
      <c r="D39" s="32">
        <f t="shared" ref="D39:M39" si="9">SUM(D40:D43)</f>
        <v>15843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101473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46" si="10">SUM(D39:M39)</f>
        <v>117316</v>
      </c>
      <c r="O39" s="45">
        <f t="shared" si="1"/>
        <v>152.95436766623206</v>
      </c>
      <c r="P39" s="10"/>
    </row>
    <row r="40" spans="1:119">
      <c r="A40" s="12"/>
      <c r="B40" s="25">
        <v>361.1</v>
      </c>
      <c r="C40" s="20" t="s">
        <v>50</v>
      </c>
      <c r="D40" s="46">
        <v>106</v>
      </c>
      <c r="E40" s="46">
        <v>0</v>
      </c>
      <c r="F40" s="46">
        <v>0</v>
      </c>
      <c r="G40" s="46">
        <v>0</v>
      </c>
      <c r="H40" s="46">
        <v>0</v>
      </c>
      <c r="I40" s="46">
        <v>39546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39652</v>
      </c>
      <c r="O40" s="47">
        <f t="shared" si="1"/>
        <v>51.697522816166881</v>
      </c>
      <c r="P40" s="9"/>
    </row>
    <row r="41" spans="1:119">
      <c r="A41" s="12"/>
      <c r="B41" s="25">
        <v>362</v>
      </c>
      <c r="C41" s="20" t="s">
        <v>52</v>
      </c>
      <c r="D41" s="46">
        <v>6523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6523</v>
      </c>
      <c r="O41" s="47">
        <f t="shared" si="1"/>
        <v>8.5045632333767927</v>
      </c>
      <c r="P41" s="9"/>
    </row>
    <row r="42" spans="1:119">
      <c r="A42" s="12"/>
      <c r="B42" s="25">
        <v>366</v>
      </c>
      <c r="C42" s="20" t="s">
        <v>53</v>
      </c>
      <c r="D42" s="46">
        <v>8346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8346</v>
      </c>
      <c r="O42" s="47">
        <f t="shared" si="1"/>
        <v>10.881355932203389</v>
      </c>
      <c r="P42" s="9"/>
    </row>
    <row r="43" spans="1:119">
      <c r="A43" s="12"/>
      <c r="B43" s="25">
        <v>369.9</v>
      </c>
      <c r="C43" s="20" t="s">
        <v>54</v>
      </c>
      <c r="D43" s="46">
        <v>868</v>
      </c>
      <c r="E43" s="46">
        <v>0</v>
      </c>
      <c r="F43" s="46">
        <v>0</v>
      </c>
      <c r="G43" s="46">
        <v>0</v>
      </c>
      <c r="H43" s="46">
        <v>0</v>
      </c>
      <c r="I43" s="46">
        <v>61927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62795</v>
      </c>
      <c r="O43" s="47">
        <f t="shared" si="1"/>
        <v>81.870925684485002</v>
      </c>
      <c r="P43" s="9"/>
    </row>
    <row r="44" spans="1:119" ht="15.75">
      <c r="A44" s="29" t="s">
        <v>35</v>
      </c>
      <c r="B44" s="30"/>
      <c r="C44" s="31"/>
      <c r="D44" s="32">
        <f t="shared" ref="D44:M44" si="11">SUM(D45:D45)</f>
        <v>12330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10"/>
        <v>12330</v>
      </c>
      <c r="O44" s="45">
        <f t="shared" si="1"/>
        <v>16.07561929595828</v>
      </c>
      <c r="P44" s="9"/>
    </row>
    <row r="45" spans="1:119" ht="15.75" thickBot="1">
      <c r="A45" s="12"/>
      <c r="B45" s="25">
        <v>381</v>
      </c>
      <c r="C45" s="20" t="s">
        <v>73</v>
      </c>
      <c r="D45" s="46">
        <v>12330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12330</v>
      </c>
      <c r="O45" s="47">
        <f t="shared" si="1"/>
        <v>16.07561929595828</v>
      </c>
      <c r="P45" s="9"/>
    </row>
    <row r="46" spans="1:119" ht="16.5" thickBot="1">
      <c r="A46" s="14" t="s">
        <v>45</v>
      </c>
      <c r="B46" s="23"/>
      <c r="C46" s="22"/>
      <c r="D46" s="15">
        <f t="shared" ref="D46:M46" si="12">SUM(D5,D13,D16,D27,D37,D39,D44)</f>
        <v>398753</v>
      </c>
      <c r="E46" s="15">
        <f t="shared" si="12"/>
        <v>0</v>
      </c>
      <c r="F46" s="15">
        <f t="shared" si="12"/>
        <v>0</v>
      </c>
      <c r="G46" s="15">
        <f t="shared" si="12"/>
        <v>56738</v>
      </c>
      <c r="H46" s="15">
        <f t="shared" si="12"/>
        <v>0</v>
      </c>
      <c r="I46" s="15">
        <f t="shared" si="12"/>
        <v>461751</v>
      </c>
      <c r="J46" s="15">
        <f t="shared" si="12"/>
        <v>0</v>
      </c>
      <c r="K46" s="15">
        <f t="shared" si="12"/>
        <v>0</v>
      </c>
      <c r="L46" s="15">
        <f t="shared" si="12"/>
        <v>0</v>
      </c>
      <c r="M46" s="15">
        <f t="shared" si="12"/>
        <v>0</v>
      </c>
      <c r="N46" s="15">
        <f t="shared" si="10"/>
        <v>917242</v>
      </c>
      <c r="O46" s="38">
        <f t="shared" si="1"/>
        <v>1195.8826597131681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5" t="s">
        <v>90</v>
      </c>
      <c r="M48" s="115"/>
      <c r="N48" s="115"/>
      <c r="O48" s="43">
        <v>767</v>
      </c>
    </row>
    <row r="49" spans="1:15">
      <c r="A49" s="116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4"/>
    </row>
    <row r="50" spans="1:15" ht="15.75" customHeight="1" thickBot="1">
      <c r="A50" s="117" t="s">
        <v>67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63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151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56</v>
      </c>
      <c r="B3" s="105"/>
      <c r="C3" s="106"/>
      <c r="D3" s="125" t="s">
        <v>29</v>
      </c>
      <c r="E3" s="126"/>
      <c r="F3" s="126"/>
      <c r="G3" s="126"/>
      <c r="H3" s="127"/>
      <c r="I3" s="125" t="s">
        <v>30</v>
      </c>
      <c r="J3" s="127"/>
      <c r="K3" s="125" t="s">
        <v>32</v>
      </c>
      <c r="L3" s="126"/>
      <c r="M3" s="127"/>
      <c r="N3" s="36"/>
      <c r="O3" s="37"/>
      <c r="P3" s="128" t="s">
        <v>141</v>
      </c>
      <c r="Q3" s="11"/>
      <c r="R3"/>
    </row>
    <row r="4" spans="1:134" ht="32.25" customHeight="1" thickBot="1">
      <c r="A4" s="107"/>
      <c r="B4" s="108"/>
      <c r="C4" s="10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142</v>
      </c>
      <c r="N4" s="35" t="s">
        <v>8</v>
      </c>
      <c r="O4" s="35" t="s">
        <v>143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144</v>
      </c>
      <c r="B5" s="26"/>
      <c r="C5" s="26"/>
      <c r="D5" s="27">
        <f t="shared" ref="D5:N5" si="0">SUM(D6:D12)</f>
        <v>455856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455856</v>
      </c>
      <c r="P5" s="33">
        <f t="shared" ref="P5:P35" si="1">(O5/P$37)</f>
        <v>595.11227154046992</v>
      </c>
      <c r="Q5" s="6"/>
    </row>
    <row r="6" spans="1:134">
      <c r="A6" s="12"/>
      <c r="B6" s="25">
        <v>311</v>
      </c>
      <c r="C6" s="20" t="s">
        <v>1</v>
      </c>
      <c r="D6" s="46">
        <v>101117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101117</v>
      </c>
      <c r="P6" s="47">
        <f t="shared" si="1"/>
        <v>132.00652741514361</v>
      </c>
      <c r="Q6" s="9"/>
    </row>
    <row r="7" spans="1:134">
      <c r="A7" s="12"/>
      <c r="B7" s="25">
        <v>312.3</v>
      </c>
      <c r="C7" s="20" t="s">
        <v>152</v>
      </c>
      <c r="D7" s="46">
        <v>178288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178288</v>
      </c>
      <c r="P7" s="47">
        <f t="shared" si="1"/>
        <v>232.75195822454307</v>
      </c>
      <c r="Q7" s="9"/>
    </row>
    <row r="8" spans="1:134">
      <c r="A8" s="12"/>
      <c r="B8" s="25">
        <v>312.43</v>
      </c>
      <c r="C8" s="20" t="s">
        <v>153</v>
      </c>
      <c r="D8" s="46">
        <v>85123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85123</v>
      </c>
      <c r="P8" s="47">
        <f t="shared" si="1"/>
        <v>111.1266318537859</v>
      </c>
      <c r="Q8" s="9"/>
    </row>
    <row r="9" spans="1:134">
      <c r="A9" s="12"/>
      <c r="B9" s="25">
        <v>314.10000000000002</v>
      </c>
      <c r="C9" s="20" t="s">
        <v>11</v>
      </c>
      <c r="D9" s="46">
        <v>62562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62562</v>
      </c>
      <c r="P9" s="47">
        <f t="shared" si="1"/>
        <v>81.673629242819842</v>
      </c>
      <c r="Q9" s="9"/>
    </row>
    <row r="10" spans="1:134">
      <c r="A10" s="12"/>
      <c r="B10" s="25">
        <v>314.3</v>
      </c>
      <c r="C10" s="20" t="s">
        <v>112</v>
      </c>
      <c r="D10" s="46">
        <v>4480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4480</v>
      </c>
      <c r="P10" s="47">
        <f t="shared" si="1"/>
        <v>5.8485639686684072</v>
      </c>
      <c r="Q10" s="9"/>
    </row>
    <row r="11" spans="1:134">
      <c r="A11" s="12"/>
      <c r="B11" s="25">
        <v>314.39999999999998</v>
      </c>
      <c r="C11" s="20" t="s">
        <v>85</v>
      </c>
      <c r="D11" s="46">
        <v>1817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1817</v>
      </c>
      <c r="P11" s="47">
        <f t="shared" si="1"/>
        <v>2.3720626631853787</v>
      </c>
      <c r="Q11" s="9"/>
    </row>
    <row r="12" spans="1:134">
      <c r="A12" s="12"/>
      <c r="B12" s="25">
        <v>315.10000000000002</v>
      </c>
      <c r="C12" s="20" t="s">
        <v>154</v>
      </c>
      <c r="D12" s="46">
        <v>22469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22469</v>
      </c>
      <c r="P12" s="47">
        <f t="shared" si="1"/>
        <v>29.332898172323759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SUM(D14:D14)</f>
        <v>53828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53828</v>
      </c>
      <c r="P13" s="45">
        <f t="shared" si="1"/>
        <v>70.271540469973885</v>
      </c>
      <c r="Q13" s="10"/>
    </row>
    <row r="14" spans="1:134">
      <c r="A14" s="12"/>
      <c r="B14" s="25">
        <v>323.10000000000002</v>
      </c>
      <c r="C14" s="20" t="s">
        <v>16</v>
      </c>
      <c r="D14" s="46">
        <v>53828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" si="4">SUM(D14:N14)</f>
        <v>53828</v>
      </c>
      <c r="P14" s="47">
        <f t="shared" si="1"/>
        <v>70.271540469973885</v>
      </c>
      <c r="Q14" s="9"/>
    </row>
    <row r="15" spans="1:134" ht="15.75">
      <c r="A15" s="29" t="s">
        <v>146</v>
      </c>
      <c r="B15" s="30"/>
      <c r="C15" s="31"/>
      <c r="D15" s="32">
        <f t="shared" ref="D15:N15" si="5">SUM(D16:D22)</f>
        <v>110048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45000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5"/>
        <v>0</v>
      </c>
      <c r="O15" s="44">
        <f>SUM(D15:N15)</f>
        <v>155048</v>
      </c>
      <c r="P15" s="45">
        <f t="shared" si="1"/>
        <v>202.41253263707571</v>
      </c>
      <c r="Q15" s="10"/>
    </row>
    <row r="16" spans="1:134">
      <c r="A16" s="12"/>
      <c r="B16" s="25">
        <v>335.13</v>
      </c>
      <c r="C16" s="20" t="s">
        <v>155</v>
      </c>
      <c r="D16" s="46">
        <v>379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0" si="6">SUM(D16:N16)</f>
        <v>379</v>
      </c>
      <c r="P16" s="47">
        <f t="shared" si="1"/>
        <v>0.49477806788511747</v>
      </c>
      <c r="Q16" s="9"/>
    </row>
    <row r="17" spans="1:17">
      <c r="A17" s="12"/>
      <c r="B17" s="25">
        <v>335.14</v>
      </c>
      <c r="C17" s="20" t="s">
        <v>95</v>
      </c>
      <c r="D17" s="46">
        <v>657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657</v>
      </c>
      <c r="P17" s="47">
        <f t="shared" si="1"/>
        <v>0.85770234986945171</v>
      </c>
      <c r="Q17" s="9"/>
    </row>
    <row r="18" spans="1:17">
      <c r="A18" s="12"/>
      <c r="B18" s="25">
        <v>335.15</v>
      </c>
      <c r="C18" s="20" t="s">
        <v>96</v>
      </c>
      <c r="D18" s="46">
        <v>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21</v>
      </c>
      <c r="P18" s="47">
        <f t="shared" si="1"/>
        <v>2.7415143603133161E-2</v>
      </c>
      <c r="Q18" s="9"/>
    </row>
    <row r="19" spans="1:17">
      <c r="A19" s="12"/>
      <c r="B19" s="25">
        <v>335.18</v>
      </c>
      <c r="C19" s="20" t="s">
        <v>156</v>
      </c>
      <c r="D19" s="46">
        <v>27756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27756</v>
      </c>
      <c r="P19" s="47">
        <f t="shared" si="1"/>
        <v>36.234986945169716</v>
      </c>
      <c r="Q19" s="9"/>
    </row>
    <row r="20" spans="1:17">
      <c r="A20" s="12"/>
      <c r="B20" s="25">
        <v>335.19</v>
      </c>
      <c r="C20" s="20" t="s">
        <v>106</v>
      </c>
      <c r="D20" s="46">
        <v>42288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42288</v>
      </c>
      <c r="P20" s="47">
        <f t="shared" si="1"/>
        <v>55.206266318537857</v>
      </c>
      <c r="Q20" s="9"/>
    </row>
    <row r="21" spans="1:17">
      <c r="A21" s="12"/>
      <c r="B21" s="25">
        <v>337.4</v>
      </c>
      <c r="C21" s="20" t="s">
        <v>157</v>
      </c>
      <c r="D21" s="46">
        <v>38947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2" si="7">SUM(D21:N21)</f>
        <v>38947</v>
      </c>
      <c r="P21" s="47">
        <f t="shared" si="1"/>
        <v>50.844647519582246</v>
      </c>
      <c r="Q21" s="9"/>
    </row>
    <row r="22" spans="1:17">
      <c r="A22" s="12"/>
      <c r="B22" s="25">
        <v>337.9</v>
      </c>
      <c r="C22" s="20" t="s">
        <v>78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45000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7"/>
        <v>45000</v>
      </c>
      <c r="P22" s="47">
        <f t="shared" si="1"/>
        <v>58.746736292428196</v>
      </c>
      <c r="Q22" s="9"/>
    </row>
    <row r="23" spans="1:17" ht="15.75">
      <c r="A23" s="29" t="s">
        <v>33</v>
      </c>
      <c r="B23" s="30"/>
      <c r="C23" s="31"/>
      <c r="D23" s="32">
        <f t="shared" ref="D23:N23" si="8">SUM(D24:D28)</f>
        <v>20129</v>
      </c>
      <c r="E23" s="32">
        <f t="shared" si="8"/>
        <v>0</v>
      </c>
      <c r="F23" s="32">
        <f t="shared" si="8"/>
        <v>0</v>
      </c>
      <c r="G23" s="32">
        <f t="shared" si="8"/>
        <v>0</v>
      </c>
      <c r="H23" s="32">
        <f t="shared" si="8"/>
        <v>0</v>
      </c>
      <c r="I23" s="32">
        <f t="shared" si="8"/>
        <v>385685</v>
      </c>
      <c r="J23" s="32">
        <f t="shared" si="8"/>
        <v>0</v>
      </c>
      <c r="K23" s="32">
        <f t="shared" si="8"/>
        <v>0</v>
      </c>
      <c r="L23" s="32">
        <f t="shared" si="8"/>
        <v>0</v>
      </c>
      <c r="M23" s="32">
        <f t="shared" si="8"/>
        <v>0</v>
      </c>
      <c r="N23" s="32">
        <f t="shared" si="8"/>
        <v>0</v>
      </c>
      <c r="O23" s="32">
        <f>SUM(D23:N23)</f>
        <v>405814</v>
      </c>
      <c r="P23" s="45">
        <f t="shared" si="1"/>
        <v>529.78328981723234</v>
      </c>
      <c r="Q23" s="10"/>
    </row>
    <row r="24" spans="1:17">
      <c r="A24" s="12"/>
      <c r="B24" s="25">
        <v>341.9</v>
      </c>
      <c r="C24" s="20" t="s">
        <v>98</v>
      </c>
      <c r="D24" s="46">
        <v>18008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8" si="9">SUM(D24:N24)</f>
        <v>18008</v>
      </c>
      <c r="P24" s="47">
        <f t="shared" si="1"/>
        <v>23.509138381201044</v>
      </c>
      <c r="Q24" s="9"/>
    </row>
    <row r="25" spans="1:17">
      <c r="A25" s="12"/>
      <c r="B25" s="25">
        <v>342.2</v>
      </c>
      <c r="C25" s="20" t="s">
        <v>38</v>
      </c>
      <c r="D25" s="46">
        <v>2121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9"/>
        <v>2121</v>
      </c>
      <c r="P25" s="47">
        <f t="shared" si="1"/>
        <v>2.768929503916449</v>
      </c>
      <c r="Q25" s="9"/>
    </row>
    <row r="26" spans="1:17">
      <c r="A26" s="12"/>
      <c r="B26" s="25">
        <v>343.3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119282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9"/>
        <v>119282</v>
      </c>
      <c r="P26" s="47">
        <f t="shared" si="1"/>
        <v>155.72062663185378</v>
      </c>
      <c r="Q26" s="9"/>
    </row>
    <row r="27" spans="1:17">
      <c r="A27" s="12"/>
      <c r="B27" s="25">
        <v>343.4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108032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9"/>
        <v>108032</v>
      </c>
      <c r="P27" s="47">
        <f t="shared" si="1"/>
        <v>141.03394255874673</v>
      </c>
      <c r="Q27" s="9"/>
    </row>
    <row r="28" spans="1:17">
      <c r="A28" s="12"/>
      <c r="B28" s="25">
        <v>343.5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158371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158371</v>
      </c>
      <c r="P28" s="47">
        <f t="shared" si="1"/>
        <v>206.75065274151436</v>
      </c>
      <c r="Q28" s="9"/>
    </row>
    <row r="29" spans="1:17" ht="15.75">
      <c r="A29" s="29" t="s">
        <v>2</v>
      </c>
      <c r="B29" s="30"/>
      <c r="C29" s="31"/>
      <c r="D29" s="32">
        <f t="shared" ref="D29:N29" si="10">SUM(D30:D31)</f>
        <v>56168</v>
      </c>
      <c r="E29" s="32">
        <f t="shared" si="10"/>
        <v>0</v>
      </c>
      <c r="F29" s="32">
        <f t="shared" si="10"/>
        <v>0</v>
      </c>
      <c r="G29" s="32">
        <f t="shared" si="10"/>
        <v>0</v>
      </c>
      <c r="H29" s="32">
        <f t="shared" si="10"/>
        <v>0</v>
      </c>
      <c r="I29" s="32">
        <f t="shared" si="10"/>
        <v>3416</v>
      </c>
      <c r="J29" s="32">
        <f t="shared" si="10"/>
        <v>0</v>
      </c>
      <c r="K29" s="32">
        <f t="shared" si="10"/>
        <v>0</v>
      </c>
      <c r="L29" s="32">
        <f t="shared" si="10"/>
        <v>0</v>
      </c>
      <c r="M29" s="32">
        <f t="shared" si="10"/>
        <v>0</v>
      </c>
      <c r="N29" s="32">
        <f t="shared" si="10"/>
        <v>0</v>
      </c>
      <c r="O29" s="32">
        <f>SUM(D29:N29)</f>
        <v>59584</v>
      </c>
      <c r="P29" s="45">
        <f t="shared" si="1"/>
        <v>77.785900783289819</v>
      </c>
      <c r="Q29" s="10"/>
    </row>
    <row r="30" spans="1:17">
      <c r="A30" s="12"/>
      <c r="B30" s="25">
        <v>361.1</v>
      </c>
      <c r="C30" s="20" t="s">
        <v>50</v>
      </c>
      <c r="D30" s="46">
        <v>501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501</v>
      </c>
      <c r="P30" s="47">
        <f t="shared" si="1"/>
        <v>0.65404699738903394</v>
      </c>
      <c r="Q30" s="9"/>
    </row>
    <row r="31" spans="1:17">
      <c r="A31" s="12"/>
      <c r="B31" s="25">
        <v>369.9</v>
      </c>
      <c r="C31" s="20" t="s">
        <v>54</v>
      </c>
      <c r="D31" s="46">
        <v>55667</v>
      </c>
      <c r="E31" s="46">
        <v>0</v>
      </c>
      <c r="F31" s="46">
        <v>0</v>
      </c>
      <c r="G31" s="46">
        <v>0</v>
      </c>
      <c r="H31" s="46">
        <v>0</v>
      </c>
      <c r="I31" s="46">
        <v>3416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4" si="11">SUM(D31:N31)</f>
        <v>59083</v>
      </c>
      <c r="P31" s="47">
        <f t="shared" si="1"/>
        <v>77.131853785900788</v>
      </c>
      <c r="Q31" s="9"/>
    </row>
    <row r="32" spans="1:17" ht="15.75">
      <c r="A32" s="29" t="s">
        <v>35</v>
      </c>
      <c r="B32" s="30"/>
      <c r="C32" s="31"/>
      <c r="D32" s="32">
        <f t="shared" ref="D32:N32" si="12">SUM(D33:D34)</f>
        <v>0</v>
      </c>
      <c r="E32" s="32">
        <f t="shared" si="12"/>
        <v>0</v>
      </c>
      <c r="F32" s="32">
        <f t="shared" si="12"/>
        <v>0</v>
      </c>
      <c r="G32" s="32">
        <f t="shared" si="12"/>
        <v>0</v>
      </c>
      <c r="H32" s="32">
        <f t="shared" si="12"/>
        <v>0</v>
      </c>
      <c r="I32" s="32">
        <f t="shared" si="12"/>
        <v>524138</v>
      </c>
      <c r="J32" s="32">
        <f t="shared" si="12"/>
        <v>0</v>
      </c>
      <c r="K32" s="32">
        <f t="shared" si="12"/>
        <v>0</v>
      </c>
      <c r="L32" s="32">
        <f t="shared" si="12"/>
        <v>0</v>
      </c>
      <c r="M32" s="32">
        <f t="shared" si="12"/>
        <v>0</v>
      </c>
      <c r="N32" s="32">
        <f t="shared" si="12"/>
        <v>0</v>
      </c>
      <c r="O32" s="32">
        <f t="shared" si="11"/>
        <v>524138</v>
      </c>
      <c r="P32" s="45">
        <f t="shared" si="1"/>
        <v>684.25326370757182</v>
      </c>
      <c r="Q32" s="9"/>
    </row>
    <row r="33" spans="1:120">
      <c r="A33" s="12"/>
      <c r="B33" s="25">
        <v>389.1</v>
      </c>
      <c r="C33" s="20" t="s">
        <v>80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746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1"/>
        <v>746</v>
      </c>
      <c r="P33" s="47">
        <f t="shared" si="1"/>
        <v>0.97389033942558745</v>
      </c>
      <c r="Q33" s="9"/>
    </row>
    <row r="34" spans="1:120" ht="15.75" thickBot="1">
      <c r="A34" s="12"/>
      <c r="B34" s="25">
        <v>389.3</v>
      </c>
      <c r="C34" s="20" t="s">
        <v>158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523392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1"/>
        <v>523392</v>
      </c>
      <c r="P34" s="47">
        <f t="shared" si="1"/>
        <v>683.27937336814625</v>
      </c>
      <c r="Q34" s="9"/>
    </row>
    <row r="35" spans="1:120" ht="16.5" thickBot="1">
      <c r="A35" s="14" t="s">
        <v>45</v>
      </c>
      <c r="B35" s="23"/>
      <c r="C35" s="22"/>
      <c r="D35" s="15">
        <f>SUM(D5,D13,D15,D23,D29,D32)</f>
        <v>696029</v>
      </c>
      <c r="E35" s="15">
        <f t="shared" ref="E35:N35" si="13">SUM(E5,E13,E15,E23,E29,E32)</f>
        <v>0</v>
      </c>
      <c r="F35" s="15">
        <f t="shared" si="13"/>
        <v>0</v>
      </c>
      <c r="G35" s="15">
        <f t="shared" si="13"/>
        <v>0</v>
      </c>
      <c r="H35" s="15">
        <f t="shared" si="13"/>
        <v>0</v>
      </c>
      <c r="I35" s="15">
        <f t="shared" si="13"/>
        <v>958239</v>
      </c>
      <c r="J35" s="15">
        <f t="shared" si="13"/>
        <v>0</v>
      </c>
      <c r="K35" s="15">
        <f t="shared" si="13"/>
        <v>0</v>
      </c>
      <c r="L35" s="15">
        <f t="shared" si="13"/>
        <v>0</v>
      </c>
      <c r="M35" s="15">
        <f t="shared" si="13"/>
        <v>0</v>
      </c>
      <c r="N35" s="15">
        <f t="shared" si="13"/>
        <v>0</v>
      </c>
      <c r="O35" s="15">
        <f>SUM(D35:N35)</f>
        <v>1654268</v>
      </c>
      <c r="P35" s="38">
        <f t="shared" si="1"/>
        <v>2159.6187989556138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115" t="s">
        <v>159</v>
      </c>
      <c r="N37" s="115"/>
      <c r="O37" s="115"/>
      <c r="P37" s="43">
        <v>766</v>
      </c>
    </row>
    <row r="38" spans="1:120">
      <c r="A38" s="116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4"/>
    </row>
    <row r="39" spans="1:120" ht="15.75" customHeight="1" thickBot="1">
      <c r="A39" s="117" t="s">
        <v>67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7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63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140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56</v>
      </c>
      <c r="B3" s="105"/>
      <c r="C3" s="106"/>
      <c r="D3" s="125" t="s">
        <v>29</v>
      </c>
      <c r="E3" s="126"/>
      <c r="F3" s="126"/>
      <c r="G3" s="126"/>
      <c r="H3" s="127"/>
      <c r="I3" s="125" t="s">
        <v>30</v>
      </c>
      <c r="J3" s="127"/>
      <c r="K3" s="125" t="s">
        <v>32</v>
      </c>
      <c r="L3" s="126"/>
      <c r="M3" s="127"/>
      <c r="N3" s="36"/>
      <c r="O3" s="37"/>
      <c r="P3" s="128" t="s">
        <v>141</v>
      </c>
      <c r="Q3" s="11"/>
      <c r="R3"/>
    </row>
    <row r="4" spans="1:134" ht="32.25" customHeight="1" thickBot="1">
      <c r="A4" s="107"/>
      <c r="B4" s="108"/>
      <c r="C4" s="10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142</v>
      </c>
      <c r="N4" s="35" t="s">
        <v>8</v>
      </c>
      <c r="O4" s="35" t="s">
        <v>143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144</v>
      </c>
      <c r="B5" s="26"/>
      <c r="C5" s="26"/>
      <c r="D5" s="27">
        <f t="shared" ref="D5:N5" si="0">SUM(D6:D6)</f>
        <v>583791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583791</v>
      </c>
      <c r="P5" s="33">
        <f t="shared" ref="P5:P22" si="1">(O5/P$24)</f>
        <v>766.12992125984249</v>
      </c>
      <c r="Q5" s="6"/>
    </row>
    <row r="6" spans="1:134">
      <c r="A6" s="12"/>
      <c r="B6" s="25">
        <v>319.89999999999998</v>
      </c>
      <c r="C6" s="20" t="s">
        <v>145</v>
      </c>
      <c r="D6" s="46">
        <v>583791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583791</v>
      </c>
      <c r="P6" s="47">
        <f t="shared" si="1"/>
        <v>766.12992125984249</v>
      </c>
      <c r="Q6" s="9"/>
    </row>
    <row r="7" spans="1:134" ht="15.75">
      <c r="A7" s="29" t="s">
        <v>146</v>
      </c>
      <c r="B7" s="30"/>
      <c r="C7" s="31"/>
      <c r="D7" s="32">
        <f t="shared" ref="D7:N7" si="2">SUM(D8:D8)</f>
        <v>387771</v>
      </c>
      <c r="E7" s="32">
        <f t="shared" si="2"/>
        <v>0</v>
      </c>
      <c r="F7" s="32">
        <f t="shared" si="2"/>
        <v>0</v>
      </c>
      <c r="G7" s="32">
        <f t="shared" si="2"/>
        <v>0</v>
      </c>
      <c r="H7" s="32">
        <f t="shared" si="2"/>
        <v>0</v>
      </c>
      <c r="I7" s="32">
        <f t="shared" si="2"/>
        <v>0</v>
      </c>
      <c r="J7" s="32">
        <f t="shared" si="2"/>
        <v>0</v>
      </c>
      <c r="K7" s="32">
        <f t="shared" si="2"/>
        <v>0</v>
      </c>
      <c r="L7" s="32">
        <f t="shared" si="2"/>
        <v>0</v>
      </c>
      <c r="M7" s="32">
        <f t="shared" si="2"/>
        <v>0</v>
      </c>
      <c r="N7" s="32">
        <f t="shared" si="2"/>
        <v>0</v>
      </c>
      <c r="O7" s="44">
        <f>SUM(D7:N7)</f>
        <v>387771</v>
      </c>
      <c r="P7" s="45">
        <f t="shared" si="1"/>
        <v>508.88582677165357</v>
      </c>
      <c r="Q7" s="10"/>
    </row>
    <row r="8" spans="1:134">
      <c r="A8" s="12"/>
      <c r="B8" s="25">
        <v>334.9</v>
      </c>
      <c r="C8" s="20" t="s">
        <v>132</v>
      </c>
      <c r="D8" s="46">
        <v>387771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ref="O8" si="3">SUM(D8:N8)</f>
        <v>387771</v>
      </c>
      <c r="P8" s="47">
        <f t="shared" si="1"/>
        <v>508.88582677165357</v>
      </c>
      <c r="Q8" s="9"/>
    </row>
    <row r="9" spans="1:134" ht="15.75">
      <c r="A9" s="29" t="s">
        <v>33</v>
      </c>
      <c r="B9" s="30"/>
      <c r="C9" s="31"/>
      <c r="D9" s="32">
        <f t="shared" ref="D9:N9" si="4">SUM(D10:D13)</f>
        <v>8018</v>
      </c>
      <c r="E9" s="32">
        <f t="shared" si="4"/>
        <v>0</v>
      </c>
      <c r="F9" s="32">
        <f t="shared" si="4"/>
        <v>0</v>
      </c>
      <c r="G9" s="32">
        <f t="shared" si="4"/>
        <v>0</v>
      </c>
      <c r="H9" s="32">
        <f t="shared" si="4"/>
        <v>0</v>
      </c>
      <c r="I9" s="32">
        <f t="shared" si="4"/>
        <v>432725</v>
      </c>
      <c r="J9" s="32">
        <f t="shared" si="4"/>
        <v>0</v>
      </c>
      <c r="K9" s="32">
        <f t="shared" si="4"/>
        <v>0</v>
      </c>
      <c r="L9" s="32">
        <f t="shared" si="4"/>
        <v>0</v>
      </c>
      <c r="M9" s="32">
        <f t="shared" si="4"/>
        <v>0</v>
      </c>
      <c r="N9" s="32">
        <f t="shared" si="4"/>
        <v>0</v>
      </c>
      <c r="O9" s="32">
        <f>SUM(D9:N9)</f>
        <v>440743</v>
      </c>
      <c r="P9" s="45">
        <f t="shared" si="1"/>
        <v>578.40288713910763</v>
      </c>
      <c r="Q9" s="10"/>
    </row>
    <row r="10" spans="1:134">
      <c r="A10" s="12"/>
      <c r="B10" s="25">
        <v>343.3</v>
      </c>
      <c r="C10" s="20" t="s">
        <v>39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146662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ref="O10:O13" si="5">SUM(D10:N10)</f>
        <v>146662</v>
      </c>
      <c r="P10" s="47">
        <f t="shared" si="1"/>
        <v>192.46981627296589</v>
      </c>
      <c r="Q10" s="9"/>
    </row>
    <row r="11" spans="1:134">
      <c r="A11" s="12"/>
      <c r="B11" s="25">
        <v>343.4</v>
      </c>
      <c r="C11" s="20" t="s">
        <v>40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122699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5"/>
        <v>122699</v>
      </c>
      <c r="P11" s="47">
        <f t="shared" si="1"/>
        <v>161.02230971128608</v>
      </c>
      <c r="Q11" s="9"/>
    </row>
    <row r="12" spans="1:134">
      <c r="A12" s="12"/>
      <c r="B12" s="25">
        <v>343.5</v>
      </c>
      <c r="C12" s="20" t="s">
        <v>41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163364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5"/>
        <v>163364</v>
      </c>
      <c r="P12" s="47">
        <f t="shared" si="1"/>
        <v>214.38845144356955</v>
      </c>
      <c r="Q12" s="9"/>
    </row>
    <row r="13" spans="1:134">
      <c r="A13" s="12"/>
      <c r="B13" s="25">
        <v>349</v>
      </c>
      <c r="C13" s="20" t="s">
        <v>147</v>
      </c>
      <c r="D13" s="46">
        <v>8018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5"/>
        <v>8018</v>
      </c>
      <c r="P13" s="47">
        <f t="shared" si="1"/>
        <v>10.522309711286089</v>
      </c>
      <c r="Q13" s="9"/>
    </row>
    <row r="14" spans="1:134" ht="15.75">
      <c r="A14" s="29" t="s">
        <v>34</v>
      </c>
      <c r="B14" s="30"/>
      <c r="C14" s="31"/>
      <c r="D14" s="32">
        <f t="shared" ref="D14:N14" si="6">SUM(D15:D15)</f>
        <v>476</v>
      </c>
      <c r="E14" s="32">
        <f t="shared" si="6"/>
        <v>0</v>
      </c>
      <c r="F14" s="32">
        <f t="shared" si="6"/>
        <v>0</v>
      </c>
      <c r="G14" s="32">
        <f t="shared" si="6"/>
        <v>0</v>
      </c>
      <c r="H14" s="32">
        <f t="shared" si="6"/>
        <v>0</v>
      </c>
      <c r="I14" s="32">
        <f t="shared" si="6"/>
        <v>0</v>
      </c>
      <c r="J14" s="32">
        <f t="shared" si="6"/>
        <v>0</v>
      </c>
      <c r="K14" s="32">
        <f t="shared" si="6"/>
        <v>0</v>
      </c>
      <c r="L14" s="32">
        <f t="shared" si="6"/>
        <v>0</v>
      </c>
      <c r="M14" s="32">
        <f t="shared" si="6"/>
        <v>0</v>
      </c>
      <c r="N14" s="32">
        <f t="shared" si="6"/>
        <v>0</v>
      </c>
      <c r="O14" s="32">
        <f>SUM(D14:N14)</f>
        <v>476</v>
      </c>
      <c r="P14" s="45">
        <f t="shared" si="1"/>
        <v>0.62467191601049865</v>
      </c>
      <c r="Q14" s="10"/>
    </row>
    <row r="15" spans="1:134">
      <c r="A15" s="13"/>
      <c r="B15" s="39">
        <v>359</v>
      </c>
      <c r="C15" s="21" t="s">
        <v>49</v>
      </c>
      <c r="D15" s="46">
        <v>476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" si="7">SUM(D15:N15)</f>
        <v>476</v>
      </c>
      <c r="P15" s="47">
        <f t="shared" si="1"/>
        <v>0.62467191601049865</v>
      </c>
      <c r="Q15" s="9"/>
    </row>
    <row r="16" spans="1:134" ht="15.75">
      <c r="A16" s="29" t="s">
        <v>2</v>
      </c>
      <c r="B16" s="30"/>
      <c r="C16" s="31"/>
      <c r="D16" s="32">
        <f t="shared" ref="D16:N16" si="8">SUM(D17:D19)</f>
        <v>12803</v>
      </c>
      <c r="E16" s="32">
        <f t="shared" si="8"/>
        <v>0</v>
      </c>
      <c r="F16" s="32">
        <f t="shared" si="8"/>
        <v>0</v>
      </c>
      <c r="G16" s="32">
        <f t="shared" si="8"/>
        <v>0</v>
      </c>
      <c r="H16" s="32">
        <f t="shared" si="8"/>
        <v>0</v>
      </c>
      <c r="I16" s="32">
        <f t="shared" si="8"/>
        <v>187</v>
      </c>
      <c r="J16" s="32">
        <f t="shared" si="8"/>
        <v>0</v>
      </c>
      <c r="K16" s="32">
        <f t="shared" si="8"/>
        <v>0</v>
      </c>
      <c r="L16" s="32">
        <f t="shared" si="8"/>
        <v>0</v>
      </c>
      <c r="M16" s="32">
        <f t="shared" si="8"/>
        <v>0</v>
      </c>
      <c r="N16" s="32">
        <f t="shared" si="8"/>
        <v>0</v>
      </c>
      <c r="O16" s="32">
        <f>SUM(D16:N16)</f>
        <v>12990</v>
      </c>
      <c r="P16" s="45">
        <f t="shared" si="1"/>
        <v>17.047244094488189</v>
      </c>
      <c r="Q16" s="10"/>
    </row>
    <row r="17" spans="1:120">
      <c r="A17" s="12"/>
      <c r="B17" s="25">
        <v>361.1</v>
      </c>
      <c r="C17" s="20" t="s">
        <v>50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154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154</v>
      </c>
      <c r="P17" s="47">
        <f t="shared" si="1"/>
        <v>0.20209973753280841</v>
      </c>
      <c r="Q17" s="9"/>
    </row>
    <row r="18" spans="1:120">
      <c r="A18" s="12"/>
      <c r="B18" s="25">
        <v>367</v>
      </c>
      <c r="C18" s="20" t="s">
        <v>148</v>
      </c>
      <c r="D18" s="46">
        <v>1778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19" si="9">SUM(D18:N18)</f>
        <v>1778</v>
      </c>
      <c r="P18" s="47">
        <f t="shared" si="1"/>
        <v>2.3333333333333335</v>
      </c>
      <c r="Q18" s="9"/>
    </row>
    <row r="19" spans="1:120">
      <c r="A19" s="12"/>
      <c r="B19" s="25">
        <v>369.9</v>
      </c>
      <c r="C19" s="20" t="s">
        <v>54</v>
      </c>
      <c r="D19" s="46">
        <v>11025</v>
      </c>
      <c r="E19" s="46">
        <v>0</v>
      </c>
      <c r="F19" s="46">
        <v>0</v>
      </c>
      <c r="G19" s="46">
        <v>0</v>
      </c>
      <c r="H19" s="46">
        <v>0</v>
      </c>
      <c r="I19" s="46">
        <v>33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9"/>
        <v>11058</v>
      </c>
      <c r="P19" s="47">
        <f t="shared" si="1"/>
        <v>14.511811023622048</v>
      </c>
      <c r="Q19" s="9"/>
    </row>
    <row r="20" spans="1:120" ht="15.75">
      <c r="A20" s="29" t="s">
        <v>35</v>
      </c>
      <c r="B20" s="30"/>
      <c r="C20" s="31"/>
      <c r="D20" s="32">
        <f t="shared" ref="D20:N20" si="10">SUM(D21:D21)</f>
        <v>0</v>
      </c>
      <c r="E20" s="32">
        <f t="shared" si="10"/>
        <v>0</v>
      </c>
      <c r="F20" s="32">
        <f t="shared" si="10"/>
        <v>0</v>
      </c>
      <c r="G20" s="32">
        <f t="shared" si="10"/>
        <v>0</v>
      </c>
      <c r="H20" s="32">
        <f t="shared" si="10"/>
        <v>0</v>
      </c>
      <c r="I20" s="32">
        <f t="shared" si="10"/>
        <v>2710412</v>
      </c>
      <c r="J20" s="32">
        <f t="shared" si="10"/>
        <v>0</v>
      </c>
      <c r="K20" s="32">
        <f t="shared" si="10"/>
        <v>0</v>
      </c>
      <c r="L20" s="32">
        <f t="shared" si="10"/>
        <v>0</v>
      </c>
      <c r="M20" s="32">
        <f t="shared" si="10"/>
        <v>0</v>
      </c>
      <c r="N20" s="32">
        <f t="shared" si="10"/>
        <v>0</v>
      </c>
      <c r="O20" s="32">
        <f>SUM(D20:N20)</f>
        <v>2710412</v>
      </c>
      <c r="P20" s="45">
        <f t="shared" si="1"/>
        <v>3556.9711286089237</v>
      </c>
      <c r="Q20" s="9"/>
    </row>
    <row r="21" spans="1:120" ht="15.75" thickBot="1">
      <c r="A21" s="12"/>
      <c r="B21" s="25">
        <v>389.4</v>
      </c>
      <c r="C21" s="20" t="s">
        <v>149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2710412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" si="11">SUM(D21:N21)</f>
        <v>2710412</v>
      </c>
      <c r="P21" s="47">
        <f t="shared" si="1"/>
        <v>3556.9711286089237</v>
      </c>
      <c r="Q21" s="9"/>
    </row>
    <row r="22" spans="1:120" ht="16.5" thickBot="1">
      <c r="A22" s="14" t="s">
        <v>45</v>
      </c>
      <c r="B22" s="23"/>
      <c r="C22" s="22"/>
      <c r="D22" s="15">
        <f>SUM(D5,D7,D9,D14,D16,D20)</f>
        <v>992859</v>
      </c>
      <c r="E22" s="15">
        <f t="shared" ref="E22:N22" si="12">SUM(E5,E7,E9,E14,E16,E20)</f>
        <v>0</v>
      </c>
      <c r="F22" s="15">
        <f t="shared" si="12"/>
        <v>0</v>
      </c>
      <c r="G22" s="15">
        <f t="shared" si="12"/>
        <v>0</v>
      </c>
      <c r="H22" s="15">
        <f t="shared" si="12"/>
        <v>0</v>
      </c>
      <c r="I22" s="15">
        <f t="shared" si="12"/>
        <v>3143324</v>
      </c>
      <c r="J22" s="15">
        <f t="shared" si="12"/>
        <v>0</v>
      </c>
      <c r="K22" s="15">
        <f t="shared" si="12"/>
        <v>0</v>
      </c>
      <c r="L22" s="15">
        <f t="shared" si="12"/>
        <v>0</v>
      </c>
      <c r="M22" s="15">
        <f t="shared" si="12"/>
        <v>0</v>
      </c>
      <c r="N22" s="15">
        <f t="shared" si="12"/>
        <v>0</v>
      </c>
      <c r="O22" s="15">
        <f>SUM(D22:N22)</f>
        <v>4136183</v>
      </c>
      <c r="P22" s="38">
        <f t="shared" si="1"/>
        <v>5428.0616797900266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6"/>
      <c r="B23" s="18"/>
      <c r="C23" s="1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9"/>
    </row>
    <row r="24" spans="1:120">
      <c r="A24" s="40"/>
      <c r="B24" s="41"/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115" t="s">
        <v>150</v>
      </c>
      <c r="N24" s="115"/>
      <c r="O24" s="115"/>
      <c r="P24" s="43">
        <v>762</v>
      </c>
    </row>
    <row r="25" spans="1:120">
      <c r="A25" s="116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4"/>
    </row>
    <row r="26" spans="1:120" ht="15.75" customHeight="1" thickBot="1">
      <c r="A26" s="117" t="s">
        <v>67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7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63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138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56</v>
      </c>
      <c r="B3" s="105"/>
      <c r="C3" s="106"/>
      <c r="D3" s="125" t="s">
        <v>29</v>
      </c>
      <c r="E3" s="126"/>
      <c r="F3" s="126"/>
      <c r="G3" s="126"/>
      <c r="H3" s="127"/>
      <c r="I3" s="125" t="s">
        <v>30</v>
      </c>
      <c r="J3" s="127"/>
      <c r="K3" s="125" t="s">
        <v>32</v>
      </c>
      <c r="L3" s="127"/>
      <c r="M3" s="36"/>
      <c r="N3" s="37"/>
      <c r="O3" s="128" t="s">
        <v>61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31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410407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10052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420459</v>
      </c>
      <c r="O5" s="33">
        <f t="shared" ref="O5:O46" si="1">(N5/O$48)</f>
        <v>511.50729927007302</v>
      </c>
      <c r="P5" s="6"/>
    </row>
    <row r="6" spans="1:133">
      <c r="A6" s="12"/>
      <c r="B6" s="25">
        <v>311</v>
      </c>
      <c r="C6" s="20" t="s">
        <v>1</v>
      </c>
      <c r="D6" s="46">
        <v>86961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86961</v>
      </c>
      <c r="O6" s="47">
        <f t="shared" si="1"/>
        <v>105.79197080291971</v>
      </c>
      <c r="P6" s="9"/>
    </row>
    <row r="7" spans="1:133">
      <c r="A7" s="12"/>
      <c r="B7" s="25">
        <v>312.41000000000003</v>
      </c>
      <c r="C7" s="20" t="s">
        <v>9</v>
      </c>
      <c r="D7" s="46">
        <v>189895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189895</v>
      </c>
      <c r="O7" s="47">
        <f t="shared" si="1"/>
        <v>231.01581508515815</v>
      </c>
      <c r="P7" s="9"/>
    </row>
    <row r="8" spans="1:133">
      <c r="A8" s="12"/>
      <c r="B8" s="25">
        <v>312.60000000000002</v>
      </c>
      <c r="C8" s="20" t="s">
        <v>10</v>
      </c>
      <c r="D8" s="46">
        <v>65377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65377</v>
      </c>
      <c r="O8" s="47">
        <f t="shared" si="1"/>
        <v>79.534063260340631</v>
      </c>
      <c r="P8" s="9"/>
    </row>
    <row r="9" spans="1:133">
      <c r="A9" s="12"/>
      <c r="B9" s="25">
        <v>314.10000000000002</v>
      </c>
      <c r="C9" s="20" t="s">
        <v>11</v>
      </c>
      <c r="D9" s="46">
        <v>30451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30451</v>
      </c>
      <c r="O9" s="47">
        <f t="shared" si="1"/>
        <v>37.045012165450125</v>
      </c>
      <c r="P9" s="9"/>
    </row>
    <row r="10" spans="1:133">
      <c r="A10" s="12"/>
      <c r="B10" s="25">
        <v>314.8</v>
      </c>
      <c r="C10" s="20" t="s">
        <v>12</v>
      </c>
      <c r="D10" s="46">
        <v>3243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3243</v>
      </c>
      <c r="O10" s="47">
        <f t="shared" si="1"/>
        <v>3.9452554744525545</v>
      </c>
      <c r="P10" s="9"/>
    </row>
    <row r="11" spans="1:133">
      <c r="A11" s="12"/>
      <c r="B11" s="25">
        <v>314.89999999999998</v>
      </c>
      <c r="C11" s="20" t="s">
        <v>113</v>
      </c>
      <c r="D11" s="46">
        <v>5500</v>
      </c>
      <c r="E11" s="46">
        <v>0</v>
      </c>
      <c r="F11" s="46">
        <v>0</v>
      </c>
      <c r="G11" s="46">
        <v>0</v>
      </c>
      <c r="H11" s="46">
        <v>0</v>
      </c>
      <c r="I11" s="46">
        <v>10052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15552</v>
      </c>
      <c r="O11" s="47">
        <f t="shared" si="1"/>
        <v>18.919708029197082</v>
      </c>
      <c r="P11" s="9"/>
    </row>
    <row r="12" spans="1:133">
      <c r="A12" s="12"/>
      <c r="B12" s="25">
        <v>315</v>
      </c>
      <c r="C12" s="20" t="s">
        <v>92</v>
      </c>
      <c r="D12" s="46">
        <v>27960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27960</v>
      </c>
      <c r="O12" s="47">
        <f t="shared" si="1"/>
        <v>34.014598540145982</v>
      </c>
      <c r="P12" s="9"/>
    </row>
    <row r="13" spans="1:133">
      <c r="A13" s="12"/>
      <c r="B13" s="25">
        <v>316</v>
      </c>
      <c r="C13" s="20" t="s">
        <v>114</v>
      </c>
      <c r="D13" s="46">
        <v>1020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1020</v>
      </c>
      <c r="O13" s="47">
        <f t="shared" si="1"/>
        <v>1.2408759124087592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SUM(D15:D16)</f>
        <v>69688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69688</v>
      </c>
      <c r="O14" s="45">
        <f t="shared" si="1"/>
        <v>84.778588807785894</v>
      </c>
      <c r="P14" s="10"/>
    </row>
    <row r="15" spans="1:133">
      <c r="A15" s="12"/>
      <c r="B15" s="25">
        <v>323.10000000000002</v>
      </c>
      <c r="C15" s="20" t="s">
        <v>16</v>
      </c>
      <c r="D15" s="46">
        <v>69616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69616</v>
      </c>
      <c r="O15" s="47">
        <f t="shared" si="1"/>
        <v>84.690997566909971</v>
      </c>
      <c r="P15" s="9"/>
    </row>
    <row r="16" spans="1:133">
      <c r="A16" s="12"/>
      <c r="B16" s="25">
        <v>329</v>
      </c>
      <c r="C16" s="20" t="s">
        <v>17</v>
      </c>
      <c r="D16" s="46">
        <v>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72</v>
      </c>
      <c r="O16" s="47">
        <f t="shared" si="1"/>
        <v>8.7591240875912413E-2</v>
      </c>
      <c r="P16" s="9"/>
    </row>
    <row r="17" spans="1:16" ht="15.75">
      <c r="A17" s="29" t="s">
        <v>19</v>
      </c>
      <c r="B17" s="30"/>
      <c r="C17" s="31"/>
      <c r="D17" s="32">
        <f t="shared" ref="D17:M17" si="4">SUM(D18:D25)</f>
        <v>252541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252541</v>
      </c>
      <c r="O17" s="45">
        <f t="shared" si="1"/>
        <v>307.22749391727496</v>
      </c>
      <c r="P17" s="10"/>
    </row>
    <row r="18" spans="1:16">
      <c r="A18" s="12"/>
      <c r="B18" s="25">
        <v>331.2</v>
      </c>
      <c r="C18" s="20" t="s">
        <v>18</v>
      </c>
      <c r="D18" s="46">
        <v>20000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20000</v>
      </c>
      <c r="O18" s="47">
        <f t="shared" si="1"/>
        <v>24.330900243309003</v>
      </c>
      <c r="P18" s="9"/>
    </row>
    <row r="19" spans="1:16">
      <c r="A19" s="12"/>
      <c r="B19" s="25">
        <v>334.49</v>
      </c>
      <c r="C19" s="20" t="s">
        <v>127</v>
      </c>
      <c r="D19" s="46">
        <v>17555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5">SUM(D19:M19)</f>
        <v>17555</v>
      </c>
      <c r="O19" s="47">
        <f t="shared" si="1"/>
        <v>21.356447688564476</v>
      </c>
      <c r="P19" s="9"/>
    </row>
    <row r="20" spans="1:16">
      <c r="A20" s="12"/>
      <c r="B20" s="25">
        <v>334.7</v>
      </c>
      <c r="C20" s="20" t="s">
        <v>21</v>
      </c>
      <c r="D20" s="46">
        <v>97522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97522</v>
      </c>
      <c r="O20" s="47">
        <f t="shared" si="1"/>
        <v>118.63990267639903</v>
      </c>
      <c r="P20" s="9"/>
    </row>
    <row r="21" spans="1:16">
      <c r="A21" s="12"/>
      <c r="B21" s="25">
        <v>335.12</v>
      </c>
      <c r="C21" s="20" t="s">
        <v>94</v>
      </c>
      <c r="D21" s="46">
        <v>36007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36007</v>
      </c>
      <c r="O21" s="47">
        <f t="shared" si="1"/>
        <v>43.804136253041364</v>
      </c>
      <c r="P21" s="9"/>
    </row>
    <row r="22" spans="1:16">
      <c r="A22" s="12"/>
      <c r="B22" s="25">
        <v>335.14</v>
      </c>
      <c r="C22" s="20" t="s">
        <v>95</v>
      </c>
      <c r="D22" s="46">
        <v>758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758</v>
      </c>
      <c r="O22" s="47">
        <f t="shared" si="1"/>
        <v>0.92214111922141118</v>
      </c>
      <c r="P22" s="9"/>
    </row>
    <row r="23" spans="1:16">
      <c r="A23" s="12"/>
      <c r="B23" s="25">
        <v>335.15</v>
      </c>
      <c r="C23" s="20" t="s">
        <v>96</v>
      </c>
      <c r="D23" s="46">
        <v>317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317</v>
      </c>
      <c r="O23" s="47">
        <f t="shared" si="1"/>
        <v>0.38564476885644766</v>
      </c>
      <c r="P23" s="9"/>
    </row>
    <row r="24" spans="1:16">
      <c r="A24" s="12"/>
      <c r="B24" s="25">
        <v>335.18</v>
      </c>
      <c r="C24" s="20" t="s">
        <v>97</v>
      </c>
      <c r="D24" s="46">
        <v>29301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29301</v>
      </c>
      <c r="O24" s="47">
        <f t="shared" si="1"/>
        <v>35.645985401459853</v>
      </c>
      <c r="P24" s="9"/>
    </row>
    <row r="25" spans="1:16">
      <c r="A25" s="12"/>
      <c r="B25" s="25">
        <v>335.49</v>
      </c>
      <c r="C25" s="20" t="s">
        <v>26</v>
      </c>
      <c r="D25" s="46">
        <v>51081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51081</v>
      </c>
      <c r="O25" s="47">
        <f t="shared" si="1"/>
        <v>62.142335766423358</v>
      </c>
      <c r="P25" s="9"/>
    </row>
    <row r="26" spans="1:16" ht="15.75">
      <c r="A26" s="29" t="s">
        <v>33</v>
      </c>
      <c r="B26" s="30"/>
      <c r="C26" s="31"/>
      <c r="D26" s="32">
        <f t="shared" ref="D26:M26" si="6">SUM(D27:D34)</f>
        <v>7455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504482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>SUM(D26:M26)</f>
        <v>511937</v>
      </c>
      <c r="O26" s="45">
        <f t="shared" si="1"/>
        <v>622.79440389294405</v>
      </c>
      <c r="P26" s="10"/>
    </row>
    <row r="27" spans="1:16">
      <c r="A27" s="12"/>
      <c r="B27" s="25">
        <v>341.1</v>
      </c>
      <c r="C27" s="20" t="s">
        <v>107</v>
      </c>
      <c r="D27" s="46">
        <v>2590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2590</v>
      </c>
      <c r="O27" s="47">
        <f t="shared" si="1"/>
        <v>3.1508515815085159</v>
      </c>
      <c r="P27" s="9"/>
    </row>
    <row r="28" spans="1:16">
      <c r="A28" s="12"/>
      <c r="B28" s="25">
        <v>341.9</v>
      </c>
      <c r="C28" s="20" t="s">
        <v>98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108947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7">SUM(D28:M28)</f>
        <v>108947</v>
      </c>
      <c r="O28" s="47">
        <f t="shared" si="1"/>
        <v>132.5389294403893</v>
      </c>
      <c r="P28" s="9"/>
    </row>
    <row r="29" spans="1:16">
      <c r="A29" s="12"/>
      <c r="B29" s="25">
        <v>342.1</v>
      </c>
      <c r="C29" s="20" t="s">
        <v>37</v>
      </c>
      <c r="D29" s="46">
        <v>3526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3526</v>
      </c>
      <c r="O29" s="47">
        <f t="shared" si="1"/>
        <v>4.2895377128953776</v>
      </c>
      <c r="P29" s="9"/>
    </row>
    <row r="30" spans="1:16">
      <c r="A30" s="12"/>
      <c r="B30" s="25">
        <v>343.3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173207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173207</v>
      </c>
      <c r="O30" s="47">
        <f t="shared" si="1"/>
        <v>210.71411192214111</v>
      </c>
      <c r="P30" s="9"/>
    </row>
    <row r="31" spans="1:16">
      <c r="A31" s="12"/>
      <c r="B31" s="25">
        <v>343.4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108266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108266</v>
      </c>
      <c r="O31" s="47">
        <f t="shared" si="1"/>
        <v>131.71046228710463</v>
      </c>
      <c r="P31" s="9"/>
    </row>
    <row r="32" spans="1:16">
      <c r="A32" s="12"/>
      <c r="B32" s="25">
        <v>343.5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107427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107427</v>
      </c>
      <c r="O32" s="47">
        <f t="shared" si="1"/>
        <v>130.6897810218978</v>
      </c>
      <c r="P32" s="9"/>
    </row>
    <row r="33" spans="1:119">
      <c r="A33" s="12"/>
      <c r="B33" s="25">
        <v>346.9</v>
      </c>
      <c r="C33" s="20" t="s">
        <v>134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6635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6635</v>
      </c>
      <c r="O33" s="47">
        <f t="shared" si="1"/>
        <v>8.0717761557177621</v>
      </c>
      <c r="P33" s="9"/>
    </row>
    <row r="34" spans="1:119">
      <c r="A34" s="12"/>
      <c r="B34" s="25">
        <v>347.4</v>
      </c>
      <c r="C34" s="20" t="s">
        <v>44</v>
      </c>
      <c r="D34" s="46">
        <v>1339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1339</v>
      </c>
      <c r="O34" s="47">
        <f t="shared" si="1"/>
        <v>1.6289537712895377</v>
      </c>
      <c r="P34" s="9"/>
    </row>
    <row r="35" spans="1:119" ht="15.75">
      <c r="A35" s="29" t="s">
        <v>34</v>
      </c>
      <c r="B35" s="30"/>
      <c r="C35" s="31"/>
      <c r="D35" s="32">
        <f t="shared" ref="D35:M35" si="8">SUM(D36:D37)</f>
        <v>1056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ref="N35:N46" si="9">SUM(D35:M35)</f>
        <v>1056</v>
      </c>
      <c r="O35" s="45">
        <f t="shared" si="1"/>
        <v>1.2846715328467153</v>
      </c>
      <c r="P35" s="10"/>
    </row>
    <row r="36" spans="1:119">
      <c r="A36" s="13"/>
      <c r="B36" s="39">
        <v>351.1</v>
      </c>
      <c r="C36" s="21" t="s">
        <v>89</v>
      </c>
      <c r="D36" s="46">
        <v>954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954</v>
      </c>
      <c r="O36" s="47">
        <f t="shared" si="1"/>
        <v>1.1605839416058394</v>
      </c>
      <c r="P36" s="9"/>
    </row>
    <row r="37" spans="1:119">
      <c r="A37" s="13"/>
      <c r="B37" s="39">
        <v>351.5</v>
      </c>
      <c r="C37" s="21" t="s">
        <v>47</v>
      </c>
      <c r="D37" s="46">
        <v>102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102</v>
      </c>
      <c r="O37" s="47">
        <f t="shared" si="1"/>
        <v>0.12408759124087591</v>
      </c>
      <c r="P37" s="9"/>
    </row>
    <row r="38" spans="1:119" ht="15.75">
      <c r="A38" s="29" t="s">
        <v>2</v>
      </c>
      <c r="B38" s="30"/>
      <c r="C38" s="31"/>
      <c r="D38" s="32">
        <f t="shared" ref="D38:M38" si="10">SUM(D39:D43)</f>
        <v>134728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746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9"/>
        <v>135474</v>
      </c>
      <c r="O38" s="45">
        <f t="shared" si="1"/>
        <v>164.8102189781022</v>
      </c>
      <c r="P38" s="10"/>
    </row>
    <row r="39" spans="1:119">
      <c r="A39" s="12"/>
      <c r="B39" s="25">
        <v>361.1</v>
      </c>
      <c r="C39" s="20" t="s">
        <v>50</v>
      </c>
      <c r="D39" s="46">
        <v>796</v>
      </c>
      <c r="E39" s="46">
        <v>0</v>
      </c>
      <c r="F39" s="46">
        <v>0</v>
      </c>
      <c r="G39" s="46">
        <v>0</v>
      </c>
      <c r="H39" s="46">
        <v>0</v>
      </c>
      <c r="I39" s="46">
        <v>746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1542</v>
      </c>
      <c r="O39" s="47">
        <f t="shared" si="1"/>
        <v>1.8759124087591241</v>
      </c>
      <c r="P39" s="9"/>
    </row>
    <row r="40" spans="1:119">
      <c r="A40" s="12"/>
      <c r="B40" s="25">
        <v>362</v>
      </c>
      <c r="C40" s="20" t="s">
        <v>52</v>
      </c>
      <c r="D40" s="46">
        <v>16719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16719</v>
      </c>
      <c r="O40" s="47">
        <f t="shared" si="1"/>
        <v>20.339416058394161</v>
      </c>
      <c r="P40" s="9"/>
    </row>
    <row r="41" spans="1:119">
      <c r="A41" s="12"/>
      <c r="B41" s="25">
        <v>366</v>
      </c>
      <c r="C41" s="20" t="s">
        <v>53</v>
      </c>
      <c r="D41" s="46">
        <v>21000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21000</v>
      </c>
      <c r="O41" s="47">
        <f t="shared" si="1"/>
        <v>25.547445255474454</v>
      </c>
      <c r="P41" s="9"/>
    </row>
    <row r="42" spans="1:119">
      <c r="A42" s="12"/>
      <c r="B42" s="25">
        <v>369.3</v>
      </c>
      <c r="C42" s="20" t="s">
        <v>136</v>
      </c>
      <c r="D42" s="46">
        <v>22184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22184</v>
      </c>
      <c r="O42" s="47">
        <f t="shared" si="1"/>
        <v>26.987834549878347</v>
      </c>
      <c r="P42" s="9"/>
    </row>
    <row r="43" spans="1:119">
      <c r="A43" s="12"/>
      <c r="B43" s="25">
        <v>369.9</v>
      </c>
      <c r="C43" s="20" t="s">
        <v>54</v>
      </c>
      <c r="D43" s="46">
        <v>74029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74029</v>
      </c>
      <c r="O43" s="47">
        <f t="shared" si="1"/>
        <v>90.059610705596114</v>
      </c>
      <c r="P43" s="9"/>
    </row>
    <row r="44" spans="1:119" ht="15.75">
      <c r="A44" s="29" t="s">
        <v>35</v>
      </c>
      <c r="B44" s="30"/>
      <c r="C44" s="31"/>
      <c r="D44" s="32">
        <f t="shared" ref="D44:M44" si="11">SUM(D45:D45)</f>
        <v>0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745291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9"/>
        <v>745291</v>
      </c>
      <c r="O44" s="45">
        <f t="shared" si="1"/>
        <v>906.68004866180047</v>
      </c>
      <c r="P44" s="9"/>
    </row>
    <row r="45" spans="1:119" ht="15.75" thickBot="1">
      <c r="A45" s="12"/>
      <c r="B45" s="25">
        <v>389.3</v>
      </c>
      <c r="C45" s="20" t="s">
        <v>108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745291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745291</v>
      </c>
      <c r="O45" s="47">
        <f t="shared" si="1"/>
        <v>906.68004866180047</v>
      </c>
      <c r="P45" s="9"/>
    </row>
    <row r="46" spans="1:119" ht="16.5" thickBot="1">
      <c r="A46" s="14" t="s">
        <v>45</v>
      </c>
      <c r="B46" s="23"/>
      <c r="C46" s="22"/>
      <c r="D46" s="15">
        <f t="shared" ref="D46:M46" si="12">SUM(D5,D14,D17,D26,D35,D38,D44)</f>
        <v>875875</v>
      </c>
      <c r="E46" s="15">
        <f t="shared" si="12"/>
        <v>0</v>
      </c>
      <c r="F46" s="15">
        <f t="shared" si="12"/>
        <v>0</v>
      </c>
      <c r="G46" s="15">
        <f t="shared" si="12"/>
        <v>0</v>
      </c>
      <c r="H46" s="15">
        <f t="shared" si="12"/>
        <v>0</v>
      </c>
      <c r="I46" s="15">
        <f t="shared" si="12"/>
        <v>1260571</v>
      </c>
      <c r="J46" s="15">
        <f t="shared" si="12"/>
        <v>0</v>
      </c>
      <c r="K46" s="15">
        <f t="shared" si="12"/>
        <v>0</v>
      </c>
      <c r="L46" s="15">
        <f t="shared" si="12"/>
        <v>0</v>
      </c>
      <c r="M46" s="15">
        <f t="shared" si="12"/>
        <v>0</v>
      </c>
      <c r="N46" s="15">
        <f t="shared" si="9"/>
        <v>2136446</v>
      </c>
      <c r="O46" s="38">
        <f t="shared" si="1"/>
        <v>2599.0827250608272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5" t="s">
        <v>139</v>
      </c>
      <c r="M48" s="115"/>
      <c r="N48" s="115"/>
      <c r="O48" s="43">
        <v>822</v>
      </c>
    </row>
    <row r="49" spans="1:15">
      <c r="A49" s="116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4"/>
    </row>
    <row r="50" spans="1:15" ht="15.75" customHeight="1" thickBot="1">
      <c r="A50" s="117" t="s">
        <v>67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9"/>
  <sheetViews>
    <sheetView workbookViewId="0">
      <selection activeCell="D6" sqref="D6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63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131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56</v>
      </c>
      <c r="B3" s="105"/>
      <c r="C3" s="106"/>
      <c r="D3" s="125" t="s">
        <v>29</v>
      </c>
      <c r="E3" s="126"/>
      <c r="F3" s="126"/>
      <c r="G3" s="126"/>
      <c r="H3" s="127"/>
      <c r="I3" s="125" t="s">
        <v>30</v>
      </c>
      <c r="J3" s="127"/>
      <c r="K3" s="125" t="s">
        <v>32</v>
      </c>
      <c r="L3" s="127"/>
      <c r="M3" s="36"/>
      <c r="N3" s="37"/>
      <c r="O3" s="128" t="s">
        <v>61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31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SUM(D6:D7)</f>
        <v>487854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22858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1" si="1">SUM(D5:M5)</f>
        <v>510712</v>
      </c>
      <c r="O5" s="33">
        <f t="shared" ref="O5:O25" si="2">(N5/O$27)</f>
        <v>617.54776299879086</v>
      </c>
      <c r="P5" s="6"/>
    </row>
    <row r="6" spans="1:133">
      <c r="A6" s="12"/>
      <c r="B6" s="25">
        <v>311</v>
      </c>
      <c r="C6" s="20" t="s">
        <v>1</v>
      </c>
      <c r="D6" s="46">
        <v>487854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487854</v>
      </c>
      <c r="O6" s="47">
        <f t="shared" si="2"/>
        <v>589.90810157194676</v>
      </c>
      <c r="P6" s="9"/>
    </row>
    <row r="7" spans="1:133">
      <c r="A7" s="12"/>
      <c r="B7" s="25">
        <v>314.89999999999998</v>
      </c>
      <c r="C7" s="20" t="s">
        <v>113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22858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22858</v>
      </c>
      <c r="O7" s="47">
        <f t="shared" si="2"/>
        <v>27.639661426844015</v>
      </c>
      <c r="P7" s="9"/>
    </row>
    <row r="8" spans="1:133" ht="15.75">
      <c r="A8" s="29" t="s">
        <v>19</v>
      </c>
      <c r="B8" s="30"/>
      <c r="C8" s="31"/>
      <c r="D8" s="32">
        <f t="shared" ref="D8:M8" si="3">SUM(D9:D10)</f>
        <v>468054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69945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537999</v>
      </c>
      <c r="O8" s="45">
        <f t="shared" si="2"/>
        <v>650.54292623941956</v>
      </c>
      <c r="P8" s="10"/>
    </row>
    <row r="9" spans="1:133">
      <c r="A9" s="12"/>
      <c r="B9" s="25">
        <v>334.9</v>
      </c>
      <c r="C9" s="20" t="s">
        <v>132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69945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69945</v>
      </c>
      <c r="O9" s="47">
        <f t="shared" si="2"/>
        <v>84.576783555018139</v>
      </c>
      <c r="P9" s="9"/>
    </row>
    <row r="10" spans="1:133">
      <c r="A10" s="12"/>
      <c r="B10" s="25">
        <v>335.9</v>
      </c>
      <c r="C10" s="20" t="s">
        <v>133</v>
      </c>
      <c r="D10" s="46">
        <v>468054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468054</v>
      </c>
      <c r="O10" s="47">
        <f t="shared" si="2"/>
        <v>565.96614268440146</v>
      </c>
      <c r="P10" s="9"/>
    </row>
    <row r="11" spans="1:133" ht="15.75">
      <c r="A11" s="29" t="s">
        <v>33</v>
      </c>
      <c r="B11" s="30"/>
      <c r="C11" s="31"/>
      <c r="D11" s="32">
        <f t="shared" ref="D11:M11" si="4">SUM(D12:D17)</f>
        <v>92158</v>
      </c>
      <c r="E11" s="32">
        <f t="shared" si="4"/>
        <v>0</v>
      </c>
      <c r="F11" s="32">
        <f t="shared" si="4"/>
        <v>0</v>
      </c>
      <c r="G11" s="32">
        <f t="shared" si="4"/>
        <v>0</v>
      </c>
      <c r="H11" s="32">
        <f t="shared" si="4"/>
        <v>0</v>
      </c>
      <c r="I11" s="32">
        <f t="shared" si="4"/>
        <v>394755</v>
      </c>
      <c r="J11" s="32">
        <f t="shared" si="4"/>
        <v>0</v>
      </c>
      <c r="K11" s="32">
        <f t="shared" si="4"/>
        <v>0</v>
      </c>
      <c r="L11" s="32">
        <f t="shared" si="4"/>
        <v>0</v>
      </c>
      <c r="M11" s="32">
        <f t="shared" si="4"/>
        <v>0</v>
      </c>
      <c r="N11" s="32">
        <f t="shared" si="1"/>
        <v>486913</v>
      </c>
      <c r="O11" s="45">
        <f t="shared" si="2"/>
        <v>588.77025392986695</v>
      </c>
      <c r="P11" s="10"/>
    </row>
    <row r="12" spans="1:133">
      <c r="A12" s="12"/>
      <c r="B12" s="25">
        <v>343.3</v>
      </c>
      <c r="C12" s="20" t="s">
        <v>39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115028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17" si="5">SUM(D12:M12)</f>
        <v>115028</v>
      </c>
      <c r="O12" s="47">
        <f t="shared" si="2"/>
        <v>139.09068923821039</v>
      </c>
      <c r="P12" s="9"/>
    </row>
    <row r="13" spans="1:133">
      <c r="A13" s="12"/>
      <c r="B13" s="25">
        <v>343.4</v>
      </c>
      <c r="C13" s="20" t="s">
        <v>40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104184</v>
      </c>
      <c r="J13" s="46">
        <v>0</v>
      </c>
      <c r="K13" s="46">
        <v>0</v>
      </c>
      <c r="L13" s="46">
        <v>0</v>
      </c>
      <c r="M13" s="46">
        <v>0</v>
      </c>
      <c r="N13" s="46">
        <f t="shared" si="5"/>
        <v>104184</v>
      </c>
      <c r="O13" s="47">
        <f t="shared" si="2"/>
        <v>125.9782345828295</v>
      </c>
      <c r="P13" s="9"/>
    </row>
    <row r="14" spans="1:133">
      <c r="A14" s="12"/>
      <c r="B14" s="25">
        <v>343.5</v>
      </c>
      <c r="C14" s="20" t="s">
        <v>41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152306</v>
      </c>
      <c r="J14" s="46">
        <v>0</v>
      </c>
      <c r="K14" s="46">
        <v>0</v>
      </c>
      <c r="L14" s="46">
        <v>0</v>
      </c>
      <c r="M14" s="46">
        <v>0</v>
      </c>
      <c r="N14" s="46">
        <f t="shared" si="5"/>
        <v>152306</v>
      </c>
      <c r="O14" s="47">
        <f t="shared" si="2"/>
        <v>184.16686819830713</v>
      </c>
      <c r="P14" s="9"/>
    </row>
    <row r="15" spans="1:133">
      <c r="A15" s="12"/>
      <c r="B15" s="25">
        <v>343.9</v>
      </c>
      <c r="C15" s="20" t="s">
        <v>117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23237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5"/>
        <v>23237</v>
      </c>
      <c r="O15" s="47">
        <f t="shared" si="2"/>
        <v>28.097944377267233</v>
      </c>
      <c r="P15" s="9"/>
    </row>
    <row r="16" spans="1:133">
      <c r="A16" s="12"/>
      <c r="B16" s="25">
        <v>346.9</v>
      </c>
      <c r="C16" s="20" t="s">
        <v>134</v>
      </c>
      <c r="D16" s="46">
        <v>12698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12698</v>
      </c>
      <c r="O16" s="47">
        <f t="shared" si="2"/>
        <v>15.354292623941959</v>
      </c>
      <c r="P16" s="9"/>
    </row>
    <row r="17" spans="1:119">
      <c r="A17" s="12"/>
      <c r="B17" s="25">
        <v>349</v>
      </c>
      <c r="C17" s="20" t="s">
        <v>135</v>
      </c>
      <c r="D17" s="46">
        <v>79460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79460</v>
      </c>
      <c r="O17" s="47">
        <f t="shared" si="2"/>
        <v>96.082224909310767</v>
      </c>
      <c r="P17" s="9"/>
    </row>
    <row r="18" spans="1:119" ht="15.75">
      <c r="A18" s="29" t="s">
        <v>34</v>
      </c>
      <c r="B18" s="30"/>
      <c r="C18" s="31"/>
      <c r="D18" s="32">
        <f t="shared" ref="D18:M18" si="6">SUM(D19:D19)</f>
        <v>2361</v>
      </c>
      <c r="E18" s="32">
        <f t="shared" si="6"/>
        <v>0</v>
      </c>
      <c r="F18" s="32">
        <f t="shared" si="6"/>
        <v>0</v>
      </c>
      <c r="G18" s="32">
        <f t="shared" si="6"/>
        <v>0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ref="N18:N25" si="7">SUM(D18:M18)</f>
        <v>2361</v>
      </c>
      <c r="O18" s="45">
        <f t="shared" si="2"/>
        <v>2.8548972188633615</v>
      </c>
      <c r="P18" s="10"/>
    </row>
    <row r="19" spans="1:119">
      <c r="A19" s="13"/>
      <c r="B19" s="39">
        <v>359</v>
      </c>
      <c r="C19" s="21" t="s">
        <v>49</v>
      </c>
      <c r="D19" s="46">
        <v>2361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7"/>
        <v>2361</v>
      </c>
      <c r="O19" s="47">
        <f t="shared" si="2"/>
        <v>2.8548972188633615</v>
      </c>
      <c r="P19" s="9"/>
    </row>
    <row r="20" spans="1:119" ht="15.75">
      <c r="A20" s="29" t="s">
        <v>2</v>
      </c>
      <c r="B20" s="30"/>
      <c r="C20" s="31"/>
      <c r="D20" s="32">
        <f t="shared" ref="D20:M20" si="8">SUM(D21:D22)</f>
        <v>43255</v>
      </c>
      <c r="E20" s="32">
        <f t="shared" si="8"/>
        <v>0</v>
      </c>
      <c r="F20" s="32">
        <f t="shared" si="8"/>
        <v>0</v>
      </c>
      <c r="G20" s="32">
        <f t="shared" si="8"/>
        <v>0</v>
      </c>
      <c r="H20" s="32">
        <f t="shared" si="8"/>
        <v>0</v>
      </c>
      <c r="I20" s="32">
        <f t="shared" si="8"/>
        <v>5194</v>
      </c>
      <c r="J20" s="32">
        <f t="shared" si="8"/>
        <v>0</v>
      </c>
      <c r="K20" s="32">
        <f t="shared" si="8"/>
        <v>0</v>
      </c>
      <c r="L20" s="32">
        <f t="shared" si="8"/>
        <v>0</v>
      </c>
      <c r="M20" s="32">
        <f t="shared" si="8"/>
        <v>0</v>
      </c>
      <c r="N20" s="32">
        <f t="shared" si="7"/>
        <v>48449</v>
      </c>
      <c r="O20" s="45">
        <f t="shared" si="2"/>
        <v>58.58403869407497</v>
      </c>
      <c r="P20" s="10"/>
    </row>
    <row r="21" spans="1:119">
      <c r="A21" s="12"/>
      <c r="B21" s="25">
        <v>361.1</v>
      </c>
      <c r="C21" s="20" t="s">
        <v>50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2147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2147</v>
      </c>
      <c r="O21" s="47">
        <f t="shared" si="2"/>
        <v>2.5961305925030231</v>
      </c>
      <c r="P21" s="9"/>
    </row>
    <row r="22" spans="1:119">
      <c r="A22" s="12"/>
      <c r="B22" s="25">
        <v>369.9</v>
      </c>
      <c r="C22" s="20" t="s">
        <v>54</v>
      </c>
      <c r="D22" s="46">
        <v>43255</v>
      </c>
      <c r="E22" s="46">
        <v>0</v>
      </c>
      <c r="F22" s="46">
        <v>0</v>
      </c>
      <c r="G22" s="46">
        <v>0</v>
      </c>
      <c r="H22" s="46">
        <v>0</v>
      </c>
      <c r="I22" s="46">
        <v>3047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46302</v>
      </c>
      <c r="O22" s="47">
        <f t="shared" si="2"/>
        <v>55.987908101571946</v>
      </c>
      <c r="P22" s="9"/>
    </row>
    <row r="23" spans="1:119" ht="15.75">
      <c r="A23" s="29" t="s">
        <v>35</v>
      </c>
      <c r="B23" s="30"/>
      <c r="C23" s="31"/>
      <c r="D23" s="32">
        <f t="shared" ref="D23:M23" si="9">SUM(D24:D24)</f>
        <v>79460</v>
      </c>
      <c r="E23" s="32">
        <f t="shared" si="9"/>
        <v>0</v>
      </c>
      <c r="F23" s="32">
        <f t="shared" si="9"/>
        <v>0</v>
      </c>
      <c r="G23" s="32">
        <f t="shared" si="9"/>
        <v>0</v>
      </c>
      <c r="H23" s="32">
        <f t="shared" si="9"/>
        <v>0</v>
      </c>
      <c r="I23" s="32">
        <f t="shared" si="9"/>
        <v>0</v>
      </c>
      <c r="J23" s="32">
        <f t="shared" si="9"/>
        <v>0</v>
      </c>
      <c r="K23" s="32">
        <f t="shared" si="9"/>
        <v>0</v>
      </c>
      <c r="L23" s="32">
        <f t="shared" si="9"/>
        <v>0</v>
      </c>
      <c r="M23" s="32">
        <f t="shared" si="9"/>
        <v>0</v>
      </c>
      <c r="N23" s="32">
        <f t="shared" si="7"/>
        <v>79460</v>
      </c>
      <c r="O23" s="45">
        <f t="shared" si="2"/>
        <v>96.082224909310767</v>
      </c>
      <c r="P23" s="9"/>
    </row>
    <row r="24" spans="1:119" ht="15.75" thickBot="1">
      <c r="A24" s="12"/>
      <c r="B24" s="25">
        <v>381</v>
      </c>
      <c r="C24" s="20" t="s">
        <v>73</v>
      </c>
      <c r="D24" s="46">
        <v>79460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79460</v>
      </c>
      <c r="O24" s="47">
        <f t="shared" si="2"/>
        <v>96.082224909310767</v>
      </c>
      <c r="P24" s="9"/>
    </row>
    <row r="25" spans="1:119" ht="16.5" thickBot="1">
      <c r="A25" s="14" t="s">
        <v>45</v>
      </c>
      <c r="B25" s="23"/>
      <c r="C25" s="22"/>
      <c r="D25" s="15">
        <f>SUM(D5,D8,D11,D18,D20,D23)</f>
        <v>1173142</v>
      </c>
      <c r="E25" s="15">
        <f t="shared" ref="E25:M25" si="10">SUM(E5,E8,E11,E18,E20,E23)</f>
        <v>0</v>
      </c>
      <c r="F25" s="15">
        <f t="shared" si="10"/>
        <v>0</v>
      </c>
      <c r="G25" s="15">
        <f t="shared" si="10"/>
        <v>0</v>
      </c>
      <c r="H25" s="15">
        <f t="shared" si="10"/>
        <v>0</v>
      </c>
      <c r="I25" s="15">
        <f t="shared" si="10"/>
        <v>492752</v>
      </c>
      <c r="J25" s="15">
        <f t="shared" si="10"/>
        <v>0</v>
      </c>
      <c r="K25" s="15">
        <f t="shared" si="10"/>
        <v>0</v>
      </c>
      <c r="L25" s="15">
        <f t="shared" si="10"/>
        <v>0</v>
      </c>
      <c r="M25" s="15">
        <f t="shared" si="10"/>
        <v>0</v>
      </c>
      <c r="N25" s="15">
        <f t="shared" si="7"/>
        <v>1665894</v>
      </c>
      <c r="O25" s="38">
        <f t="shared" si="2"/>
        <v>2014.3821039903264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115" t="s">
        <v>137</v>
      </c>
      <c r="M27" s="115"/>
      <c r="N27" s="115"/>
      <c r="O27" s="43">
        <v>827</v>
      </c>
    </row>
    <row r="28" spans="1:119">
      <c r="A28" s="116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  <row r="29" spans="1:119" ht="15.75" customHeight="1" thickBot="1">
      <c r="A29" s="117" t="s">
        <v>67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verticalDpi="0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63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125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56</v>
      </c>
      <c r="B3" s="105"/>
      <c r="C3" s="106"/>
      <c r="D3" s="125" t="s">
        <v>29</v>
      </c>
      <c r="E3" s="126"/>
      <c r="F3" s="126"/>
      <c r="G3" s="126"/>
      <c r="H3" s="127"/>
      <c r="I3" s="125" t="s">
        <v>30</v>
      </c>
      <c r="J3" s="127"/>
      <c r="K3" s="125" t="s">
        <v>32</v>
      </c>
      <c r="L3" s="127"/>
      <c r="M3" s="36"/>
      <c r="N3" s="37"/>
      <c r="O3" s="128" t="s">
        <v>61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31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387777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21861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409638</v>
      </c>
      <c r="O5" s="33">
        <f t="shared" ref="O5:O36" si="1">(N5/O$55)</f>
        <v>536.17539267015707</v>
      </c>
      <c r="P5" s="6"/>
    </row>
    <row r="6" spans="1:133">
      <c r="A6" s="12"/>
      <c r="B6" s="25">
        <v>311</v>
      </c>
      <c r="C6" s="20" t="s">
        <v>1</v>
      </c>
      <c r="D6" s="46">
        <v>73354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73354</v>
      </c>
      <c r="O6" s="47">
        <f t="shared" si="1"/>
        <v>96.013089005235599</v>
      </c>
      <c r="P6" s="9"/>
    </row>
    <row r="7" spans="1:133">
      <c r="A7" s="12"/>
      <c r="B7" s="25">
        <v>312.41000000000003</v>
      </c>
      <c r="C7" s="20" t="s">
        <v>9</v>
      </c>
      <c r="D7" s="46">
        <v>183039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183039</v>
      </c>
      <c r="O7" s="47">
        <f t="shared" si="1"/>
        <v>239.57984293193718</v>
      </c>
      <c r="P7" s="9"/>
    </row>
    <row r="8" spans="1:133">
      <c r="A8" s="12"/>
      <c r="B8" s="25">
        <v>312.60000000000002</v>
      </c>
      <c r="C8" s="20" t="s">
        <v>10</v>
      </c>
      <c r="D8" s="46">
        <v>63761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63761</v>
      </c>
      <c r="O8" s="47">
        <f t="shared" si="1"/>
        <v>83.456806282722511</v>
      </c>
      <c r="P8" s="9"/>
    </row>
    <row r="9" spans="1:133">
      <c r="A9" s="12"/>
      <c r="B9" s="25">
        <v>314.10000000000002</v>
      </c>
      <c r="C9" s="20" t="s">
        <v>11</v>
      </c>
      <c r="D9" s="46">
        <v>43208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43208</v>
      </c>
      <c r="O9" s="47">
        <f t="shared" si="1"/>
        <v>56.554973821989527</v>
      </c>
      <c r="P9" s="9"/>
    </row>
    <row r="10" spans="1:133">
      <c r="A10" s="12"/>
      <c r="B10" s="25">
        <v>314.3</v>
      </c>
      <c r="C10" s="20" t="s">
        <v>112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8760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8760</v>
      </c>
      <c r="O10" s="47">
        <f t="shared" si="1"/>
        <v>11.465968586387435</v>
      </c>
      <c r="P10" s="9"/>
    </row>
    <row r="11" spans="1:133">
      <c r="A11" s="12"/>
      <c r="B11" s="25">
        <v>314.39999999999998</v>
      </c>
      <c r="C11" s="20" t="s">
        <v>85</v>
      </c>
      <c r="D11" s="46">
        <v>1707</v>
      </c>
      <c r="E11" s="46">
        <v>0</v>
      </c>
      <c r="F11" s="46">
        <v>0</v>
      </c>
      <c r="G11" s="46">
        <v>0</v>
      </c>
      <c r="H11" s="46">
        <v>0</v>
      </c>
      <c r="I11" s="46">
        <v>13101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14808</v>
      </c>
      <c r="O11" s="47">
        <f t="shared" si="1"/>
        <v>19.38219895287958</v>
      </c>
      <c r="P11" s="9"/>
    </row>
    <row r="12" spans="1:133">
      <c r="A12" s="12"/>
      <c r="B12" s="25">
        <v>315</v>
      </c>
      <c r="C12" s="20" t="s">
        <v>92</v>
      </c>
      <c r="D12" s="46">
        <v>20305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20305</v>
      </c>
      <c r="O12" s="47">
        <f t="shared" si="1"/>
        <v>26.577225130890053</v>
      </c>
      <c r="P12" s="9"/>
    </row>
    <row r="13" spans="1:133">
      <c r="A13" s="12"/>
      <c r="B13" s="25">
        <v>316</v>
      </c>
      <c r="C13" s="20" t="s">
        <v>114</v>
      </c>
      <c r="D13" s="46">
        <v>2403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2403</v>
      </c>
      <c r="O13" s="47">
        <f t="shared" si="1"/>
        <v>3.1452879581151834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SUM(D15:D15)</f>
        <v>37391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19" si="4">SUM(D14:M14)</f>
        <v>37391</v>
      </c>
      <c r="O14" s="45">
        <f t="shared" si="1"/>
        <v>48.941099476439788</v>
      </c>
      <c r="P14" s="10"/>
    </row>
    <row r="15" spans="1:133">
      <c r="A15" s="12"/>
      <c r="B15" s="25">
        <v>323.10000000000002</v>
      </c>
      <c r="C15" s="20" t="s">
        <v>16</v>
      </c>
      <c r="D15" s="46">
        <v>37391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37391</v>
      </c>
      <c r="O15" s="47">
        <f t="shared" si="1"/>
        <v>48.941099476439788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SUM(D17:D28)</f>
        <v>459710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459710</v>
      </c>
      <c r="O16" s="45">
        <f t="shared" si="1"/>
        <v>601.71465968586392</v>
      </c>
      <c r="P16" s="10"/>
    </row>
    <row r="17" spans="1:16">
      <c r="A17" s="12"/>
      <c r="B17" s="25">
        <v>331.2</v>
      </c>
      <c r="C17" s="20" t="s">
        <v>18</v>
      </c>
      <c r="D17" s="46">
        <v>23400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23400</v>
      </c>
      <c r="O17" s="47">
        <f t="shared" si="1"/>
        <v>30.6282722513089</v>
      </c>
      <c r="P17" s="9"/>
    </row>
    <row r="18" spans="1:16">
      <c r="A18" s="12"/>
      <c r="B18" s="25">
        <v>331.5</v>
      </c>
      <c r="C18" s="20" t="s">
        <v>20</v>
      </c>
      <c r="D18" s="46">
        <v>26513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26513</v>
      </c>
      <c r="O18" s="47">
        <f t="shared" si="1"/>
        <v>34.702879581151834</v>
      </c>
      <c r="P18" s="9"/>
    </row>
    <row r="19" spans="1:16">
      <c r="A19" s="12"/>
      <c r="B19" s="25">
        <v>334.2</v>
      </c>
      <c r="C19" s="20" t="s">
        <v>126</v>
      </c>
      <c r="D19" s="46">
        <v>29026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29026</v>
      </c>
      <c r="O19" s="47">
        <f t="shared" si="1"/>
        <v>37.992146596858639</v>
      </c>
      <c r="P19" s="9"/>
    </row>
    <row r="20" spans="1:16">
      <c r="A20" s="12"/>
      <c r="B20" s="25">
        <v>334.49</v>
      </c>
      <c r="C20" s="20" t="s">
        <v>127</v>
      </c>
      <c r="D20" s="46">
        <v>19925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6">SUM(D20:M20)</f>
        <v>19925</v>
      </c>
      <c r="O20" s="47">
        <f t="shared" si="1"/>
        <v>26.079842931937172</v>
      </c>
      <c r="P20" s="9"/>
    </row>
    <row r="21" spans="1:16">
      <c r="A21" s="12"/>
      <c r="B21" s="25">
        <v>334.5</v>
      </c>
      <c r="C21" s="20" t="s">
        <v>116</v>
      </c>
      <c r="D21" s="46">
        <v>678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678</v>
      </c>
      <c r="O21" s="47">
        <f t="shared" si="1"/>
        <v>0.88743455497382195</v>
      </c>
      <c r="P21" s="9"/>
    </row>
    <row r="22" spans="1:16">
      <c r="A22" s="12"/>
      <c r="B22" s="25">
        <v>334.7</v>
      </c>
      <c r="C22" s="20" t="s">
        <v>21</v>
      </c>
      <c r="D22" s="46">
        <v>268275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268275</v>
      </c>
      <c r="O22" s="47">
        <f t="shared" si="1"/>
        <v>351.1452879581152</v>
      </c>
      <c r="P22" s="9"/>
    </row>
    <row r="23" spans="1:16">
      <c r="A23" s="12"/>
      <c r="B23" s="25">
        <v>335.12</v>
      </c>
      <c r="C23" s="20" t="s">
        <v>94</v>
      </c>
      <c r="D23" s="46">
        <v>34737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34737</v>
      </c>
      <c r="O23" s="47">
        <f t="shared" si="1"/>
        <v>45.467277486910994</v>
      </c>
      <c r="P23" s="9"/>
    </row>
    <row r="24" spans="1:16">
      <c r="A24" s="12"/>
      <c r="B24" s="25">
        <v>335.14</v>
      </c>
      <c r="C24" s="20" t="s">
        <v>95</v>
      </c>
      <c r="D24" s="46">
        <v>388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388</v>
      </c>
      <c r="O24" s="47">
        <f t="shared" si="1"/>
        <v>0.50785340314136129</v>
      </c>
      <c r="P24" s="9"/>
    </row>
    <row r="25" spans="1:16">
      <c r="A25" s="12"/>
      <c r="B25" s="25">
        <v>335.15</v>
      </c>
      <c r="C25" s="20" t="s">
        <v>96</v>
      </c>
      <c r="D25" s="46">
        <v>335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335</v>
      </c>
      <c r="O25" s="47">
        <f t="shared" si="1"/>
        <v>0.43848167539267013</v>
      </c>
      <c r="P25" s="9"/>
    </row>
    <row r="26" spans="1:16">
      <c r="A26" s="12"/>
      <c r="B26" s="25">
        <v>335.18</v>
      </c>
      <c r="C26" s="20" t="s">
        <v>97</v>
      </c>
      <c r="D26" s="46">
        <v>32586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32586</v>
      </c>
      <c r="O26" s="47">
        <f t="shared" si="1"/>
        <v>42.651832460732983</v>
      </c>
      <c r="P26" s="9"/>
    </row>
    <row r="27" spans="1:16">
      <c r="A27" s="12"/>
      <c r="B27" s="25">
        <v>335.49</v>
      </c>
      <c r="C27" s="20" t="s">
        <v>26</v>
      </c>
      <c r="D27" s="46">
        <v>22347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22347</v>
      </c>
      <c r="O27" s="47">
        <f t="shared" si="1"/>
        <v>29.25</v>
      </c>
      <c r="P27" s="9"/>
    </row>
    <row r="28" spans="1:16">
      <c r="A28" s="12"/>
      <c r="B28" s="25">
        <v>337.5</v>
      </c>
      <c r="C28" s="20" t="s">
        <v>71</v>
      </c>
      <c r="D28" s="46">
        <v>1500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1500</v>
      </c>
      <c r="O28" s="47">
        <f t="shared" si="1"/>
        <v>1.963350785340314</v>
      </c>
      <c r="P28" s="9"/>
    </row>
    <row r="29" spans="1:16" ht="15.75">
      <c r="A29" s="29" t="s">
        <v>33</v>
      </c>
      <c r="B29" s="30"/>
      <c r="C29" s="31"/>
      <c r="D29" s="32">
        <f t="shared" ref="D29:M29" si="7">SUM(D30:D37)</f>
        <v>29347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408511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437858</v>
      </c>
      <c r="O29" s="45">
        <f t="shared" si="1"/>
        <v>573.11256544502623</v>
      </c>
      <c r="P29" s="10"/>
    </row>
    <row r="30" spans="1:16">
      <c r="A30" s="12"/>
      <c r="B30" s="25">
        <v>341.9</v>
      </c>
      <c r="C30" s="20" t="s">
        <v>98</v>
      </c>
      <c r="D30" s="46">
        <v>860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8">SUM(D30:M30)</f>
        <v>860</v>
      </c>
      <c r="O30" s="47">
        <f t="shared" si="1"/>
        <v>1.12565445026178</v>
      </c>
      <c r="P30" s="9"/>
    </row>
    <row r="31" spans="1:16">
      <c r="A31" s="12"/>
      <c r="B31" s="25">
        <v>342.1</v>
      </c>
      <c r="C31" s="20" t="s">
        <v>37</v>
      </c>
      <c r="D31" s="46">
        <v>23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23</v>
      </c>
      <c r="O31" s="47">
        <f t="shared" si="1"/>
        <v>3.0104712041884817E-2</v>
      </c>
      <c r="P31" s="9"/>
    </row>
    <row r="32" spans="1:16">
      <c r="A32" s="12"/>
      <c r="B32" s="25">
        <v>342.2</v>
      </c>
      <c r="C32" s="20" t="s">
        <v>38</v>
      </c>
      <c r="D32" s="46">
        <v>19550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19550</v>
      </c>
      <c r="O32" s="47">
        <f t="shared" si="1"/>
        <v>25.589005235602095</v>
      </c>
      <c r="P32" s="9"/>
    </row>
    <row r="33" spans="1:16">
      <c r="A33" s="12"/>
      <c r="B33" s="25">
        <v>343.3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122402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122402</v>
      </c>
      <c r="O33" s="47">
        <f t="shared" si="1"/>
        <v>160.21204188481676</v>
      </c>
      <c r="P33" s="9"/>
    </row>
    <row r="34" spans="1:16">
      <c r="A34" s="12"/>
      <c r="B34" s="25">
        <v>343.4</v>
      </c>
      <c r="C34" s="20" t="s">
        <v>40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102579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102579</v>
      </c>
      <c r="O34" s="47">
        <f t="shared" si="1"/>
        <v>134.26570680628274</v>
      </c>
      <c r="P34" s="9"/>
    </row>
    <row r="35" spans="1:16">
      <c r="A35" s="12"/>
      <c r="B35" s="25">
        <v>343.5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161987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161987</v>
      </c>
      <c r="O35" s="47">
        <f t="shared" si="1"/>
        <v>212.02486910994764</v>
      </c>
      <c r="P35" s="9"/>
    </row>
    <row r="36" spans="1:16">
      <c r="A36" s="12"/>
      <c r="B36" s="25">
        <v>343.9</v>
      </c>
      <c r="C36" s="20" t="s">
        <v>117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21543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21543</v>
      </c>
      <c r="O36" s="47">
        <f t="shared" si="1"/>
        <v>28.197643979057592</v>
      </c>
      <c r="P36" s="9"/>
    </row>
    <row r="37" spans="1:16">
      <c r="A37" s="12"/>
      <c r="B37" s="25">
        <v>347.4</v>
      </c>
      <c r="C37" s="20" t="s">
        <v>44</v>
      </c>
      <c r="D37" s="46">
        <v>8914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8914</v>
      </c>
      <c r="O37" s="47">
        <f t="shared" ref="O37:O53" si="9">(N37/O$55)</f>
        <v>11.667539267015707</v>
      </c>
      <c r="P37" s="9"/>
    </row>
    <row r="38" spans="1:16" ht="15.75">
      <c r="A38" s="29" t="s">
        <v>34</v>
      </c>
      <c r="B38" s="30"/>
      <c r="C38" s="31"/>
      <c r="D38" s="32">
        <f t="shared" ref="D38:M38" si="10">SUM(D39:D39)</f>
        <v>1732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ref="N38:N53" si="11">SUM(D38:M38)</f>
        <v>1732</v>
      </c>
      <c r="O38" s="45">
        <f t="shared" si="9"/>
        <v>2.2670157068062826</v>
      </c>
      <c r="P38" s="10"/>
    </row>
    <row r="39" spans="1:16">
      <c r="A39" s="13"/>
      <c r="B39" s="39">
        <v>351.5</v>
      </c>
      <c r="C39" s="21" t="s">
        <v>47</v>
      </c>
      <c r="D39" s="46">
        <v>1732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1732</v>
      </c>
      <c r="O39" s="47">
        <f t="shared" si="9"/>
        <v>2.2670157068062826</v>
      </c>
      <c r="P39" s="9"/>
    </row>
    <row r="40" spans="1:16" ht="15.75">
      <c r="A40" s="29" t="s">
        <v>2</v>
      </c>
      <c r="B40" s="30"/>
      <c r="C40" s="31"/>
      <c r="D40" s="32">
        <f t="shared" ref="D40:M40" si="12">SUM(D41:D46)</f>
        <v>71443</v>
      </c>
      <c r="E40" s="32">
        <f t="shared" si="12"/>
        <v>0</v>
      </c>
      <c r="F40" s="32">
        <f t="shared" si="12"/>
        <v>0</v>
      </c>
      <c r="G40" s="32">
        <f t="shared" si="12"/>
        <v>0</v>
      </c>
      <c r="H40" s="32">
        <f t="shared" si="12"/>
        <v>0</v>
      </c>
      <c r="I40" s="32">
        <f t="shared" si="12"/>
        <v>558</v>
      </c>
      <c r="J40" s="32">
        <f t="shared" si="12"/>
        <v>0</v>
      </c>
      <c r="K40" s="32">
        <f t="shared" si="12"/>
        <v>0</v>
      </c>
      <c r="L40" s="32">
        <f t="shared" si="12"/>
        <v>0</v>
      </c>
      <c r="M40" s="32">
        <f t="shared" si="12"/>
        <v>0</v>
      </c>
      <c r="N40" s="32">
        <f t="shared" si="11"/>
        <v>72001</v>
      </c>
      <c r="O40" s="45">
        <f t="shared" si="9"/>
        <v>94.242146596858632</v>
      </c>
      <c r="P40" s="10"/>
    </row>
    <row r="41" spans="1:16">
      <c r="A41" s="12"/>
      <c r="B41" s="25">
        <v>361.1</v>
      </c>
      <c r="C41" s="20" t="s">
        <v>50</v>
      </c>
      <c r="D41" s="46">
        <v>199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199</v>
      </c>
      <c r="O41" s="47">
        <f t="shared" si="9"/>
        <v>0.26047120418848169</v>
      </c>
      <c r="P41" s="9"/>
    </row>
    <row r="42" spans="1:16">
      <c r="A42" s="12"/>
      <c r="B42" s="25">
        <v>362</v>
      </c>
      <c r="C42" s="20" t="s">
        <v>52</v>
      </c>
      <c r="D42" s="46">
        <v>20597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20597</v>
      </c>
      <c r="O42" s="47">
        <f t="shared" si="9"/>
        <v>26.959424083769633</v>
      </c>
      <c r="P42" s="9"/>
    </row>
    <row r="43" spans="1:16">
      <c r="A43" s="12"/>
      <c r="B43" s="25">
        <v>364</v>
      </c>
      <c r="C43" s="20" t="s">
        <v>128</v>
      </c>
      <c r="D43" s="46">
        <v>22982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22982</v>
      </c>
      <c r="O43" s="47">
        <f t="shared" si="9"/>
        <v>30.081151832460733</v>
      </c>
      <c r="P43" s="9"/>
    </row>
    <row r="44" spans="1:16">
      <c r="A44" s="12"/>
      <c r="B44" s="25">
        <v>365</v>
      </c>
      <c r="C44" s="20" t="s">
        <v>119</v>
      </c>
      <c r="D44" s="46">
        <v>3705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3705</v>
      </c>
      <c r="O44" s="47">
        <f t="shared" si="9"/>
        <v>4.8494764397905756</v>
      </c>
      <c r="P44" s="9"/>
    </row>
    <row r="45" spans="1:16">
      <c r="A45" s="12"/>
      <c r="B45" s="25">
        <v>366</v>
      </c>
      <c r="C45" s="20" t="s">
        <v>53</v>
      </c>
      <c r="D45" s="46">
        <v>3517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3517</v>
      </c>
      <c r="O45" s="47">
        <f t="shared" si="9"/>
        <v>4.6034031413612562</v>
      </c>
      <c r="P45" s="9"/>
    </row>
    <row r="46" spans="1:16">
      <c r="A46" s="12"/>
      <c r="B46" s="25">
        <v>369.9</v>
      </c>
      <c r="C46" s="20" t="s">
        <v>54</v>
      </c>
      <c r="D46" s="46">
        <v>20443</v>
      </c>
      <c r="E46" s="46">
        <v>0</v>
      </c>
      <c r="F46" s="46">
        <v>0</v>
      </c>
      <c r="G46" s="46">
        <v>0</v>
      </c>
      <c r="H46" s="46">
        <v>0</v>
      </c>
      <c r="I46" s="46">
        <v>558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21001</v>
      </c>
      <c r="O46" s="47">
        <f t="shared" si="9"/>
        <v>27.488219895287958</v>
      </c>
      <c r="P46" s="9"/>
    </row>
    <row r="47" spans="1:16" ht="15.75">
      <c r="A47" s="29" t="s">
        <v>35</v>
      </c>
      <c r="B47" s="30"/>
      <c r="C47" s="31"/>
      <c r="D47" s="32">
        <f t="shared" ref="D47:M47" si="13">SUM(D48:D52)</f>
        <v>106510</v>
      </c>
      <c r="E47" s="32">
        <f t="shared" si="13"/>
        <v>0</v>
      </c>
      <c r="F47" s="32">
        <f t="shared" si="13"/>
        <v>0</v>
      </c>
      <c r="G47" s="32">
        <f t="shared" si="13"/>
        <v>0</v>
      </c>
      <c r="H47" s="32">
        <f t="shared" si="13"/>
        <v>0</v>
      </c>
      <c r="I47" s="32">
        <f t="shared" si="13"/>
        <v>91742</v>
      </c>
      <c r="J47" s="32">
        <f t="shared" si="13"/>
        <v>0</v>
      </c>
      <c r="K47" s="32">
        <f t="shared" si="13"/>
        <v>0</v>
      </c>
      <c r="L47" s="32">
        <f t="shared" si="13"/>
        <v>0</v>
      </c>
      <c r="M47" s="32">
        <f t="shared" si="13"/>
        <v>0</v>
      </c>
      <c r="N47" s="32">
        <f t="shared" si="11"/>
        <v>198252</v>
      </c>
      <c r="O47" s="45">
        <f t="shared" si="9"/>
        <v>259.49214659685862</v>
      </c>
      <c r="P47" s="9"/>
    </row>
    <row r="48" spans="1:16">
      <c r="A48" s="12"/>
      <c r="B48" s="25">
        <v>381</v>
      </c>
      <c r="C48" s="20" t="s">
        <v>73</v>
      </c>
      <c r="D48" s="46">
        <v>44027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44027</v>
      </c>
      <c r="O48" s="47">
        <f t="shared" si="9"/>
        <v>57.626963350785338</v>
      </c>
      <c r="P48" s="9"/>
    </row>
    <row r="49" spans="1:119">
      <c r="A49" s="12"/>
      <c r="B49" s="25">
        <v>383</v>
      </c>
      <c r="C49" s="20" t="s">
        <v>129</v>
      </c>
      <c r="D49" s="46">
        <v>62483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62483</v>
      </c>
      <c r="O49" s="47">
        <f t="shared" si="9"/>
        <v>81.784031413612567</v>
      </c>
      <c r="P49" s="9"/>
    </row>
    <row r="50" spans="1:119">
      <c r="A50" s="12"/>
      <c r="B50" s="25">
        <v>389.1</v>
      </c>
      <c r="C50" s="20" t="s">
        <v>101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1693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1693</v>
      </c>
      <c r="O50" s="47">
        <f t="shared" si="9"/>
        <v>2.2159685863874348</v>
      </c>
      <c r="P50" s="9"/>
    </row>
    <row r="51" spans="1:119">
      <c r="A51" s="12"/>
      <c r="B51" s="25">
        <v>389.3</v>
      </c>
      <c r="C51" s="20" t="s">
        <v>108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45049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45049</v>
      </c>
      <c r="O51" s="47">
        <f t="shared" si="9"/>
        <v>58.964659685863872</v>
      </c>
      <c r="P51" s="9"/>
    </row>
    <row r="52" spans="1:119" ht="15.75" thickBot="1">
      <c r="A52" s="12"/>
      <c r="B52" s="25">
        <v>389.4</v>
      </c>
      <c r="C52" s="20" t="s">
        <v>109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45000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45000</v>
      </c>
      <c r="O52" s="47">
        <f t="shared" si="9"/>
        <v>58.900523560209422</v>
      </c>
      <c r="P52" s="9"/>
    </row>
    <row r="53" spans="1:119" ht="16.5" thickBot="1">
      <c r="A53" s="14" t="s">
        <v>45</v>
      </c>
      <c r="B53" s="23"/>
      <c r="C53" s="22"/>
      <c r="D53" s="15">
        <f t="shared" ref="D53:M53" si="14">SUM(D5,D14,D16,D29,D38,D40,D47)</f>
        <v>1093910</v>
      </c>
      <c r="E53" s="15">
        <f t="shared" si="14"/>
        <v>0</v>
      </c>
      <c r="F53" s="15">
        <f t="shared" si="14"/>
        <v>0</v>
      </c>
      <c r="G53" s="15">
        <f t="shared" si="14"/>
        <v>0</v>
      </c>
      <c r="H53" s="15">
        <f t="shared" si="14"/>
        <v>0</v>
      </c>
      <c r="I53" s="15">
        <f t="shared" si="14"/>
        <v>522672</v>
      </c>
      <c r="J53" s="15">
        <f t="shared" si="14"/>
        <v>0</v>
      </c>
      <c r="K53" s="15">
        <f t="shared" si="14"/>
        <v>0</v>
      </c>
      <c r="L53" s="15">
        <f t="shared" si="14"/>
        <v>0</v>
      </c>
      <c r="M53" s="15">
        <f t="shared" si="14"/>
        <v>0</v>
      </c>
      <c r="N53" s="15">
        <f t="shared" si="11"/>
        <v>1616582</v>
      </c>
      <c r="O53" s="38">
        <f t="shared" si="9"/>
        <v>2115.9450261780103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5" t="s">
        <v>130</v>
      </c>
      <c r="M55" s="115"/>
      <c r="N55" s="115"/>
      <c r="O55" s="43">
        <v>764</v>
      </c>
    </row>
    <row r="56" spans="1:119">
      <c r="A56" s="116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4"/>
    </row>
    <row r="57" spans="1:119" ht="15.75" customHeight="1" thickBot="1">
      <c r="A57" s="117" t="s">
        <v>67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63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123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56</v>
      </c>
      <c r="B3" s="105"/>
      <c r="C3" s="106"/>
      <c r="D3" s="125" t="s">
        <v>29</v>
      </c>
      <c r="E3" s="126"/>
      <c r="F3" s="126"/>
      <c r="G3" s="126"/>
      <c r="H3" s="127"/>
      <c r="I3" s="125" t="s">
        <v>30</v>
      </c>
      <c r="J3" s="127"/>
      <c r="K3" s="125" t="s">
        <v>32</v>
      </c>
      <c r="L3" s="127"/>
      <c r="M3" s="36"/>
      <c r="N3" s="37"/>
      <c r="O3" s="128" t="s">
        <v>61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31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409697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26723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436420</v>
      </c>
      <c r="O5" s="33">
        <f t="shared" ref="O5:O46" si="1">(N5/O$48)</f>
        <v>570.48366013071893</v>
      </c>
      <c r="P5" s="6"/>
    </row>
    <row r="6" spans="1:133">
      <c r="A6" s="12"/>
      <c r="B6" s="25">
        <v>311</v>
      </c>
      <c r="C6" s="20" t="s">
        <v>1</v>
      </c>
      <c r="D6" s="46">
        <v>73031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73031</v>
      </c>
      <c r="O6" s="47">
        <f t="shared" si="1"/>
        <v>95.465359477124181</v>
      </c>
      <c r="P6" s="9"/>
    </row>
    <row r="7" spans="1:133">
      <c r="A7" s="12"/>
      <c r="B7" s="25">
        <v>312.41000000000003</v>
      </c>
      <c r="C7" s="20" t="s">
        <v>9</v>
      </c>
      <c r="D7" s="46">
        <v>215368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215368</v>
      </c>
      <c r="O7" s="47">
        <f t="shared" si="1"/>
        <v>281.52679738562091</v>
      </c>
      <c r="P7" s="9"/>
    </row>
    <row r="8" spans="1:133">
      <c r="A8" s="12"/>
      <c r="B8" s="25">
        <v>312.60000000000002</v>
      </c>
      <c r="C8" s="20" t="s">
        <v>10</v>
      </c>
      <c r="D8" s="46">
        <v>57972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57972</v>
      </c>
      <c r="O8" s="47">
        <f t="shared" si="1"/>
        <v>75.780392156862746</v>
      </c>
      <c r="P8" s="9"/>
    </row>
    <row r="9" spans="1:133">
      <c r="A9" s="12"/>
      <c r="B9" s="25">
        <v>314.10000000000002</v>
      </c>
      <c r="C9" s="20" t="s">
        <v>11</v>
      </c>
      <c r="D9" s="46">
        <v>41222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41222</v>
      </c>
      <c r="O9" s="47">
        <f t="shared" si="1"/>
        <v>53.884967320261438</v>
      </c>
      <c r="P9" s="9"/>
    </row>
    <row r="10" spans="1:133">
      <c r="A10" s="12"/>
      <c r="B10" s="25">
        <v>314.3</v>
      </c>
      <c r="C10" s="20" t="s">
        <v>112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11440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11440</v>
      </c>
      <c r="O10" s="47">
        <f t="shared" si="1"/>
        <v>14.954248366013072</v>
      </c>
      <c r="P10" s="9"/>
    </row>
    <row r="11" spans="1:133">
      <c r="A11" s="12"/>
      <c r="B11" s="25">
        <v>314.39999999999998</v>
      </c>
      <c r="C11" s="20" t="s">
        <v>85</v>
      </c>
      <c r="D11" s="46">
        <v>1666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1666</v>
      </c>
      <c r="O11" s="47">
        <f t="shared" si="1"/>
        <v>2.1777777777777776</v>
      </c>
      <c r="P11" s="9"/>
    </row>
    <row r="12" spans="1:133">
      <c r="A12" s="12"/>
      <c r="B12" s="25">
        <v>314.89999999999998</v>
      </c>
      <c r="C12" s="20" t="s">
        <v>113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15283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15283</v>
      </c>
      <c r="O12" s="47">
        <f t="shared" si="1"/>
        <v>19.977777777777778</v>
      </c>
      <c r="P12" s="9"/>
    </row>
    <row r="13" spans="1:133">
      <c r="A13" s="12"/>
      <c r="B13" s="25">
        <v>315</v>
      </c>
      <c r="C13" s="20" t="s">
        <v>92</v>
      </c>
      <c r="D13" s="46">
        <v>17594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17594</v>
      </c>
      <c r="O13" s="47">
        <f t="shared" si="1"/>
        <v>22.998692810457516</v>
      </c>
      <c r="P13" s="9"/>
    </row>
    <row r="14" spans="1:133">
      <c r="A14" s="12"/>
      <c r="B14" s="25">
        <v>316</v>
      </c>
      <c r="C14" s="20" t="s">
        <v>114</v>
      </c>
      <c r="D14" s="46">
        <v>2844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2844</v>
      </c>
      <c r="O14" s="47">
        <f t="shared" si="1"/>
        <v>3.7176470588235295</v>
      </c>
      <c r="P14" s="9"/>
    </row>
    <row r="15" spans="1:133" ht="15.75">
      <c r="A15" s="29" t="s">
        <v>15</v>
      </c>
      <c r="B15" s="30"/>
      <c r="C15" s="31"/>
      <c r="D15" s="32">
        <f t="shared" ref="D15:M15" si="3">SUM(D16:D16)</f>
        <v>33314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5" si="4">SUM(D15:M15)</f>
        <v>33314</v>
      </c>
      <c r="O15" s="45">
        <f t="shared" si="1"/>
        <v>43.547712418300655</v>
      </c>
      <c r="P15" s="10"/>
    </row>
    <row r="16" spans="1:133">
      <c r="A16" s="12"/>
      <c r="B16" s="25">
        <v>323.10000000000002</v>
      </c>
      <c r="C16" s="20" t="s">
        <v>16</v>
      </c>
      <c r="D16" s="46">
        <v>33314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33314</v>
      </c>
      <c r="O16" s="47">
        <f t="shared" si="1"/>
        <v>43.547712418300655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SUM(D18:D24)</f>
        <v>136948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136948</v>
      </c>
      <c r="O17" s="45">
        <f t="shared" si="1"/>
        <v>179.01699346405229</v>
      </c>
      <c r="P17" s="10"/>
    </row>
    <row r="18" spans="1:16">
      <c r="A18" s="12"/>
      <c r="B18" s="25">
        <v>331.2</v>
      </c>
      <c r="C18" s="20" t="s">
        <v>18</v>
      </c>
      <c r="D18" s="46">
        <v>51300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51300</v>
      </c>
      <c r="O18" s="47">
        <f t="shared" si="1"/>
        <v>67.058823529411768</v>
      </c>
      <c r="P18" s="9"/>
    </row>
    <row r="19" spans="1:16">
      <c r="A19" s="12"/>
      <c r="B19" s="25">
        <v>335.12</v>
      </c>
      <c r="C19" s="20" t="s">
        <v>94</v>
      </c>
      <c r="D19" s="46">
        <v>33170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33170</v>
      </c>
      <c r="O19" s="47">
        <f t="shared" si="1"/>
        <v>43.359477124183009</v>
      </c>
      <c r="P19" s="9"/>
    </row>
    <row r="20" spans="1:16">
      <c r="A20" s="12"/>
      <c r="B20" s="25">
        <v>335.14</v>
      </c>
      <c r="C20" s="20" t="s">
        <v>95</v>
      </c>
      <c r="D20" s="46">
        <v>465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465</v>
      </c>
      <c r="O20" s="47">
        <f t="shared" si="1"/>
        <v>0.60784313725490191</v>
      </c>
      <c r="P20" s="9"/>
    </row>
    <row r="21" spans="1:16">
      <c r="A21" s="12"/>
      <c r="B21" s="25">
        <v>335.15</v>
      </c>
      <c r="C21" s="20" t="s">
        <v>96</v>
      </c>
      <c r="D21" s="46">
        <v>303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303</v>
      </c>
      <c r="O21" s="47">
        <f t="shared" si="1"/>
        <v>0.396078431372549</v>
      </c>
      <c r="P21" s="9"/>
    </row>
    <row r="22" spans="1:16">
      <c r="A22" s="12"/>
      <c r="B22" s="25">
        <v>335.18</v>
      </c>
      <c r="C22" s="20" t="s">
        <v>97</v>
      </c>
      <c r="D22" s="46">
        <v>28172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28172</v>
      </c>
      <c r="O22" s="47">
        <f t="shared" si="1"/>
        <v>36.82614379084967</v>
      </c>
      <c r="P22" s="9"/>
    </row>
    <row r="23" spans="1:16">
      <c r="A23" s="12"/>
      <c r="B23" s="25">
        <v>335.49</v>
      </c>
      <c r="C23" s="20" t="s">
        <v>26</v>
      </c>
      <c r="D23" s="46">
        <v>22038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22038</v>
      </c>
      <c r="O23" s="47">
        <f t="shared" si="1"/>
        <v>28.807843137254903</v>
      </c>
      <c r="P23" s="9"/>
    </row>
    <row r="24" spans="1:16">
      <c r="A24" s="12"/>
      <c r="B24" s="25">
        <v>337.5</v>
      </c>
      <c r="C24" s="20" t="s">
        <v>71</v>
      </c>
      <c r="D24" s="46">
        <v>1500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1500</v>
      </c>
      <c r="O24" s="47">
        <f t="shared" si="1"/>
        <v>1.9607843137254901</v>
      </c>
      <c r="P24" s="9"/>
    </row>
    <row r="25" spans="1:16" ht="15.75">
      <c r="A25" s="29" t="s">
        <v>33</v>
      </c>
      <c r="B25" s="30"/>
      <c r="C25" s="31"/>
      <c r="D25" s="32">
        <f t="shared" ref="D25:M25" si="6">SUM(D26:D33)</f>
        <v>35659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372418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408077</v>
      </c>
      <c r="O25" s="45">
        <f t="shared" si="1"/>
        <v>533.43398692810456</v>
      </c>
      <c r="P25" s="10"/>
    </row>
    <row r="26" spans="1:16">
      <c r="A26" s="12"/>
      <c r="B26" s="25">
        <v>341.9</v>
      </c>
      <c r="C26" s="20" t="s">
        <v>98</v>
      </c>
      <c r="D26" s="46">
        <v>1577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7">SUM(D26:M26)</f>
        <v>1577</v>
      </c>
      <c r="O26" s="47">
        <f t="shared" si="1"/>
        <v>2.0614379084967318</v>
      </c>
      <c r="P26" s="9"/>
    </row>
    <row r="27" spans="1:16">
      <c r="A27" s="12"/>
      <c r="B27" s="25">
        <v>342.1</v>
      </c>
      <c r="C27" s="20" t="s">
        <v>37</v>
      </c>
      <c r="D27" s="46">
        <v>17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17</v>
      </c>
      <c r="O27" s="47">
        <f t="shared" si="1"/>
        <v>2.2222222222222223E-2</v>
      </c>
      <c r="P27" s="9"/>
    </row>
    <row r="28" spans="1:16">
      <c r="A28" s="12"/>
      <c r="B28" s="25">
        <v>342.2</v>
      </c>
      <c r="C28" s="20" t="s">
        <v>38</v>
      </c>
      <c r="D28" s="46">
        <v>24050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24050</v>
      </c>
      <c r="O28" s="47">
        <f t="shared" si="1"/>
        <v>31.437908496732025</v>
      </c>
      <c r="P28" s="9"/>
    </row>
    <row r="29" spans="1:16">
      <c r="A29" s="12"/>
      <c r="B29" s="25">
        <v>343.3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104763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104763</v>
      </c>
      <c r="O29" s="47">
        <f t="shared" si="1"/>
        <v>136.94509803921568</v>
      </c>
      <c r="P29" s="9"/>
    </row>
    <row r="30" spans="1:16">
      <c r="A30" s="12"/>
      <c r="B30" s="25">
        <v>343.4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107182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107182</v>
      </c>
      <c r="O30" s="47">
        <f t="shared" si="1"/>
        <v>140.10718954248367</v>
      </c>
      <c r="P30" s="9"/>
    </row>
    <row r="31" spans="1:16">
      <c r="A31" s="12"/>
      <c r="B31" s="25">
        <v>343.5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138312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138312</v>
      </c>
      <c r="O31" s="47">
        <f t="shared" si="1"/>
        <v>180.8</v>
      </c>
      <c r="P31" s="9"/>
    </row>
    <row r="32" spans="1:16">
      <c r="A32" s="12"/>
      <c r="B32" s="25">
        <v>343.9</v>
      </c>
      <c r="C32" s="20" t="s">
        <v>117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22161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22161</v>
      </c>
      <c r="O32" s="47">
        <f t="shared" si="1"/>
        <v>28.968627450980392</v>
      </c>
      <c r="P32" s="9"/>
    </row>
    <row r="33" spans="1:119">
      <c r="A33" s="12"/>
      <c r="B33" s="25">
        <v>347.4</v>
      </c>
      <c r="C33" s="20" t="s">
        <v>44</v>
      </c>
      <c r="D33" s="46">
        <v>10015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10015</v>
      </c>
      <c r="O33" s="47">
        <f t="shared" si="1"/>
        <v>13.091503267973856</v>
      </c>
      <c r="P33" s="9"/>
    </row>
    <row r="34" spans="1:119" ht="15.75">
      <c r="A34" s="29" t="s">
        <v>34</v>
      </c>
      <c r="B34" s="30"/>
      <c r="C34" s="31"/>
      <c r="D34" s="32">
        <f t="shared" ref="D34:M34" si="8">SUM(D35:D35)</f>
        <v>1419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6" si="9">SUM(D34:M34)</f>
        <v>1419</v>
      </c>
      <c r="O34" s="45">
        <f t="shared" si="1"/>
        <v>1.8549019607843138</v>
      </c>
      <c r="P34" s="10"/>
    </row>
    <row r="35" spans="1:119">
      <c r="A35" s="13"/>
      <c r="B35" s="39">
        <v>351.5</v>
      </c>
      <c r="C35" s="21" t="s">
        <v>47</v>
      </c>
      <c r="D35" s="46">
        <v>1419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1419</v>
      </c>
      <c r="O35" s="47">
        <f t="shared" si="1"/>
        <v>1.8549019607843138</v>
      </c>
      <c r="P35" s="9"/>
    </row>
    <row r="36" spans="1:119" ht="15.75">
      <c r="A36" s="29" t="s">
        <v>2</v>
      </c>
      <c r="B36" s="30"/>
      <c r="C36" s="31"/>
      <c r="D36" s="32">
        <f t="shared" ref="D36:M36" si="10">SUM(D37:D40)</f>
        <v>57422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296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57718</v>
      </c>
      <c r="O36" s="45">
        <f t="shared" si="1"/>
        <v>75.44836601307189</v>
      </c>
      <c r="P36" s="10"/>
    </row>
    <row r="37" spans="1:119">
      <c r="A37" s="12"/>
      <c r="B37" s="25">
        <v>361.1</v>
      </c>
      <c r="C37" s="20" t="s">
        <v>50</v>
      </c>
      <c r="D37" s="46">
        <v>141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141</v>
      </c>
      <c r="O37" s="47">
        <f t="shared" si="1"/>
        <v>0.18431372549019609</v>
      </c>
      <c r="P37" s="9"/>
    </row>
    <row r="38" spans="1:119">
      <c r="A38" s="12"/>
      <c r="B38" s="25">
        <v>362</v>
      </c>
      <c r="C38" s="20" t="s">
        <v>52</v>
      </c>
      <c r="D38" s="46">
        <v>16794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16794</v>
      </c>
      <c r="O38" s="47">
        <f t="shared" si="1"/>
        <v>21.952941176470588</v>
      </c>
      <c r="P38" s="9"/>
    </row>
    <row r="39" spans="1:119">
      <c r="A39" s="12"/>
      <c r="B39" s="25">
        <v>366</v>
      </c>
      <c r="C39" s="20" t="s">
        <v>53</v>
      </c>
      <c r="D39" s="46">
        <v>30844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30844</v>
      </c>
      <c r="O39" s="47">
        <f t="shared" si="1"/>
        <v>40.318954248366012</v>
      </c>
      <c r="P39" s="9"/>
    </row>
    <row r="40" spans="1:119">
      <c r="A40" s="12"/>
      <c r="B40" s="25">
        <v>369.9</v>
      </c>
      <c r="C40" s="20" t="s">
        <v>54</v>
      </c>
      <c r="D40" s="46">
        <v>9643</v>
      </c>
      <c r="E40" s="46">
        <v>0</v>
      </c>
      <c r="F40" s="46">
        <v>0</v>
      </c>
      <c r="G40" s="46">
        <v>0</v>
      </c>
      <c r="H40" s="46">
        <v>0</v>
      </c>
      <c r="I40" s="46">
        <v>296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9939</v>
      </c>
      <c r="O40" s="47">
        <f t="shared" si="1"/>
        <v>12.992156862745098</v>
      </c>
      <c r="P40" s="9"/>
    </row>
    <row r="41" spans="1:119" ht="15.75">
      <c r="A41" s="29" t="s">
        <v>35</v>
      </c>
      <c r="B41" s="30"/>
      <c r="C41" s="31"/>
      <c r="D41" s="32">
        <f t="shared" ref="D41:M41" si="11">SUM(D42:D45)</f>
        <v>40606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173635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214241</v>
      </c>
      <c r="O41" s="45">
        <f t="shared" si="1"/>
        <v>280.05359477124182</v>
      </c>
      <c r="P41" s="9"/>
    </row>
    <row r="42" spans="1:119">
      <c r="A42" s="12"/>
      <c r="B42" s="25">
        <v>381</v>
      </c>
      <c r="C42" s="20" t="s">
        <v>73</v>
      </c>
      <c r="D42" s="46">
        <v>40606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40606</v>
      </c>
      <c r="O42" s="47">
        <f t="shared" si="1"/>
        <v>53.079738562091507</v>
      </c>
      <c r="P42" s="9"/>
    </row>
    <row r="43" spans="1:119">
      <c r="A43" s="12"/>
      <c r="B43" s="25">
        <v>389.1</v>
      </c>
      <c r="C43" s="20" t="s">
        <v>101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282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282</v>
      </c>
      <c r="O43" s="47">
        <f t="shared" si="1"/>
        <v>0.36862745098039218</v>
      </c>
      <c r="P43" s="9"/>
    </row>
    <row r="44" spans="1:119">
      <c r="A44" s="12"/>
      <c r="B44" s="25">
        <v>389.3</v>
      </c>
      <c r="C44" s="20" t="s">
        <v>108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128353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128353</v>
      </c>
      <c r="O44" s="47">
        <f t="shared" si="1"/>
        <v>167.78169934640522</v>
      </c>
      <c r="P44" s="9"/>
    </row>
    <row r="45" spans="1:119" ht="15.75" thickBot="1">
      <c r="A45" s="12"/>
      <c r="B45" s="25">
        <v>389.4</v>
      </c>
      <c r="C45" s="20" t="s">
        <v>109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45000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45000</v>
      </c>
      <c r="O45" s="47">
        <f t="shared" si="1"/>
        <v>58.823529411764703</v>
      </c>
      <c r="P45" s="9"/>
    </row>
    <row r="46" spans="1:119" ht="16.5" thickBot="1">
      <c r="A46" s="14" t="s">
        <v>45</v>
      </c>
      <c r="B46" s="23"/>
      <c r="C46" s="22"/>
      <c r="D46" s="15">
        <f t="shared" ref="D46:M46" si="12">SUM(D5,D15,D17,D25,D34,D36,D41)</f>
        <v>715065</v>
      </c>
      <c r="E46" s="15">
        <f t="shared" si="12"/>
        <v>0</v>
      </c>
      <c r="F46" s="15">
        <f t="shared" si="12"/>
        <v>0</v>
      </c>
      <c r="G46" s="15">
        <f t="shared" si="12"/>
        <v>0</v>
      </c>
      <c r="H46" s="15">
        <f t="shared" si="12"/>
        <v>0</v>
      </c>
      <c r="I46" s="15">
        <f t="shared" si="12"/>
        <v>573072</v>
      </c>
      <c r="J46" s="15">
        <f t="shared" si="12"/>
        <v>0</v>
      </c>
      <c r="K46" s="15">
        <f t="shared" si="12"/>
        <v>0</v>
      </c>
      <c r="L46" s="15">
        <f t="shared" si="12"/>
        <v>0</v>
      </c>
      <c r="M46" s="15">
        <f t="shared" si="12"/>
        <v>0</v>
      </c>
      <c r="N46" s="15">
        <f t="shared" si="9"/>
        <v>1288137</v>
      </c>
      <c r="O46" s="38">
        <f t="shared" si="1"/>
        <v>1683.8392156862744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5" t="s">
        <v>124</v>
      </c>
      <c r="M48" s="115"/>
      <c r="N48" s="115"/>
      <c r="O48" s="43">
        <v>765</v>
      </c>
    </row>
    <row r="49" spans="1:15">
      <c r="A49" s="116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4"/>
    </row>
    <row r="50" spans="1:15" ht="15.75" customHeight="1" thickBot="1">
      <c r="A50" s="117" t="s">
        <v>67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63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121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56</v>
      </c>
      <c r="B3" s="105"/>
      <c r="C3" s="106"/>
      <c r="D3" s="125" t="s">
        <v>29</v>
      </c>
      <c r="E3" s="126"/>
      <c r="F3" s="126"/>
      <c r="G3" s="126"/>
      <c r="H3" s="127"/>
      <c r="I3" s="125" t="s">
        <v>30</v>
      </c>
      <c r="J3" s="127"/>
      <c r="K3" s="125" t="s">
        <v>32</v>
      </c>
      <c r="L3" s="127"/>
      <c r="M3" s="36"/>
      <c r="N3" s="37"/>
      <c r="O3" s="128" t="s">
        <v>61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31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352424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27706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380130</v>
      </c>
      <c r="O5" s="33">
        <f t="shared" ref="O5:O47" si="1">(N5/O$49)</f>
        <v>500.17105263157896</v>
      </c>
      <c r="P5" s="6"/>
    </row>
    <row r="6" spans="1:133">
      <c r="A6" s="12"/>
      <c r="B6" s="25">
        <v>311</v>
      </c>
      <c r="C6" s="20" t="s">
        <v>1</v>
      </c>
      <c r="D6" s="46">
        <v>69770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69770</v>
      </c>
      <c r="O6" s="47">
        <f t="shared" si="1"/>
        <v>91.80263157894737</v>
      </c>
      <c r="P6" s="9"/>
    </row>
    <row r="7" spans="1:133">
      <c r="A7" s="12"/>
      <c r="B7" s="25">
        <v>312.41000000000003</v>
      </c>
      <c r="C7" s="20" t="s">
        <v>9</v>
      </c>
      <c r="D7" s="46">
        <v>161774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161774</v>
      </c>
      <c r="O7" s="47">
        <f t="shared" si="1"/>
        <v>212.86052631578949</v>
      </c>
      <c r="P7" s="9"/>
    </row>
    <row r="8" spans="1:133">
      <c r="A8" s="12"/>
      <c r="B8" s="25">
        <v>312.60000000000002</v>
      </c>
      <c r="C8" s="20" t="s">
        <v>10</v>
      </c>
      <c r="D8" s="46">
        <v>57380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57380</v>
      </c>
      <c r="O8" s="47">
        <f t="shared" si="1"/>
        <v>75.5</v>
      </c>
      <c r="P8" s="9"/>
    </row>
    <row r="9" spans="1:133">
      <c r="A9" s="12"/>
      <c r="B9" s="25">
        <v>314.10000000000002</v>
      </c>
      <c r="C9" s="20" t="s">
        <v>11</v>
      </c>
      <c r="D9" s="46">
        <v>41855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41855</v>
      </c>
      <c r="O9" s="47">
        <f t="shared" si="1"/>
        <v>55.07236842105263</v>
      </c>
      <c r="P9" s="9"/>
    </row>
    <row r="10" spans="1:133">
      <c r="A10" s="12"/>
      <c r="B10" s="25">
        <v>314.3</v>
      </c>
      <c r="C10" s="20" t="s">
        <v>112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10904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10904</v>
      </c>
      <c r="O10" s="47">
        <f t="shared" si="1"/>
        <v>14.347368421052632</v>
      </c>
      <c r="P10" s="9"/>
    </row>
    <row r="11" spans="1:133">
      <c r="A11" s="12"/>
      <c r="B11" s="25">
        <v>314.39999999999998</v>
      </c>
      <c r="C11" s="20" t="s">
        <v>85</v>
      </c>
      <c r="D11" s="46">
        <v>1518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1518</v>
      </c>
      <c r="O11" s="47">
        <f t="shared" si="1"/>
        <v>1.9973684210526317</v>
      </c>
      <c r="P11" s="9"/>
    </row>
    <row r="12" spans="1:133">
      <c r="A12" s="12"/>
      <c r="B12" s="25">
        <v>314.89999999999998</v>
      </c>
      <c r="C12" s="20" t="s">
        <v>113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16802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16802</v>
      </c>
      <c r="O12" s="47">
        <f t="shared" si="1"/>
        <v>22.107894736842105</v>
      </c>
      <c r="P12" s="9"/>
    </row>
    <row r="13" spans="1:133">
      <c r="A13" s="12"/>
      <c r="B13" s="25">
        <v>315</v>
      </c>
      <c r="C13" s="20" t="s">
        <v>92</v>
      </c>
      <c r="D13" s="46">
        <v>17791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17791</v>
      </c>
      <c r="O13" s="47">
        <f t="shared" si="1"/>
        <v>23.409210526315789</v>
      </c>
      <c r="P13" s="9"/>
    </row>
    <row r="14" spans="1:133">
      <c r="A14" s="12"/>
      <c r="B14" s="25">
        <v>316</v>
      </c>
      <c r="C14" s="20" t="s">
        <v>114</v>
      </c>
      <c r="D14" s="46">
        <v>2336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2336</v>
      </c>
      <c r="O14" s="47">
        <f t="shared" si="1"/>
        <v>3.0736842105263156</v>
      </c>
      <c r="P14" s="9"/>
    </row>
    <row r="15" spans="1:133" ht="15.75">
      <c r="A15" s="29" t="s">
        <v>15</v>
      </c>
      <c r="B15" s="30"/>
      <c r="C15" s="31"/>
      <c r="D15" s="32">
        <f t="shared" ref="D15:M15" si="3">SUM(D16:D16)</f>
        <v>33968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7" si="4">SUM(D15:M15)</f>
        <v>33968</v>
      </c>
      <c r="O15" s="45">
        <f t="shared" si="1"/>
        <v>44.694736842105264</v>
      </c>
      <c r="P15" s="10"/>
    </row>
    <row r="16" spans="1:133">
      <c r="A16" s="12"/>
      <c r="B16" s="25">
        <v>323.10000000000002</v>
      </c>
      <c r="C16" s="20" t="s">
        <v>16</v>
      </c>
      <c r="D16" s="46">
        <v>33968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33968</v>
      </c>
      <c r="O16" s="47">
        <f t="shared" si="1"/>
        <v>44.694736842105264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SUM(D18:D26)</f>
        <v>746418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746418</v>
      </c>
      <c r="O17" s="45">
        <f t="shared" si="1"/>
        <v>982.12894736842111</v>
      </c>
      <c r="P17" s="10"/>
    </row>
    <row r="18" spans="1:16">
      <c r="A18" s="12"/>
      <c r="B18" s="25">
        <v>331.2</v>
      </c>
      <c r="C18" s="20" t="s">
        <v>18</v>
      </c>
      <c r="D18" s="46">
        <v>622338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622338</v>
      </c>
      <c r="O18" s="47">
        <f t="shared" si="1"/>
        <v>818.86578947368423</v>
      </c>
      <c r="P18" s="9"/>
    </row>
    <row r="19" spans="1:16">
      <c r="A19" s="12"/>
      <c r="B19" s="25">
        <v>335.12</v>
      </c>
      <c r="C19" s="20" t="s">
        <v>94</v>
      </c>
      <c r="D19" s="46">
        <v>32706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32706</v>
      </c>
      <c r="O19" s="47">
        <f t="shared" si="1"/>
        <v>43.034210526315789</v>
      </c>
      <c r="P19" s="9"/>
    </row>
    <row r="20" spans="1:16">
      <c r="A20" s="12"/>
      <c r="B20" s="25">
        <v>335.14</v>
      </c>
      <c r="C20" s="20" t="s">
        <v>95</v>
      </c>
      <c r="D20" s="46">
        <v>401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401</v>
      </c>
      <c r="O20" s="47">
        <f t="shared" si="1"/>
        <v>0.52763157894736845</v>
      </c>
      <c r="P20" s="9"/>
    </row>
    <row r="21" spans="1:16">
      <c r="A21" s="12"/>
      <c r="B21" s="25">
        <v>335.15</v>
      </c>
      <c r="C21" s="20" t="s">
        <v>96</v>
      </c>
      <c r="D21" s="46">
        <v>140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140</v>
      </c>
      <c r="O21" s="47">
        <f t="shared" si="1"/>
        <v>0.18421052631578946</v>
      </c>
      <c r="P21" s="9"/>
    </row>
    <row r="22" spans="1:16">
      <c r="A22" s="12"/>
      <c r="B22" s="25">
        <v>335.18</v>
      </c>
      <c r="C22" s="20" t="s">
        <v>97</v>
      </c>
      <c r="D22" s="46">
        <v>26381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26381</v>
      </c>
      <c r="O22" s="47">
        <f t="shared" si="1"/>
        <v>34.711842105263159</v>
      </c>
      <c r="P22" s="9"/>
    </row>
    <row r="23" spans="1:16">
      <c r="A23" s="12"/>
      <c r="B23" s="25">
        <v>335.49</v>
      </c>
      <c r="C23" s="20" t="s">
        <v>26</v>
      </c>
      <c r="D23" s="46">
        <v>21952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21952</v>
      </c>
      <c r="O23" s="47">
        <f t="shared" si="1"/>
        <v>28.88421052631579</v>
      </c>
      <c r="P23" s="9"/>
    </row>
    <row r="24" spans="1:16">
      <c r="A24" s="12"/>
      <c r="B24" s="25">
        <v>337.2</v>
      </c>
      <c r="C24" s="20" t="s">
        <v>27</v>
      </c>
      <c r="D24" s="46">
        <v>25000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25000</v>
      </c>
      <c r="O24" s="47">
        <f t="shared" si="1"/>
        <v>32.89473684210526</v>
      </c>
      <c r="P24" s="9"/>
    </row>
    <row r="25" spans="1:16">
      <c r="A25" s="12"/>
      <c r="B25" s="25">
        <v>337.5</v>
      </c>
      <c r="C25" s="20" t="s">
        <v>71</v>
      </c>
      <c r="D25" s="46">
        <v>2500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2500</v>
      </c>
      <c r="O25" s="47">
        <f t="shared" si="1"/>
        <v>3.2894736842105261</v>
      </c>
      <c r="P25" s="9"/>
    </row>
    <row r="26" spans="1:16">
      <c r="A26" s="12"/>
      <c r="B26" s="25">
        <v>337.7</v>
      </c>
      <c r="C26" s="20" t="s">
        <v>72</v>
      </c>
      <c r="D26" s="46">
        <v>15000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15000</v>
      </c>
      <c r="O26" s="47">
        <f t="shared" si="1"/>
        <v>19.736842105263158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SUM(D28:D35)</f>
        <v>37669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399409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437078</v>
      </c>
      <c r="O27" s="45">
        <f t="shared" si="1"/>
        <v>575.10263157894735</v>
      </c>
      <c r="P27" s="10"/>
    </row>
    <row r="28" spans="1:16">
      <c r="A28" s="12"/>
      <c r="B28" s="25">
        <v>341.9</v>
      </c>
      <c r="C28" s="20" t="s">
        <v>98</v>
      </c>
      <c r="D28" s="46">
        <v>1635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7">SUM(D28:M28)</f>
        <v>1635</v>
      </c>
      <c r="O28" s="47">
        <f t="shared" si="1"/>
        <v>2.1513157894736841</v>
      </c>
      <c r="P28" s="9"/>
    </row>
    <row r="29" spans="1:16">
      <c r="A29" s="12"/>
      <c r="B29" s="25">
        <v>342.1</v>
      </c>
      <c r="C29" s="20" t="s">
        <v>37</v>
      </c>
      <c r="D29" s="46">
        <v>21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21</v>
      </c>
      <c r="O29" s="47">
        <f t="shared" si="1"/>
        <v>2.763157894736842E-2</v>
      </c>
      <c r="P29" s="9"/>
    </row>
    <row r="30" spans="1:16">
      <c r="A30" s="12"/>
      <c r="B30" s="25">
        <v>342.2</v>
      </c>
      <c r="C30" s="20" t="s">
        <v>38</v>
      </c>
      <c r="D30" s="46">
        <v>27222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27222</v>
      </c>
      <c r="O30" s="47">
        <f t="shared" si="1"/>
        <v>35.818421052631578</v>
      </c>
      <c r="P30" s="9"/>
    </row>
    <row r="31" spans="1:16">
      <c r="A31" s="12"/>
      <c r="B31" s="25">
        <v>343.3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109925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109925</v>
      </c>
      <c r="O31" s="47">
        <f t="shared" si="1"/>
        <v>144.63815789473685</v>
      </c>
      <c r="P31" s="9"/>
    </row>
    <row r="32" spans="1:16">
      <c r="A32" s="12"/>
      <c r="B32" s="25">
        <v>343.4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108503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108503</v>
      </c>
      <c r="O32" s="47">
        <f t="shared" si="1"/>
        <v>142.7671052631579</v>
      </c>
      <c r="P32" s="9"/>
    </row>
    <row r="33" spans="1:119">
      <c r="A33" s="12"/>
      <c r="B33" s="25">
        <v>343.5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159808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159808</v>
      </c>
      <c r="O33" s="47">
        <f t="shared" si="1"/>
        <v>210.27368421052631</v>
      </c>
      <c r="P33" s="9"/>
    </row>
    <row r="34" spans="1:119">
      <c r="A34" s="12"/>
      <c r="B34" s="25">
        <v>343.9</v>
      </c>
      <c r="C34" s="20" t="s">
        <v>117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21173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21173</v>
      </c>
      <c r="O34" s="47">
        <f t="shared" si="1"/>
        <v>27.859210526315788</v>
      </c>
      <c r="P34" s="9"/>
    </row>
    <row r="35" spans="1:119">
      <c r="A35" s="12"/>
      <c r="B35" s="25">
        <v>347.4</v>
      </c>
      <c r="C35" s="20" t="s">
        <v>44</v>
      </c>
      <c r="D35" s="46">
        <v>8791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8791</v>
      </c>
      <c r="O35" s="47">
        <f t="shared" si="1"/>
        <v>11.567105263157895</v>
      </c>
      <c r="P35" s="9"/>
    </row>
    <row r="36" spans="1:119" ht="15.75">
      <c r="A36" s="29" t="s">
        <v>34</v>
      </c>
      <c r="B36" s="30"/>
      <c r="C36" s="31"/>
      <c r="D36" s="32">
        <f t="shared" ref="D36:M36" si="8">SUM(D37:D37)</f>
        <v>1814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7" si="9">SUM(D36:M36)</f>
        <v>1814</v>
      </c>
      <c r="O36" s="45">
        <f t="shared" si="1"/>
        <v>2.3868421052631579</v>
      </c>
      <c r="P36" s="10"/>
    </row>
    <row r="37" spans="1:119">
      <c r="A37" s="13"/>
      <c r="B37" s="39">
        <v>351.5</v>
      </c>
      <c r="C37" s="21" t="s">
        <v>47</v>
      </c>
      <c r="D37" s="46">
        <v>1814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1814</v>
      </c>
      <c r="O37" s="47">
        <f t="shared" si="1"/>
        <v>2.3868421052631579</v>
      </c>
      <c r="P37" s="9"/>
    </row>
    <row r="38" spans="1:119" ht="15.75">
      <c r="A38" s="29" t="s">
        <v>2</v>
      </c>
      <c r="B38" s="30"/>
      <c r="C38" s="31"/>
      <c r="D38" s="32">
        <f t="shared" ref="D38:M38" si="10">SUM(D39:D42)</f>
        <v>42088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3756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9"/>
        <v>45844</v>
      </c>
      <c r="O38" s="45">
        <f t="shared" si="1"/>
        <v>60.321052631578951</v>
      </c>
      <c r="P38" s="10"/>
    </row>
    <row r="39" spans="1:119">
      <c r="A39" s="12"/>
      <c r="B39" s="25">
        <v>361.1</v>
      </c>
      <c r="C39" s="20" t="s">
        <v>50</v>
      </c>
      <c r="D39" s="46">
        <v>100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100</v>
      </c>
      <c r="O39" s="47">
        <f t="shared" si="1"/>
        <v>0.13157894736842105</v>
      </c>
      <c r="P39" s="9"/>
    </row>
    <row r="40" spans="1:119">
      <c r="A40" s="12"/>
      <c r="B40" s="25">
        <v>362</v>
      </c>
      <c r="C40" s="20" t="s">
        <v>52</v>
      </c>
      <c r="D40" s="46">
        <v>18262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18262</v>
      </c>
      <c r="O40" s="47">
        <f t="shared" si="1"/>
        <v>24.028947368421054</v>
      </c>
      <c r="P40" s="9"/>
    </row>
    <row r="41" spans="1:119">
      <c r="A41" s="12"/>
      <c r="B41" s="25">
        <v>366</v>
      </c>
      <c r="C41" s="20" t="s">
        <v>53</v>
      </c>
      <c r="D41" s="46">
        <v>20000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20000</v>
      </c>
      <c r="O41" s="47">
        <f t="shared" si="1"/>
        <v>26.315789473684209</v>
      </c>
      <c r="P41" s="9"/>
    </row>
    <row r="42" spans="1:119">
      <c r="A42" s="12"/>
      <c r="B42" s="25">
        <v>369.9</v>
      </c>
      <c r="C42" s="20" t="s">
        <v>54</v>
      </c>
      <c r="D42" s="46">
        <v>3726</v>
      </c>
      <c r="E42" s="46">
        <v>0</v>
      </c>
      <c r="F42" s="46">
        <v>0</v>
      </c>
      <c r="G42" s="46">
        <v>0</v>
      </c>
      <c r="H42" s="46">
        <v>0</v>
      </c>
      <c r="I42" s="46">
        <v>3756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7482</v>
      </c>
      <c r="O42" s="47">
        <f t="shared" si="1"/>
        <v>9.844736842105263</v>
      </c>
      <c r="P42" s="9"/>
    </row>
    <row r="43" spans="1:119" ht="15.75">
      <c r="A43" s="29" t="s">
        <v>35</v>
      </c>
      <c r="B43" s="30"/>
      <c r="C43" s="31"/>
      <c r="D43" s="32">
        <f t="shared" ref="D43:M43" si="11">SUM(D44:D46)</f>
        <v>71470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45187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116657</v>
      </c>
      <c r="O43" s="45">
        <f t="shared" si="1"/>
        <v>153.49605263157895</v>
      </c>
      <c r="P43" s="9"/>
    </row>
    <row r="44" spans="1:119">
      <c r="A44" s="12"/>
      <c r="B44" s="25">
        <v>381</v>
      </c>
      <c r="C44" s="20" t="s">
        <v>73</v>
      </c>
      <c r="D44" s="46">
        <v>71470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71470</v>
      </c>
      <c r="O44" s="47">
        <f t="shared" si="1"/>
        <v>94.03947368421052</v>
      </c>
      <c r="P44" s="9"/>
    </row>
    <row r="45" spans="1:119">
      <c r="A45" s="12"/>
      <c r="B45" s="25">
        <v>389.1</v>
      </c>
      <c r="C45" s="20" t="s">
        <v>101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187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187</v>
      </c>
      <c r="O45" s="47">
        <f t="shared" si="1"/>
        <v>0.24605263157894736</v>
      </c>
      <c r="P45" s="9"/>
    </row>
    <row r="46" spans="1:119" ht="15.75" thickBot="1">
      <c r="A46" s="12"/>
      <c r="B46" s="25">
        <v>389.4</v>
      </c>
      <c r="C46" s="20" t="s">
        <v>109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45000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45000</v>
      </c>
      <c r="O46" s="47">
        <f t="shared" si="1"/>
        <v>59.210526315789473</v>
      </c>
      <c r="P46" s="9"/>
    </row>
    <row r="47" spans="1:119" ht="16.5" thickBot="1">
      <c r="A47" s="14" t="s">
        <v>45</v>
      </c>
      <c r="B47" s="23"/>
      <c r="C47" s="22"/>
      <c r="D47" s="15">
        <f t="shared" ref="D47:M47" si="12">SUM(D5,D15,D17,D27,D36,D38,D43)</f>
        <v>1285851</v>
      </c>
      <c r="E47" s="15">
        <f t="shared" si="12"/>
        <v>0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476058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0</v>
      </c>
      <c r="N47" s="15">
        <f t="shared" si="9"/>
        <v>1761909</v>
      </c>
      <c r="O47" s="38">
        <f t="shared" si="1"/>
        <v>2318.3013157894738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5" t="s">
        <v>122</v>
      </c>
      <c r="M49" s="115"/>
      <c r="N49" s="115"/>
      <c r="O49" s="43">
        <v>760</v>
      </c>
    </row>
    <row r="50" spans="1:15">
      <c r="A50" s="116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4"/>
    </row>
    <row r="51" spans="1:15" ht="15.75" customHeight="1" thickBot="1">
      <c r="A51" s="117" t="s">
        <v>67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63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111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56</v>
      </c>
      <c r="B3" s="105"/>
      <c r="C3" s="106"/>
      <c r="D3" s="125" t="s">
        <v>29</v>
      </c>
      <c r="E3" s="126"/>
      <c r="F3" s="126"/>
      <c r="G3" s="126"/>
      <c r="H3" s="127"/>
      <c r="I3" s="125" t="s">
        <v>30</v>
      </c>
      <c r="J3" s="127"/>
      <c r="K3" s="125" t="s">
        <v>32</v>
      </c>
      <c r="L3" s="127"/>
      <c r="M3" s="36"/>
      <c r="N3" s="37"/>
      <c r="O3" s="128" t="s">
        <v>61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57</v>
      </c>
      <c r="F4" s="34" t="s">
        <v>58</v>
      </c>
      <c r="G4" s="34" t="s">
        <v>59</v>
      </c>
      <c r="H4" s="34" t="s">
        <v>4</v>
      </c>
      <c r="I4" s="34" t="s">
        <v>5</v>
      </c>
      <c r="J4" s="35" t="s">
        <v>60</v>
      </c>
      <c r="K4" s="35" t="s">
        <v>6</v>
      </c>
      <c r="L4" s="35" t="s">
        <v>7</v>
      </c>
      <c r="M4" s="35" t="s">
        <v>8</v>
      </c>
      <c r="N4" s="35" t="s">
        <v>31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302086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27088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329174</v>
      </c>
      <c r="O5" s="33">
        <f t="shared" ref="O5:O51" si="1">(N5/O$53)</f>
        <v>431.42070773263436</v>
      </c>
      <c r="P5" s="6"/>
    </row>
    <row r="6" spans="1:133">
      <c r="A6" s="12"/>
      <c r="B6" s="25">
        <v>311</v>
      </c>
      <c r="C6" s="20" t="s">
        <v>1</v>
      </c>
      <c r="D6" s="46">
        <v>68702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68702</v>
      </c>
      <c r="O6" s="47">
        <f t="shared" si="1"/>
        <v>90.041939711664483</v>
      </c>
      <c r="P6" s="9"/>
    </row>
    <row r="7" spans="1:133">
      <c r="A7" s="12"/>
      <c r="B7" s="25">
        <v>312.41000000000003</v>
      </c>
      <c r="C7" s="20" t="s">
        <v>9</v>
      </c>
      <c r="D7" s="46">
        <v>114232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114232</v>
      </c>
      <c r="O7" s="47">
        <f t="shared" si="1"/>
        <v>149.71428571428572</v>
      </c>
      <c r="P7" s="9"/>
    </row>
    <row r="8" spans="1:133">
      <c r="A8" s="12"/>
      <c r="B8" s="25">
        <v>312.60000000000002</v>
      </c>
      <c r="C8" s="20" t="s">
        <v>10</v>
      </c>
      <c r="D8" s="46">
        <v>52880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52880</v>
      </c>
      <c r="O8" s="47">
        <f t="shared" si="1"/>
        <v>69.305373525557016</v>
      </c>
      <c r="P8" s="9"/>
    </row>
    <row r="9" spans="1:133">
      <c r="A9" s="12"/>
      <c r="B9" s="25">
        <v>314.10000000000002</v>
      </c>
      <c r="C9" s="20" t="s">
        <v>11</v>
      </c>
      <c r="D9" s="46">
        <v>43825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43825</v>
      </c>
      <c r="O9" s="47">
        <f t="shared" si="1"/>
        <v>57.437745740498038</v>
      </c>
      <c r="P9" s="9"/>
    </row>
    <row r="10" spans="1:133">
      <c r="A10" s="12"/>
      <c r="B10" s="25">
        <v>314.3</v>
      </c>
      <c r="C10" s="20" t="s">
        <v>112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10589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10589</v>
      </c>
      <c r="O10" s="47">
        <f t="shared" si="1"/>
        <v>13.878112712975097</v>
      </c>
      <c r="P10" s="9"/>
    </row>
    <row r="11" spans="1:133">
      <c r="A11" s="12"/>
      <c r="B11" s="25">
        <v>314.39999999999998</v>
      </c>
      <c r="C11" s="20" t="s">
        <v>85</v>
      </c>
      <c r="D11" s="46">
        <v>1974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1974</v>
      </c>
      <c r="O11" s="47">
        <f t="shared" si="1"/>
        <v>2.5871559633027523</v>
      </c>
      <c r="P11" s="9"/>
    </row>
    <row r="12" spans="1:133">
      <c r="A12" s="12"/>
      <c r="B12" s="25">
        <v>314.89999999999998</v>
      </c>
      <c r="C12" s="20" t="s">
        <v>113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16499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16499</v>
      </c>
      <c r="O12" s="47">
        <f t="shared" si="1"/>
        <v>21.623853211009173</v>
      </c>
      <c r="P12" s="9"/>
    </row>
    <row r="13" spans="1:133">
      <c r="A13" s="12"/>
      <c r="B13" s="25">
        <v>315</v>
      </c>
      <c r="C13" s="20" t="s">
        <v>92</v>
      </c>
      <c r="D13" s="46">
        <v>17519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17519</v>
      </c>
      <c r="O13" s="47">
        <f t="shared" si="1"/>
        <v>22.960681520314548</v>
      </c>
      <c r="P13" s="9"/>
    </row>
    <row r="14" spans="1:133">
      <c r="A14" s="12"/>
      <c r="B14" s="25">
        <v>316</v>
      </c>
      <c r="C14" s="20" t="s">
        <v>114</v>
      </c>
      <c r="D14" s="46">
        <v>2954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2954</v>
      </c>
      <c r="O14" s="47">
        <f t="shared" si="1"/>
        <v>3.8715596330275228</v>
      </c>
      <c r="P14" s="9"/>
    </row>
    <row r="15" spans="1:133" ht="15.75">
      <c r="A15" s="29" t="s">
        <v>15</v>
      </c>
      <c r="B15" s="30"/>
      <c r="C15" s="31"/>
      <c r="D15" s="32">
        <f t="shared" ref="D15:M15" si="3">SUM(D16:D17)</f>
        <v>39981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39981</v>
      </c>
      <c r="O15" s="45">
        <f t="shared" si="1"/>
        <v>52.399737876802099</v>
      </c>
      <c r="P15" s="10"/>
    </row>
    <row r="16" spans="1:133">
      <c r="A16" s="12"/>
      <c r="B16" s="25">
        <v>322</v>
      </c>
      <c r="C16" s="20" t="s">
        <v>115</v>
      </c>
      <c r="D16" s="46">
        <v>500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500</v>
      </c>
      <c r="O16" s="47">
        <f t="shared" si="1"/>
        <v>0.65530799475753609</v>
      </c>
      <c r="P16" s="9"/>
    </row>
    <row r="17" spans="1:16">
      <c r="A17" s="12"/>
      <c r="B17" s="25">
        <v>323.10000000000002</v>
      </c>
      <c r="C17" s="20" t="s">
        <v>16</v>
      </c>
      <c r="D17" s="46">
        <v>39481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39481</v>
      </c>
      <c r="O17" s="47">
        <f t="shared" si="1"/>
        <v>51.744429882044564</v>
      </c>
      <c r="P17" s="9"/>
    </row>
    <row r="18" spans="1:16" ht="15.75">
      <c r="A18" s="29" t="s">
        <v>19</v>
      </c>
      <c r="B18" s="30"/>
      <c r="C18" s="31"/>
      <c r="D18" s="32">
        <f t="shared" ref="D18:M18" si="4">SUM(D19:D27)</f>
        <v>147471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>SUM(D18:M18)</f>
        <v>147471</v>
      </c>
      <c r="O18" s="45">
        <f t="shared" si="1"/>
        <v>193.27785058977719</v>
      </c>
      <c r="P18" s="10"/>
    </row>
    <row r="19" spans="1:16">
      <c r="A19" s="12"/>
      <c r="B19" s="25">
        <v>331.2</v>
      </c>
      <c r="C19" s="20" t="s">
        <v>18</v>
      </c>
      <c r="D19" s="46">
        <v>26920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26920</v>
      </c>
      <c r="O19" s="47">
        <f t="shared" si="1"/>
        <v>35.28178243774574</v>
      </c>
      <c r="P19" s="9"/>
    </row>
    <row r="20" spans="1:16">
      <c r="A20" s="12"/>
      <c r="B20" s="25">
        <v>334.5</v>
      </c>
      <c r="C20" s="20" t="s">
        <v>116</v>
      </c>
      <c r="D20" s="46">
        <v>35000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5">SUM(D20:M20)</f>
        <v>35000</v>
      </c>
      <c r="O20" s="47">
        <f t="shared" si="1"/>
        <v>45.871559633027523</v>
      </c>
      <c r="P20" s="9"/>
    </row>
    <row r="21" spans="1:16">
      <c r="A21" s="12"/>
      <c r="B21" s="25">
        <v>334.7</v>
      </c>
      <c r="C21" s="20" t="s">
        <v>21</v>
      </c>
      <c r="D21" s="46">
        <v>2338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2338</v>
      </c>
      <c r="O21" s="47">
        <f t="shared" si="1"/>
        <v>3.0642201834862384</v>
      </c>
      <c r="P21" s="9"/>
    </row>
    <row r="22" spans="1:16">
      <c r="A22" s="12"/>
      <c r="B22" s="25">
        <v>335.12</v>
      </c>
      <c r="C22" s="20" t="s">
        <v>94</v>
      </c>
      <c r="D22" s="46">
        <v>32595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32595</v>
      </c>
      <c r="O22" s="47">
        <f t="shared" si="1"/>
        <v>42.719528178243777</v>
      </c>
      <c r="P22" s="9"/>
    </row>
    <row r="23" spans="1:16">
      <c r="A23" s="12"/>
      <c r="B23" s="25">
        <v>335.14</v>
      </c>
      <c r="C23" s="20" t="s">
        <v>95</v>
      </c>
      <c r="D23" s="46">
        <v>542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542</v>
      </c>
      <c r="O23" s="47">
        <f t="shared" si="1"/>
        <v>0.71035386631716912</v>
      </c>
      <c r="P23" s="9"/>
    </row>
    <row r="24" spans="1:16">
      <c r="A24" s="12"/>
      <c r="B24" s="25">
        <v>335.15</v>
      </c>
      <c r="C24" s="20" t="s">
        <v>96</v>
      </c>
      <c r="D24" s="46">
        <v>140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140</v>
      </c>
      <c r="O24" s="47">
        <f t="shared" si="1"/>
        <v>0.1834862385321101</v>
      </c>
      <c r="P24" s="9"/>
    </row>
    <row r="25" spans="1:16">
      <c r="A25" s="12"/>
      <c r="B25" s="25">
        <v>335.18</v>
      </c>
      <c r="C25" s="20" t="s">
        <v>97</v>
      </c>
      <c r="D25" s="46">
        <v>25380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25380</v>
      </c>
      <c r="O25" s="47">
        <f t="shared" si="1"/>
        <v>33.263433813892533</v>
      </c>
      <c r="P25" s="9"/>
    </row>
    <row r="26" spans="1:16">
      <c r="A26" s="12"/>
      <c r="B26" s="25">
        <v>335.49</v>
      </c>
      <c r="C26" s="20" t="s">
        <v>26</v>
      </c>
      <c r="D26" s="46">
        <v>22056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22056</v>
      </c>
      <c r="O26" s="47">
        <f t="shared" si="1"/>
        <v>28.90694626474443</v>
      </c>
      <c r="P26" s="9"/>
    </row>
    <row r="27" spans="1:16">
      <c r="A27" s="12"/>
      <c r="B27" s="25">
        <v>337.5</v>
      </c>
      <c r="C27" s="20" t="s">
        <v>71</v>
      </c>
      <c r="D27" s="46">
        <v>2500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2500</v>
      </c>
      <c r="O27" s="47">
        <f t="shared" si="1"/>
        <v>3.2765399737876804</v>
      </c>
      <c r="P27" s="9"/>
    </row>
    <row r="28" spans="1:16" ht="15.75">
      <c r="A28" s="29" t="s">
        <v>33</v>
      </c>
      <c r="B28" s="30"/>
      <c r="C28" s="31"/>
      <c r="D28" s="32">
        <f t="shared" ref="D28:M28" si="6">SUM(D29:D37)</f>
        <v>35183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410231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>SUM(D28:M28)</f>
        <v>445414</v>
      </c>
      <c r="O28" s="45">
        <f t="shared" si="1"/>
        <v>583.7667103538663</v>
      </c>
      <c r="P28" s="10"/>
    </row>
    <row r="29" spans="1:16">
      <c r="A29" s="12"/>
      <c r="B29" s="25">
        <v>341.9</v>
      </c>
      <c r="C29" s="20" t="s">
        <v>98</v>
      </c>
      <c r="D29" s="46">
        <v>1851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7">SUM(D29:M29)</f>
        <v>1851</v>
      </c>
      <c r="O29" s="47">
        <f t="shared" si="1"/>
        <v>2.4259501965923986</v>
      </c>
      <c r="P29" s="9"/>
    </row>
    <row r="30" spans="1:16">
      <c r="A30" s="12"/>
      <c r="B30" s="25">
        <v>342.1</v>
      </c>
      <c r="C30" s="20" t="s">
        <v>37</v>
      </c>
      <c r="D30" s="46">
        <v>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</v>
      </c>
      <c r="O30" s="47">
        <f t="shared" si="1"/>
        <v>1.9659239842726082E-2</v>
      </c>
      <c r="P30" s="9"/>
    </row>
    <row r="31" spans="1:16">
      <c r="A31" s="12"/>
      <c r="B31" s="25">
        <v>342.2</v>
      </c>
      <c r="C31" s="20" t="s">
        <v>38</v>
      </c>
      <c r="D31" s="46">
        <v>26856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26856</v>
      </c>
      <c r="O31" s="47">
        <f t="shared" si="1"/>
        <v>35.197903014416774</v>
      </c>
      <c r="P31" s="9"/>
    </row>
    <row r="32" spans="1:16">
      <c r="A32" s="12"/>
      <c r="B32" s="25">
        <v>343.3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109963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109963</v>
      </c>
      <c r="O32" s="47">
        <f t="shared" si="1"/>
        <v>144.11926605504587</v>
      </c>
      <c r="P32" s="9"/>
    </row>
    <row r="33" spans="1:16">
      <c r="A33" s="12"/>
      <c r="B33" s="25">
        <v>343.4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107280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107280</v>
      </c>
      <c r="O33" s="47">
        <f t="shared" si="1"/>
        <v>140.60288335517694</v>
      </c>
      <c r="P33" s="9"/>
    </row>
    <row r="34" spans="1:16">
      <c r="A34" s="12"/>
      <c r="B34" s="25">
        <v>343.5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170792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170792</v>
      </c>
      <c r="O34" s="47">
        <f t="shared" si="1"/>
        <v>223.84272608125818</v>
      </c>
      <c r="P34" s="9"/>
    </row>
    <row r="35" spans="1:16">
      <c r="A35" s="12"/>
      <c r="B35" s="25">
        <v>343.9</v>
      </c>
      <c r="C35" s="20" t="s">
        <v>117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22196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22196</v>
      </c>
      <c r="O35" s="47">
        <f t="shared" si="1"/>
        <v>29.090432503276539</v>
      </c>
      <c r="P35" s="9"/>
    </row>
    <row r="36" spans="1:16">
      <c r="A36" s="12"/>
      <c r="B36" s="25">
        <v>347.4</v>
      </c>
      <c r="C36" s="20" t="s">
        <v>44</v>
      </c>
      <c r="D36" s="46">
        <v>5803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5803</v>
      </c>
      <c r="O36" s="47">
        <f t="shared" si="1"/>
        <v>7.6055045871559637</v>
      </c>
      <c r="P36" s="9"/>
    </row>
    <row r="37" spans="1:16">
      <c r="A37" s="12"/>
      <c r="B37" s="25">
        <v>347.9</v>
      </c>
      <c r="C37" s="20" t="s">
        <v>118</v>
      </c>
      <c r="D37" s="46">
        <v>658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658</v>
      </c>
      <c r="O37" s="47">
        <f t="shared" si="1"/>
        <v>0.86238532110091748</v>
      </c>
      <c r="P37" s="9"/>
    </row>
    <row r="38" spans="1:16" ht="15.75">
      <c r="A38" s="29" t="s">
        <v>34</v>
      </c>
      <c r="B38" s="30"/>
      <c r="C38" s="31"/>
      <c r="D38" s="32">
        <f t="shared" ref="D38:M38" si="8">SUM(D39:D39)</f>
        <v>1851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ref="N38:N51" si="9">SUM(D38:M38)</f>
        <v>1851</v>
      </c>
      <c r="O38" s="45">
        <f t="shared" si="1"/>
        <v>2.4259501965923986</v>
      </c>
      <c r="P38" s="10"/>
    </row>
    <row r="39" spans="1:16">
      <c r="A39" s="13"/>
      <c r="B39" s="39">
        <v>351.5</v>
      </c>
      <c r="C39" s="21" t="s">
        <v>47</v>
      </c>
      <c r="D39" s="46">
        <v>1851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1851</v>
      </c>
      <c r="O39" s="47">
        <f t="shared" si="1"/>
        <v>2.4259501965923986</v>
      </c>
      <c r="P39" s="9"/>
    </row>
    <row r="40" spans="1:16" ht="15.75">
      <c r="A40" s="29" t="s">
        <v>2</v>
      </c>
      <c r="B40" s="30"/>
      <c r="C40" s="31"/>
      <c r="D40" s="32">
        <f t="shared" ref="D40:M40" si="10">SUM(D41:D45)</f>
        <v>106863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7931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9"/>
        <v>114794</v>
      </c>
      <c r="O40" s="45">
        <f t="shared" si="1"/>
        <v>150.45085190039319</v>
      </c>
      <c r="P40" s="10"/>
    </row>
    <row r="41" spans="1:16">
      <c r="A41" s="12"/>
      <c r="B41" s="25">
        <v>361.1</v>
      </c>
      <c r="C41" s="20" t="s">
        <v>50</v>
      </c>
      <c r="D41" s="46">
        <v>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25</v>
      </c>
      <c r="O41" s="47">
        <f t="shared" si="1"/>
        <v>3.2765399737876802E-2</v>
      </c>
      <c r="P41" s="9"/>
    </row>
    <row r="42" spans="1:16">
      <c r="A42" s="12"/>
      <c r="B42" s="25">
        <v>362</v>
      </c>
      <c r="C42" s="20" t="s">
        <v>52</v>
      </c>
      <c r="D42" s="46">
        <v>17406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17406</v>
      </c>
      <c r="O42" s="47">
        <f t="shared" si="1"/>
        <v>22.812581913499344</v>
      </c>
      <c r="P42" s="9"/>
    </row>
    <row r="43" spans="1:16">
      <c r="A43" s="12"/>
      <c r="B43" s="25">
        <v>365</v>
      </c>
      <c r="C43" s="20" t="s">
        <v>119</v>
      </c>
      <c r="D43" s="46">
        <v>100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100</v>
      </c>
      <c r="O43" s="47">
        <f t="shared" si="1"/>
        <v>0.13106159895150721</v>
      </c>
      <c r="P43" s="9"/>
    </row>
    <row r="44" spans="1:16">
      <c r="A44" s="12"/>
      <c r="B44" s="25">
        <v>366</v>
      </c>
      <c r="C44" s="20" t="s">
        <v>53</v>
      </c>
      <c r="D44" s="46">
        <v>55431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55431</v>
      </c>
      <c r="O44" s="47">
        <f t="shared" si="1"/>
        <v>72.648754914809956</v>
      </c>
      <c r="P44" s="9"/>
    </row>
    <row r="45" spans="1:16">
      <c r="A45" s="12"/>
      <c r="B45" s="25">
        <v>369.9</v>
      </c>
      <c r="C45" s="20" t="s">
        <v>54</v>
      </c>
      <c r="D45" s="46">
        <v>33901</v>
      </c>
      <c r="E45" s="46">
        <v>0</v>
      </c>
      <c r="F45" s="46">
        <v>0</v>
      </c>
      <c r="G45" s="46">
        <v>0</v>
      </c>
      <c r="H45" s="46">
        <v>0</v>
      </c>
      <c r="I45" s="46">
        <v>7931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41832</v>
      </c>
      <c r="O45" s="47">
        <f t="shared" si="1"/>
        <v>54.825688073394495</v>
      </c>
      <c r="P45" s="9"/>
    </row>
    <row r="46" spans="1:16" ht="15.75">
      <c r="A46" s="29" t="s">
        <v>35</v>
      </c>
      <c r="B46" s="30"/>
      <c r="C46" s="31"/>
      <c r="D46" s="32">
        <f t="shared" ref="D46:M46" si="11">SUM(D47:D50)</f>
        <v>78296</v>
      </c>
      <c r="E46" s="32">
        <f t="shared" si="11"/>
        <v>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134418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9"/>
        <v>212714</v>
      </c>
      <c r="O46" s="45">
        <f t="shared" si="1"/>
        <v>278.78636959370903</v>
      </c>
      <c r="P46" s="9"/>
    </row>
    <row r="47" spans="1:16">
      <c r="A47" s="12"/>
      <c r="B47" s="25">
        <v>381</v>
      </c>
      <c r="C47" s="20" t="s">
        <v>73</v>
      </c>
      <c r="D47" s="46">
        <v>78296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78296</v>
      </c>
      <c r="O47" s="47">
        <f t="shared" si="1"/>
        <v>102.61598951507209</v>
      </c>
      <c r="P47" s="9"/>
    </row>
    <row r="48" spans="1:16">
      <c r="A48" s="12"/>
      <c r="B48" s="25">
        <v>389.1</v>
      </c>
      <c r="C48" s="20" t="s">
        <v>101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161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161</v>
      </c>
      <c r="O48" s="47">
        <f t="shared" si="1"/>
        <v>0.21100917431192662</v>
      </c>
      <c r="P48" s="9"/>
    </row>
    <row r="49" spans="1:119">
      <c r="A49" s="12"/>
      <c r="B49" s="25">
        <v>389.3</v>
      </c>
      <c r="C49" s="20" t="s">
        <v>108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86834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86834</v>
      </c>
      <c r="O49" s="47">
        <f t="shared" si="1"/>
        <v>113.80602883355176</v>
      </c>
      <c r="P49" s="9"/>
    </row>
    <row r="50" spans="1:119" ht="15.75" thickBot="1">
      <c r="A50" s="12"/>
      <c r="B50" s="25">
        <v>389.4</v>
      </c>
      <c r="C50" s="20" t="s">
        <v>109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47423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47423</v>
      </c>
      <c r="O50" s="47">
        <f t="shared" si="1"/>
        <v>62.153342070773263</v>
      </c>
      <c r="P50" s="9"/>
    </row>
    <row r="51" spans="1:119" ht="16.5" thickBot="1">
      <c r="A51" s="14" t="s">
        <v>45</v>
      </c>
      <c r="B51" s="23"/>
      <c r="C51" s="22"/>
      <c r="D51" s="15">
        <f t="shared" ref="D51:M51" si="12">SUM(D5,D15,D18,D28,D38,D40,D46)</f>
        <v>711731</v>
      </c>
      <c r="E51" s="15">
        <f t="shared" si="12"/>
        <v>0</v>
      </c>
      <c r="F51" s="15">
        <f t="shared" si="12"/>
        <v>0</v>
      </c>
      <c r="G51" s="15">
        <f t="shared" si="12"/>
        <v>0</v>
      </c>
      <c r="H51" s="15">
        <f t="shared" si="12"/>
        <v>0</v>
      </c>
      <c r="I51" s="15">
        <f t="shared" si="12"/>
        <v>579668</v>
      </c>
      <c r="J51" s="15">
        <f t="shared" si="12"/>
        <v>0</v>
      </c>
      <c r="K51" s="15">
        <f t="shared" si="12"/>
        <v>0</v>
      </c>
      <c r="L51" s="15">
        <f t="shared" si="12"/>
        <v>0</v>
      </c>
      <c r="M51" s="15">
        <f t="shared" si="12"/>
        <v>0</v>
      </c>
      <c r="N51" s="15">
        <f t="shared" si="9"/>
        <v>1291399</v>
      </c>
      <c r="O51" s="38">
        <f t="shared" si="1"/>
        <v>1692.5281782437746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5" t="s">
        <v>120</v>
      </c>
      <c r="M53" s="115"/>
      <c r="N53" s="115"/>
      <c r="O53" s="43">
        <v>763</v>
      </c>
    </row>
    <row r="54" spans="1:119">
      <c r="A54" s="116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4"/>
    </row>
    <row r="55" spans="1:119" ht="15.75" customHeight="1" thickBot="1">
      <c r="A55" s="117" t="s">
        <v>67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2025-03-11T20:16:41Z</cp:lastPrinted>
  <dcterms:created xsi:type="dcterms:W3CDTF">2000-08-31T21:26:31Z</dcterms:created>
  <dcterms:modified xsi:type="dcterms:W3CDTF">2025-03-11T20:16:45Z</dcterms:modified>
</cp:coreProperties>
</file>