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1" documentId="11_E3E533EC349AAE526994E7B1476C7C86EF0A95A4" xr6:coauthVersionLast="47" xr6:coauthVersionMax="47" xr10:uidLastSave="{2C66E3E5-2BAA-4E45-A5BD-98638E75E7D2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48" r:id="rId3"/>
    <sheet name="2020" sheetId="46" r:id="rId4"/>
    <sheet name="2019" sheetId="45" r:id="rId5"/>
    <sheet name="2018" sheetId="49" r:id="rId6"/>
    <sheet name="2017" sheetId="43" r:id="rId7"/>
    <sheet name="2016" sheetId="50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'2007'!$A$1:$O$24</definedName>
    <definedName name="_xlnm.Print_Area" localSheetId="15">'2008'!$A$1:$O$27</definedName>
    <definedName name="_xlnm.Print_Area" localSheetId="14">'2009'!$A$1:$O$25</definedName>
    <definedName name="_xlnm.Print_Area" localSheetId="13">'2010'!$A$1:$O$24</definedName>
    <definedName name="_xlnm.Print_Area" localSheetId="12">'2011'!$A$1:$O$24</definedName>
    <definedName name="_xlnm.Print_Area" localSheetId="11">'2012'!$A$1:$O$26</definedName>
    <definedName name="_xlnm.Print_Area" localSheetId="10">'2013'!$A$1:$O$25</definedName>
    <definedName name="_xlnm.Print_Area" localSheetId="9">'2014'!$A$1:$O$24</definedName>
    <definedName name="_xlnm.Print_Area" localSheetId="8">'2015'!$A$1:$O$24</definedName>
    <definedName name="_xlnm.Print_Area" localSheetId="7">'2016'!$A$1:$O$79</definedName>
    <definedName name="_xlnm.Print_Area" localSheetId="6">'2017'!$A$1:$O$79</definedName>
    <definedName name="_xlnm.Print_Area" localSheetId="5">'2018'!$A$1:$O$79</definedName>
    <definedName name="_xlnm.Print_Area" localSheetId="4">'2019'!$A$1:$O$28</definedName>
    <definedName name="_xlnm.Print_Area" localSheetId="3">'2020'!$A$1:$O$24</definedName>
    <definedName name="_xlnm.Print_Area" localSheetId="2">'2021'!$A$1:$P$27</definedName>
    <definedName name="_xlnm.Print_Area" localSheetId="1">'2022'!$A$1:$P$21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2" l="1"/>
  <c r="F20" i="52"/>
  <c r="G20" i="52"/>
  <c r="H20" i="52"/>
  <c r="I20" i="52"/>
  <c r="J20" i="52"/>
  <c r="K20" i="52"/>
  <c r="L20" i="52"/>
  <c r="M20" i="52"/>
  <c r="N20" i="52"/>
  <c r="D20" i="52"/>
  <c r="O19" i="52"/>
  <c r="P19" i="52" s="1"/>
  <c r="N18" i="52"/>
  <c r="M18" i="52"/>
  <c r="L18" i="52"/>
  <c r="K18" i="52"/>
  <c r="J18" i="52"/>
  <c r="I18" i="52"/>
  <c r="H18" i="52"/>
  <c r="G18" i="52"/>
  <c r="F18" i="52"/>
  <c r="E18" i="52"/>
  <c r="D18" i="52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18" i="52" l="1"/>
  <c r="P18" i="52" s="1"/>
  <c r="O5" i="52"/>
  <c r="P5" i="52" s="1"/>
  <c r="O14" i="52"/>
  <c r="P14" i="52" s="1"/>
  <c r="O12" i="52"/>
  <c r="P12" i="52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N11" i="51"/>
  <c r="M11" i="51"/>
  <c r="L11" i="51"/>
  <c r="K11" i="51"/>
  <c r="J11" i="51"/>
  <c r="I11" i="51"/>
  <c r="H11" i="51"/>
  <c r="G11" i="51"/>
  <c r="F11" i="51"/>
  <c r="E11" i="51"/>
  <c r="D11" i="5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I17" i="51" s="1"/>
  <c r="H5" i="51"/>
  <c r="H17" i="51" s="1"/>
  <c r="G5" i="51"/>
  <c r="G17" i="51" s="1"/>
  <c r="F5" i="51"/>
  <c r="F17" i="51" s="1"/>
  <c r="E5" i="51"/>
  <c r="D5" i="51"/>
  <c r="O20" i="52" l="1"/>
  <c r="P20" i="52" s="1"/>
  <c r="J17" i="51"/>
  <c r="K17" i="51"/>
  <c r="L17" i="51"/>
  <c r="M17" i="51"/>
  <c r="N17" i="51"/>
  <c r="D17" i="51"/>
  <c r="E17" i="51"/>
  <c r="O11" i="51"/>
  <c r="P11" i="51" s="1"/>
  <c r="O13" i="51"/>
  <c r="P13" i="51" s="1"/>
  <c r="O5" i="51"/>
  <c r="P5" i="51" s="1"/>
  <c r="N74" i="50"/>
  <c r="O74" i="50" s="1"/>
  <c r="N73" i="50"/>
  <c r="O73" i="50" s="1"/>
  <c r="N72" i="50"/>
  <c r="O72" i="50" s="1"/>
  <c r="N71" i="50"/>
  <c r="O71" i="50" s="1"/>
  <c r="N70" i="50"/>
  <c r="O70" i="50"/>
  <c r="N69" i="50"/>
  <c r="O69" i="50" s="1"/>
  <c r="N68" i="50"/>
  <c r="O68" i="50" s="1"/>
  <c r="N67" i="50"/>
  <c r="O67" i="50" s="1"/>
  <c r="N66" i="50"/>
  <c r="O66" i="50" s="1"/>
  <c r="N65" i="50"/>
  <c r="O65" i="50" s="1"/>
  <c r="N64" i="50"/>
  <c r="O64" i="50" s="1"/>
  <c r="M63" i="50"/>
  <c r="L63" i="50"/>
  <c r="K63" i="50"/>
  <c r="J63" i="50"/>
  <c r="I63" i="50"/>
  <c r="H63" i="50"/>
  <c r="G63" i="50"/>
  <c r="F63" i="50"/>
  <c r="E63" i="50"/>
  <c r="D63" i="50"/>
  <c r="N62" i="50"/>
  <c r="O62" i="50" s="1"/>
  <c r="N61" i="50"/>
  <c r="O61" i="50" s="1"/>
  <c r="N60" i="50"/>
  <c r="O60" i="50" s="1"/>
  <c r="N59" i="50"/>
  <c r="O59" i="50" s="1"/>
  <c r="N58" i="50"/>
  <c r="O58" i="50" s="1"/>
  <c r="N57" i="50"/>
  <c r="O57" i="50"/>
  <c r="O56" i="50"/>
  <c r="N56" i="50"/>
  <c r="M55" i="50"/>
  <c r="L55" i="50"/>
  <c r="K55" i="50"/>
  <c r="J55" i="50"/>
  <c r="I55" i="50"/>
  <c r="H55" i="50"/>
  <c r="G55" i="50"/>
  <c r="F55" i="50"/>
  <c r="E55" i="50"/>
  <c r="D55" i="50"/>
  <c r="N54" i="50"/>
  <c r="O54" i="50" s="1"/>
  <c r="N53" i="50"/>
  <c r="O53" i="50" s="1"/>
  <c r="O52" i="50"/>
  <c r="N52" i="50"/>
  <c r="N51" i="50"/>
  <c r="O51" i="50" s="1"/>
  <c r="N50" i="50"/>
  <c r="O50" i="50"/>
  <c r="O49" i="50"/>
  <c r="N49" i="50"/>
  <c r="M48" i="50"/>
  <c r="L48" i="50"/>
  <c r="K48" i="50"/>
  <c r="J48" i="50"/>
  <c r="I48" i="50"/>
  <c r="H48" i="50"/>
  <c r="G48" i="50"/>
  <c r="F48" i="50"/>
  <c r="E48" i="50"/>
  <c r="D48" i="50"/>
  <c r="N47" i="50"/>
  <c r="O47" i="50"/>
  <c r="N46" i="50"/>
  <c r="O46" i="50" s="1"/>
  <c r="O45" i="50"/>
  <c r="N45" i="50"/>
  <c r="N44" i="50"/>
  <c r="O44" i="50" s="1"/>
  <c r="N43" i="50"/>
  <c r="O43" i="50" s="1"/>
  <c r="M42" i="50"/>
  <c r="L42" i="50"/>
  <c r="K42" i="50"/>
  <c r="J42" i="50"/>
  <c r="I42" i="50"/>
  <c r="H42" i="50"/>
  <c r="G42" i="50"/>
  <c r="F42" i="50"/>
  <c r="E42" i="50"/>
  <c r="D42" i="50"/>
  <c r="N41" i="50"/>
  <c r="O41" i="50" s="1"/>
  <c r="N40" i="50"/>
  <c r="O40" i="50"/>
  <c r="N39" i="50"/>
  <c r="O39" i="50" s="1"/>
  <c r="N38" i="50"/>
  <c r="O38" i="50" s="1"/>
  <c r="N37" i="50"/>
  <c r="O37" i="50" s="1"/>
  <c r="N36" i="50"/>
  <c r="O36" i="50"/>
  <c r="M35" i="50"/>
  <c r="L35" i="50"/>
  <c r="K35" i="50"/>
  <c r="J35" i="50"/>
  <c r="I35" i="50"/>
  <c r="H35" i="50"/>
  <c r="G35" i="50"/>
  <c r="F35" i="50"/>
  <c r="E35" i="50"/>
  <c r="D35" i="50"/>
  <c r="N34" i="50"/>
  <c r="O34" i="50" s="1"/>
  <c r="N33" i="50"/>
  <c r="O33" i="50" s="1"/>
  <c r="N32" i="50"/>
  <c r="O32" i="50"/>
  <c r="N31" i="50"/>
  <c r="O31" i="50" s="1"/>
  <c r="N30" i="50"/>
  <c r="O30" i="50" s="1"/>
  <c r="N29" i="50"/>
  <c r="O29" i="50" s="1"/>
  <c r="N28" i="50"/>
  <c r="O28" i="50" s="1"/>
  <c r="N27" i="50"/>
  <c r="O27" i="50" s="1"/>
  <c r="N26" i="50"/>
  <c r="O26" i="50" s="1"/>
  <c r="M25" i="50"/>
  <c r="L25" i="50"/>
  <c r="K25" i="50"/>
  <c r="J25" i="50"/>
  <c r="I25" i="50"/>
  <c r="H25" i="50"/>
  <c r="G25" i="50"/>
  <c r="F25" i="50"/>
  <c r="E25" i="50"/>
  <c r="D25" i="50"/>
  <c r="N24" i="50"/>
  <c r="O24" i="50" s="1"/>
  <c r="N23" i="50"/>
  <c r="O23" i="50" s="1"/>
  <c r="N22" i="50"/>
  <c r="O22" i="50" s="1"/>
  <c r="N21" i="50"/>
  <c r="O21" i="50" s="1"/>
  <c r="N20" i="50"/>
  <c r="O20" i="50" s="1"/>
  <c r="N19" i="50"/>
  <c r="O19" i="50" s="1"/>
  <c r="N18" i="50"/>
  <c r="O18" i="50" s="1"/>
  <c r="N17" i="50"/>
  <c r="O17" i="50" s="1"/>
  <c r="N16" i="50"/>
  <c r="O16" i="50"/>
  <c r="M15" i="50"/>
  <c r="L15" i="50"/>
  <c r="K15" i="50"/>
  <c r="J15" i="50"/>
  <c r="I15" i="50"/>
  <c r="H15" i="50"/>
  <c r="G15" i="50"/>
  <c r="F15" i="50"/>
  <c r="F75" i="50" s="1"/>
  <c r="E15" i="50"/>
  <c r="E75" i="50" s="1"/>
  <c r="D15" i="50"/>
  <c r="N15" i="50" s="1"/>
  <c r="O15" i="50" s="1"/>
  <c r="N14" i="50"/>
  <c r="O14" i="50" s="1"/>
  <c r="N13" i="50"/>
  <c r="O13" i="50"/>
  <c r="N12" i="50"/>
  <c r="O12" i="50" s="1"/>
  <c r="O11" i="50"/>
  <c r="N11" i="50"/>
  <c r="N10" i="50"/>
  <c r="O10" i="50" s="1"/>
  <c r="N9" i="50"/>
  <c r="O9" i="50"/>
  <c r="N8" i="50"/>
  <c r="O8" i="50" s="1"/>
  <c r="N7" i="50"/>
  <c r="O7" i="50"/>
  <c r="N6" i="50"/>
  <c r="O6" i="50" s="1"/>
  <c r="M5" i="50"/>
  <c r="M75" i="50" s="1"/>
  <c r="L5" i="50"/>
  <c r="L75" i="50" s="1"/>
  <c r="K5" i="50"/>
  <c r="K75" i="50" s="1"/>
  <c r="J5" i="50"/>
  <c r="J75" i="50" s="1"/>
  <c r="I5" i="50"/>
  <c r="I75" i="50" s="1"/>
  <c r="H5" i="50"/>
  <c r="H75" i="50" s="1"/>
  <c r="G5" i="50"/>
  <c r="G75" i="50" s="1"/>
  <c r="F5" i="50"/>
  <c r="E5" i="50"/>
  <c r="D5" i="50"/>
  <c r="N74" i="49"/>
  <c r="O74" i="49" s="1"/>
  <c r="N73" i="49"/>
  <c r="O73" i="49" s="1"/>
  <c r="N72" i="49"/>
  <c r="O72" i="49" s="1"/>
  <c r="N71" i="49"/>
  <c r="O71" i="49" s="1"/>
  <c r="N70" i="49"/>
  <c r="O70" i="49" s="1"/>
  <c r="N69" i="49"/>
  <c r="O69" i="49"/>
  <c r="N68" i="49"/>
  <c r="O68" i="49" s="1"/>
  <c r="N67" i="49"/>
  <c r="O67" i="49"/>
  <c r="N66" i="49"/>
  <c r="O66" i="49" s="1"/>
  <c r="N65" i="49"/>
  <c r="O65" i="49" s="1"/>
  <c r="N64" i="49"/>
  <c r="O64" i="49" s="1"/>
  <c r="M63" i="49"/>
  <c r="L63" i="49"/>
  <c r="K63" i="49"/>
  <c r="J63" i="49"/>
  <c r="I63" i="49"/>
  <c r="H63" i="49"/>
  <c r="G63" i="49"/>
  <c r="F63" i="49"/>
  <c r="E63" i="49"/>
  <c r="D63" i="49"/>
  <c r="N62" i="49"/>
  <c r="O62" i="49"/>
  <c r="N61" i="49"/>
  <c r="O61" i="49" s="1"/>
  <c r="N60" i="49"/>
  <c r="O60" i="49" s="1"/>
  <c r="N59" i="49"/>
  <c r="O59" i="49" s="1"/>
  <c r="N58" i="49"/>
  <c r="O58" i="49" s="1"/>
  <c r="N57" i="49"/>
  <c r="O57" i="49" s="1"/>
  <c r="N56" i="49"/>
  <c r="O56" i="49"/>
  <c r="M55" i="49"/>
  <c r="L55" i="49"/>
  <c r="K55" i="49"/>
  <c r="K75" i="49" s="1"/>
  <c r="J55" i="49"/>
  <c r="I55" i="49"/>
  <c r="H55" i="49"/>
  <c r="G55" i="49"/>
  <c r="F55" i="49"/>
  <c r="E55" i="49"/>
  <c r="D55" i="49"/>
  <c r="N54" i="49"/>
  <c r="O54" i="49" s="1"/>
  <c r="N53" i="49"/>
  <c r="O53" i="49" s="1"/>
  <c r="N52" i="49"/>
  <c r="O52" i="49" s="1"/>
  <c r="N51" i="49"/>
  <c r="O51" i="49" s="1"/>
  <c r="N50" i="49"/>
  <c r="O50" i="49" s="1"/>
  <c r="N49" i="49"/>
  <c r="O49" i="49"/>
  <c r="M48" i="49"/>
  <c r="L48" i="49"/>
  <c r="K48" i="49"/>
  <c r="J48" i="49"/>
  <c r="I48" i="49"/>
  <c r="H48" i="49"/>
  <c r="G48" i="49"/>
  <c r="F48" i="49"/>
  <c r="N48" i="49" s="1"/>
  <c r="O48" i="49" s="1"/>
  <c r="E48" i="49"/>
  <c r="D48" i="49"/>
  <c r="O47" i="49"/>
  <c r="N47" i="49"/>
  <c r="N46" i="49"/>
  <c r="O46" i="49" s="1"/>
  <c r="N45" i="49"/>
  <c r="O45" i="49" s="1"/>
  <c r="N44" i="49"/>
  <c r="O44" i="49" s="1"/>
  <c r="N43" i="49"/>
  <c r="O43" i="49" s="1"/>
  <c r="M42" i="49"/>
  <c r="L42" i="49"/>
  <c r="K42" i="49"/>
  <c r="J42" i="49"/>
  <c r="I42" i="49"/>
  <c r="H42" i="49"/>
  <c r="G42" i="49"/>
  <c r="F42" i="49"/>
  <c r="E42" i="49"/>
  <c r="N42" i="49" s="1"/>
  <c r="O42" i="49" s="1"/>
  <c r="D42" i="49"/>
  <c r="N41" i="49"/>
  <c r="O41" i="49" s="1"/>
  <c r="N40" i="49"/>
  <c r="O40" i="49" s="1"/>
  <c r="N39" i="49"/>
  <c r="O39" i="49" s="1"/>
  <c r="O38" i="49"/>
  <c r="N38" i="49"/>
  <c r="N37" i="49"/>
  <c r="O37" i="49" s="1"/>
  <c r="N36" i="49"/>
  <c r="O36" i="49" s="1"/>
  <c r="M35" i="49"/>
  <c r="L35" i="49"/>
  <c r="K35" i="49"/>
  <c r="J35" i="49"/>
  <c r="I35" i="49"/>
  <c r="H35" i="49"/>
  <c r="G35" i="49"/>
  <c r="F35" i="49"/>
  <c r="E35" i="49"/>
  <c r="D35" i="49"/>
  <c r="N35" i="49" s="1"/>
  <c r="O35" i="49" s="1"/>
  <c r="N34" i="49"/>
  <c r="O34" i="49" s="1"/>
  <c r="N33" i="49"/>
  <c r="O33" i="49" s="1"/>
  <c r="N32" i="49"/>
  <c r="O32" i="49" s="1"/>
  <c r="O31" i="49"/>
  <c r="N31" i="49"/>
  <c r="N30" i="49"/>
  <c r="O30" i="49" s="1"/>
  <c r="N29" i="49"/>
  <c r="O29" i="49" s="1"/>
  <c r="N28" i="49"/>
  <c r="O28" i="49" s="1"/>
  <c r="N27" i="49"/>
  <c r="O27" i="49" s="1"/>
  <c r="N26" i="49"/>
  <c r="O26" i="49" s="1"/>
  <c r="M25" i="49"/>
  <c r="L25" i="49"/>
  <c r="K25" i="49"/>
  <c r="J25" i="49"/>
  <c r="I25" i="49"/>
  <c r="H25" i="49"/>
  <c r="G25" i="49"/>
  <c r="F25" i="49"/>
  <c r="E25" i="49"/>
  <c r="D25" i="49"/>
  <c r="N24" i="49"/>
  <c r="O24" i="49" s="1"/>
  <c r="N23" i="49"/>
  <c r="O23" i="49" s="1"/>
  <c r="N22" i="49"/>
  <c r="O22" i="49" s="1"/>
  <c r="N21" i="49"/>
  <c r="O21" i="49" s="1"/>
  <c r="N20" i="49"/>
  <c r="O20" i="49" s="1"/>
  <c r="N19" i="49"/>
  <c r="O19" i="49" s="1"/>
  <c r="N18" i="49"/>
  <c r="O18" i="49" s="1"/>
  <c r="N17" i="49"/>
  <c r="O17" i="49" s="1"/>
  <c r="N16" i="49"/>
  <c r="O16" i="49" s="1"/>
  <c r="M15" i="49"/>
  <c r="L15" i="49"/>
  <c r="K15" i="49"/>
  <c r="J15" i="49"/>
  <c r="I15" i="49"/>
  <c r="H15" i="49"/>
  <c r="G15" i="49"/>
  <c r="F15" i="49"/>
  <c r="F75" i="49" s="1"/>
  <c r="E15" i="49"/>
  <c r="D15" i="49"/>
  <c r="N14" i="49"/>
  <c r="O14" i="49" s="1"/>
  <c r="N13" i="49"/>
  <c r="O13" i="49" s="1"/>
  <c r="N12" i="49"/>
  <c r="O12" i="49" s="1"/>
  <c r="N11" i="49"/>
  <c r="O11" i="49" s="1"/>
  <c r="N10" i="49"/>
  <c r="O10" i="49" s="1"/>
  <c r="N9" i="49"/>
  <c r="O9" i="49" s="1"/>
  <c r="N8" i="49"/>
  <c r="O8" i="49" s="1"/>
  <c r="N7" i="49"/>
  <c r="O7" i="49" s="1"/>
  <c r="N6" i="49"/>
  <c r="O6" i="49"/>
  <c r="M5" i="49"/>
  <c r="L5" i="49"/>
  <c r="K5" i="49"/>
  <c r="J5" i="49"/>
  <c r="I5" i="49"/>
  <c r="H5" i="49"/>
  <c r="G5" i="49"/>
  <c r="F5" i="49"/>
  <c r="E5" i="49"/>
  <c r="D5" i="49"/>
  <c r="N5" i="49" s="1"/>
  <c r="O5" i="49" s="1"/>
  <c r="O22" i="48"/>
  <c r="P22" i="48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/>
  <c r="O16" i="48"/>
  <c r="P16" i="48" s="1"/>
  <c r="O15" i="48"/>
  <c r="P15" i="48" s="1"/>
  <c r="N14" i="48"/>
  <c r="M14" i="48"/>
  <c r="L14" i="48"/>
  <c r="O14" i="48" s="1"/>
  <c r="P14" i="48" s="1"/>
  <c r="K14" i="48"/>
  <c r="J14" i="48"/>
  <c r="I14" i="48"/>
  <c r="H14" i="48"/>
  <c r="G14" i="48"/>
  <c r="F14" i="48"/>
  <c r="E14" i="48"/>
  <c r="D14" i="48"/>
  <c r="O13" i="48"/>
  <c r="P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I23" i="48" s="1"/>
  <c r="H5" i="48"/>
  <c r="G5" i="48"/>
  <c r="F5" i="48"/>
  <c r="E5" i="48"/>
  <c r="D5" i="48"/>
  <c r="F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/>
  <c r="M11" i="46"/>
  <c r="M20" i="46" s="1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K20" i="46" s="1"/>
  <c r="J5" i="46"/>
  <c r="J20" i="46" s="1"/>
  <c r="I5" i="46"/>
  <c r="I20" i="46" s="1"/>
  <c r="H5" i="46"/>
  <c r="H20" i="46" s="1"/>
  <c r="G5" i="46"/>
  <c r="G20" i="46" s="1"/>
  <c r="F5" i="46"/>
  <c r="E5" i="46"/>
  <c r="D5" i="46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F11" i="45"/>
  <c r="E11" i="45"/>
  <c r="E24" i="45" s="1"/>
  <c r="D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K24" i="45" s="1"/>
  <c r="J5" i="45"/>
  <c r="I5" i="45"/>
  <c r="H5" i="45"/>
  <c r="H24" i="45" s="1"/>
  <c r="G5" i="45"/>
  <c r="G24" i="45" s="1"/>
  <c r="F5" i="45"/>
  <c r="F24" i="45" s="1"/>
  <c r="E5" i="45"/>
  <c r="D5" i="45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" i="43" s="1"/>
  <c r="O5" i="43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M11" i="41"/>
  <c r="L11" i="41"/>
  <c r="K11" i="41"/>
  <c r="K20" i="41" s="1"/>
  <c r="J11" i="41"/>
  <c r="I11" i="41"/>
  <c r="H11" i="41"/>
  <c r="N11" i="41" s="1"/>
  <c r="O11" i="41" s="1"/>
  <c r="G11" i="41"/>
  <c r="F11" i="41"/>
  <c r="E11" i="41"/>
  <c r="D11" i="4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M13" i="40"/>
  <c r="L13" i="40"/>
  <c r="K13" i="40"/>
  <c r="J13" i="40"/>
  <c r="I13" i="40"/>
  <c r="I20" i="40" s="1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9" i="39"/>
  <c r="O19" i="39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/>
  <c r="M9" i="39"/>
  <c r="L9" i="39"/>
  <c r="K9" i="39"/>
  <c r="J9" i="39"/>
  <c r="I9" i="39"/>
  <c r="H9" i="39"/>
  <c r="G9" i="39"/>
  <c r="G20" i="39" s="1"/>
  <c r="F9" i="39"/>
  <c r="E9" i="39"/>
  <c r="D9" i="39"/>
  <c r="N8" i="39"/>
  <c r="O8" i="39"/>
  <c r="N7" i="39"/>
  <c r="O7" i="39" s="1"/>
  <c r="N6" i="39"/>
  <c r="O6" i="39" s="1"/>
  <c r="M5" i="39"/>
  <c r="L5" i="39"/>
  <c r="K5" i="39"/>
  <c r="K20" i="39" s="1"/>
  <c r="J5" i="39"/>
  <c r="I5" i="39"/>
  <c r="H5" i="39"/>
  <c r="G5" i="39"/>
  <c r="F5" i="39"/>
  <c r="E5" i="39"/>
  <c r="E20" i="39"/>
  <c r="D5" i="39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M16" i="38"/>
  <c r="L16" i="38"/>
  <c r="K16" i="38"/>
  <c r="J16" i="38"/>
  <c r="J21" i="38" s="1"/>
  <c r="I16" i="38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M10" i="38"/>
  <c r="L10" i="38"/>
  <c r="K10" i="38"/>
  <c r="J10" i="38"/>
  <c r="I10" i="38"/>
  <c r="H10" i="38"/>
  <c r="G10" i="38"/>
  <c r="G21" i="38" s="1"/>
  <c r="F10" i="38"/>
  <c r="E10" i="38"/>
  <c r="E21" i="38" s="1"/>
  <c r="D10" i="38"/>
  <c r="N10" i="38" s="1"/>
  <c r="O10" i="38" s="1"/>
  <c r="N9" i="38"/>
  <c r="O9" i="38" s="1"/>
  <c r="N8" i="38"/>
  <c r="O8" i="38"/>
  <c r="N7" i="38"/>
  <c r="O7" i="38" s="1"/>
  <c r="N6" i="38"/>
  <c r="O6" i="38" s="1"/>
  <c r="M5" i="38"/>
  <c r="M21" i="38" s="1"/>
  <c r="L5" i="38"/>
  <c r="K5" i="38"/>
  <c r="J5" i="38"/>
  <c r="I5" i="38"/>
  <c r="H5" i="38"/>
  <c r="G5" i="38"/>
  <c r="F5" i="38"/>
  <c r="E5" i="38"/>
  <c r="D5" i="38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E23" i="37" s="1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M12" i="37"/>
  <c r="L12" i="37"/>
  <c r="K12" i="37"/>
  <c r="K23" i="37" s="1"/>
  <c r="J12" i="37"/>
  <c r="I12" i="37"/>
  <c r="H12" i="37"/>
  <c r="G12" i="37"/>
  <c r="F12" i="37"/>
  <c r="E12" i="37"/>
  <c r="D12" i="37"/>
  <c r="N11" i="37"/>
  <c r="O11" i="37"/>
  <c r="M10" i="37"/>
  <c r="L10" i="37"/>
  <c r="K10" i="37"/>
  <c r="J10" i="37"/>
  <c r="I10" i="37"/>
  <c r="I23" i="37" s="1"/>
  <c r="H10" i="37"/>
  <c r="G10" i="37"/>
  <c r="F10" i="37"/>
  <c r="E10" i="37"/>
  <c r="D10" i="37"/>
  <c r="N9" i="37"/>
  <c r="O9" i="37"/>
  <c r="N8" i="37"/>
  <c r="O8" i="37" s="1"/>
  <c r="N7" i="37"/>
  <c r="O7" i="37" s="1"/>
  <c r="N6" i="37"/>
  <c r="O6" i="37" s="1"/>
  <c r="M5" i="37"/>
  <c r="L5" i="37"/>
  <c r="L23" i="37" s="1"/>
  <c r="K5" i="37"/>
  <c r="J5" i="37"/>
  <c r="I5" i="37"/>
  <c r="H5" i="37"/>
  <c r="G5" i="37"/>
  <c r="F5" i="37"/>
  <c r="E5" i="37"/>
  <c r="D5" i="37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M13" i="36"/>
  <c r="M22" i="36" s="1"/>
  <c r="L13" i="36"/>
  <c r="K13" i="36"/>
  <c r="J13" i="36"/>
  <c r="I13" i="36"/>
  <c r="H13" i="36"/>
  <c r="G13" i="36"/>
  <c r="F13" i="36"/>
  <c r="E13" i="36"/>
  <c r="D13" i="36"/>
  <c r="N12" i="36"/>
  <c r="O12" i="36" s="1"/>
  <c r="M11" i="36"/>
  <c r="L11" i="36"/>
  <c r="K11" i="36"/>
  <c r="J11" i="36"/>
  <c r="J22" i="36" s="1"/>
  <c r="I11" i="36"/>
  <c r="H11" i="36"/>
  <c r="G11" i="36"/>
  <c r="G22" i="36" s="1"/>
  <c r="F11" i="36"/>
  <c r="E11" i="36"/>
  <c r="D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D22" i="36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M11" i="35"/>
  <c r="L11" i="35"/>
  <c r="K11" i="35"/>
  <c r="J11" i="35"/>
  <c r="I11" i="35"/>
  <c r="H11" i="35"/>
  <c r="N11" i="35" s="1"/>
  <c r="O11" i="35" s="1"/>
  <c r="G11" i="35"/>
  <c r="F11" i="35"/>
  <c r="E11" i="35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9" i="35" s="1"/>
  <c r="O9" i="35" s="1"/>
  <c r="N8" i="35"/>
  <c r="O8" i="35" s="1"/>
  <c r="N7" i="35"/>
  <c r="O7" i="35"/>
  <c r="N6" i="35"/>
  <c r="O6" i="35" s="1"/>
  <c r="M5" i="35"/>
  <c r="L5" i="35"/>
  <c r="L20" i="35" s="1"/>
  <c r="K5" i="35"/>
  <c r="J5" i="35"/>
  <c r="I5" i="35"/>
  <c r="I20" i="35" s="1"/>
  <c r="H5" i="35"/>
  <c r="G5" i="35"/>
  <c r="F5" i="35"/>
  <c r="F20" i="35" s="1"/>
  <c r="E5" i="35"/>
  <c r="D5" i="35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/>
  <c r="M13" i="34"/>
  <c r="M20" i="34" s="1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M11" i="34"/>
  <c r="L11" i="34"/>
  <c r="K11" i="34"/>
  <c r="J11" i="34"/>
  <c r="I11" i="34"/>
  <c r="H11" i="34"/>
  <c r="G11" i="34"/>
  <c r="G20" i="34" s="1"/>
  <c r="F11" i="34"/>
  <c r="E11" i="34"/>
  <c r="D11" i="34"/>
  <c r="N10" i="34"/>
  <c r="O10" i="34" s="1"/>
  <c r="M9" i="34"/>
  <c r="L9" i="34"/>
  <c r="K9" i="34"/>
  <c r="K20" i="34" s="1"/>
  <c r="J9" i="34"/>
  <c r="I9" i="34"/>
  <c r="H9" i="34"/>
  <c r="G9" i="34"/>
  <c r="F9" i="34"/>
  <c r="E9" i="34"/>
  <c r="D9" i="34"/>
  <c r="N9" i="34" s="1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H20" i="34" s="1"/>
  <c r="G5" i="34"/>
  <c r="F5" i="34"/>
  <c r="E5" i="34"/>
  <c r="D5" i="34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6" i="33"/>
  <c r="F16" i="33"/>
  <c r="G16" i="33"/>
  <c r="H16" i="33"/>
  <c r="I16" i="33"/>
  <c r="J16" i="33"/>
  <c r="K16" i="33"/>
  <c r="L16" i="33"/>
  <c r="M16" i="33"/>
  <c r="E14" i="33"/>
  <c r="F14" i="33"/>
  <c r="G14" i="33"/>
  <c r="H14" i="33"/>
  <c r="I14" i="33"/>
  <c r="J14" i="33"/>
  <c r="K14" i="33"/>
  <c r="L14" i="33"/>
  <c r="M14" i="33"/>
  <c r="E11" i="33"/>
  <c r="E21" i="33" s="1"/>
  <c r="F11" i="33"/>
  <c r="F21" i="33" s="1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K21" i="33" s="1"/>
  <c r="L9" i="33"/>
  <c r="M9" i="33"/>
  <c r="M21" i="33" s="1"/>
  <c r="E5" i="33"/>
  <c r="F5" i="33"/>
  <c r="G5" i="33"/>
  <c r="G21" i="33" s="1"/>
  <c r="H5" i="33"/>
  <c r="I5" i="33"/>
  <c r="J5" i="33"/>
  <c r="K5" i="33"/>
  <c r="L5" i="33"/>
  <c r="M5" i="33"/>
  <c r="D16" i="33"/>
  <c r="D14" i="33"/>
  <c r="D11" i="33"/>
  <c r="D9" i="33"/>
  <c r="D5" i="33"/>
  <c r="N20" i="33"/>
  <c r="O20" i="33" s="1"/>
  <c r="N17" i="33"/>
  <c r="O17" i="33" s="1"/>
  <c r="N18" i="33"/>
  <c r="O18" i="33"/>
  <c r="N15" i="33"/>
  <c r="O15" i="33" s="1"/>
  <c r="N10" i="33"/>
  <c r="O10" i="33" s="1"/>
  <c r="N7" i="33"/>
  <c r="O7" i="33" s="1"/>
  <c r="N8" i="33"/>
  <c r="O8" i="33" s="1"/>
  <c r="N6" i="33"/>
  <c r="O6" i="33" s="1"/>
  <c r="N12" i="33"/>
  <c r="O12" i="33"/>
  <c r="N13" i="33"/>
  <c r="O13" i="33" s="1"/>
  <c r="N48" i="43" l="1"/>
  <c r="O48" i="43" s="1"/>
  <c r="E23" i="48"/>
  <c r="N5" i="40"/>
  <c r="O5" i="40" s="1"/>
  <c r="N5" i="45"/>
  <c r="O5" i="45" s="1"/>
  <c r="J20" i="40"/>
  <c r="L20" i="39"/>
  <c r="L20" i="34"/>
  <c r="H20" i="40"/>
  <c r="H22" i="36"/>
  <c r="E22" i="36"/>
  <c r="N22" i="36" s="1"/>
  <c r="O22" i="36" s="1"/>
  <c r="N16" i="37"/>
  <c r="O16" i="37" s="1"/>
  <c r="N5" i="38"/>
  <c r="O5" i="38" s="1"/>
  <c r="M20" i="40"/>
  <c r="N9" i="41"/>
  <c r="O9" i="41" s="1"/>
  <c r="G75" i="43"/>
  <c r="N35" i="43"/>
  <c r="O35" i="43" s="1"/>
  <c r="K23" i="48"/>
  <c r="N42" i="50"/>
  <c r="O42" i="50" s="1"/>
  <c r="F20" i="34"/>
  <c r="I22" i="36"/>
  <c r="N19" i="38"/>
  <c r="O19" i="38" s="1"/>
  <c r="H75" i="43"/>
  <c r="N13" i="45"/>
  <c r="O13" i="45" s="1"/>
  <c r="L23" i="48"/>
  <c r="N35" i="50"/>
  <c r="O35" i="50" s="1"/>
  <c r="O21" i="48"/>
  <c r="P21" i="48" s="1"/>
  <c r="N55" i="43"/>
  <c r="O55" i="43" s="1"/>
  <c r="N25" i="49"/>
  <c r="O25" i="49" s="1"/>
  <c r="N5" i="33"/>
  <c r="O5" i="33" s="1"/>
  <c r="N17" i="36"/>
  <c r="O17" i="36" s="1"/>
  <c r="G23" i="48"/>
  <c r="N5" i="37"/>
  <c r="O5" i="37" s="1"/>
  <c r="N42" i="43"/>
  <c r="O42" i="43" s="1"/>
  <c r="L75" i="49"/>
  <c r="I75" i="49"/>
  <c r="N11" i="36"/>
  <c r="O11" i="36" s="1"/>
  <c r="N48" i="50"/>
  <c r="O48" i="50" s="1"/>
  <c r="F75" i="43"/>
  <c r="D75" i="50"/>
  <c r="N75" i="50" s="1"/>
  <c r="O75" i="50" s="1"/>
  <c r="N5" i="35"/>
  <c r="O5" i="35" s="1"/>
  <c r="I21" i="38"/>
  <c r="G20" i="35"/>
  <c r="F20" i="39"/>
  <c r="N9" i="40"/>
  <c r="O9" i="40" s="1"/>
  <c r="F20" i="41"/>
  <c r="N13" i="41"/>
  <c r="O13" i="41" s="1"/>
  <c r="K75" i="43"/>
  <c r="N11" i="45"/>
  <c r="O11" i="45" s="1"/>
  <c r="L21" i="38"/>
  <c r="G20" i="41"/>
  <c r="L75" i="43"/>
  <c r="N5" i="39"/>
  <c r="O5" i="39" s="1"/>
  <c r="M23" i="37"/>
  <c r="K21" i="38"/>
  <c r="F23" i="48"/>
  <c r="L20" i="46"/>
  <c r="N55" i="50"/>
  <c r="O55" i="50" s="1"/>
  <c r="E20" i="35"/>
  <c r="N20" i="35" s="1"/>
  <c r="O20" i="35" s="1"/>
  <c r="K20" i="40"/>
  <c r="L24" i="45"/>
  <c r="N15" i="34"/>
  <c r="O15" i="34" s="1"/>
  <c r="F23" i="37"/>
  <c r="I20" i="34"/>
  <c r="E20" i="34"/>
  <c r="H20" i="35"/>
  <c r="N18" i="35"/>
  <c r="O18" i="35" s="1"/>
  <c r="N20" i="36"/>
  <c r="O20" i="36" s="1"/>
  <c r="D75" i="43"/>
  <c r="L21" i="33"/>
  <c r="J21" i="33"/>
  <c r="L22" i="36"/>
  <c r="N15" i="39"/>
  <c r="O15" i="39" s="1"/>
  <c r="H20" i="41"/>
  <c r="M75" i="43"/>
  <c r="N14" i="33"/>
  <c r="O14" i="33" s="1"/>
  <c r="N12" i="37"/>
  <c r="O12" i="37" s="1"/>
  <c r="E75" i="49"/>
  <c r="N18" i="45"/>
  <c r="O18" i="45" s="1"/>
  <c r="N25" i="50"/>
  <c r="O25" i="50" s="1"/>
  <c r="K20" i="35"/>
  <c r="J20" i="39"/>
  <c r="M24" i="45"/>
  <c r="N13" i="46"/>
  <c r="O13" i="46" s="1"/>
  <c r="N9" i="33"/>
  <c r="O9" i="33" s="1"/>
  <c r="D20" i="41"/>
  <c r="I75" i="43"/>
  <c r="M23" i="48"/>
  <c r="G23" i="37"/>
  <c r="N21" i="37"/>
  <c r="O21" i="37" s="1"/>
  <c r="I20" i="41"/>
  <c r="N18" i="41"/>
  <c r="O18" i="41" s="1"/>
  <c r="N18" i="34"/>
  <c r="O18" i="34" s="1"/>
  <c r="N16" i="38"/>
  <c r="O16" i="38" s="1"/>
  <c r="H20" i="39"/>
  <c r="J20" i="41"/>
  <c r="D20" i="46"/>
  <c r="J20" i="34"/>
  <c r="N12" i="38"/>
  <c r="O12" i="38" s="1"/>
  <c r="N13" i="40"/>
  <c r="O13" i="40" s="1"/>
  <c r="E20" i="46"/>
  <c r="N20" i="46" s="1"/>
  <c r="O20" i="46" s="1"/>
  <c r="N5" i="50"/>
  <c r="O5" i="50" s="1"/>
  <c r="N15" i="41"/>
  <c r="O15" i="41" s="1"/>
  <c r="H23" i="48"/>
  <c r="N22" i="45"/>
  <c r="O22" i="45" s="1"/>
  <c r="D20" i="35"/>
  <c r="H23" i="37"/>
  <c r="F21" i="38"/>
  <c r="I20" i="39"/>
  <c r="L20" i="40"/>
  <c r="N15" i="43"/>
  <c r="O15" i="43" s="1"/>
  <c r="N25" i="43"/>
  <c r="O25" i="43" s="1"/>
  <c r="N63" i="50"/>
  <c r="O63" i="50" s="1"/>
  <c r="J23" i="37"/>
  <c r="O19" i="48"/>
  <c r="P19" i="48" s="1"/>
  <c r="J75" i="43"/>
  <c r="N23" i="48"/>
  <c r="J20" i="35"/>
  <c r="N20" i="45"/>
  <c r="O20" i="45" s="1"/>
  <c r="N11" i="46"/>
  <c r="O11" i="46" s="1"/>
  <c r="N16" i="33"/>
  <c r="O16" i="33" s="1"/>
  <c r="G20" i="40"/>
  <c r="L20" i="41"/>
  <c r="D24" i="45"/>
  <c r="N16" i="46"/>
  <c r="O16" i="46" s="1"/>
  <c r="O11" i="48"/>
  <c r="P11" i="48" s="1"/>
  <c r="N15" i="49"/>
  <c r="O15" i="49" s="1"/>
  <c r="N63" i="49"/>
  <c r="O63" i="49" s="1"/>
  <c r="D20" i="39"/>
  <c r="N20" i="39" s="1"/>
  <c r="O20" i="39" s="1"/>
  <c r="N9" i="39"/>
  <c r="O9" i="39" s="1"/>
  <c r="J75" i="49"/>
  <c r="H75" i="49"/>
  <c r="J24" i="45"/>
  <c r="F22" i="36"/>
  <c r="N10" i="37"/>
  <c r="O10" i="37" s="1"/>
  <c r="E75" i="43"/>
  <c r="M75" i="49"/>
  <c r="E20" i="40"/>
  <c r="J23" i="48"/>
  <c r="D20" i="34"/>
  <c r="N20" i="34" s="1"/>
  <c r="O20" i="34" s="1"/>
  <c r="E20" i="41"/>
  <c r="N20" i="41" s="1"/>
  <c r="O20" i="41" s="1"/>
  <c r="N13" i="36"/>
  <c r="O13" i="36" s="1"/>
  <c r="N63" i="43"/>
  <c r="O63" i="43" s="1"/>
  <c r="I21" i="33"/>
  <c r="N11" i="34"/>
  <c r="O11" i="34" s="1"/>
  <c r="M20" i="35"/>
  <c r="N15" i="35"/>
  <c r="O15" i="35" s="1"/>
  <c r="K22" i="36"/>
  <c r="N18" i="37"/>
  <c r="O18" i="37" s="1"/>
  <c r="M20" i="39"/>
  <c r="N18" i="40"/>
  <c r="O18" i="40" s="1"/>
  <c r="M20" i="41"/>
  <c r="G75" i="49"/>
  <c r="N55" i="49"/>
  <c r="O55" i="49" s="1"/>
  <c r="O17" i="51"/>
  <c r="P17" i="51" s="1"/>
  <c r="N75" i="43"/>
  <c r="O75" i="43" s="1"/>
  <c r="N5" i="41"/>
  <c r="O5" i="41" s="1"/>
  <c r="N11" i="33"/>
  <c r="O11" i="33" s="1"/>
  <c r="H21" i="38"/>
  <c r="D20" i="40"/>
  <c r="I24" i="45"/>
  <c r="D75" i="49"/>
  <c r="D23" i="48"/>
  <c r="D21" i="33"/>
  <c r="N5" i="34"/>
  <c r="O5" i="34" s="1"/>
  <c r="N13" i="39"/>
  <c r="O13" i="39" s="1"/>
  <c r="H21" i="33"/>
  <c r="N11" i="40"/>
  <c r="O11" i="40" s="1"/>
  <c r="O5" i="48"/>
  <c r="P5" i="48" s="1"/>
  <c r="N5" i="46"/>
  <c r="O5" i="46" s="1"/>
  <c r="D23" i="37"/>
  <c r="N23" i="37" s="1"/>
  <c r="O23" i="37" s="1"/>
  <c r="F20" i="40"/>
  <c r="D21" i="38"/>
  <c r="O23" i="48" l="1"/>
  <c r="P23" i="48" s="1"/>
  <c r="N75" i="49"/>
  <c r="O75" i="49" s="1"/>
  <c r="N24" i="45"/>
  <c r="O24" i="45" s="1"/>
  <c r="N21" i="33"/>
  <c r="O21" i="33" s="1"/>
  <c r="N21" i="38"/>
  <c r="O21" i="38" s="1"/>
  <c r="N20" i="40"/>
  <c r="O20" i="40" s="1"/>
</calcChain>
</file>

<file path=xl/sharedStrings.xml><?xml version="1.0" encoding="utf-8"?>
<sst xmlns="http://schemas.openxmlformats.org/spreadsheetml/2006/main" count="791" uniqueCount="134">
  <si>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</si>
  <si>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</si>
  <si>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</si>
  <si>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</si>
  <si>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</si>
  <si>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</si>
  <si>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</si>
  <si>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</si>
  <si>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</si>
  <si>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</si>
  <si>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</si>
  <si>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</si>
  <si>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</si>
  <si>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</si>
  <si>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</si>
  <si>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</si>
  <si>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</si>
  <si>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</si>
  <si>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</si>
  <si>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</si>
  <si>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</si>
  <si>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</si>
  <si>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Public Safety</t>
  </si>
  <si>
    <t>Fire Control</t>
  </si>
  <si>
    <t>Physical Environment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</si>
  <si>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</si>
  <si>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</si>
  <si>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</si>
  <si>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</si>
  <si>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</si>
  <si>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</si>
  <si>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</si>
  <si>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</si>
  <si>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</si>
  <si>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</si>
  <si>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Vernon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</si>
  <si>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</si>
  <si>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</si>
  <si>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</si>
  <si>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</si>
  <si>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 Utility Services</t>
  </si>
  <si>
    <t>2011 Municipal Population:</t>
  </si>
  <si>
    <t>Local Fiscal Year Ended September 30, 2012</t>
  </si>
  <si>
    <t>Debt Service Payments</t>
  </si>
  <si>
    <t>Other General Government Services</t>
  </si>
  <si>
    <t>2012 Municipal Population:</t>
  </si>
  <si>
    <t>Local Fiscal Year Ended September 30, 2008</t>
  </si>
  <si>
    <t>Sewer / Wastewater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</si>
  <si>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</si>
  <si>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</si>
  <si>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</si>
  <si>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</si>
  <si>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Road / Street Facilities</t>
  </si>
  <si>
    <t>Parks / Recreation</t>
  </si>
  <si>
    <t>Other Uses</t>
  </si>
  <si>
    <t>Interfund Transfers Out</t>
  </si>
  <si>
    <t>2014 Municipal Population:</t>
  </si>
  <si>
    <t>Water / Sewer Services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</si>
  <si>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</si>
  <si>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</si>
  <si>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</si>
  <si>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</si>
  <si>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</si>
  <si>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Legal Counsel</t>
  </si>
  <si>
    <t>Comprehensive Planning</t>
  </si>
  <si>
    <t>Non-Court Information Systems</t>
  </si>
  <si>
    <t>Pension Benefits</t>
  </si>
  <si>
    <t>Other General Government</t>
  </si>
  <si>
    <t>Law Enforcement</t>
  </si>
  <si>
    <t>Detention / Corrections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</si>
  <si>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</si>
  <si>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</si>
  <si>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</si>
  <si>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</si>
  <si>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</si>
  <si>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</si>
  <si>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Electric Utility Services</t>
  </si>
  <si>
    <t>Gas Utility Services</t>
  </si>
  <si>
    <t>Garbage / Solid Waste</t>
  </si>
  <si>
    <t>Conservation / Resource Management</t>
  </si>
  <si>
    <t>Flood Control / Stormwater Control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</si>
  <si>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</si>
  <si>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</si>
  <si>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</si>
  <si>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</si>
  <si>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</si>
  <si>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</si>
  <si>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</si>
  <si>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</si>
  <si>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</si>
  <si>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</si>
  <si>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</si>
  <si>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</si>
  <si>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</si>
  <si>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</si>
  <si>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</si>
  <si>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</si>
  <si>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</si>
  <si>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</si>
  <si>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Cultural Services</t>
  </si>
  <si>
    <t>Special Events</t>
  </si>
  <si>
    <t>Special Facilities</t>
  </si>
  <si>
    <t>Charter Schools</t>
  </si>
  <si>
    <t>Other Culture / Recreation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</si>
  <si>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</si>
  <si>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</si>
  <si>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</si>
  <si>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</si>
  <si>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</si>
  <si>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</si>
  <si>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</si>
  <si>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</si>
  <si>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</si>
  <si>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</si>
  <si>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</si>
  <si>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</si>
  <si>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</si>
  <si>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</si>
  <si>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</si>
  <si>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</si>
  <si>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</si>
  <si>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</si>
  <si>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</si>
  <si>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</si>
  <si>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</si>
  <si>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</si>
  <si>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</si>
  <si>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</si>
  <si>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Garbage / Solid Waste Control Services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</si>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</sst>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4E4B0-1538-45EE-BB54-F89824CADFDA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131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125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126</v>
      </c>
      <c r="N4" s="98" t="s">
        <v>5</v>
      </c>
      <c r="O4" s="98" t="s">
        <v>127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809271</v>
      </c>
      <c r="E5" s="103">
        <f>SUM(E6:E11)</f>
        <v>23242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832513</v>
      </c>
      <c r="P5" s="105">
        <f>(O5/P$22)</f>
        <v>1098.3021108179419</v>
      </c>
      <c r="Q5" s="106"/>
    </row>
    <row r="6" spans="1:134">
      <c r="A6" s="108"/>
      <c r="B6" s="109">
        <v>511</v>
      </c>
      <c r="C6" s="110" t="s">
        <v>19</v>
      </c>
      <c r="D6" s="111">
        <v>7352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7352</v>
      </c>
      <c r="P6" s="112">
        <f>(O6/P$22)</f>
        <v>9.6992084432717682</v>
      </c>
      <c r="Q6" s="113"/>
    </row>
    <row r="7" spans="1:134">
      <c r="A7" s="108"/>
      <c r="B7" s="109">
        <v>512</v>
      </c>
      <c r="C7" s="110" t="s">
        <v>20</v>
      </c>
      <c r="D7" s="111">
        <v>31147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31147</v>
      </c>
      <c r="P7" s="112">
        <f>(O7/P$22)</f>
        <v>41.0910290237467</v>
      </c>
      <c r="Q7" s="113"/>
    </row>
    <row r="8" spans="1:134">
      <c r="A8" s="108"/>
      <c r="B8" s="109">
        <v>513</v>
      </c>
      <c r="C8" s="110" t="s">
        <v>21</v>
      </c>
      <c r="D8" s="111">
        <v>9268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9268</v>
      </c>
      <c r="P8" s="112">
        <f>(O8/P$22)</f>
        <v>12.226912928759894</v>
      </c>
      <c r="Q8" s="113"/>
    </row>
    <row r="9" spans="1:134">
      <c r="A9" s="108"/>
      <c r="B9" s="109">
        <v>514</v>
      </c>
      <c r="C9" s="110" t="s">
        <v>63</v>
      </c>
      <c r="D9" s="111">
        <v>7929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7929</v>
      </c>
      <c r="P9" s="112">
        <f>(O9/P$22)</f>
        <v>10.46042216358839</v>
      </c>
      <c r="Q9" s="113"/>
    </row>
    <row r="10" spans="1:134">
      <c r="A10" s="108"/>
      <c r="B10" s="109">
        <v>517</v>
      </c>
      <c r="C10" s="110" t="s">
        <v>43</v>
      </c>
      <c r="D10" s="111">
        <v>2386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2386</v>
      </c>
      <c r="P10" s="112">
        <f>(O10/P$22)</f>
        <v>3.1477572559366753</v>
      </c>
      <c r="Q10" s="113"/>
    </row>
    <row r="11" spans="1:134">
      <c r="A11" s="108"/>
      <c r="B11" s="109">
        <v>519</v>
      </c>
      <c r="C11" s="110" t="s">
        <v>44</v>
      </c>
      <c r="D11" s="111">
        <v>751189</v>
      </c>
      <c r="E11" s="111">
        <v>23242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774431</v>
      </c>
      <c r="P11" s="112">
        <f>(O11/P$22)</f>
        <v>1021.6767810026386</v>
      </c>
      <c r="Q11" s="113"/>
    </row>
    <row r="12" spans="1:134" ht="15.75">
      <c r="A12" s="114" t="s">
        <v>22</v>
      </c>
      <c r="B12" s="115"/>
      <c r="C12" s="116"/>
      <c r="D12" s="117">
        <f>SUM(D13:D13)</f>
        <v>22147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22147</v>
      </c>
      <c r="P12" s="119">
        <f>(O12/P$22)</f>
        <v>29.217678100263853</v>
      </c>
      <c r="Q12" s="120"/>
    </row>
    <row r="13" spans="1:134">
      <c r="A13" s="108"/>
      <c r="B13" s="109">
        <v>522</v>
      </c>
      <c r="C13" s="110" t="s">
        <v>23</v>
      </c>
      <c r="D13" s="111">
        <v>22147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22147</v>
      </c>
      <c r="P13" s="112">
        <f>(O13/P$22)</f>
        <v>29.217678100263853</v>
      </c>
      <c r="Q13" s="113"/>
    </row>
    <row r="14" spans="1:134" ht="15.75">
      <c r="A14" s="114" t="s">
        <v>24</v>
      </c>
      <c r="B14" s="115"/>
      <c r="C14" s="116"/>
      <c r="D14" s="117">
        <f>SUM(D15:D17)</f>
        <v>0</v>
      </c>
      <c r="E14" s="117">
        <f>SUM(E15:E17)</f>
        <v>0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850642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850642</v>
      </c>
      <c r="P14" s="119">
        <f>(O14/P$22)</f>
        <v>1122.2189973614775</v>
      </c>
      <c r="Q14" s="120"/>
    </row>
    <row r="15" spans="1:134">
      <c r="A15" s="108"/>
      <c r="B15" s="109">
        <v>533</v>
      </c>
      <c r="C15" s="110" t="s">
        <v>40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506753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7" si="2">SUM(D15:N15)</f>
        <v>506753</v>
      </c>
      <c r="P15" s="112">
        <f>(O15/P$22)</f>
        <v>668.53957783641158</v>
      </c>
      <c r="Q15" s="113"/>
    </row>
    <row r="16" spans="1:134">
      <c r="A16" s="108"/>
      <c r="B16" s="109">
        <v>534</v>
      </c>
      <c r="C16" s="110" t="s">
        <v>128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99677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99677</v>
      </c>
      <c r="P16" s="112">
        <f>(O16/P$22)</f>
        <v>131.5</v>
      </c>
      <c r="Q16" s="113"/>
    </row>
    <row r="17" spans="1:120">
      <c r="A17" s="108"/>
      <c r="B17" s="109">
        <v>535</v>
      </c>
      <c r="C17" s="110" t="s">
        <v>47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244212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244212</v>
      </c>
      <c r="P17" s="112">
        <f>(O17/P$22)</f>
        <v>322.17941952506595</v>
      </c>
      <c r="Q17" s="113"/>
    </row>
    <row r="18" spans="1:120" ht="15.75">
      <c r="A18" s="114" t="s">
        <v>33</v>
      </c>
      <c r="B18" s="115"/>
      <c r="C18" s="116"/>
      <c r="D18" s="117">
        <f>SUM(D19:D19)</f>
        <v>181758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>SUM(D18:N18)</f>
        <v>181758</v>
      </c>
      <c r="P18" s="119">
        <f>(O18/P$22)</f>
        <v>239.7862796833773</v>
      </c>
      <c r="Q18" s="113"/>
    </row>
    <row r="19" spans="1:120" ht="15.75" thickBot="1">
      <c r="A19" s="108"/>
      <c r="B19" s="109">
        <v>581</v>
      </c>
      <c r="C19" s="110" t="s">
        <v>132</v>
      </c>
      <c r="D19" s="111">
        <v>181758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181758</v>
      </c>
      <c r="P19" s="112">
        <f>(O19/P$22)</f>
        <v>239.7862796833773</v>
      </c>
      <c r="Q19" s="113"/>
    </row>
    <row r="20" spans="1:120" ht="16.5" thickBot="1">
      <c r="A20" s="121" t="s">
        <v>10</v>
      </c>
      <c r="B20" s="122"/>
      <c r="C20" s="123"/>
      <c r="D20" s="124">
        <f>SUM(D5,D12,D14,D18)</f>
        <v>1013176</v>
      </c>
      <c r="E20" s="124">
        <f t="shared" ref="E20:N20" si="3">SUM(E5,E12,E14,E18)</f>
        <v>23242</v>
      </c>
      <c r="F20" s="124">
        <f t="shared" si="3"/>
        <v>0</v>
      </c>
      <c r="G20" s="124">
        <f t="shared" si="3"/>
        <v>0</v>
      </c>
      <c r="H20" s="124">
        <f t="shared" si="3"/>
        <v>0</v>
      </c>
      <c r="I20" s="124">
        <f t="shared" si="3"/>
        <v>850642</v>
      </c>
      <c r="J20" s="124">
        <f t="shared" si="3"/>
        <v>0</v>
      </c>
      <c r="K20" s="124">
        <f t="shared" si="3"/>
        <v>0</v>
      </c>
      <c r="L20" s="124">
        <f t="shared" si="3"/>
        <v>0</v>
      </c>
      <c r="M20" s="124">
        <f t="shared" si="3"/>
        <v>0</v>
      </c>
      <c r="N20" s="124">
        <f t="shared" si="3"/>
        <v>0</v>
      </c>
      <c r="O20" s="124">
        <f>SUM(D20:N20)</f>
        <v>1887060</v>
      </c>
      <c r="P20" s="125">
        <f>(O20/P$22)</f>
        <v>2489.5250659630606</v>
      </c>
      <c r="Q20" s="106"/>
      <c r="R20" s="12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</row>
    <row r="21" spans="1:120">
      <c r="A21" s="127"/>
      <c r="B21" s="128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20">
      <c r="A22" s="131"/>
      <c r="B22" s="132"/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6" t="s">
        <v>133</v>
      </c>
      <c r="N22" s="136"/>
      <c r="O22" s="136"/>
      <c r="P22" s="134">
        <v>758</v>
      </c>
    </row>
    <row r="23" spans="1:120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40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127501</v>
      </c>
      <c r="E5" s="56">
        <f t="shared" si="0"/>
        <v>0</v>
      </c>
      <c r="F5" s="56">
        <f t="shared" si="0"/>
        <v>0</v>
      </c>
      <c r="G5" s="56">
        <f t="shared" si="0"/>
        <v>21226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0" si="1">SUM(D5:M5)</f>
        <v>148727</v>
      </c>
      <c r="O5" s="58">
        <f t="shared" ref="O5:O20" si="2">(N5/O$22)</f>
        <v>218.71617647058824</v>
      </c>
      <c r="P5" s="59"/>
    </row>
    <row r="6" spans="1:133">
      <c r="A6" s="61"/>
      <c r="B6" s="62">
        <v>511</v>
      </c>
      <c r="C6" s="63" t="s">
        <v>19</v>
      </c>
      <c r="D6" s="64">
        <v>18000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18000</v>
      </c>
      <c r="O6" s="65">
        <f t="shared" si="2"/>
        <v>26.470588235294116</v>
      </c>
      <c r="P6" s="66"/>
    </row>
    <row r="7" spans="1:133">
      <c r="A7" s="61"/>
      <c r="B7" s="62">
        <v>512</v>
      </c>
      <c r="C7" s="63" t="s">
        <v>20</v>
      </c>
      <c r="D7" s="64">
        <v>3600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3600</v>
      </c>
      <c r="O7" s="65">
        <f t="shared" si="2"/>
        <v>5.2941176470588234</v>
      </c>
      <c r="P7" s="66"/>
    </row>
    <row r="8" spans="1:133">
      <c r="A8" s="61"/>
      <c r="B8" s="62">
        <v>513</v>
      </c>
      <c r="C8" s="63" t="s">
        <v>21</v>
      </c>
      <c r="D8" s="64">
        <v>105901</v>
      </c>
      <c r="E8" s="64">
        <v>0</v>
      </c>
      <c r="F8" s="64">
        <v>0</v>
      </c>
      <c r="G8" s="64">
        <v>21226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127127</v>
      </c>
      <c r="O8" s="65">
        <f t="shared" si="2"/>
        <v>186.95147058823528</v>
      </c>
      <c r="P8" s="66"/>
    </row>
    <row r="9" spans="1:133" ht="15.75">
      <c r="A9" s="67" t="s">
        <v>22</v>
      </c>
      <c r="B9" s="68"/>
      <c r="C9" s="69"/>
      <c r="D9" s="70">
        <f t="shared" ref="D9:M9" si="3">SUM(D10:D10)</f>
        <v>117980</v>
      </c>
      <c r="E9" s="70">
        <f t="shared" si="3"/>
        <v>0</v>
      </c>
      <c r="F9" s="70">
        <f t="shared" si="3"/>
        <v>8420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126400</v>
      </c>
      <c r="O9" s="72">
        <f t="shared" si="2"/>
        <v>185.88235294117646</v>
      </c>
      <c r="P9" s="73"/>
    </row>
    <row r="10" spans="1:133">
      <c r="A10" s="61"/>
      <c r="B10" s="62">
        <v>522</v>
      </c>
      <c r="C10" s="63" t="s">
        <v>23</v>
      </c>
      <c r="D10" s="64">
        <v>117980</v>
      </c>
      <c r="E10" s="64">
        <v>0</v>
      </c>
      <c r="F10" s="64">
        <v>8420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126400</v>
      </c>
      <c r="O10" s="65">
        <f t="shared" si="2"/>
        <v>185.88235294117646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SUM(D12:D12)</f>
        <v>567410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567410</v>
      </c>
      <c r="O11" s="72">
        <f t="shared" si="2"/>
        <v>834.42647058823525</v>
      </c>
      <c r="P11" s="73"/>
    </row>
    <row r="12" spans="1:133">
      <c r="A12" s="61"/>
      <c r="B12" s="62">
        <v>536</v>
      </c>
      <c r="C12" s="63" t="s">
        <v>57</v>
      </c>
      <c r="D12" s="64">
        <v>567410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567410</v>
      </c>
      <c r="O12" s="65">
        <f t="shared" si="2"/>
        <v>834.42647058823525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381854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381854</v>
      </c>
      <c r="O13" s="72">
        <f t="shared" si="2"/>
        <v>561.54999999999995</v>
      </c>
      <c r="P13" s="73"/>
    </row>
    <row r="14" spans="1:133">
      <c r="A14" s="61"/>
      <c r="B14" s="62">
        <v>541</v>
      </c>
      <c r="C14" s="63" t="s">
        <v>52</v>
      </c>
      <c r="D14" s="64">
        <v>381854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381854</v>
      </c>
      <c r="O14" s="65">
        <f t="shared" si="2"/>
        <v>561.54999999999995</v>
      </c>
      <c r="P14" s="66"/>
    </row>
    <row r="15" spans="1:133" ht="15.75">
      <c r="A15" s="67" t="s">
        <v>29</v>
      </c>
      <c r="B15" s="68"/>
      <c r="C15" s="69"/>
      <c r="D15" s="70">
        <f t="shared" ref="D15:M15" si="6">SUM(D16:D17)</f>
        <v>43142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43142</v>
      </c>
      <c r="O15" s="72">
        <f t="shared" si="2"/>
        <v>63.444117647058825</v>
      </c>
      <c r="P15" s="66"/>
    </row>
    <row r="16" spans="1:133">
      <c r="A16" s="61"/>
      <c r="B16" s="62">
        <v>571</v>
      </c>
      <c r="C16" s="63" t="s">
        <v>30</v>
      </c>
      <c r="D16" s="64">
        <v>2695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2695</v>
      </c>
      <c r="O16" s="65">
        <f t="shared" si="2"/>
        <v>3.9632352941176472</v>
      </c>
      <c r="P16" s="66"/>
    </row>
    <row r="17" spans="1:119">
      <c r="A17" s="61"/>
      <c r="B17" s="62">
        <v>572</v>
      </c>
      <c r="C17" s="63" t="s">
        <v>53</v>
      </c>
      <c r="D17" s="64">
        <v>40447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40447</v>
      </c>
      <c r="O17" s="65">
        <f t="shared" si="2"/>
        <v>59.48088235294118</v>
      </c>
      <c r="P17" s="66"/>
    </row>
    <row r="18" spans="1:119" ht="15.75">
      <c r="A18" s="67" t="s">
        <v>54</v>
      </c>
      <c r="B18" s="68"/>
      <c r="C18" s="69"/>
      <c r="D18" s="70">
        <f t="shared" ref="D18:M18" si="7">SUM(D19:D19)</f>
        <v>10606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6489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17095</v>
      </c>
      <c r="O18" s="72">
        <f t="shared" si="2"/>
        <v>25.139705882352942</v>
      </c>
      <c r="P18" s="66"/>
    </row>
    <row r="19" spans="1:119" ht="15.75" thickBot="1">
      <c r="A19" s="61"/>
      <c r="B19" s="62">
        <v>581</v>
      </c>
      <c r="C19" s="63" t="s">
        <v>55</v>
      </c>
      <c r="D19" s="64">
        <v>10606</v>
      </c>
      <c r="E19" s="64">
        <v>0</v>
      </c>
      <c r="F19" s="64">
        <v>0</v>
      </c>
      <c r="G19" s="64">
        <v>0</v>
      </c>
      <c r="H19" s="64">
        <v>0</v>
      </c>
      <c r="I19" s="64">
        <v>6489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17095</v>
      </c>
      <c r="O19" s="65">
        <f t="shared" si="2"/>
        <v>25.139705882352942</v>
      </c>
      <c r="P19" s="66"/>
    </row>
    <row r="20" spans="1:119" ht="16.5" thickBot="1">
      <c r="A20" s="74" t="s">
        <v>10</v>
      </c>
      <c r="B20" s="75"/>
      <c r="C20" s="76"/>
      <c r="D20" s="77">
        <f>SUM(D5,D9,D11,D13,D15,D18)</f>
        <v>1248493</v>
      </c>
      <c r="E20" s="77">
        <f t="shared" ref="E20:M20" si="8">SUM(E5,E9,E11,E13,E15,E18)</f>
        <v>0</v>
      </c>
      <c r="F20" s="77">
        <f t="shared" si="8"/>
        <v>8420</v>
      </c>
      <c r="G20" s="77">
        <f t="shared" si="8"/>
        <v>21226</v>
      </c>
      <c r="H20" s="77">
        <f t="shared" si="8"/>
        <v>0</v>
      </c>
      <c r="I20" s="77">
        <f t="shared" si="8"/>
        <v>6489</v>
      </c>
      <c r="J20" s="77">
        <f t="shared" si="8"/>
        <v>0</v>
      </c>
      <c r="K20" s="77">
        <f t="shared" si="8"/>
        <v>0</v>
      </c>
      <c r="L20" s="77">
        <f t="shared" si="8"/>
        <v>0</v>
      </c>
      <c r="M20" s="77">
        <f t="shared" si="8"/>
        <v>0</v>
      </c>
      <c r="N20" s="77">
        <f t="shared" si="1"/>
        <v>1284628</v>
      </c>
      <c r="O20" s="78">
        <f t="shared" si="2"/>
        <v>1889.1588235294118</v>
      </c>
      <c r="P20" s="59"/>
      <c r="Q20" s="79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</row>
    <row r="21" spans="1:119">
      <c r="A21" s="81"/>
      <c r="B21" s="82"/>
      <c r="C21" s="82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1:119">
      <c r="A22" s="85"/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174" t="s">
        <v>56</v>
      </c>
      <c r="M22" s="174"/>
      <c r="N22" s="174"/>
      <c r="O22" s="88">
        <v>680</v>
      </c>
    </row>
    <row r="23" spans="1:119">
      <c r="A23" s="175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  <row r="24" spans="1:119" ht="15.75" customHeight="1" thickBot="1">
      <c r="A24" s="178" t="s">
        <v>38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80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410050</v>
      </c>
      <c r="E5" s="24">
        <f t="shared" si="0"/>
        <v>0</v>
      </c>
      <c r="F5" s="24">
        <f t="shared" si="0"/>
        <v>0</v>
      </c>
      <c r="G5" s="24">
        <f t="shared" si="0"/>
        <v>72369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482419</v>
      </c>
      <c r="O5" s="30">
        <f t="shared" ref="O5:O21" si="2">(N5/O$23)</f>
        <v>704.26131386861312</v>
      </c>
      <c r="P5" s="6"/>
    </row>
    <row r="6" spans="1:133">
      <c r="A6" s="12"/>
      <c r="B6" s="42">
        <v>511</v>
      </c>
      <c r="C6" s="19" t="s">
        <v>19</v>
      </c>
      <c r="D6" s="43">
        <v>16200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16200</v>
      </c>
      <c r="O6" s="44">
        <f t="shared" si="2"/>
        <v>23.649635036496349</v>
      </c>
      <c r="P6" s="9"/>
    </row>
    <row r="7" spans="1:133">
      <c r="A7" s="12"/>
      <c r="B7" s="42">
        <v>512</v>
      </c>
      <c r="C7" s="19" t="s">
        <v>20</v>
      </c>
      <c r="D7" s="43">
        <v>3600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3600</v>
      </c>
      <c r="O7" s="44">
        <f t="shared" si="2"/>
        <v>5.2554744525547443</v>
      </c>
      <c r="P7" s="9"/>
    </row>
    <row r="8" spans="1:133">
      <c r="A8" s="12"/>
      <c r="B8" s="42">
        <v>513</v>
      </c>
      <c r="C8" s="19" t="s">
        <v>21</v>
      </c>
      <c r="D8" s="43">
        <v>128385</v>
      </c>
      <c r="E8" s="43">
        <v>0</v>
      </c>
      <c r="F8" s="43">
        <v>0</v>
      </c>
      <c r="G8" s="43">
        <v>72369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200754</v>
      </c>
      <c r="O8" s="44">
        <f t="shared" si="2"/>
        <v>293.07153284671534</v>
      </c>
      <c r="P8" s="9"/>
    </row>
    <row r="9" spans="1:133">
      <c r="A9" s="12"/>
      <c r="B9" s="42">
        <v>517</v>
      </c>
      <c r="C9" s="19" t="s">
        <v>43</v>
      </c>
      <c r="D9" s="43">
        <v>261865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261865</v>
      </c>
      <c r="O9" s="44">
        <f t="shared" si="2"/>
        <v>382.28467153284669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62465</v>
      </c>
      <c r="E10" s="29">
        <f t="shared" si="3"/>
        <v>0</v>
      </c>
      <c r="F10" s="29">
        <f t="shared" si="3"/>
        <v>8495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70960</v>
      </c>
      <c r="O10" s="41">
        <f t="shared" si="2"/>
        <v>103.5912408759124</v>
      </c>
      <c r="P10" s="10"/>
    </row>
    <row r="11" spans="1:133">
      <c r="A11" s="12"/>
      <c r="B11" s="42">
        <v>522</v>
      </c>
      <c r="C11" s="19" t="s">
        <v>23</v>
      </c>
      <c r="D11" s="43">
        <v>62465</v>
      </c>
      <c r="E11" s="43">
        <v>0</v>
      </c>
      <c r="F11" s="43">
        <v>8495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70960</v>
      </c>
      <c r="O11" s="44">
        <f t="shared" si="2"/>
        <v>103.5912408759124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546437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546437</v>
      </c>
      <c r="O12" s="41">
        <f t="shared" si="2"/>
        <v>797.71824817518245</v>
      </c>
      <c r="P12" s="10"/>
    </row>
    <row r="13" spans="1:133">
      <c r="A13" s="12"/>
      <c r="B13" s="42">
        <v>536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546437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546437</v>
      </c>
      <c r="O13" s="44">
        <f t="shared" si="2"/>
        <v>797.71824817518245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123249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123249</v>
      </c>
      <c r="O14" s="41">
        <f t="shared" si="2"/>
        <v>179.92554744525546</v>
      </c>
      <c r="P14" s="10"/>
    </row>
    <row r="15" spans="1:133">
      <c r="A15" s="12"/>
      <c r="B15" s="42">
        <v>541</v>
      </c>
      <c r="C15" s="19" t="s">
        <v>28</v>
      </c>
      <c r="D15" s="43">
        <v>123249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123249</v>
      </c>
      <c r="O15" s="44">
        <f t="shared" si="2"/>
        <v>179.92554744525546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48578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48578</v>
      </c>
      <c r="O16" s="41">
        <f t="shared" si="2"/>
        <v>70.916788321167886</v>
      </c>
      <c r="P16" s="9"/>
    </row>
    <row r="17" spans="1:119">
      <c r="A17" s="12"/>
      <c r="B17" s="42">
        <v>571</v>
      </c>
      <c r="C17" s="19" t="s">
        <v>30</v>
      </c>
      <c r="D17" s="43">
        <v>2217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2217</v>
      </c>
      <c r="O17" s="44">
        <f t="shared" si="2"/>
        <v>3.2364963503649635</v>
      </c>
      <c r="P17" s="9"/>
    </row>
    <row r="18" spans="1:119">
      <c r="A18" s="12"/>
      <c r="B18" s="42">
        <v>572</v>
      </c>
      <c r="C18" s="19" t="s">
        <v>31</v>
      </c>
      <c r="D18" s="43">
        <v>46361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46361</v>
      </c>
      <c r="O18" s="44">
        <f t="shared" si="2"/>
        <v>67.680291970802926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23142</v>
      </c>
      <c r="E19" s="29">
        <f t="shared" si="7"/>
        <v>0</v>
      </c>
      <c r="F19" s="29">
        <f t="shared" si="7"/>
        <v>0</v>
      </c>
      <c r="G19" s="29">
        <f t="shared" si="7"/>
        <v>101593</v>
      </c>
      <c r="H19" s="29">
        <f t="shared" si="7"/>
        <v>0</v>
      </c>
      <c r="I19" s="29">
        <f t="shared" si="7"/>
        <v>8000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132735</v>
      </c>
      <c r="O19" s="41">
        <f t="shared" si="2"/>
        <v>193.77372262773721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23142</v>
      </c>
      <c r="E20" s="43">
        <v>0</v>
      </c>
      <c r="F20" s="43">
        <v>0</v>
      </c>
      <c r="G20" s="43">
        <v>101593</v>
      </c>
      <c r="H20" s="43">
        <v>0</v>
      </c>
      <c r="I20" s="43">
        <v>8000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132735</v>
      </c>
      <c r="O20" s="44">
        <f t="shared" si="2"/>
        <v>193.77372262773721</v>
      </c>
      <c r="P20" s="9"/>
    </row>
    <row r="21" spans="1:119" ht="16.5" thickBot="1">
      <c r="A21" s="13" t="s">
        <v>10</v>
      </c>
      <c r="B21" s="21"/>
      <c r="C21" s="20"/>
      <c r="D21" s="14">
        <f>SUM(D5,D10,D12,D14,D16,D19)</f>
        <v>667484</v>
      </c>
      <c r="E21" s="14">
        <f t="shared" ref="E21:M21" si="8">SUM(E5,E10,E12,E14,E16,E19)</f>
        <v>0</v>
      </c>
      <c r="F21" s="14">
        <f t="shared" si="8"/>
        <v>8495</v>
      </c>
      <c r="G21" s="14">
        <f t="shared" si="8"/>
        <v>173962</v>
      </c>
      <c r="H21" s="14">
        <f t="shared" si="8"/>
        <v>0</v>
      </c>
      <c r="I21" s="14">
        <f t="shared" si="8"/>
        <v>554437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1404378</v>
      </c>
      <c r="O21" s="35">
        <f t="shared" si="2"/>
        <v>2050.1868613138686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50</v>
      </c>
      <c r="M23" s="160"/>
      <c r="N23" s="160"/>
      <c r="O23" s="39">
        <v>685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391088</v>
      </c>
      <c r="E5" s="24">
        <f t="shared" si="0"/>
        <v>0</v>
      </c>
      <c r="F5" s="24">
        <f t="shared" si="0"/>
        <v>205</v>
      </c>
      <c r="G5" s="24">
        <f t="shared" si="0"/>
        <v>56788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448081</v>
      </c>
      <c r="O5" s="30">
        <f t="shared" ref="O5:O22" si="2">(N5/O$24)</f>
        <v>648.45296671490598</v>
      </c>
      <c r="P5" s="6"/>
    </row>
    <row r="6" spans="1:133">
      <c r="A6" s="12"/>
      <c r="B6" s="42">
        <v>511</v>
      </c>
      <c r="C6" s="19" t="s">
        <v>19</v>
      </c>
      <c r="D6" s="43">
        <v>17100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17100</v>
      </c>
      <c r="O6" s="44">
        <f t="shared" si="2"/>
        <v>24.746743849493487</v>
      </c>
      <c r="P6" s="9"/>
    </row>
    <row r="7" spans="1:133">
      <c r="A7" s="12"/>
      <c r="B7" s="42">
        <v>512</v>
      </c>
      <c r="C7" s="19" t="s">
        <v>20</v>
      </c>
      <c r="D7" s="43">
        <v>3600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3600</v>
      </c>
      <c r="O7" s="44">
        <f t="shared" si="2"/>
        <v>5.2098408104196814</v>
      </c>
      <c r="P7" s="9"/>
    </row>
    <row r="8" spans="1:133">
      <c r="A8" s="12"/>
      <c r="B8" s="42">
        <v>513</v>
      </c>
      <c r="C8" s="19" t="s">
        <v>21</v>
      </c>
      <c r="D8" s="43">
        <v>120996</v>
      </c>
      <c r="E8" s="43">
        <v>0</v>
      </c>
      <c r="F8" s="43">
        <v>205</v>
      </c>
      <c r="G8" s="43">
        <v>56788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177989</v>
      </c>
      <c r="O8" s="44">
        <f t="shared" si="2"/>
        <v>257.58176555716352</v>
      </c>
      <c r="P8" s="9"/>
    </row>
    <row r="9" spans="1:133">
      <c r="A9" s="12"/>
      <c r="B9" s="42">
        <v>517</v>
      </c>
      <c r="C9" s="19" t="s">
        <v>43</v>
      </c>
      <c r="D9" s="43">
        <v>4586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4586</v>
      </c>
      <c r="O9" s="44">
        <f t="shared" si="2"/>
        <v>6.6367583212735166</v>
      </c>
      <c r="P9" s="9"/>
    </row>
    <row r="10" spans="1:133">
      <c r="A10" s="12"/>
      <c r="B10" s="42">
        <v>519</v>
      </c>
      <c r="C10" s="19" t="s">
        <v>44</v>
      </c>
      <c r="D10" s="43">
        <v>244806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244806</v>
      </c>
      <c r="O10" s="44">
        <f t="shared" si="2"/>
        <v>354.2778581765557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62798</v>
      </c>
      <c r="E11" s="29">
        <f t="shared" si="3"/>
        <v>0</v>
      </c>
      <c r="F11" s="29">
        <f t="shared" si="3"/>
        <v>8460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71258</v>
      </c>
      <c r="O11" s="41">
        <f t="shared" si="2"/>
        <v>103.12301013024602</v>
      </c>
      <c r="P11" s="10"/>
    </row>
    <row r="12" spans="1:133">
      <c r="A12" s="12"/>
      <c r="B12" s="42">
        <v>522</v>
      </c>
      <c r="C12" s="19" t="s">
        <v>23</v>
      </c>
      <c r="D12" s="43">
        <v>62798</v>
      </c>
      <c r="E12" s="43">
        <v>0</v>
      </c>
      <c r="F12" s="43">
        <v>8460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71258</v>
      </c>
      <c r="O12" s="44">
        <f t="shared" si="2"/>
        <v>103.12301013024602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482142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482142</v>
      </c>
      <c r="O13" s="41">
        <f t="shared" si="2"/>
        <v>697.74529667149056</v>
      </c>
      <c r="P13" s="10"/>
    </row>
    <row r="14" spans="1:133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482142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482142</v>
      </c>
      <c r="O14" s="44">
        <f t="shared" si="2"/>
        <v>697.74529667149056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95325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95325</v>
      </c>
      <c r="O15" s="41">
        <f t="shared" si="2"/>
        <v>137.95224312590449</v>
      </c>
      <c r="P15" s="10"/>
    </row>
    <row r="16" spans="1:133">
      <c r="A16" s="12"/>
      <c r="B16" s="42">
        <v>541</v>
      </c>
      <c r="C16" s="19" t="s">
        <v>28</v>
      </c>
      <c r="D16" s="43">
        <v>95325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95325</v>
      </c>
      <c r="O16" s="44">
        <f t="shared" si="2"/>
        <v>137.95224312590449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SUM(D18:D19)</f>
        <v>62058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62058</v>
      </c>
      <c r="O17" s="41">
        <f t="shared" si="2"/>
        <v>89.808972503617952</v>
      </c>
      <c r="P17" s="9"/>
    </row>
    <row r="18" spans="1:119">
      <c r="A18" s="12"/>
      <c r="B18" s="42">
        <v>571</v>
      </c>
      <c r="C18" s="19" t="s">
        <v>30</v>
      </c>
      <c r="D18" s="43">
        <v>666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666</v>
      </c>
      <c r="O18" s="44">
        <f t="shared" si="2"/>
        <v>0.9638205499276411</v>
      </c>
      <c r="P18" s="9"/>
    </row>
    <row r="19" spans="1:119">
      <c r="A19" s="12"/>
      <c r="B19" s="42">
        <v>572</v>
      </c>
      <c r="C19" s="19" t="s">
        <v>31</v>
      </c>
      <c r="D19" s="43">
        <v>61392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61392</v>
      </c>
      <c r="O19" s="44">
        <f t="shared" si="2"/>
        <v>88.845151953690305</v>
      </c>
      <c r="P19" s="9"/>
    </row>
    <row r="20" spans="1:119" ht="15.75">
      <c r="A20" s="26" t="s">
        <v>33</v>
      </c>
      <c r="B20" s="27"/>
      <c r="C20" s="28"/>
      <c r="D20" s="29">
        <f t="shared" ref="D20:M20" si="7">SUM(D21:D21)</f>
        <v>20375</v>
      </c>
      <c r="E20" s="29">
        <f t="shared" si="7"/>
        <v>0</v>
      </c>
      <c r="F20" s="29">
        <f t="shared" si="7"/>
        <v>0</v>
      </c>
      <c r="G20" s="29">
        <f t="shared" si="7"/>
        <v>56283</v>
      </c>
      <c r="H20" s="29">
        <f t="shared" si="7"/>
        <v>0</v>
      </c>
      <c r="I20" s="29">
        <f t="shared" si="7"/>
        <v>45557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122215</v>
      </c>
      <c r="O20" s="41">
        <f t="shared" si="2"/>
        <v>176.86685962373372</v>
      </c>
      <c r="P20" s="9"/>
    </row>
    <row r="21" spans="1:119" ht="15.75" thickBot="1">
      <c r="A21" s="12"/>
      <c r="B21" s="42">
        <v>581</v>
      </c>
      <c r="C21" s="19" t="s">
        <v>32</v>
      </c>
      <c r="D21" s="43">
        <v>20375</v>
      </c>
      <c r="E21" s="43">
        <v>0</v>
      </c>
      <c r="F21" s="43">
        <v>0</v>
      </c>
      <c r="G21" s="43">
        <v>56283</v>
      </c>
      <c r="H21" s="43">
        <v>0</v>
      </c>
      <c r="I21" s="43">
        <v>45557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122215</v>
      </c>
      <c r="O21" s="44">
        <f t="shared" si="2"/>
        <v>176.86685962373372</v>
      </c>
      <c r="P21" s="9"/>
    </row>
    <row r="22" spans="1:119" ht="16.5" thickBot="1">
      <c r="A22" s="13" t="s">
        <v>10</v>
      </c>
      <c r="B22" s="21"/>
      <c r="C22" s="20"/>
      <c r="D22" s="14">
        <f>SUM(D5,D11,D13,D15,D17,D20)</f>
        <v>631644</v>
      </c>
      <c r="E22" s="14">
        <f t="shared" ref="E22:M22" si="8">SUM(E5,E11,E13,E15,E17,E20)</f>
        <v>0</v>
      </c>
      <c r="F22" s="14">
        <f t="shared" si="8"/>
        <v>8665</v>
      </c>
      <c r="G22" s="14">
        <f t="shared" si="8"/>
        <v>113071</v>
      </c>
      <c r="H22" s="14">
        <f t="shared" si="8"/>
        <v>0</v>
      </c>
      <c r="I22" s="14">
        <f t="shared" si="8"/>
        <v>527699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1281079</v>
      </c>
      <c r="O22" s="35">
        <f t="shared" si="2"/>
        <v>1853.9493487698987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45</v>
      </c>
      <c r="M24" s="160"/>
      <c r="N24" s="160"/>
      <c r="O24" s="39">
        <v>691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38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159658</v>
      </c>
      <c r="E5" s="24">
        <f t="shared" si="0"/>
        <v>0</v>
      </c>
      <c r="F5" s="24">
        <f t="shared" si="0"/>
        <v>0</v>
      </c>
      <c r="G5" s="24">
        <f t="shared" si="0"/>
        <v>54995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214653</v>
      </c>
      <c r="O5" s="30">
        <f t="shared" ref="O5:O20" si="2">(N5/O$22)</f>
        <v>304.47234042553191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25.531914893617021</v>
      </c>
      <c r="P6" s="9"/>
    </row>
    <row r="7" spans="1:133">
      <c r="A7" s="12"/>
      <c r="B7" s="42">
        <v>512</v>
      </c>
      <c r="C7" s="19" t="s">
        <v>20</v>
      </c>
      <c r="D7" s="43">
        <v>3600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3600</v>
      </c>
      <c r="O7" s="44">
        <f t="shared" si="2"/>
        <v>5.1063829787234045</v>
      </c>
      <c r="P7" s="9"/>
    </row>
    <row r="8" spans="1:133">
      <c r="A8" s="12"/>
      <c r="B8" s="42">
        <v>513</v>
      </c>
      <c r="C8" s="19" t="s">
        <v>21</v>
      </c>
      <c r="D8" s="43">
        <v>138058</v>
      </c>
      <c r="E8" s="43">
        <v>0</v>
      </c>
      <c r="F8" s="43">
        <v>0</v>
      </c>
      <c r="G8" s="43">
        <v>54995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193053</v>
      </c>
      <c r="O8" s="44">
        <f t="shared" si="2"/>
        <v>273.83404255319147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262533</v>
      </c>
      <c r="E9" s="29">
        <f t="shared" si="3"/>
        <v>0</v>
      </c>
      <c r="F9" s="29">
        <f t="shared" si="3"/>
        <v>8415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270948</v>
      </c>
      <c r="O9" s="41">
        <f t="shared" si="2"/>
        <v>384.32340425531913</v>
      </c>
      <c r="P9" s="10"/>
    </row>
    <row r="10" spans="1:133">
      <c r="A10" s="12"/>
      <c r="B10" s="42">
        <v>522</v>
      </c>
      <c r="C10" s="19" t="s">
        <v>23</v>
      </c>
      <c r="D10" s="43">
        <v>262533</v>
      </c>
      <c r="E10" s="43">
        <v>0</v>
      </c>
      <c r="F10" s="43">
        <v>8415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270948</v>
      </c>
      <c r="O10" s="44">
        <f t="shared" si="2"/>
        <v>384.32340425531913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529080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529080</v>
      </c>
      <c r="O11" s="41">
        <f t="shared" si="2"/>
        <v>750.468085106383</v>
      </c>
      <c r="P11" s="10"/>
    </row>
    <row r="12" spans="1:133">
      <c r="A12" s="12"/>
      <c r="B12" s="42">
        <v>533</v>
      </c>
      <c r="C12" s="19" t="s">
        <v>40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529080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529080</v>
      </c>
      <c r="O12" s="44">
        <f t="shared" si="2"/>
        <v>750.468085106383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65205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65205</v>
      </c>
      <c r="O13" s="41">
        <f t="shared" si="2"/>
        <v>92.489361702127653</v>
      </c>
      <c r="P13" s="10"/>
    </row>
    <row r="14" spans="1:133">
      <c r="A14" s="12"/>
      <c r="B14" s="42">
        <v>541</v>
      </c>
      <c r="C14" s="19" t="s">
        <v>28</v>
      </c>
      <c r="D14" s="43">
        <v>65205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65205</v>
      </c>
      <c r="O14" s="44">
        <f t="shared" si="2"/>
        <v>92.489361702127653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SUM(D16:D17)</f>
        <v>89058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89058</v>
      </c>
      <c r="O15" s="41">
        <f t="shared" si="2"/>
        <v>126.32340425531915</v>
      </c>
      <c r="P15" s="9"/>
    </row>
    <row r="16" spans="1:133">
      <c r="A16" s="12"/>
      <c r="B16" s="42">
        <v>571</v>
      </c>
      <c r="C16" s="19" t="s">
        <v>30</v>
      </c>
      <c r="D16" s="43">
        <v>198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198</v>
      </c>
      <c r="O16" s="44">
        <f t="shared" si="2"/>
        <v>0.28085106382978725</v>
      </c>
      <c r="P16" s="9"/>
    </row>
    <row r="17" spans="1:119">
      <c r="A17" s="12"/>
      <c r="B17" s="42">
        <v>572</v>
      </c>
      <c r="C17" s="19" t="s">
        <v>31</v>
      </c>
      <c r="D17" s="43">
        <v>88860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88860</v>
      </c>
      <c r="O17" s="44">
        <f t="shared" si="2"/>
        <v>126.04255319148936</v>
      </c>
      <c r="P17" s="9"/>
    </row>
    <row r="18" spans="1:119" ht="15.75">
      <c r="A18" s="26" t="s">
        <v>33</v>
      </c>
      <c r="B18" s="27"/>
      <c r="C18" s="28"/>
      <c r="D18" s="29">
        <f t="shared" ref="D18:M18" si="7">SUM(D19:D19)</f>
        <v>10015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10015</v>
      </c>
      <c r="O18" s="41">
        <f t="shared" si="2"/>
        <v>14.205673758865249</v>
      </c>
      <c r="P18" s="9"/>
    </row>
    <row r="19" spans="1:119" ht="15.75" thickBot="1">
      <c r="A19" s="12"/>
      <c r="B19" s="42">
        <v>581</v>
      </c>
      <c r="C19" s="19" t="s">
        <v>32</v>
      </c>
      <c r="D19" s="43">
        <v>10015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10015</v>
      </c>
      <c r="O19" s="44">
        <f t="shared" si="2"/>
        <v>14.205673758865249</v>
      </c>
      <c r="P19" s="9"/>
    </row>
    <row r="20" spans="1:119" ht="16.5" thickBot="1">
      <c r="A20" s="13" t="s">
        <v>10</v>
      </c>
      <c r="B20" s="21"/>
      <c r="C20" s="20"/>
      <c r="D20" s="14">
        <f>SUM(D5,D9,D11,D13,D15,D18)</f>
        <v>586469</v>
      </c>
      <c r="E20" s="14">
        <f t="shared" ref="E20:M20" si="8">SUM(E5,E9,E11,E13,E15,E18)</f>
        <v>0</v>
      </c>
      <c r="F20" s="14">
        <f t="shared" si="8"/>
        <v>8415</v>
      </c>
      <c r="G20" s="14">
        <f t="shared" si="8"/>
        <v>54995</v>
      </c>
      <c r="H20" s="14">
        <f t="shared" si="8"/>
        <v>0</v>
      </c>
      <c r="I20" s="14">
        <f t="shared" si="8"/>
        <v>529080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1178959</v>
      </c>
      <c r="O20" s="35">
        <f t="shared" si="2"/>
        <v>1672.2822695035461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41</v>
      </c>
      <c r="M22" s="160"/>
      <c r="N22" s="160"/>
      <c r="O22" s="39">
        <v>705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150590</v>
      </c>
      <c r="E5" s="24">
        <f t="shared" si="0"/>
        <v>0</v>
      </c>
      <c r="F5" s="24">
        <f t="shared" si="0"/>
        <v>60</v>
      </c>
      <c r="G5" s="24">
        <f t="shared" si="0"/>
        <v>54047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204697</v>
      </c>
      <c r="O5" s="30">
        <f t="shared" ref="O5:O20" si="2">(N5/O$22)</f>
        <v>297.95778748180493</v>
      </c>
      <c r="P5" s="6"/>
    </row>
    <row r="6" spans="1:133">
      <c r="A6" s="12"/>
      <c r="B6" s="42">
        <v>511</v>
      </c>
      <c r="C6" s="19" t="s">
        <v>19</v>
      </c>
      <c r="D6" s="43">
        <v>17400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17400</v>
      </c>
      <c r="O6" s="44">
        <f t="shared" si="2"/>
        <v>25.327510917030569</v>
      </c>
      <c r="P6" s="9"/>
    </row>
    <row r="7" spans="1:133">
      <c r="A7" s="12"/>
      <c r="B7" s="42">
        <v>512</v>
      </c>
      <c r="C7" s="19" t="s">
        <v>20</v>
      </c>
      <c r="D7" s="43">
        <v>3600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3600</v>
      </c>
      <c r="O7" s="44">
        <f t="shared" si="2"/>
        <v>5.2401746724890828</v>
      </c>
      <c r="P7" s="9"/>
    </row>
    <row r="8" spans="1:133">
      <c r="A8" s="12"/>
      <c r="B8" s="42">
        <v>513</v>
      </c>
      <c r="C8" s="19" t="s">
        <v>21</v>
      </c>
      <c r="D8" s="43">
        <v>129590</v>
      </c>
      <c r="E8" s="43">
        <v>0</v>
      </c>
      <c r="F8" s="43">
        <v>60</v>
      </c>
      <c r="G8" s="43">
        <v>54047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183697</v>
      </c>
      <c r="O8" s="44">
        <f t="shared" si="2"/>
        <v>267.39010189228532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57268</v>
      </c>
      <c r="E9" s="29">
        <f t="shared" si="3"/>
        <v>0</v>
      </c>
      <c r="F9" s="29">
        <f t="shared" si="3"/>
        <v>8465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65733</v>
      </c>
      <c r="O9" s="41">
        <f t="shared" si="2"/>
        <v>95.681222707423586</v>
      </c>
      <c r="P9" s="10"/>
    </row>
    <row r="10" spans="1:133">
      <c r="A10" s="12"/>
      <c r="B10" s="42">
        <v>522</v>
      </c>
      <c r="C10" s="19" t="s">
        <v>23</v>
      </c>
      <c r="D10" s="43">
        <v>57268</v>
      </c>
      <c r="E10" s="43">
        <v>0</v>
      </c>
      <c r="F10" s="43">
        <v>8465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65733</v>
      </c>
      <c r="O10" s="44">
        <f t="shared" si="2"/>
        <v>95.681222707423586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463881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463881</v>
      </c>
      <c r="O11" s="41">
        <f t="shared" si="2"/>
        <v>675.22707423580789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463881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463881</v>
      </c>
      <c r="O12" s="44">
        <f t="shared" si="2"/>
        <v>675.22707423580789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85537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85537</v>
      </c>
      <c r="O13" s="41">
        <f t="shared" si="2"/>
        <v>124.50800582241631</v>
      </c>
      <c r="P13" s="10"/>
    </row>
    <row r="14" spans="1:133">
      <c r="A14" s="12"/>
      <c r="B14" s="42">
        <v>541</v>
      </c>
      <c r="C14" s="19" t="s">
        <v>28</v>
      </c>
      <c r="D14" s="43">
        <v>85537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85537</v>
      </c>
      <c r="O14" s="44">
        <f t="shared" si="2"/>
        <v>124.50800582241631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SUM(D16:D17)</f>
        <v>75091</v>
      </c>
      <c r="E15" s="29">
        <f t="shared" si="6"/>
        <v>0</v>
      </c>
      <c r="F15" s="29">
        <f t="shared" si="6"/>
        <v>0</v>
      </c>
      <c r="G15" s="29">
        <f t="shared" si="6"/>
        <v>458795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533886</v>
      </c>
      <c r="O15" s="41">
        <f t="shared" si="2"/>
        <v>777.12663755458516</v>
      </c>
      <c r="P15" s="9"/>
    </row>
    <row r="16" spans="1:133">
      <c r="A16" s="12"/>
      <c r="B16" s="42">
        <v>571</v>
      </c>
      <c r="C16" s="19" t="s">
        <v>30</v>
      </c>
      <c r="D16" s="43">
        <v>2980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2980</v>
      </c>
      <c r="O16" s="44">
        <f t="shared" si="2"/>
        <v>4.3377001455604072</v>
      </c>
      <c r="P16" s="9"/>
    </row>
    <row r="17" spans="1:119">
      <c r="A17" s="12"/>
      <c r="B17" s="42">
        <v>572</v>
      </c>
      <c r="C17" s="19" t="s">
        <v>31</v>
      </c>
      <c r="D17" s="43">
        <v>72111</v>
      </c>
      <c r="E17" s="43">
        <v>0</v>
      </c>
      <c r="F17" s="43">
        <v>0</v>
      </c>
      <c r="G17" s="43">
        <v>458795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530906</v>
      </c>
      <c r="O17" s="44">
        <f t="shared" si="2"/>
        <v>772.7889374090247</v>
      </c>
      <c r="P17" s="9"/>
    </row>
    <row r="18" spans="1:119" ht="15.75">
      <c r="A18" s="26" t="s">
        <v>33</v>
      </c>
      <c r="B18" s="27"/>
      <c r="C18" s="28"/>
      <c r="D18" s="29">
        <f t="shared" ref="D18:M18" si="7">SUM(D19:D19)</f>
        <v>6568</v>
      </c>
      <c r="E18" s="29">
        <f t="shared" si="7"/>
        <v>0</v>
      </c>
      <c r="F18" s="29">
        <f t="shared" si="7"/>
        <v>0</v>
      </c>
      <c r="G18" s="29">
        <f t="shared" si="7"/>
        <v>14621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21189</v>
      </c>
      <c r="O18" s="41">
        <f t="shared" si="2"/>
        <v>30.842794759825328</v>
      </c>
      <c r="P18" s="9"/>
    </row>
    <row r="19" spans="1:119" ht="15.75" thickBot="1">
      <c r="A19" s="12"/>
      <c r="B19" s="42">
        <v>581</v>
      </c>
      <c r="C19" s="19" t="s">
        <v>32</v>
      </c>
      <c r="D19" s="43">
        <v>6568</v>
      </c>
      <c r="E19" s="43">
        <v>0</v>
      </c>
      <c r="F19" s="43">
        <v>0</v>
      </c>
      <c r="G19" s="43">
        <v>14621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21189</v>
      </c>
      <c r="O19" s="44">
        <f t="shared" si="2"/>
        <v>30.842794759825328</v>
      </c>
      <c r="P19" s="9"/>
    </row>
    <row r="20" spans="1:119" ht="16.5" thickBot="1">
      <c r="A20" s="13" t="s">
        <v>10</v>
      </c>
      <c r="B20" s="21"/>
      <c r="C20" s="20"/>
      <c r="D20" s="14">
        <f>SUM(D5,D9,D11,D13,D15,D18)</f>
        <v>375054</v>
      </c>
      <c r="E20" s="14">
        <f t="shared" ref="E20:M20" si="8">SUM(E5,E9,E11,E13,E15,E18)</f>
        <v>0</v>
      </c>
      <c r="F20" s="14">
        <f t="shared" si="8"/>
        <v>8525</v>
      </c>
      <c r="G20" s="14">
        <f t="shared" si="8"/>
        <v>527463</v>
      </c>
      <c r="H20" s="14">
        <f t="shared" si="8"/>
        <v>0</v>
      </c>
      <c r="I20" s="14">
        <f t="shared" si="8"/>
        <v>463881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1374923</v>
      </c>
      <c r="O20" s="35">
        <f t="shared" si="2"/>
        <v>2001.3435225618632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37</v>
      </c>
      <c r="M22" s="160"/>
      <c r="N22" s="160"/>
      <c r="O22" s="39">
        <v>687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thickBot="1">
      <c r="A24" s="162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131912</v>
      </c>
      <c r="E5" s="24">
        <f t="shared" si="0"/>
        <v>0</v>
      </c>
      <c r="F5" s="24">
        <f t="shared" si="0"/>
        <v>366</v>
      </c>
      <c r="G5" s="24">
        <f t="shared" si="0"/>
        <v>23644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155922</v>
      </c>
      <c r="O5" s="30">
        <f t="shared" ref="O5:O21" si="2">(N5/O$23)</f>
        <v>218.99157303370785</v>
      </c>
      <c r="P5" s="6"/>
    </row>
    <row r="6" spans="1:133">
      <c r="A6" s="12"/>
      <c r="B6" s="42">
        <v>511</v>
      </c>
      <c r="C6" s="19" t="s">
        <v>19</v>
      </c>
      <c r="D6" s="43">
        <v>17400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17400</v>
      </c>
      <c r="O6" s="44">
        <f t="shared" si="2"/>
        <v>24.438202247191011</v>
      </c>
      <c r="P6" s="9"/>
    </row>
    <row r="7" spans="1:133">
      <c r="A7" s="12"/>
      <c r="B7" s="42">
        <v>512</v>
      </c>
      <c r="C7" s="19" t="s">
        <v>20</v>
      </c>
      <c r="D7" s="43">
        <v>3600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3600</v>
      </c>
      <c r="O7" s="44">
        <f t="shared" si="2"/>
        <v>5.0561797752808992</v>
      </c>
      <c r="P7" s="9"/>
    </row>
    <row r="8" spans="1:133">
      <c r="A8" s="12"/>
      <c r="B8" s="42">
        <v>513</v>
      </c>
      <c r="C8" s="19" t="s">
        <v>21</v>
      </c>
      <c r="D8" s="43">
        <v>110912</v>
      </c>
      <c r="E8" s="43">
        <v>0</v>
      </c>
      <c r="F8" s="43">
        <v>366</v>
      </c>
      <c r="G8" s="43">
        <v>23644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134922</v>
      </c>
      <c r="O8" s="44">
        <f t="shared" si="2"/>
        <v>189.49719101123594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283100</v>
      </c>
      <c r="E9" s="29">
        <f t="shared" si="3"/>
        <v>0</v>
      </c>
      <c r="F9" s="29">
        <f t="shared" si="3"/>
        <v>8405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291505</v>
      </c>
      <c r="O9" s="41">
        <f t="shared" si="2"/>
        <v>409.41713483146066</v>
      </c>
      <c r="P9" s="10"/>
    </row>
    <row r="10" spans="1:133">
      <c r="A10" s="12"/>
      <c r="B10" s="42">
        <v>522</v>
      </c>
      <c r="C10" s="19" t="s">
        <v>23</v>
      </c>
      <c r="D10" s="43">
        <v>283100</v>
      </c>
      <c r="E10" s="43">
        <v>0</v>
      </c>
      <c r="F10" s="43">
        <v>8405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291505</v>
      </c>
      <c r="O10" s="44">
        <f t="shared" si="2"/>
        <v>409.41713483146066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453</v>
      </c>
      <c r="H11" s="29">
        <f t="shared" si="4"/>
        <v>0</v>
      </c>
      <c r="I11" s="29">
        <f t="shared" si="4"/>
        <v>428467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428920</v>
      </c>
      <c r="O11" s="41">
        <f t="shared" si="2"/>
        <v>602.41573033707868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428467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428467</v>
      </c>
      <c r="O12" s="44">
        <f t="shared" si="2"/>
        <v>601.77949438202245</v>
      </c>
      <c r="P12" s="9"/>
    </row>
    <row r="13" spans="1:133">
      <c r="A13" s="12"/>
      <c r="B13" s="42">
        <v>539</v>
      </c>
      <c r="C13" s="19" t="s">
        <v>26</v>
      </c>
      <c r="D13" s="43">
        <v>0</v>
      </c>
      <c r="E13" s="43">
        <v>0</v>
      </c>
      <c r="F13" s="43">
        <v>0</v>
      </c>
      <c r="G13" s="43">
        <v>453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453</v>
      </c>
      <c r="O13" s="44">
        <f t="shared" si="2"/>
        <v>0.6362359550561798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73353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73353</v>
      </c>
      <c r="O14" s="41">
        <f t="shared" si="2"/>
        <v>103.02387640449439</v>
      </c>
      <c r="P14" s="10"/>
    </row>
    <row r="15" spans="1:133">
      <c r="A15" s="12"/>
      <c r="B15" s="42">
        <v>541</v>
      </c>
      <c r="C15" s="19" t="s">
        <v>28</v>
      </c>
      <c r="D15" s="43">
        <v>73353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73353</v>
      </c>
      <c r="O15" s="44">
        <f t="shared" si="2"/>
        <v>103.02387640449439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82565</v>
      </c>
      <c r="E16" s="29">
        <f t="shared" si="6"/>
        <v>66459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149024</v>
      </c>
      <c r="O16" s="41">
        <f t="shared" si="2"/>
        <v>209.30337078651687</v>
      </c>
      <c r="P16" s="9"/>
    </row>
    <row r="17" spans="1:119">
      <c r="A17" s="12"/>
      <c r="B17" s="42">
        <v>571</v>
      </c>
      <c r="C17" s="19" t="s">
        <v>30</v>
      </c>
      <c r="D17" s="43">
        <v>3443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3443</v>
      </c>
      <c r="O17" s="44">
        <f t="shared" si="2"/>
        <v>4.8356741573033704</v>
      </c>
      <c r="P17" s="9"/>
    </row>
    <row r="18" spans="1:119">
      <c r="A18" s="12"/>
      <c r="B18" s="42">
        <v>572</v>
      </c>
      <c r="C18" s="19" t="s">
        <v>31</v>
      </c>
      <c r="D18" s="43">
        <v>79122</v>
      </c>
      <c r="E18" s="43">
        <v>66459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145581</v>
      </c>
      <c r="O18" s="44">
        <f t="shared" si="2"/>
        <v>204.46769662921349</v>
      </c>
      <c r="P18" s="9"/>
    </row>
    <row r="19" spans="1:119" ht="15.75">
      <c r="A19" s="26" t="s">
        <v>33</v>
      </c>
      <c r="B19" s="27"/>
      <c r="C19" s="28"/>
      <c r="D19" s="29">
        <f t="shared" ref="D19:M19" si="7">SUM(D20:D20)</f>
        <v>7389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3500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10889</v>
      </c>
      <c r="O19" s="41">
        <f t="shared" si="2"/>
        <v>15.293539325842696</v>
      </c>
      <c r="P19" s="9"/>
    </row>
    <row r="20" spans="1:119" ht="15.75" thickBot="1">
      <c r="A20" s="12"/>
      <c r="B20" s="42">
        <v>581</v>
      </c>
      <c r="C20" s="19" t="s">
        <v>32</v>
      </c>
      <c r="D20" s="43">
        <v>7389</v>
      </c>
      <c r="E20" s="43">
        <v>0</v>
      </c>
      <c r="F20" s="43">
        <v>0</v>
      </c>
      <c r="G20" s="43">
        <v>0</v>
      </c>
      <c r="H20" s="43">
        <v>0</v>
      </c>
      <c r="I20" s="43">
        <v>3500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10889</v>
      </c>
      <c r="O20" s="44">
        <f t="shared" si="2"/>
        <v>15.293539325842696</v>
      </c>
      <c r="P20" s="9"/>
    </row>
    <row r="21" spans="1:119" ht="16.5" thickBot="1">
      <c r="A21" s="13" t="s">
        <v>10</v>
      </c>
      <c r="B21" s="21"/>
      <c r="C21" s="20"/>
      <c r="D21" s="14">
        <f>SUM(D5,D9,D11,D14,D16,D19)</f>
        <v>578319</v>
      </c>
      <c r="E21" s="14">
        <f t="shared" ref="E21:M21" si="8">SUM(E5,E9,E11,E14,E16,E19)</f>
        <v>66459</v>
      </c>
      <c r="F21" s="14">
        <f t="shared" si="8"/>
        <v>8771</v>
      </c>
      <c r="G21" s="14">
        <f t="shared" si="8"/>
        <v>24097</v>
      </c>
      <c r="H21" s="14">
        <f t="shared" si="8"/>
        <v>0</v>
      </c>
      <c r="I21" s="14">
        <f t="shared" si="8"/>
        <v>431967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1109613</v>
      </c>
      <c r="O21" s="35">
        <f t="shared" si="2"/>
        <v>1558.4452247191011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34</v>
      </c>
      <c r="M23" s="160"/>
      <c r="N23" s="160"/>
      <c r="O23" s="39">
        <v>712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thickBot="1">
      <c r="A25" s="162" t="s">
        <v>38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144464</v>
      </c>
      <c r="E5" s="24">
        <f t="shared" si="0"/>
        <v>0</v>
      </c>
      <c r="F5" s="24">
        <f t="shared" si="0"/>
        <v>149</v>
      </c>
      <c r="G5" s="24">
        <f t="shared" si="0"/>
        <v>209590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354203</v>
      </c>
      <c r="O5" s="30">
        <f t="shared" ref="O5:O23" si="2">(N5/O$25)</f>
        <v>476.0793010752688</v>
      </c>
      <c r="P5" s="6"/>
    </row>
    <row r="6" spans="1:133">
      <c r="A6" s="12"/>
      <c r="B6" s="42">
        <v>511</v>
      </c>
      <c r="C6" s="19" t="s">
        <v>19</v>
      </c>
      <c r="D6" s="43">
        <v>18298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18298</v>
      </c>
      <c r="O6" s="44">
        <f t="shared" si="2"/>
        <v>24.594086021505376</v>
      </c>
      <c r="P6" s="9"/>
    </row>
    <row r="7" spans="1:133">
      <c r="A7" s="12"/>
      <c r="B7" s="42">
        <v>512</v>
      </c>
      <c r="C7" s="19" t="s">
        <v>20</v>
      </c>
      <c r="D7" s="43">
        <v>3750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3750</v>
      </c>
      <c r="O7" s="44">
        <f t="shared" si="2"/>
        <v>5.040322580645161</v>
      </c>
      <c r="P7" s="9"/>
    </row>
    <row r="8" spans="1:133">
      <c r="A8" s="12"/>
      <c r="B8" s="42">
        <v>513</v>
      </c>
      <c r="C8" s="19" t="s">
        <v>21</v>
      </c>
      <c r="D8" s="43">
        <v>122416</v>
      </c>
      <c r="E8" s="43">
        <v>0</v>
      </c>
      <c r="F8" s="43">
        <v>149</v>
      </c>
      <c r="G8" s="43">
        <v>52688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175253</v>
      </c>
      <c r="O8" s="44">
        <f t="shared" si="2"/>
        <v>235.55510752688173</v>
      </c>
      <c r="P8" s="9"/>
    </row>
    <row r="9" spans="1:133">
      <c r="A9" s="12"/>
      <c r="B9" s="42">
        <v>519</v>
      </c>
      <c r="C9" s="19" t="s">
        <v>44</v>
      </c>
      <c r="D9" s="43">
        <v>0</v>
      </c>
      <c r="E9" s="43">
        <v>0</v>
      </c>
      <c r="F9" s="43">
        <v>0</v>
      </c>
      <c r="G9" s="43">
        <v>156902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156902</v>
      </c>
      <c r="O9" s="44">
        <f t="shared" si="2"/>
        <v>210.88978494623655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66107</v>
      </c>
      <c r="E10" s="29">
        <f t="shared" si="3"/>
        <v>0</v>
      </c>
      <c r="F10" s="29">
        <f t="shared" si="3"/>
        <v>8440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74547</v>
      </c>
      <c r="O10" s="41">
        <f t="shared" si="2"/>
        <v>100.1975806451613</v>
      </c>
      <c r="P10" s="10"/>
    </row>
    <row r="11" spans="1:133">
      <c r="A11" s="12"/>
      <c r="B11" s="42">
        <v>522</v>
      </c>
      <c r="C11" s="19" t="s">
        <v>23</v>
      </c>
      <c r="D11" s="43">
        <v>66107</v>
      </c>
      <c r="E11" s="43">
        <v>0</v>
      </c>
      <c r="F11" s="43">
        <v>8440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74547</v>
      </c>
      <c r="O11" s="44">
        <f t="shared" si="2"/>
        <v>100.1975806451613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SUM(D13:D15)</f>
        <v>0</v>
      </c>
      <c r="E12" s="29">
        <f t="shared" si="4"/>
        <v>0</v>
      </c>
      <c r="F12" s="29">
        <f t="shared" si="4"/>
        <v>0</v>
      </c>
      <c r="G12" s="29">
        <f t="shared" si="4"/>
        <v>16140</v>
      </c>
      <c r="H12" s="29">
        <f t="shared" si="4"/>
        <v>0</v>
      </c>
      <c r="I12" s="29">
        <f t="shared" si="4"/>
        <v>478594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494734</v>
      </c>
      <c r="O12" s="41">
        <f t="shared" si="2"/>
        <v>664.96505376344089</v>
      </c>
      <c r="P12" s="10"/>
    </row>
    <row r="13" spans="1:133">
      <c r="A13" s="12"/>
      <c r="B13" s="42">
        <v>535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344516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344516</v>
      </c>
      <c r="O13" s="44">
        <f t="shared" si="2"/>
        <v>463.05913978494624</v>
      </c>
      <c r="P13" s="9"/>
    </row>
    <row r="14" spans="1:133">
      <c r="A14" s="12"/>
      <c r="B14" s="42">
        <v>536</v>
      </c>
      <c r="C14" s="19" t="s">
        <v>25</v>
      </c>
      <c r="D14" s="43">
        <v>0</v>
      </c>
      <c r="E14" s="43">
        <v>0</v>
      </c>
      <c r="F14" s="43">
        <v>0</v>
      </c>
      <c r="G14" s="43">
        <v>107</v>
      </c>
      <c r="H14" s="43">
        <v>0</v>
      </c>
      <c r="I14" s="43">
        <v>134078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134185</v>
      </c>
      <c r="O14" s="44">
        <f t="shared" si="2"/>
        <v>180.35618279569891</v>
      </c>
      <c r="P14" s="9"/>
    </row>
    <row r="15" spans="1:133">
      <c r="A15" s="12"/>
      <c r="B15" s="42">
        <v>539</v>
      </c>
      <c r="C15" s="19" t="s">
        <v>26</v>
      </c>
      <c r="D15" s="43">
        <v>0</v>
      </c>
      <c r="E15" s="43">
        <v>0</v>
      </c>
      <c r="F15" s="43">
        <v>0</v>
      </c>
      <c r="G15" s="43">
        <v>16033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16033</v>
      </c>
      <c r="O15" s="44">
        <f t="shared" si="2"/>
        <v>21.5497311827957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76146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76146</v>
      </c>
      <c r="O16" s="41">
        <f t="shared" si="2"/>
        <v>102.34677419354838</v>
      </c>
      <c r="P16" s="10"/>
    </row>
    <row r="17" spans="1:119">
      <c r="A17" s="12"/>
      <c r="B17" s="42">
        <v>541</v>
      </c>
      <c r="C17" s="19" t="s">
        <v>28</v>
      </c>
      <c r="D17" s="43">
        <v>76146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76146</v>
      </c>
      <c r="O17" s="44">
        <f t="shared" si="2"/>
        <v>102.34677419354838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SUM(D19:D20)</f>
        <v>80462</v>
      </c>
      <c r="E18" s="29">
        <f t="shared" si="6"/>
        <v>0</v>
      </c>
      <c r="F18" s="29">
        <f t="shared" si="6"/>
        <v>0</v>
      </c>
      <c r="G18" s="29">
        <f t="shared" si="6"/>
        <v>3018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83480</v>
      </c>
      <c r="O18" s="41">
        <f t="shared" si="2"/>
        <v>112.20430107526882</v>
      </c>
      <c r="P18" s="9"/>
    </row>
    <row r="19" spans="1:119">
      <c r="A19" s="12"/>
      <c r="B19" s="42">
        <v>571</v>
      </c>
      <c r="C19" s="19" t="s">
        <v>30</v>
      </c>
      <c r="D19" s="43">
        <v>6594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6594</v>
      </c>
      <c r="O19" s="44">
        <f t="shared" si="2"/>
        <v>8.862903225806452</v>
      </c>
      <c r="P19" s="9"/>
    </row>
    <row r="20" spans="1:119">
      <c r="A20" s="12"/>
      <c r="B20" s="42">
        <v>572</v>
      </c>
      <c r="C20" s="19" t="s">
        <v>31</v>
      </c>
      <c r="D20" s="43">
        <v>73868</v>
      </c>
      <c r="E20" s="43">
        <v>0</v>
      </c>
      <c r="F20" s="43">
        <v>0</v>
      </c>
      <c r="G20" s="43">
        <v>3018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76886</v>
      </c>
      <c r="O20" s="44">
        <f t="shared" si="2"/>
        <v>103.34139784946237</v>
      </c>
      <c r="P20" s="9"/>
    </row>
    <row r="21" spans="1:119" ht="15.75">
      <c r="A21" s="26" t="s">
        <v>33</v>
      </c>
      <c r="B21" s="27"/>
      <c r="C21" s="28"/>
      <c r="D21" s="29">
        <f t="shared" ref="D21:M21" si="7">SUM(D22:D22)</f>
        <v>12212</v>
      </c>
      <c r="E21" s="29">
        <f t="shared" si="7"/>
        <v>1545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13757</v>
      </c>
      <c r="O21" s="41">
        <f t="shared" si="2"/>
        <v>18.490591397849464</v>
      </c>
      <c r="P21" s="9"/>
    </row>
    <row r="22" spans="1:119" ht="15.75" thickBot="1">
      <c r="A22" s="12"/>
      <c r="B22" s="42">
        <v>581</v>
      </c>
      <c r="C22" s="19" t="s">
        <v>32</v>
      </c>
      <c r="D22" s="43">
        <v>12212</v>
      </c>
      <c r="E22" s="43">
        <v>1545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13757</v>
      </c>
      <c r="O22" s="44">
        <f t="shared" si="2"/>
        <v>18.490591397849464</v>
      </c>
      <c r="P22" s="9"/>
    </row>
    <row r="23" spans="1:119" ht="16.5" thickBot="1">
      <c r="A23" s="13" t="s">
        <v>10</v>
      </c>
      <c r="B23" s="21"/>
      <c r="C23" s="20"/>
      <c r="D23" s="14">
        <f>SUM(D5,D10,D12,D16,D18,D21)</f>
        <v>379391</v>
      </c>
      <c r="E23" s="14">
        <f t="shared" ref="E23:M23" si="8">SUM(E5,E10,E12,E16,E18,E21)</f>
        <v>1545</v>
      </c>
      <c r="F23" s="14">
        <f t="shared" si="8"/>
        <v>8589</v>
      </c>
      <c r="G23" s="14">
        <f t="shared" si="8"/>
        <v>228748</v>
      </c>
      <c r="H23" s="14">
        <f t="shared" si="8"/>
        <v>0</v>
      </c>
      <c r="I23" s="14">
        <f t="shared" si="8"/>
        <v>478594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1096867</v>
      </c>
      <c r="O23" s="35">
        <f t="shared" si="2"/>
        <v>1474.2836021505377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48</v>
      </c>
      <c r="M25" s="160"/>
      <c r="N25" s="160"/>
      <c r="O25" s="39">
        <v>744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127298</v>
      </c>
      <c r="E5" s="24">
        <f t="shared" si="0"/>
        <v>5200</v>
      </c>
      <c r="F5" s="24">
        <f t="shared" si="0"/>
        <v>36</v>
      </c>
      <c r="G5" s="24">
        <f t="shared" si="0"/>
        <v>7922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140456</v>
      </c>
      <c r="O5" s="30">
        <f t="shared" ref="O5:O20" si="2">(N5/O$22)</f>
        <v>182.64759427828349</v>
      </c>
      <c r="P5" s="6"/>
    </row>
    <row r="6" spans="1:133">
      <c r="A6" s="12"/>
      <c r="B6" s="42">
        <v>511</v>
      </c>
      <c r="C6" s="19" t="s">
        <v>19</v>
      </c>
      <c r="D6" s="43">
        <v>16600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16600</v>
      </c>
      <c r="O6" s="44">
        <f t="shared" si="2"/>
        <v>21.586475942782833</v>
      </c>
      <c r="P6" s="9"/>
    </row>
    <row r="7" spans="1:133">
      <c r="A7" s="12"/>
      <c r="B7" s="42">
        <v>512</v>
      </c>
      <c r="C7" s="19" t="s">
        <v>20</v>
      </c>
      <c r="D7" s="43">
        <v>1300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1300</v>
      </c>
      <c r="O7" s="44">
        <f t="shared" si="2"/>
        <v>1.6905071521456436</v>
      </c>
      <c r="P7" s="9"/>
    </row>
    <row r="8" spans="1:133">
      <c r="A8" s="12"/>
      <c r="B8" s="42">
        <v>513</v>
      </c>
      <c r="C8" s="19" t="s">
        <v>21</v>
      </c>
      <c r="D8" s="43">
        <v>109398</v>
      </c>
      <c r="E8" s="43">
        <v>5200</v>
      </c>
      <c r="F8" s="43">
        <v>36</v>
      </c>
      <c r="G8" s="43">
        <v>7922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122556</v>
      </c>
      <c r="O8" s="44">
        <f t="shared" si="2"/>
        <v>159.37061118335501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63382</v>
      </c>
      <c r="E9" s="29">
        <f t="shared" si="3"/>
        <v>0</v>
      </c>
      <c r="F9" s="29">
        <f t="shared" si="3"/>
        <v>8470</v>
      </c>
      <c r="G9" s="29">
        <f t="shared" si="3"/>
        <v>187311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259163</v>
      </c>
      <c r="O9" s="41">
        <f t="shared" si="2"/>
        <v>337.01300390117035</v>
      </c>
      <c r="P9" s="10"/>
    </row>
    <row r="10" spans="1:133">
      <c r="A10" s="12"/>
      <c r="B10" s="42">
        <v>522</v>
      </c>
      <c r="C10" s="19" t="s">
        <v>23</v>
      </c>
      <c r="D10" s="43">
        <v>63382</v>
      </c>
      <c r="E10" s="43">
        <v>0</v>
      </c>
      <c r="F10" s="43">
        <v>8470</v>
      </c>
      <c r="G10" s="43">
        <v>187311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259163</v>
      </c>
      <c r="O10" s="44">
        <f t="shared" si="2"/>
        <v>337.01300390117035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458130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458130</v>
      </c>
      <c r="O11" s="41">
        <f t="shared" si="2"/>
        <v>595.74772431729514</v>
      </c>
      <c r="P11" s="10"/>
    </row>
    <row r="12" spans="1:133">
      <c r="A12" s="12"/>
      <c r="B12" s="42">
        <v>536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458130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458130</v>
      </c>
      <c r="O12" s="44">
        <f t="shared" si="2"/>
        <v>595.74772431729514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118312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118312</v>
      </c>
      <c r="O13" s="41">
        <f t="shared" si="2"/>
        <v>153.851755526658</v>
      </c>
      <c r="P13" s="10"/>
    </row>
    <row r="14" spans="1:133">
      <c r="A14" s="12"/>
      <c r="B14" s="42">
        <v>541</v>
      </c>
      <c r="C14" s="19" t="s">
        <v>28</v>
      </c>
      <c r="D14" s="43">
        <v>118312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118312</v>
      </c>
      <c r="O14" s="44">
        <f t="shared" si="2"/>
        <v>153.851755526658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SUM(D16:D17)</f>
        <v>107940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107940</v>
      </c>
      <c r="O15" s="41">
        <f t="shared" si="2"/>
        <v>140.36410923276983</v>
      </c>
      <c r="P15" s="9"/>
    </row>
    <row r="16" spans="1:133">
      <c r="A16" s="12"/>
      <c r="B16" s="42">
        <v>571</v>
      </c>
      <c r="C16" s="19" t="s">
        <v>30</v>
      </c>
      <c r="D16" s="43">
        <v>8523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8523</v>
      </c>
      <c r="O16" s="44">
        <f t="shared" si="2"/>
        <v>11.083224967490247</v>
      </c>
      <c r="P16" s="9"/>
    </row>
    <row r="17" spans="1:119">
      <c r="A17" s="12"/>
      <c r="B17" s="42">
        <v>572</v>
      </c>
      <c r="C17" s="19" t="s">
        <v>31</v>
      </c>
      <c r="D17" s="43">
        <v>99417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99417</v>
      </c>
      <c r="O17" s="44">
        <f t="shared" si="2"/>
        <v>129.28088426527958</v>
      </c>
      <c r="P17" s="9"/>
    </row>
    <row r="18" spans="1:119" ht="15.75">
      <c r="A18" s="26" t="s">
        <v>33</v>
      </c>
      <c r="B18" s="27"/>
      <c r="C18" s="28"/>
      <c r="D18" s="29">
        <f t="shared" ref="D18:M18" si="7">SUM(D19:D19)</f>
        <v>9031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9031</v>
      </c>
      <c r="O18" s="41">
        <f t="shared" si="2"/>
        <v>11.743823146944083</v>
      </c>
      <c r="P18" s="9"/>
    </row>
    <row r="19" spans="1:119" ht="15.75" thickBot="1">
      <c r="A19" s="12"/>
      <c r="B19" s="42">
        <v>581</v>
      </c>
      <c r="C19" s="19" t="s">
        <v>32</v>
      </c>
      <c r="D19" s="43">
        <v>9031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9031</v>
      </c>
      <c r="O19" s="44">
        <f t="shared" si="2"/>
        <v>11.743823146944083</v>
      </c>
      <c r="P19" s="9"/>
    </row>
    <row r="20" spans="1:119" ht="16.5" thickBot="1">
      <c r="A20" s="13" t="s">
        <v>10</v>
      </c>
      <c r="B20" s="21"/>
      <c r="C20" s="20"/>
      <c r="D20" s="14">
        <f>SUM(D5,D9,D11,D13,D15,D18)</f>
        <v>425963</v>
      </c>
      <c r="E20" s="14">
        <f t="shared" ref="E20:M20" si="8">SUM(E5,E9,E11,E13,E15,E18)</f>
        <v>5200</v>
      </c>
      <c r="F20" s="14">
        <f t="shared" si="8"/>
        <v>8506</v>
      </c>
      <c r="G20" s="14">
        <f t="shared" si="8"/>
        <v>195233</v>
      </c>
      <c r="H20" s="14">
        <f t="shared" si="8"/>
        <v>0</v>
      </c>
      <c r="I20" s="14">
        <f t="shared" si="8"/>
        <v>458130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1093032</v>
      </c>
      <c r="O20" s="35">
        <f t="shared" si="2"/>
        <v>1421.3680104031209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59</v>
      </c>
      <c r="M22" s="160"/>
      <c r="N22" s="160"/>
      <c r="O22" s="39">
        <v>769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126</v>
      </c>
      <c r="N4" s="32" t="s">
        <v>5</v>
      </c>
      <c r="O4" s="32" t="s">
        <v>127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567357</v>
      </c>
      <c r="E5" s="24">
        <f t="shared" si="0"/>
        <v>10844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578201</v>
      </c>
      <c r="P5" s="30">
        <f t="shared" ref="P5:P17" si="1">(O5/P$19)</f>
        <v>774.0307898259706</v>
      </c>
      <c r="Q5" s="6"/>
    </row>
    <row r="6" spans="1:134">
      <c r="A6" s="12"/>
      <c r="B6" s="42">
        <v>511</v>
      </c>
      <c r="C6" s="19" t="s">
        <v>19</v>
      </c>
      <c r="D6" s="43">
        <v>4423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4423</v>
      </c>
      <c r="P6" s="44">
        <f t="shared" si="1"/>
        <v>5.9210174029451137</v>
      </c>
      <c r="Q6" s="9"/>
    </row>
    <row r="7" spans="1:134">
      <c r="A7" s="12"/>
      <c r="B7" s="42">
        <v>512</v>
      </c>
      <c r="C7" s="19" t="s">
        <v>20</v>
      </c>
      <c r="D7" s="43">
        <v>35450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35450</v>
      </c>
      <c r="P7" s="44">
        <f t="shared" si="1"/>
        <v>47.456492637215526</v>
      </c>
      <c r="Q7" s="9"/>
    </row>
    <row r="8" spans="1:134">
      <c r="A8" s="12"/>
      <c r="B8" s="42">
        <v>513</v>
      </c>
      <c r="C8" s="19" t="s">
        <v>21</v>
      </c>
      <c r="D8" s="43">
        <v>10147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10147</v>
      </c>
      <c r="P8" s="44">
        <f t="shared" si="1"/>
        <v>13.583668005354752</v>
      </c>
      <c r="Q8" s="9"/>
    </row>
    <row r="9" spans="1:134">
      <c r="A9" s="12"/>
      <c r="B9" s="42">
        <v>514</v>
      </c>
      <c r="C9" s="19" t="s">
        <v>63</v>
      </c>
      <c r="D9" s="43">
        <v>1640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1640</v>
      </c>
      <c r="P9" s="44">
        <f t="shared" si="1"/>
        <v>2.1954484605087017</v>
      </c>
      <c r="Q9" s="9"/>
    </row>
    <row r="10" spans="1:134">
      <c r="A10" s="12"/>
      <c r="B10" s="42">
        <v>519</v>
      </c>
      <c r="C10" s="19" t="s">
        <v>44</v>
      </c>
      <c r="D10" s="43">
        <v>515697</v>
      </c>
      <c r="E10" s="43">
        <v>10844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526541</v>
      </c>
      <c r="P10" s="44">
        <f t="shared" si="1"/>
        <v>704.87416331994643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SUM(D12:D12)</f>
        <v>59908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59908</v>
      </c>
      <c r="P11" s="41">
        <f t="shared" si="1"/>
        <v>80.198125836680049</v>
      </c>
      <c r="Q11" s="10"/>
    </row>
    <row r="12" spans="1:134">
      <c r="A12" s="12"/>
      <c r="B12" s="42">
        <v>522</v>
      </c>
      <c r="C12" s="19" t="s">
        <v>23</v>
      </c>
      <c r="D12" s="43">
        <v>59908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59908</v>
      </c>
      <c r="P12" s="44">
        <f t="shared" si="1"/>
        <v>80.198125836680049</v>
      </c>
      <c r="Q12" s="9"/>
    </row>
    <row r="13" spans="1:134" ht="15.75">
      <c r="A13" s="26" t="s">
        <v>24</v>
      </c>
      <c r="B13" s="27"/>
      <c r="C13" s="28"/>
      <c r="D13" s="29">
        <f t="shared" ref="D13:N13" si="5">SUM(D14:D16)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808840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808840</v>
      </c>
      <c r="P13" s="41">
        <f t="shared" si="1"/>
        <v>1082.7844712182061</v>
      </c>
      <c r="Q13" s="10"/>
    </row>
    <row r="14" spans="1:134">
      <c r="A14" s="12"/>
      <c r="B14" s="42">
        <v>533</v>
      </c>
      <c r="C14" s="19" t="s">
        <v>40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488450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6">SUM(D14:N14)</f>
        <v>488450</v>
      </c>
      <c r="P14" s="44">
        <f t="shared" si="1"/>
        <v>653.88219544846049</v>
      </c>
      <c r="Q14" s="9"/>
    </row>
    <row r="15" spans="1:134">
      <c r="A15" s="12"/>
      <c r="B15" s="42">
        <v>534</v>
      </c>
      <c r="C15" s="19" t="s">
        <v>128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88750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88750</v>
      </c>
      <c r="P15" s="44">
        <f t="shared" si="1"/>
        <v>118.80856760374833</v>
      </c>
      <c r="Q15" s="9"/>
    </row>
    <row r="16" spans="1:134" ht="15.75" thickBot="1">
      <c r="A16" s="12"/>
      <c r="B16" s="42">
        <v>535</v>
      </c>
      <c r="C16" s="19" t="s">
        <v>47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231640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231640</v>
      </c>
      <c r="P16" s="44">
        <f t="shared" si="1"/>
        <v>310.09370816599733</v>
      </c>
      <c r="Q16" s="9"/>
    </row>
    <row r="17" spans="1:120" ht="16.5" thickBot="1">
      <c r="A17" s="13" t="s">
        <v>10</v>
      </c>
      <c r="B17" s="21"/>
      <c r="C17" s="20"/>
      <c r="D17" s="14">
        <f>SUM(D5,D11,D13)</f>
        <v>627265</v>
      </c>
      <c r="E17" s="14">
        <f t="shared" ref="E17:N17" si="7">SUM(E5,E11,E13)</f>
        <v>10844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808840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>SUM(D17:N17)</f>
        <v>1446949</v>
      </c>
      <c r="P17" s="35">
        <f t="shared" si="1"/>
        <v>1937.0133868808568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60" t="s">
        <v>130</v>
      </c>
      <c r="N19" s="160"/>
      <c r="O19" s="160"/>
      <c r="P19" s="39">
        <v>747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38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125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126</v>
      </c>
      <c r="N4" s="32" t="s">
        <v>5</v>
      </c>
      <c r="O4" s="32" t="s">
        <v>127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282420</v>
      </c>
      <c r="E5" s="24">
        <f t="shared" si="0"/>
        <v>11602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294022</v>
      </c>
      <c r="P5" s="30">
        <f t="shared" ref="P5:P23" si="2">(O5/P$25)</f>
        <v>388.91798941798942</v>
      </c>
      <c r="Q5" s="6"/>
    </row>
    <row r="6" spans="1:134">
      <c r="A6" s="12"/>
      <c r="B6" s="42">
        <v>511</v>
      </c>
      <c r="C6" s="19" t="s">
        <v>19</v>
      </c>
      <c r="D6" s="43">
        <v>8075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8075</v>
      </c>
      <c r="P6" s="44">
        <f t="shared" si="2"/>
        <v>10.681216931216932</v>
      </c>
      <c r="Q6" s="9"/>
    </row>
    <row r="7" spans="1:134">
      <c r="A7" s="12"/>
      <c r="B7" s="42">
        <v>512</v>
      </c>
      <c r="C7" s="19" t="s">
        <v>20</v>
      </c>
      <c r="D7" s="43">
        <v>40720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40720</v>
      </c>
      <c r="P7" s="44">
        <f t="shared" si="2"/>
        <v>53.862433862433861</v>
      </c>
      <c r="Q7" s="9"/>
    </row>
    <row r="8" spans="1:134">
      <c r="A8" s="12"/>
      <c r="B8" s="42">
        <v>513</v>
      </c>
      <c r="C8" s="19" t="s">
        <v>21</v>
      </c>
      <c r="D8" s="43">
        <v>76013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76013</v>
      </c>
      <c r="P8" s="44">
        <f t="shared" si="2"/>
        <v>100.54629629629629</v>
      </c>
      <c r="Q8" s="9"/>
    </row>
    <row r="9" spans="1:134">
      <c r="A9" s="12"/>
      <c r="B9" s="42">
        <v>514</v>
      </c>
      <c r="C9" s="19" t="s">
        <v>63</v>
      </c>
      <c r="D9" s="43">
        <v>18225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18225</v>
      </c>
      <c r="P9" s="44">
        <f t="shared" si="2"/>
        <v>24.107142857142858</v>
      </c>
      <c r="Q9" s="9"/>
    </row>
    <row r="10" spans="1:134">
      <c r="A10" s="12"/>
      <c r="B10" s="42">
        <v>519</v>
      </c>
      <c r="C10" s="19" t="s">
        <v>44</v>
      </c>
      <c r="D10" s="43">
        <v>139387</v>
      </c>
      <c r="E10" s="43">
        <v>11602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150989</v>
      </c>
      <c r="P10" s="44">
        <f t="shared" si="2"/>
        <v>199.72089947089947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SUM(D12:D13)</f>
        <v>52447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52447</v>
      </c>
      <c r="P11" s="41">
        <f t="shared" si="2"/>
        <v>69.37433862433862</v>
      </c>
      <c r="Q11" s="10"/>
    </row>
    <row r="12" spans="1:134">
      <c r="A12" s="12"/>
      <c r="B12" s="42">
        <v>522</v>
      </c>
      <c r="C12" s="19" t="s">
        <v>23</v>
      </c>
      <c r="D12" s="43">
        <v>51557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51557</v>
      </c>
      <c r="P12" s="44">
        <f t="shared" si="2"/>
        <v>68.19708994708995</v>
      </c>
      <c r="Q12" s="9"/>
    </row>
    <row r="13" spans="1:134">
      <c r="A13" s="12"/>
      <c r="B13" s="42">
        <v>529</v>
      </c>
      <c r="C13" s="19" t="s">
        <v>75</v>
      </c>
      <c r="D13" s="43">
        <v>890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890</v>
      </c>
      <c r="P13" s="44">
        <f t="shared" si="2"/>
        <v>1.1772486772486772</v>
      </c>
      <c r="Q13" s="9"/>
    </row>
    <row r="14" spans="1:134" ht="15.75">
      <c r="A14" s="26" t="s">
        <v>24</v>
      </c>
      <c r="B14" s="27"/>
      <c r="C14" s="28"/>
      <c r="D14" s="29">
        <f t="shared" ref="D14:N14" si="4">SUM(D15:D18)</f>
        <v>33613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705140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738753</v>
      </c>
      <c r="P14" s="41">
        <f t="shared" si="2"/>
        <v>977.18650793650795</v>
      </c>
      <c r="Q14" s="10"/>
    </row>
    <row r="15" spans="1:134">
      <c r="A15" s="12"/>
      <c r="B15" s="42">
        <v>533</v>
      </c>
      <c r="C15" s="19" t="s">
        <v>40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322109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322109</v>
      </c>
      <c r="P15" s="44">
        <f t="shared" si="2"/>
        <v>426.07010582010582</v>
      </c>
      <c r="Q15" s="9"/>
    </row>
    <row r="16" spans="1:134">
      <c r="A16" s="12"/>
      <c r="B16" s="42">
        <v>534</v>
      </c>
      <c r="C16" s="19" t="s">
        <v>128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93680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93680</v>
      </c>
      <c r="P16" s="44">
        <f t="shared" si="2"/>
        <v>123.91534391534391</v>
      </c>
      <c r="Q16" s="9"/>
    </row>
    <row r="17" spans="1:120">
      <c r="A17" s="12"/>
      <c r="B17" s="42">
        <v>535</v>
      </c>
      <c r="C17" s="19" t="s">
        <v>47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289351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289351</v>
      </c>
      <c r="P17" s="44">
        <f t="shared" si="2"/>
        <v>382.73941798941797</v>
      </c>
      <c r="Q17" s="9"/>
    </row>
    <row r="18" spans="1:120">
      <c r="A18" s="12"/>
      <c r="B18" s="42">
        <v>539</v>
      </c>
      <c r="C18" s="19" t="s">
        <v>26</v>
      </c>
      <c r="D18" s="43">
        <v>33613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33613</v>
      </c>
      <c r="P18" s="44">
        <f t="shared" si="2"/>
        <v>44.461640211640209</v>
      </c>
      <c r="Q18" s="9"/>
    </row>
    <row r="19" spans="1:120" ht="15.75">
      <c r="A19" s="26" t="s">
        <v>27</v>
      </c>
      <c r="B19" s="27"/>
      <c r="C19" s="28"/>
      <c r="D19" s="29">
        <f t="shared" ref="D19:N19" si="5">SUM(D20:D20)</f>
        <v>111247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111247</v>
      </c>
      <c r="P19" s="41">
        <f t="shared" si="2"/>
        <v>147.15211640211641</v>
      </c>
      <c r="Q19" s="10"/>
    </row>
    <row r="20" spans="1:120">
      <c r="A20" s="12"/>
      <c r="B20" s="42">
        <v>541</v>
      </c>
      <c r="C20" s="19" t="s">
        <v>28</v>
      </c>
      <c r="D20" s="43">
        <v>111247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111247</v>
      </c>
      <c r="P20" s="44">
        <f t="shared" si="2"/>
        <v>147.15211640211641</v>
      </c>
      <c r="Q20" s="9"/>
    </row>
    <row r="21" spans="1:120" ht="15.75">
      <c r="A21" s="26" t="s">
        <v>29</v>
      </c>
      <c r="B21" s="27"/>
      <c r="C21" s="28"/>
      <c r="D21" s="29">
        <f t="shared" ref="D21:N21" si="6">SUM(D22:D22)</f>
        <v>73097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73097</v>
      </c>
      <c r="P21" s="41">
        <f t="shared" si="2"/>
        <v>96.689153439153444</v>
      </c>
      <c r="Q21" s="9"/>
    </row>
    <row r="22" spans="1:120" ht="15.75" thickBot="1">
      <c r="A22" s="12"/>
      <c r="B22" s="42">
        <v>572</v>
      </c>
      <c r="C22" s="19" t="s">
        <v>31</v>
      </c>
      <c r="D22" s="43">
        <v>73097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73097</v>
      </c>
      <c r="P22" s="44">
        <f t="shared" si="2"/>
        <v>96.689153439153444</v>
      </c>
      <c r="Q22" s="9"/>
    </row>
    <row r="23" spans="1:120" ht="16.5" thickBot="1">
      <c r="A23" s="13" t="s">
        <v>10</v>
      </c>
      <c r="B23" s="21"/>
      <c r="C23" s="20"/>
      <c r="D23" s="14">
        <f>SUM(D5,D11,D14,D19,D21)</f>
        <v>552824</v>
      </c>
      <c r="E23" s="14">
        <f t="shared" ref="E23:N23" si="7">SUM(E5,E11,E14,E19,E21)</f>
        <v>11602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705140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7"/>
        <v>0</v>
      </c>
      <c r="O23" s="14">
        <f t="shared" si="1"/>
        <v>1269566</v>
      </c>
      <c r="P23" s="35">
        <f t="shared" si="2"/>
        <v>1679.3201058201057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60" t="s">
        <v>124</v>
      </c>
      <c r="N25" s="160"/>
      <c r="O25" s="160"/>
      <c r="P25" s="39">
        <v>756</v>
      </c>
    </row>
    <row r="26" spans="1:120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120" ht="15.75" customHeight="1" thickBot="1">
      <c r="A27" s="162" t="s">
        <v>38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121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313080</v>
      </c>
      <c r="E5" s="24">
        <f t="shared" si="0"/>
        <v>13186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326266</v>
      </c>
      <c r="O5" s="30">
        <f t="shared" ref="O5:O20" si="2">(N5/O$22)</f>
        <v>445.11050477489766</v>
      </c>
      <c r="P5" s="6"/>
    </row>
    <row r="6" spans="1:133">
      <c r="A6" s="12"/>
      <c r="B6" s="42">
        <v>511</v>
      </c>
      <c r="C6" s="19" t="s">
        <v>19</v>
      </c>
      <c r="D6" s="43">
        <v>31021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31021</v>
      </c>
      <c r="O6" s="44">
        <f t="shared" si="2"/>
        <v>42.320600272851294</v>
      </c>
      <c r="P6" s="9"/>
    </row>
    <row r="7" spans="1:133">
      <c r="A7" s="12"/>
      <c r="B7" s="42">
        <v>512</v>
      </c>
      <c r="C7" s="19" t="s">
        <v>20</v>
      </c>
      <c r="D7" s="43">
        <v>3789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3789</v>
      </c>
      <c r="O7" s="44">
        <f t="shared" si="2"/>
        <v>5.169167803547067</v>
      </c>
      <c r="P7" s="9"/>
    </row>
    <row r="8" spans="1:133">
      <c r="A8" s="12"/>
      <c r="B8" s="42">
        <v>513</v>
      </c>
      <c r="C8" s="19" t="s">
        <v>21</v>
      </c>
      <c r="D8" s="43">
        <v>66948</v>
      </c>
      <c r="E8" s="43">
        <v>10233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77181</v>
      </c>
      <c r="O8" s="44">
        <f t="shared" si="2"/>
        <v>105.29467939972714</v>
      </c>
      <c r="P8" s="9"/>
    </row>
    <row r="9" spans="1:133">
      <c r="A9" s="12"/>
      <c r="B9" s="42">
        <v>514</v>
      </c>
      <c r="C9" s="19" t="s">
        <v>63</v>
      </c>
      <c r="D9" s="43">
        <v>10833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10833</v>
      </c>
      <c r="O9" s="44">
        <f t="shared" si="2"/>
        <v>14.778990450204638</v>
      </c>
      <c r="P9" s="9"/>
    </row>
    <row r="10" spans="1:133">
      <c r="A10" s="12"/>
      <c r="B10" s="42">
        <v>519</v>
      </c>
      <c r="C10" s="19" t="s">
        <v>67</v>
      </c>
      <c r="D10" s="43">
        <v>200489</v>
      </c>
      <c r="E10" s="43">
        <v>2953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203442</v>
      </c>
      <c r="O10" s="44">
        <f t="shared" si="2"/>
        <v>277.54706684856751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30274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30274</v>
      </c>
      <c r="O11" s="41">
        <f t="shared" si="2"/>
        <v>41.301500682128243</v>
      </c>
      <c r="P11" s="10"/>
    </row>
    <row r="12" spans="1:133">
      <c r="A12" s="12"/>
      <c r="B12" s="42">
        <v>522</v>
      </c>
      <c r="C12" s="19" t="s">
        <v>23</v>
      </c>
      <c r="D12" s="43">
        <v>30274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30274</v>
      </c>
      <c r="O12" s="44">
        <f t="shared" si="2"/>
        <v>41.301500682128243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704821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704821</v>
      </c>
      <c r="O13" s="41">
        <f t="shared" si="2"/>
        <v>961.55661664392903</v>
      </c>
      <c r="P13" s="10"/>
    </row>
    <row r="14" spans="1:133">
      <c r="A14" s="12"/>
      <c r="B14" s="42">
        <v>533</v>
      </c>
      <c r="C14" s="19" t="s">
        <v>40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615011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615011</v>
      </c>
      <c r="O14" s="44">
        <f t="shared" si="2"/>
        <v>839.03274215552528</v>
      </c>
      <c r="P14" s="9"/>
    </row>
    <row r="15" spans="1:133">
      <c r="A15" s="12"/>
      <c r="B15" s="42">
        <v>534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89810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89810</v>
      </c>
      <c r="O15" s="44">
        <f t="shared" si="2"/>
        <v>122.52387448840382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84739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84739</v>
      </c>
      <c r="O16" s="41">
        <f t="shared" si="2"/>
        <v>115.60572987721692</v>
      </c>
      <c r="P16" s="10"/>
    </row>
    <row r="17" spans="1:119">
      <c r="A17" s="12"/>
      <c r="B17" s="42">
        <v>541</v>
      </c>
      <c r="C17" s="19" t="s">
        <v>52</v>
      </c>
      <c r="D17" s="43">
        <v>84739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84739</v>
      </c>
      <c r="O17" s="44">
        <f t="shared" si="2"/>
        <v>115.60572987721692</v>
      </c>
      <c r="P17" s="9"/>
    </row>
    <row r="18" spans="1:119" ht="15.75">
      <c r="A18" s="26" t="s">
        <v>29</v>
      </c>
      <c r="B18" s="27"/>
      <c r="C18" s="28"/>
      <c r="D18" s="29">
        <f t="shared" ref="D18:M18" si="6">SUM(D19:D19)</f>
        <v>47187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47187</v>
      </c>
      <c r="O18" s="41">
        <f t="shared" si="2"/>
        <v>64.375170532060025</v>
      </c>
      <c r="P18" s="9"/>
    </row>
    <row r="19" spans="1:119" ht="15.75" thickBot="1">
      <c r="A19" s="12"/>
      <c r="B19" s="42">
        <v>572</v>
      </c>
      <c r="C19" s="19" t="s">
        <v>53</v>
      </c>
      <c r="D19" s="43">
        <v>47187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47187</v>
      </c>
      <c r="O19" s="44">
        <f t="shared" si="2"/>
        <v>64.375170532060025</v>
      </c>
      <c r="P19" s="9"/>
    </row>
    <row r="20" spans="1:119" ht="16.5" thickBot="1">
      <c r="A20" s="13" t="s">
        <v>10</v>
      </c>
      <c r="B20" s="21"/>
      <c r="C20" s="20"/>
      <c r="D20" s="14">
        <f>SUM(D5,D11,D13,D16,D18)</f>
        <v>475280</v>
      </c>
      <c r="E20" s="14">
        <f t="shared" ref="E20:M20" si="7">SUM(E5,E11,E13,E16,E18)</f>
        <v>13186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704821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1193287</v>
      </c>
      <c r="O20" s="35">
        <f t="shared" si="2"/>
        <v>1627.9495225102319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122</v>
      </c>
      <c r="M22" s="160"/>
      <c r="N22" s="160"/>
      <c r="O22" s="39">
        <v>733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200354</v>
      </c>
      <c r="E5" s="24">
        <f t="shared" si="0"/>
        <v>19918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220272</v>
      </c>
      <c r="O5" s="30">
        <f t="shared" ref="O5:O24" si="2">(N5/O$26)</f>
        <v>297.66486486486485</v>
      </c>
      <c r="P5" s="6"/>
    </row>
    <row r="6" spans="1:133">
      <c r="A6" s="12"/>
      <c r="B6" s="42">
        <v>511</v>
      </c>
      <c r="C6" s="19" t="s">
        <v>19</v>
      </c>
      <c r="D6" s="43">
        <v>19152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19152</v>
      </c>
      <c r="O6" s="44">
        <f t="shared" si="2"/>
        <v>25.881081081081081</v>
      </c>
      <c r="P6" s="9"/>
    </row>
    <row r="7" spans="1:133">
      <c r="A7" s="12"/>
      <c r="B7" s="42">
        <v>512</v>
      </c>
      <c r="C7" s="19" t="s">
        <v>20</v>
      </c>
      <c r="D7" s="43">
        <v>3029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3029</v>
      </c>
      <c r="O7" s="44">
        <f t="shared" si="2"/>
        <v>4.0932432432432435</v>
      </c>
      <c r="P7" s="9"/>
    </row>
    <row r="8" spans="1:133">
      <c r="A8" s="12"/>
      <c r="B8" s="42">
        <v>513</v>
      </c>
      <c r="C8" s="19" t="s">
        <v>21</v>
      </c>
      <c r="D8" s="43">
        <v>164816</v>
      </c>
      <c r="E8" s="43">
        <v>10490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175306</v>
      </c>
      <c r="O8" s="44">
        <f t="shared" si="2"/>
        <v>236.9</v>
      </c>
      <c r="P8" s="9"/>
    </row>
    <row r="9" spans="1:133">
      <c r="A9" s="12"/>
      <c r="B9" s="42">
        <v>514</v>
      </c>
      <c r="C9" s="19" t="s">
        <v>63</v>
      </c>
      <c r="D9" s="43">
        <v>10673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10673</v>
      </c>
      <c r="O9" s="44">
        <f t="shared" si="2"/>
        <v>14.422972972972973</v>
      </c>
      <c r="P9" s="9"/>
    </row>
    <row r="10" spans="1:133">
      <c r="A10" s="12"/>
      <c r="B10" s="42">
        <v>519</v>
      </c>
      <c r="C10" s="19" t="s">
        <v>67</v>
      </c>
      <c r="D10" s="43">
        <v>2684</v>
      </c>
      <c r="E10" s="43">
        <v>9428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12112</v>
      </c>
      <c r="O10" s="44">
        <f t="shared" si="2"/>
        <v>16.367567567567569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51495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51495</v>
      </c>
      <c r="O11" s="41">
        <f t="shared" si="2"/>
        <v>69.587837837837839</v>
      </c>
      <c r="P11" s="10"/>
    </row>
    <row r="12" spans="1:133">
      <c r="A12" s="12"/>
      <c r="B12" s="42">
        <v>522</v>
      </c>
      <c r="C12" s="19" t="s">
        <v>23</v>
      </c>
      <c r="D12" s="43">
        <v>51495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51495</v>
      </c>
      <c r="O12" s="44">
        <f t="shared" si="2"/>
        <v>69.587837837837839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SUM(D14:D17)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675184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675184</v>
      </c>
      <c r="O13" s="41">
        <f t="shared" si="2"/>
        <v>912.41081081081086</v>
      </c>
      <c r="P13" s="10"/>
    </row>
    <row r="14" spans="1:133">
      <c r="A14" s="12"/>
      <c r="B14" s="42">
        <v>531</v>
      </c>
      <c r="C14" s="19" t="s">
        <v>76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53368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53368</v>
      </c>
      <c r="O14" s="44">
        <f t="shared" si="2"/>
        <v>72.118918918918922</v>
      </c>
      <c r="P14" s="9"/>
    </row>
    <row r="15" spans="1:133">
      <c r="A15" s="12"/>
      <c r="B15" s="42">
        <v>533</v>
      </c>
      <c r="C15" s="19" t="s">
        <v>40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523616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523616</v>
      </c>
      <c r="O15" s="44">
        <f t="shared" si="2"/>
        <v>707.58918918918914</v>
      </c>
      <c r="P15" s="9"/>
    </row>
    <row r="16" spans="1:133">
      <c r="A16" s="12"/>
      <c r="B16" s="42">
        <v>534</v>
      </c>
      <c r="C16" s="19" t="s">
        <v>78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76597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76597</v>
      </c>
      <c r="O16" s="44">
        <f t="shared" si="2"/>
        <v>103.50945945945946</v>
      </c>
      <c r="P16" s="9"/>
    </row>
    <row r="17" spans="1:119">
      <c r="A17" s="12"/>
      <c r="B17" s="42">
        <v>535</v>
      </c>
      <c r="C17" s="19" t="s">
        <v>47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21603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21603</v>
      </c>
      <c r="O17" s="44">
        <f t="shared" si="2"/>
        <v>29.193243243243245</v>
      </c>
      <c r="P17" s="9"/>
    </row>
    <row r="18" spans="1:119" ht="15.75">
      <c r="A18" s="26" t="s">
        <v>27</v>
      </c>
      <c r="B18" s="27"/>
      <c r="C18" s="28"/>
      <c r="D18" s="29">
        <f t="shared" ref="D18:M18" si="5">SUM(D19:D19)</f>
        <v>71487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71487</v>
      </c>
      <c r="O18" s="41">
        <f t="shared" si="2"/>
        <v>96.60405405405406</v>
      </c>
      <c r="P18" s="10"/>
    </row>
    <row r="19" spans="1:119">
      <c r="A19" s="12"/>
      <c r="B19" s="42">
        <v>541</v>
      </c>
      <c r="C19" s="19" t="s">
        <v>52</v>
      </c>
      <c r="D19" s="43">
        <v>71487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71487</v>
      </c>
      <c r="O19" s="44">
        <f t="shared" si="2"/>
        <v>96.60405405405406</v>
      </c>
      <c r="P19" s="9"/>
    </row>
    <row r="20" spans="1:119" ht="15.75">
      <c r="A20" s="26" t="s">
        <v>29</v>
      </c>
      <c r="B20" s="27"/>
      <c r="C20" s="28"/>
      <c r="D20" s="29">
        <f t="shared" ref="D20:M20" si="6">SUM(D21:D21)</f>
        <v>54165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54165</v>
      </c>
      <c r="O20" s="41">
        <f t="shared" si="2"/>
        <v>73.195945945945951</v>
      </c>
      <c r="P20" s="9"/>
    </row>
    <row r="21" spans="1:119">
      <c r="A21" s="12"/>
      <c r="B21" s="42">
        <v>572</v>
      </c>
      <c r="C21" s="19" t="s">
        <v>53</v>
      </c>
      <c r="D21" s="43">
        <v>54165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54165</v>
      </c>
      <c r="O21" s="44">
        <f t="shared" si="2"/>
        <v>73.195945945945951</v>
      </c>
      <c r="P21" s="9"/>
    </row>
    <row r="22" spans="1:119" ht="15.75">
      <c r="A22" s="26" t="s">
        <v>54</v>
      </c>
      <c r="B22" s="27"/>
      <c r="C22" s="28"/>
      <c r="D22" s="29">
        <f t="shared" ref="D22:M22" si="7">SUM(D23:D23)</f>
        <v>98969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98969</v>
      </c>
      <c r="O22" s="41">
        <f t="shared" si="2"/>
        <v>133.7418918918919</v>
      </c>
      <c r="P22" s="9"/>
    </row>
    <row r="23" spans="1:119" ht="15.75" thickBot="1">
      <c r="A23" s="12"/>
      <c r="B23" s="42">
        <v>581</v>
      </c>
      <c r="C23" s="19" t="s">
        <v>55</v>
      </c>
      <c r="D23" s="43">
        <v>98969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98969</v>
      </c>
      <c r="O23" s="44">
        <f t="shared" si="2"/>
        <v>133.7418918918919</v>
      </c>
      <c r="P23" s="9"/>
    </row>
    <row r="24" spans="1:119" ht="16.5" thickBot="1">
      <c r="A24" s="13" t="s">
        <v>10</v>
      </c>
      <c r="B24" s="21"/>
      <c r="C24" s="20"/>
      <c r="D24" s="14">
        <f>SUM(D5,D11,D13,D18,D20,D22)</f>
        <v>476470</v>
      </c>
      <c r="E24" s="14">
        <f t="shared" ref="E24:M24" si="8">SUM(E5,E11,E13,E18,E20,E22)</f>
        <v>19918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675184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1171572</v>
      </c>
      <c r="O24" s="35">
        <f t="shared" si="2"/>
        <v>1583.2054054054054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120</v>
      </c>
      <c r="M26" s="160"/>
      <c r="N26" s="160"/>
      <c r="O26" s="39">
        <v>740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38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63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64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65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66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67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22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68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74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75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24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76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77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78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47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79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80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26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27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52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81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82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83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84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85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86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87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88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89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90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91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92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93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94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95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96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97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98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29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53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100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101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102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103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54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55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104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105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106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107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108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109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110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111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112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113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118</v>
      </c>
      <c r="M77" s="160"/>
      <c r="N77" s="160"/>
      <c r="O77" s="39">
        <v>751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38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63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64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65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66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67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22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68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74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75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24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76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77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78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47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79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80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26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27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52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81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82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83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84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85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86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87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88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89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90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91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92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93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94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95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96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97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98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29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53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100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101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102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103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54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55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104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105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106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107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108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109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110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111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112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113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116</v>
      </c>
      <c r="M77" s="160"/>
      <c r="N77" s="160"/>
      <c r="O77" s="39">
        <v>744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38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20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63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64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65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43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66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67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22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68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23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69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74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75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24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76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77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78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47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57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79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80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26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27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52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81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82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83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84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85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86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87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88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89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90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91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92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93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94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95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96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97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98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29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30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53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99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100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101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102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103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54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55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104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105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106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107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108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109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110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111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112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113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114</v>
      </c>
      <c r="M77" s="160"/>
      <c r="N77" s="160"/>
      <c r="O77" s="39">
        <v>749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38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158241</v>
      </c>
      <c r="E5" s="24">
        <f t="shared" si="0"/>
        <v>0</v>
      </c>
      <c r="F5" s="24">
        <f t="shared" si="0"/>
        <v>0</v>
      </c>
      <c r="G5" s="24">
        <f t="shared" si="0"/>
        <v>39569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197810</v>
      </c>
      <c r="O5" s="30">
        <f t="shared" ref="O5:O20" si="2">(N5/O$22)</f>
        <v>287.09724238026126</v>
      </c>
      <c r="P5" s="6"/>
    </row>
    <row r="6" spans="1:133">
      <c r="A6" s="12"/>
      <c r="B6" s="42">
        <v>511</v>
      </c>
      <c r="C6" s="19" t="s">
        <v>19</v>
      </c>
      <c r="D6" s="43">
        <v>18000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</v>
      </c>
      <c r="O6" s="44">
        <f t="shared" si="2"/>
        <v>26.124818577648767</v>
      </c>
      <c r="P6" s="9"/>
    </row>
    <row r="7" spans="1:133">
      <c r="A7" s="12"/>
      <c r="B7" s="42">
        <v>512</v>
      </c>
      <c r="C7" s="19" t="s">
        <v>20</v>
      </c>
      <c r="D7" s="43">
        <v>3438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3438</v>
      </c>
      <c r="O7" s="44">
        <f t="shared" si="2"/>
        <v>4.9898403483309144</v>
      </c>
      <c r="P7" s="9"/>
    </row>
    <row r="8" spans="1:133">
      <c r="A8" s="12"/>
      <c r="B8" s="42">
        <v>513</v>
      </c>
      <c r="C8" s="19" t="s">
        <v>21</v>
      </c>
      <c r="D8" s="43">
        <v>136803</v>
      </c>
      <c r="E8" s="43">
        <v>0</v>
      </c>
      <c r="F8" s="43">
        <v>0</v>
      </c>
      <c r="G8" s="43">
        <v>39569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176372</v>
      </c>
      <c r="O8" s="44">
        <f t="shared" si="2"/>
        <v>255.98258345428158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44520</v>
      </c>
      <c r="E9" s="29">
        <f t="shared" si="3"/>
        <v>0</v>
      </c>
      <c r="F9" s="29">
        <f t="shared" si="3"/>
        <v>8475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52995</v>
      </c>
      <c r="O9" s="41">
        <f t="shared" si="2"/>
        <v>76.915820029027572</v>
      </c>
      <c r="P9" s="10"/>
    </row>
    <row r="10" spans="1:133">
      <c r="A10" s="12"/>
      <c r="B10" s="42">
        <v>522</v>
      </c>
      <c r="C10" s="19" t="s">
        <v>23</v>
      </c>
      <c r="D10" s="43">
        <v>44520</v>
      </c>
      <c r="E10" s="43">
        <v>0</v>
      </c>
      <c r="F10" s="43">
        <v>8475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52995</v>
      </c>
      <c r="O10" s="44">
        <f t="shared" si="2"/>
        <v>76.915820029027572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645231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645231</v>
      </c>
      <c r="O11" s="41">
        <f t="shared" si="2"/>
        <v>936.47460087082732</v>
      </c>
      <c r="P11" s="10"/>
    </row>
    <row r="12" spans="1:133">
      <c r="A12" s="12"/>
      <c r="B12" s="42">
        <v>536</v>
      </c>
      <c r="C12" s="19" t="s">
        <v>57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645231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645231</v>
      </c>
      <c r="O12" s="44">
        <f t="shared" si="2"/>
        <v>936.47460087082732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89686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89686</v>
      </c>
      <c r="O13" s="41">
        <f t="shared" si="2"/>
        <v>130.16835994194486</v>
      </c>
      <c r="P13" s="10"/>
    </row>
    <row r="14" spans="1:133">
      <c r="A14" s="12"/>
      <c r="B14" s="42">
        <v>541</v>
      </c>
      <c r="C14" s="19" t="s">
        <v>52</v>
      </c>
      <c r="D14" s="43">
        <v>89686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89686</v>
      </c>
      <c r="O14" s="44">
        <f t="shared" si="2"/>
        <v>130.16835994194486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SUM(D16:D17)</f>
        <v>52960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52960</v>
      </c>
      <c r="O15" s="41">
        <f t="shared" si="2"/>
        <v>76.865021770682148</v>
      </c>
      <c r="P15" s="9"/>
    </row>
    <row r="16" spans="1:133">
      <c r="A16" s="12"/>
      <c r="B16" s="42">
        <v>571</v>
      </c>
      <c r="C16" s="19" t="s">
        <v>30</v>
      </c>
      <c r="D16" s="43">
        <v>9651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9651</v>
      </c>
      <c r="O16" s="44">
        <f t="shared" si="2"/>
        <v>14.007256894049346</v>
      </c>
      <c r="P16" s="9"/>
    </row>
    <row r="17" spans="1:119">
      <c r="A17" s="12"/>
      <c r="B17" s="42">
        <v>572</v>
      </c>
      <c r="C17" s="19" t="s">
        <v>53</v>
      </c>
      <c r="D17" s="43">
        <v>43309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43309</v>
      </c>
      <c r="O17" s="44">
        <f t="shared" si="2"/>
        <v>62.8577648766328</v>
      </c>
      <c r="P17" s="9"/>
    </row>
    <row r="18" spans="1:119" ht="15.75">
      <c r="A18" s="26" t="s">
        <v>54</v>
      </c>
      <c r="B18" s="27"/>
      <c r="C18" s="28"/>
      <c r="D18" s="29">
        <f t="shared" ref="D18:M18" si="7">SUM(D19:D19)</f>
        <v>27526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7952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35478</v>
      </c>
      <c r="O18" s="41">
        <f t="shared" si="2"/>
        <v>51.492017416545721</v>
      </c>
      <c r="P18" s="9"/>
    </row>
    <row r="19" spans="1:119" ht="15.75" thickBot="1">
      <c r="A19" s="12"/>
      <c r="B19" s="42">
        <v>581</v>
      </c>
      <c r="C19" s="19" t="s">
        <v>55</v>
      </c>
      <c r="D19" s="43">
        <v>27526</v>
      </c>
      <c r="E19" s="43">
        <v>0</v>
      </c>
      <c r="F19" s="43">
        <v>0</v>
      </c>
      <c r="G19" s="43">
        <v>0</v>
      </c>
      <c r="H19" s="43">
        <v>0</v>
      </c>
      <c r="I19" s="43">
        <v>7952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35478</v>
      </c>
      <c r="O19" s="44">
        <f t="shared" si="2"/>
        <v>51.492017416545721</v>
      </c>
      <c r="P19" s="9"/>
    </row>
    <row r="20" spans="1:119" ht="16.5" thickBot="1">
      <c r="A20" s="13" t="s">
        <v>10</v>
      </c>
      <c r="B20" s="21"/>
      <c r="C20" s="20"/>
      <c r="D20" s="14">
        <f>SUM(D5,D9,D11,D13,D15,D18)</f>
        <v>372933</v>
      </c>
      <c r="E20" s="14">
        <f t="shared" ref="E20:M20" si="8">SUM(E5,E9,E11,E13,E15,E18)</f>
        <v>0</v>
      </c>
      <c r="F20" s="14">
        <f t="shared" si="8"/>
        <v>8475</v>
      </c>
      <c r="G20" s="14">
        <f t="shared" si="8"/>
        <v>39569</v>
      </c>
      <c r="H20" s="14">
        <f t="shared" si="8"/>
        <v>0</v>
      </c>
      <c r="I20" s="14">
        <f t="shared" si="8"/>
        <v>653183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1074160</v>
      </c>
      <c r="O20" s="35">
        <f t="shared" si="2"/>
        <v>1559.0130624092888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61</v>
      </c>
      <c r="M22" s="160"/>
      <c r="N22" s="160"/>
      <c r="O22" s="39">
        <v>689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38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2025-02-10T21:47:04Z</cp:lastPrinted>
  <dcterms:created xsi:type="dcterms:W3CDTF">2000-08-31T21:26:31Z</dcterms:created>
  <dcterms:modified xsi:type="dcterms:W3CDTF">2025-02-10T21:47:18Z</dcterms:modified>
</cp:coreProperties>
</file>