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42" documentId="11_EB70F7270843FC4294747B38E512759987E9A6A1" xr6:coauthVersionLast="47" xr6:coauthVersionMax="47" xr10:uidLastSave="{8CCDB6CA-7D57-4C60-B66B-E2421C448DB3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'2008'!$A$1:$O$27</definedName>
    <definedName name="_xlnm.Print_Area" localSheetId="14">'2009'!$A$1:$O$27</definedName>
    <definedName name="_xlnm.Print_Area" localSheetId="13">'2010'!$A$1:$O$26</definedName>
    <definedName name="_xlnm.Print_Area" localSheetId="12">'2011'!$A$1:$O$27</definedName>
    <definedName name="_xlnm.Print_Area" localSheetId="11">'2012'!$A$1:$O$28</definedName>
    <definedName name="_xlnm.Print_Area" localSheetId="10">'2013'!$A$1:$O$23</definedName>
    <definedName name="_xlnm.Print_Area" localSheetId="9">'2014'!$A$1:$O$27</definedName>
    <definedName name="_xlnm.Print_Area" localSheetId="8">'2015'!$A$1:$O$24</definedName>
    <definedName name="_xlnm.Print_Area" localSheetId="7">'2016'!$A$1:$O$22</definedName>
    <definedName name="_xlnm.Print_Area" localSheetId="6">'2017'!$A$1:$O$22</definedName>
    <definedName name="_xlnm.Print_Area" localSheetId="5">'2018'!$A$1:$O$28</definedName>
    <definedName name="_xlnm.Print_Area" localSheetId="4">'2019'!$A$1:$O$27</definedName>
    <definedName name="_xlnm.Print_Area" localSheetId="3">'2020'!$A$1:$O$27</definedName>
    <definedName name="_xlnm.Print_Area" localSheetId="2">'2021'!$A$1:$P$26</definedName>
    <definedName name="_xlnm.Print_Area" localSheetId="1">'2022'!$A$1:$P$26</definedName>
    <definedName name="_xlnm.Print_Area" localSheetId="0">'2023'!$A$1:$P$20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9" l="1"/>
  <c r="F16" i="49"/>
  <c r="G16" i="49"/>
  <c r="H16" i="49"/>
  <c r="I16" i="49"/>
  <c r="J16" i="49"/>
  <c r="K16" i="49"/>
  <c r="L16" i="49"/>
  <c r="M16" i="49"/>
  <c r="N16" i="49"/>
  <c r="D16" i="49"/>
  <c r="O15" i="49" l="1"/>
  <c r="P15" i="49" s="1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J22" i="48"/>
  <c r="L22" i="48"/>
  <c r="O21" i="48"/>
  <c r="P21" i="48"/>
  <c r="O20" i="48"/>
  <c r="P20" i="48"/>
  <c r="O19" i="48"/>
  <c r="P19" i="48"/>
  <c r="N18" i="48"/>
  <c r="M18" i="48"/>
  <c r="L18" i="48"/>
  <c r="K18" i="48"/>
  <c r="J18" i="48"/>
  <c r="I18" i="48"/>
  <c r="H18" i="48"/>
  <c r="G18" i="48"/>
  <c r="F18" i="48"/>
  <c r="F22" i="48" s="1"/>
  <c r="E18" i="48"/>
  <c r="D18" i="48"/>
  <c r="O18" i="48" s="1"/>
  <c r="P18" i="48" s="1"/>
  <c r="O17" i="48"/>
  <c r="P17" i="48"/>
  <c r="O16" i="48"/>
  <c r="P16" i="48" s="1"/>
  <c r="O15" i="48"/>
  <c r="P15" i="48" s="1"/>
  <c r="O14" i="48"/>
  <c r="P14" i="48"/>
  <c r="N13" i="48"/>
  <c r="M13" i="48"/>
  <c r="L13" i="48"/>
  <c r="K13" i="48"/>
  <c r="J13" i="48"/>
  <c r="I13" i="48"/>
  <c r="H13" i="48"/>
  <c r="G13" i="48"/>
  <c r="F13" i="48"/>
  <c r="E13" i="48"/>
  <c r="O13" i="48" s="1"/>
  <c r="P13" i="48" s="1"/>
  <c r="D13" i="48"/>
  <c r="O12" i="48"/>
  <c r="P12" i="48" s="1"/>
  <c r="N11" i="48"/>
  <c r="M11" i="48"/>
  <c r="L11" i="48"/>
  <c r="K11" i="48"/>
  <c r="K22" i="48" s="1"/>
  <c r="J11" i="48"/>
  <c r="I11" i="48"/>
  <c r="H11" i="48"/>
  <c r="G11" i="48"/>
  <c r="F11" i="48"/>
  <c r="E11" i="48"/>
  <c r="D11" i="48"/>
  <c r="D22" i="48" s="1"/>
  <c r="O10" i="48"/>
  <c r="P10" i="48"/>
  <c r="O9" i="48"/>
  <c r="P9" i="48"/>
  <c r="O8" i="48"/>
  <c r="P8" i="48"/>
  <c r="O7" i="48"/>
  <c r="P7" i="48"/>
  <c r="O6" i="48"/>
  <c r="P6" i="48"/>
  <c r="N5" i="48"/>
  <c r="N22" i="48" s="1"/>
  <c r="M5" i="48"/>
  <c r="M22" i="48" s="1"/>
  <c r="L5" i="48"/>
  <c r="K5" i="48"/>
  <c r="J5" i="48"/>
  <c r="I5" i="48"/>
  <c r="I22" i="48" s="1"/>
  <c r="H5" i="48"/>
  <c r="H22" i="48" s="1"/>
  <c r="G5" i="48"/>
  <c r="G22" i="48" s="1"/>
  <c r="F5" i="48"/>
  <c r="E5" i="48"/>
  <c r="E22" i="48" s="1"/>
  <c r="D5" i="48"/>
  <c r="E22" i="47"/>
  <c r="G22" i="47"/>
  <c r="K22" i="47"/>
  <c r="O21" i="47"/>
  <c r="P21" i="47" s="1"/>
  <c r="O20" i="47"/>
  <c r="P20" i="47"/>
  <c r="O19" i="47"/>
  <c r="P19" i="47" s="1"/>
  <c r="N18" i="47"/>
  <c r="M18" i="47"/>
  <c r="L18" i="47"/>
  <c r="K18" i="47"/>
  <c r="J18" i="47"/>
  <c r="I18" i="47"/>
  <c r="I22" i="47" s="1"/>
  <c r="H18" i="47"/>
  <c r="G18" i="47"/>
  <c r="F18" i="47"/>
  <c r="E18" i="47"/>
  <c r="D18" i="47"/>
  <c r="O17" i="47"/>
  <c r="P17" i="47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/>
  <c r="O14" i="47"/>
  <c r="P14" i="47"/>
  <c r="O13" i="47"/>
  <c r="P13" i="47"/>
  <c r="O12" i="47"/>
  <c r="P12" i="47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/>
  <c r="N5" i="47"/>
  <c r="N22" i="47" s="1"/>
  <c r="M5" i="47"/>
  <c r="M22" i="47" s="1"/>
  <c r="L5" i="47"/>
  <c r="L22" i="47" s="1"/>
  <c r="K5" i="47"/>
  <c r="J5" i="47"/>
  <c r="J22" i="47" s="1"/>
  <c r="I5" i="47"/>
  <c r="H5" i="47"/>
  <c r="H22" i="47" s="1"/>
  <c r="G5" i="47"/>
  <c r="F5" i="47"/>
  <c r="F22" i="47" s="1"/>
  <c r="E5" i="47"/>
  <c r="D5" i="47"/>
  <c r="D22" i="47" s="1"/>
  <c r="O22" i="47" s="1"/>
  <c r="P22" i="47" s="1"/>
  <c r="H23" i="45"/>
  <c r="J23" i="45"/>
  <c r="N22" i="45"/>
  <c r="O22" i="45" s="1"/>
  <c r="N21" i="45"/>
  <c r="O21" i="45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9" i="45" s="1"/>
  <c r="O19" i="45" s="1"/>
  <c r="N18" i="45"/>
  <c r="O18" i="45"/>
  <c r="M17" i="45"/>
  <c r="L17" i="45"/>
  <c r="K17" i="45"/>
  <c r="J17" i="45"/>
  <c r="I17" i="45"/>
  <c r="H17" i="45"/>
  <c r="G17" i="45"/>
  <c r="F17" i="45"/>
  <c r="E17" i="45"/>
  <c r="D17" i="45"/>
  <c r="N17" i="45" s="1"/>
  <c r="O17" i="45" s="1"/>
  <c r="N16" i="45"/>
  <c r="O16" i="45"/>
  <c r="N15" i="45"/>
  <c r="O15" i="45"/>
  <c r="N14" i="45"/>
  <c r="O14" i="45"/>
  <c r="N13" i="45"/>
  <c r="O13" i="45"/>
  <c r="M12" i="45"/>
  <c r="L12" i="45"/>
  <c r="K12" i="45"/>
  <c r="J12" i="45"/>
  <c r="I12" i="45"/>
  <c r="I23" i="45" s="1"/>
  <c r="H12" i="45"/>
  <c r="G12" i="45"/>
  <c r="F12" i="45"/>
  <c r="E12" i="45"/>
  <c r="D12" i="45"/>
  <c r="N11" i="45"/>
  <c r="O11" i="45"/>
  <c r="M10" i="45"/>
  <c r="L10" i="45"/>
  <c r="K10" i="45"/>
  <c r="K23" i="45" s="1"/>
  <c r="J10" i="45"/>
  <c r="I10" i="45"/>
  <c r="H10" i="45"/>
  <c r="G10" i="45"/>
  <c r="F10" i="45"/>
  <c r="N10" i="45" s="1"/>
  <c r="O10" i="45" s="1"/>
  <c r="E10" i="45"/>
  <c r="D10" i="45"/>
  <c r="N9" i="45"/>
  <c r="O9" i="45"/>
  <c r="N8" i="45"/>
  <c r="O8" i="45" s="1"/>
  <c r="N7" i="45"/>
  <c r="O7" i="45"/>
  <c r="N6" i="45"/>
  <c r="O6" i="45" s="1"/>
  <c r="M5" i="45"/>
  <c r="M23" i="45" s="1"/>
  <c r="L5" i="45"/>
  <c r="L23" i="45" s="1"/>
  <c r="K5" i="45"/>
  <c r="J5" i="45"/>
  <c r="I5" i="45"/>
  <c r="H5" i="45"/>
  <c r="G5" i="45"/>
  <c r="G23" i="45" s="1"/>
  <c r="F5" i="45"/>
  <c r="F23" i="45" s="1"/>
  <c r="E5" i="45"/>
  <c r="E23" i="45" s="1"/>
  <c r="D5" i="45"/>
  <c r="N5" i="45" s="1"/>
  <c r="O5" i="45" s="1"/>
  <c r="I23" i="44"/>
  <c r="N22" i="44"/>
  <c r="O22" i="44"/>
  <c r="N21" i="44"/>
  <c r="O21" i="44"/>
  <c r="N20" i="44"/>
  <c r="O20" i="44"/>
  <c r="M19" i="44"/>
  <c r="L19" i="44"/>
  <c r="K19" i="44"/>
  <c r="J19" i="44"/>
  <c r="I19" i="44"/>
  <c r="H19" i="44"/>
  <c r="G19" i="44"/>
  <c r="F19" i="44"/>
  <c r="E19" i="44"/>
  <c r="D19" i="44"/>
  <c r="N18" i="44"/>
  <c r="O18" i="44"/>
  <c r="M17" i="44"/>
  <c r="M23" i="44" s="1"/>
  <c r="L17" i="44"/>
  <c r="K17" i="44"/>
  <c r="J17" i="44"/>
  <c r="I17" i="44"/>
  <c r="H17" i="44"/>
  <c r="G17" i="44"/>
  <c r="F17" i="44"/>
  <c r="E17" i="44"/>
  <c r="D17" i="44"/>
  <c r="N17" i="44" s="1"/>
  <c r="O17" i="44" s="1"/>
  <c r="N16" i="44"/>
  <c r="O16" i="44"/>
  <c r="N15" i="44"/>
  <c r="O15" i="44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/>
  <c r="M10" i="44"/>
  <c r="L10" i="44"/>
  <c r="N10" i="44" s="1"/>
  <c r="O10" i="44" s="1"/>
  <c r="K10" i="44"/>
  <c r="J10" i="44"/>
  <c r="I10" i="44"/>
  <c r="H10" i="44"/>
  <c r="H23" i="44" s="1"/>
  <c r="G10" i="44"/>
  <c r="F10" i="44"/>
  <c r="E10" i="44"/>
  <c r="D10" i="44"/>
  <c r="D23" i="44" s="1"/>
  <c r="N9" i="44"/>
  <c r="O9" i="44" s="1"/>
  <c r="N8" i="44"/>
  <c r="O8" i="44"/>
  <c r="N7" i="44"/>
  <c r="O7" i="44"/>
  <c r="N6" i="44"/>
  <c r="O6" i="44"/>
  <c r="M5" i="44"/>
  <c r="L5" i="44"/>
  <c r="L23" i="44" s="1"/>
  <c r="K5" i="44"/>
  <c r="K23" i="44" s="1"/>
  <c r="J5" i="44"/>
  <c r="J23" i="44" s="1"/>
  <c r="I5" i="44"/>
  <c r="H5" i="44"/>
  <c r="G5" i="44"/>
  <c r="G23" i="44" s="1"/>
  <c r="F5" i="44"/>
  <c r="F23" i="44" s="1"/>
  <c r="E5" i="44"/>
  <c r="E23" i="44" s="1"/>
  <c r="D5" i="44"/>
  <c r="G24" i="43"/>
  <c r="N23" i="43"/>
  <c r="O23" i="43"/>
  <c r="N22" i="43"/>
  <c r="O22" i="43"/>
  <c r="N21" i="43"/>
  <c r="O21" i="43"/>
  <c r="N20" i="43"/>
  <c r="O20" i="43"/>
  <c r="M19" i="43"/>
  <c r="L19" i="43"/>
  <c r="K19" i="43"/>
  <c r="J19" i="43"/>
  <c r="I19" i="43"/>
  <c r="H19" i="43"/>
  <c r="G19" i="43"/>
  <c r="F19" i="43"/>
  <c r="E19" i="43"/>
  <c r="D19" i="43"/>
  <c r="N18" i="43"/>
  <c r="O18" i="43"/>
  <c r="N17" i="43"/>
  <c r="O17" i="43"/>
  <c r="M16" i="43"/>
  <c r="L16" i="43"/>
  <c r="N16" i="43" s="1"/>
  <c r="O16" i="43" s="1"/>
  <c r="K16" i="43"/>
  <c r="J16" i="43"/>
  <c r="I16" i="43"/>
  <c r="H16" i="43"/>
  <c r="G16" i="43"/>
  <c r="F16" i="43"/>
  <c r="E16" i="43"/>
  <c r="D16" i="43"/>
  <c r="N15" i="43"/>
  <c r="O15" i="43" s="1"/>
  <c r="N14" i="43"/>
  <c r="O14" i="43"/>
  <c r="N13" i="43"/>
  <c r="O13" i="43"/>
  <c r="M12" i="43"/>
  <c r="L12" i="43"/>
  <c r="K12" i="43"/>
  <c r="J12" i="43"/>
  <c r="J24" i="43" s="1"/>
  <c r="I12" i="43"/>
  <c r="H12" i="43"/>
  <c r="N12" i="43" s="1"/>
  <c r="O12" i="43" s="1"/>
  <c r="G12" i="43"/>
  <c r="F12" i="43"/>
  <c r="E12" i="43"/>
  <c r="D12" i="43"/>
  <c r="N11" i="43"/>
  <c r="O11" i="43" s="1"/>
  <c r="M10" i="43"/>
  <c r="L10" i="43"/>
  <c r="K10" i="43"/>
  <c r="J10" i="43"/>
  <c r="I10" i="43"/>
  <c r="H10" i="43"/>
  <c r="G10" i="43"/>
  <c r="F10" i="43"/>
  <c r="E10" i="43"/>
  <c r="E24" i="43" s="1"/>
  <c r="D10" i="43"/>
  <c r="N9" i="43"/>
  <c r="O9" i="43"/>
  <c r="N8" i="43"/>
  <c r="O8" i="43"/>
  <c r="N7" i="43"/>
  <c r="O7" i="43"/>
  <c r="N6" i="43"/>
  <c r="O6" i="43"/>
  <c r="M5" i="43"/>
  <c r="M24" i="43" s="1"/>
  <c r="L5" i="43"/>
  <c r="K5" i="43"/>
  <c r="K24" i="43" s="1"/>
  <c r="J5" i="43"/>
  <c r="I5" i="43"/>
  <c r="I24" i="43" s="1"/>
  <c r="H5" i="43"/>
  <c r="H24" i="43" s="1"/>
  <c r="G5" i="43"/>
  <c r="F5" i="43"/>
  <c r="F24" i="43" s="1"/>
  <c r="E5" i="43"/>
  <c r="D5" i="43"/>
  <c r="D24" i="43" s="1"/>
  <c r="N17" i="42"/>
  <c r="O17" i="42" s="1"/>
  <c r="M16" i="42"/>
  <c r="L16" i="42"/>
  <c r="K16" i="42"/>
  <c r="J16" i="42"/>
  <c r="I16" i="42"/>
  <c r="H16" i="42"/>
  <c r="G16" i="42"/>
  <c r="F16" i="42"/>
  <c r="E16" i="42"/>
  <c r="E18" i="42" s="1"/>
  <c r="D16" i="42"/>
  <c r="N15" i="42"/>
  <c r="O15" i="42"/>
  <c r="N14" i="42"/>
  <c r="O14" i="42"/>
  <c r="N13" i="42"/>
  <c r="O13" i="42"/>
  <c r="M12" i="42"/>
  <c r="L12" i="42"/>
  <c r="K12" i="42"/>
  <c r="J12" i="42"/>
  <c r="I12" i="42"/>
  <c r="H12" i="42"/>
  <c r="G12" i="42"/>
  <c r="F12" i="42"/>
  <c r="E12" i="42"/>
  <c r="D12" i="42"/>
  <c r="N11" i="42"/>
  <c r="O11" i="42"/>
  <c r="M10" i="42"/>
  <c r="M18" i="42" s="1"/>
  <c r="L10" i="42"/>
  <c r="K10" i="42"/>
  <c r="J10" i="42"/>
  <c r="J18" i="42" s="1"/>
  <c r="I10" i="42"/>
  <c r="I18" i="42" s="1"/>
  <c r="H10" i="42"/>
  <c r="N10" i="42" s="1"/>
  <c r="O10" i="42" s="1"/>
  <c r="G10" i="42"/>
  <c r="F10" i="42"/>
  <c r="E10" i="42"/>
  <c r="D10" i="42"/>
  <c r="D18" i="42" s="1"/>
  <c r="N9" i="42"/>
  <c r="O9" i="42" s="1"/>
  <c r="N8" i="42"/>
  <c r="O8" i="42"/>
  <c r="N7" i="42"/>
  <c r="O7" i="42" s="1"/>
  <c r="N6" i="42"/>
  <c r="O6" i="42"/>
  <c r="M5" i="42"/>
  <c r="L5" i="42"/>
  <c r="L18" i="42" s="1"/>
  <c r="K5" i="42"/>
  <c r="K18" i="42" s="1"/>
  <c r="J5" i="42"/>
  <c r="I5" i="42"/>
  <c r="H5" i="42"/>
  <c r="H18" i="42" s="1"/>
  <c r="G5" i="42"/>
  <c r="G18" i="42" s="1"/>
  <c r="F5" i="42"/>
  <c r="N5" i="42" s="1"/>
  <c r="O5" i="42" s="1"/>
  <c r="E5" i="42"/>
  <c r="D5" i="42"/>
  <c r="G18" i="41"/>
  <c r="M18" i="41"/>
  <c r="D18" i="41"/>
  <c r="N17" i="41"/>
  <c r="O17" i="41"/>
  <c r="N16" i="41"/>
  <c r="O16" i="41" s="1"/>
  <c r="N15" i="41"/>
  <c r="O15" i="41"/>
  <c r="N14" i="41"/>
  <c r="O14" i="41"/>
  <c r="M13" i="41"/>
  <c r="L13" i="41"/>
  <c r="K13" i="41"/>
  <c r="J13" i="41"/>
  <c r="I13" i="41"/>
  <c r="I18" i="41" s="1"/>
  <c r="H13" i="41"/>
  <c r="G13" i="41"/>
  <c r="F13" i="41"/>
  <c r="E13" i="41"/>
  <c r="N13" i="41" s="1"/>
  <c r="O13" i="41" s="1"/>
  <c r="D13" i="41"/>
  <c r="N12" i="41"/>
  <c r="O12" i="41"/>
  <c r="N11" i="41"/>
  <c r="O11" i="41"/>
  <c r="N10" i="41"/>
  <c r="O10" i="41" s="1"/>
  <c r="M9" i="41"/>
  <c r="L9" i="41"/>
  <c r="K9" i="41"/>
  <c r="J9" i="41"/>
  <c r="N9" i="41" s="1"/>
  <c r="O9" i="41" s="1"/>
  <c r="I9" i="41"/>
  <c r="H9" i="41"/>
  <c r="G9" i="41"/>
  <c r="F9" i="41"/>
  <c r="E9" i="41"/>
  <c r="E18" i="41" s="1"/>
  <c r="D9" i="41"/>
  <c r="N8" i="41"/>
  <c r="O8" i="41"/>
  <c r="N7" i="41"/>
  <c r="O7" i="41" s="1"/>
  <c r="N6" i="41"/>
  <c r="O6" i="41"/>
  <c r="M5" i="41"/>
  <c r="L5" i="41"/>
  <c r="L18" i="41" s="1"/>
  <c r="K5" i="41"/>
  <c r="K18" i="41" s="1"/>
  <c r="J5" i="41"/>
  <c r="J18" i="41" s="1"/>
  <c r="I5" i="41"/>
  <c r="H5" i="41"/>
  <c r="H18" i="41" s="1"/>
  <c r="G5" i="41"/>
  <c r="F5" i="41"/>
  <c r="F18" i="41" s="1"/>
  <c r="E5" i="41"/>
  <c r="D5" i="41"/>
  <c r="K20" i="40"/>
  <c r="N19" i="40"/>
  <c r="O19" i="40"/>
  <c r="N18" i="40"/>
  <c r="O18" i="40" s="1"/>
  <c r="N17" i="40"/>
  <c r="O17" i="40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/>
  <c r="N12" i="40"/>
  <c r="O12" i="40"/>
  <c r="N11" i="40"/>
  <c r="O11" i="40" s="1"/>
  <c r="N10" i="40"/>
  <c r="O10" i="40"/>
  <c r="M9" i="40"/>
  <c r="L9" i="40"/>
  <c r="L20" i="40" s="1"/>
  <c r="K9" i="40"/>
  <c r="J9" i="40"/>
  <c r="I9" i="40"/>
  <c r="H9" i="40"/>
  <c r="G9" i="40"/>
  <c r="G20" i="40" s="1"/>
  <c r="F9" i="40"/>
  <c r="E9" i="40"/>
  <c r="E20" i="40" s="1"/>
  <c r="D9" i="40"/>
  <c r="N9" i="40" s="1"/>
  <c r="O9" i="40" s="1"/>
  <c r="N8" i="40"/>
  <c r="O8" i="40"/>
  <c r="N7" i="40"/>
  <c r="O7" i="40"/>
  <c r="N6" i="40"/>
  <c r="O6" i="40"/>
  <c r="M5" i="40"/>
  <c r="M20" i="40" s="1"/>
  <c r="L5" i="40"/>
  <c r="K5" i="40"/>
  <c r="J5" i="40"/>
  <c r="J20" i="40" s="1"/>
  <c r="I5" i="40"/>
  <c r="I20" i="40" s="1"/>
  <c r="H5" i="40"/>
  <c r="H20" i="40" s="1"/>
  <c r="G5" i="40"/>
  <c r="F5" i="40"/>
  <c r="F20" i="40" s="1"/>
  <c r="E5" i="40"/>
  <c r="D5" i="40"/>
  <c r="N5" i="40" s="1"/>
  <c r="O5" i="40" s="1"/>
  <c r="N22" i="39"/>
  <c r="O22" i="39" s="1"/>
  <c r="N21" i="39"/>
  <c r="O21" i="39"/>
  <c r="N20" i="39"/>
  <c r="O20" i="39"/>
  <c r="N19" i="39"/>
  <c r="O19" i="39"/>
  <c r="M18" i="39"/>
  <c r="L18" i="39"/>
  <c r="K18" i="39"/>
  <c r="J18" i="39"/>
  <c r="I18" i="39"/>
  <c r="H18" i="39"/>
  <c r="G18" i="39"/>
  <c r="F18" i="39"/>
  <c r="E18" i="39"/>
  <c r="D18" i="39"/>
  <c r="N18" i="39" s="1"/>
  <c r="O18" i="39" s="1"/>
  <c r="N17" i="39"/>
  <c r="O17" i="39" s="1"/>
  <c r="M16" i="39"/>
  <c r="L16" i="39"/>
  <c r="K16" i="39"/>
  <c r="J16" i="39"/>
  <c r="N16" i="39" s="1"/>
  <c r="O16" i="39" s="1"/>
  <c r="I16" i="39"/>
  <c r="H16" i="39"/>
  <c r="G16" i="39"/>
  <c r="F16" i="39"/>
  <c r="E16" i="39"/>
  <c r="D16" i="39"/>
  <c r="N15" i="39"/>
  <c r="O15" i="39"/>
  <c r="N14" i="39"/>
  <c r="O14" i="39" s="1"/>
  <c r="N13" i="39"/>
  <c r="O13" i="39"/>
  <c r="N12" i="39"/>
  <c r="O12" i="39"/>
  <c r="M11" i="39"/>
  <c r="L11" i="39"/>
  <c r="L23" i="39" s="1"/>
  <c r="K11" i="39"/>
  <c r="J11" i="39"/>
  <c r="J23" i="39" s="1"/>
  <c r="I11" i="39"/>
  <c r="H11" i="39"/>
  <c r="G11" i="39"/>
  <c r="F11" i="39"/>
  <c r="E11" i="39"/>
  <c r="D11" i="39"/>
  <c r="N10" i="39"/>
  <c r="O10" i="39" s="1"/>
  <c r="M9" i="39"/>
  <c r="L9" i="39"/>
  <c r="K9" i="39"/>
  <c r="J9" i="39"/>
  <c r="I9" i="39"/>
  <c r="H9" i="39"/>
  <c r="G9" i="39"/>
  <c r="F9" i="39"/>
  <c r="E9" i="39"/>
  <c r="D9" i="39"/>
  <c r="N9" i="39" s="1"/>
  <c r="O9" i="39" s="1"/>
  <c r="N8" i="39"/>
  <c r="O8" i="39"/>
  <c r="N7" i="39"/>
  <c r="O7" i="39"/>
  <c r="N6" i="39"/>
  <c r="O6" i="39"/>
  <c r="M5" i="39"/>
  <c r="M23" i="39" s="1"/>
  <c r="L5" i="39"/>
  <c r="K5" i="39"/>
  <c r="K23" i="39" s="1"/>
  <c r="J5" i="39"/>
  <c r="I5" i="39"/>
  <c r="I23" i="39"/>
  <c r="H5" i="39"/>
  <c r="H23" i="39" s="1"/>
  <c r="G5" i="39"/>
  <c r="G23" i="39"/>
  <c r="F5" i="39"/>
  <c r="F23" i="39"/>
  <c r="E5" i="39"/>
  <c r="D5" i="39"/>
  <c r="N5" i="39" s="1"/>
  <c r="O5" i="39" s="1"/>
  <c r="N18" i="38"/>
  <c r="O18" i="38" s="1"/>
  <c r="M17" i="38"/>
  <c r="M19" i="38" s="1"/>
  <c r="L17" i="38"/>
  <c r="L19" i="38" s="1"/>
  <c r="K17" i="38"/>
  <c r="J17" i="38"/>
  <c r="I17" i="38"/>
  <c r="I19" i="38" s="1"/>
  <c r="H17" i="38"/>
  <c r="G17" i="38"/>
  <c r="F17" i="38"/>
  <c r="E17" i="38"/>
  <c r="N17" i="38" s="1"/>
  <c r="O17" i="38" s="1"/>
  <c r="D17" i="38"/>
  <c r="N16" i="38"/>
  <c r="O16" i="38" s="1"/>
  <c r="M15" i="38"/>
  <c r="L15" i="38"/>
  <c r="K15" i="38"/>
  <c r="J15" i="38"/>
  <c r="I15" i="38"/>
  <c r="H15" i="38"/>
  <c r="G15" i="38"/>
  <c r="F15" i="38"/>
  <c r="N15" i="38" s="1"/>
  <c r="O15" i="38" s="1"/>
  <c r="E15" i="38"/>
  <c r="D15" i="38"/>
  <c r="N14" i="38"/>
  <c r="O14" i="38"/>
  <c r="N13" i="38"/>
  <c r="O13" i="38" s="1"/>
  <c r="N12" i="38"/>
  <c r="O12" i="38" s="1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K19" i="38" s="1"/>
  <c r="J5" i="38"/>
  <c r="J19" i="38"/>
  <c r="I5" i="38"/>
  <c r="H5" i="38"/>
  <c r="H19" i="38" s="1"/>
  <c r="G5" i="38"/>
  <c r="G19" i="38"/>
  <c r="F5" i="38"/>
  <c r="E5" i="38"/>
  <c r="D5" i="38"/>
  <c r="N5" i="38" s="1"/>
  <c r="O5" i="38" s="1"/>
  <c r="N22" i="37"/>
  <c r="O22" i="37"/>
  <c r="N21" i="37"/>
  <c r="O21" i="37"/>
  <c r="N20" i="37"/>
  <c r="O20" i="37" s="1"/>
  <c r="M19" i="37"/>
  <c r="L19" i="37"/>
  <c r="K19" i="37"/>
  <c r="K23" i="37" s="1"/>
  <c r="J19" i="37"/>
  <c r="I19" i="37"/>
  <c r="I23" i="37"/>
  <c r="H19" i="37"/>
  <c r="G19" i="37"/>
  <c r="F19" i="37"/>
  <c r="E19" i="37"/>
  <c r="N19" i="37" s="1"/>
  <c r="O19" i="37" s="1"/>
  <c r="D19" i="37"/>
  <c r="N18" i="37"/>
  <c r="O18" i="37" s="1"/>
  <c r="M17" i="37"/>
  <c r="L17" i="37"/>
  <c r="K17" i="37"/>
  <c r="J17" i="37"/>
  <c r="I17" i="37"/>
  <c r="H17" i="37"/>
  <c r="G17" i="37"/>
  <c r="F17" i="37"/>
  <c r="N17" i="37" s="1"/>
  <c r="O17" i="37" s="1"/>
  <c r="E17" i="37"/>
  <c r="D17" i="37"/>
  <c r="N16" i="37"/>
  <c r="O16" i="37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G23" i="37" s="1"/>
  <c r="F12" i="37"/>
  <c r="E12" i="37"/>
  <c r="D12" i="37"/>
  <c r="N12" i="37" s="1"/>
  <c r="O12" i="37" s="1"/>
  <c r="N11" i="37"/>
  <c r="O11" i="37" s="1"/>
  <c r="M10" i="37"/>
  <c r="L10" i="37"/>
  <c r="L23" i="37" s="1"/>
  <c r="K10" i="37"/>
  <c r="J10" i="37"/>
  <c r="J23" i="37" s="1"/>
  <c r="I10" i="37"/>
  <c r="H10" i="37"/>
  <c r="G10" i="37"/>
  <c r="F10" i="37"/>
  <c r="E10" i="37"/>
  <c r="D10" i="37"/>
  <c r="N10" i="37" s="1"/>
  <c r="O10" i="37" s="1"/>
  <c r="N9" i="37"/>
  <c r="O9" i="37" s="1"/>
  <c r="N8" i="37"/>
  <c r="O8" i="37"/>
  <c r="N7" i="37"/>
  <c r="O7" i="37"/>
  <c r="N6" i="37"/>
  <c r="O6" i="37" s="1"/>
  <c r="M5" i="37"/>
  <c r="M23" i="37"/>
  <c r="L5" i="37"/>
  <c r="K5" i="37"/>
  <c r="J5" i="37"/>
  <c r="I5" i="37"/>
  <c r="H5" i="37"/>
  <c r="H23" i="37" s="1"/>
  <c r="G5" i="37"/>
  <c r="F5" i="37"/>
  <c r="E5" i="37"/>
  <c r="D5" i="37"/>
  <c r="N5" i="37"/>
  <c r="O5" i="37" s="1"/>
  <c r="D23" i="37"/>
  <c r="N23" i="36"/>
  <c r="O23" i="36" s="1"/>
  <c r="N22" i="36"/>
  <c r="O22" i="36"/>
  <c r="N21" i="36"/>
  <c r="O21" i="36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9" i="36" s="1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 s="1"/>
  <c r="N15" i="36"/>
  <c r="O15" i="36"/>
  <c r="N14" i="36"/>
  <c r="O14" i="36"/>
  <c r="N13" i="36"/>
  <c r="O13" i="36" s="1"/>
  <c r="M12" i="36"/>
  <c r="L12" i="36"/>
  <c r="L24" i="36" s="1"/>
  <c r="K12" i="36"/>
  <c r="J12" i="36"/>
  <c r="J24" i="36" s="1"/>
  <c r="I12" i="36"/>
  <c r="H12" i="36"/>
  <c r="G12" i="36"/>
  <c r="F12" i="36"/>
  <c r="E12" i="36"/>
  <c r="D12" i="36"/>
  <c r="N12" i="36" s="1"/>
  <c r="O12" i="36" s="1"/>
  <c r="N11" i="36"/>
  <c r="O11" i="36" s="1"/>
  <c r="M10" i="36"/>
  <c r="L10" i="36"/>
  <c r="K10" i="36"/>
  <c r="J10" i="36"/>
  <c r="I10" i="36"/>
  <c r="H10" i="36"/>
  <c r="G10" i="36"/>
  <c r="F10" i="36"/>
  <c r="E10" i="36"/>
  <c r="E24" i="36" s="1"/>
  <c r="D10" i="36"/>
  <c r="N10" i="36" s="1"/>
  <c r="O10" i="36" s="1"/>
  <c r="N9" i="36"/>
  <c r="O9" i="36"/>
  <c r="N8" i="36"/>
  <c r="O8" i="36" s="1"/>
  <c r="N7" i="36"/>
  <c r="O7" i="36"/>
  <c r="N6" i="36"/>
  <c r="O6" i="36"/>
  <c r="M5" i="36"/>
  <c r="M24" i="36" s="1"/>
  <c r="L5" i="36"/>
  <c r="K5" i="36"/>
  <c r="K24" i="36" s="1"/>
  <c r="J5" i="36"/>
  <c r="I5" i="36"/>
  <c r="I24" i="36"/>
  <c r="H5" i="36"/>
  <c r="H24" i="36" s="1"/>
  <c r="G5" i="36"/>
  <c r="G24" i="36" s="1"/>
  <c r="F5" i="36"/>
  <c r="F24" i="36" s="1"/>
  <c r="E5" i="36"/>
  <c r="D5" i="36"/>
  <c r="D24" i="36" s="1"/>
  <c r="N22" i="35"/>
  <c r="O22" i="35"/>
  <c r="N21" i="35"/>
  <c r="O21" i="35" s="1"/>
  <c r="N20" i="35"/>
  <c r="O20" i="35"/>
  <c r="N19" i="35"/>
  <c r="O19" i="35" s="1"/>
  <c r="M18" i="35"/>
  <c r="L18" i="35"/>
  <c r="K18" i="35"/>
  <c r="J18" i="35"/>
  <c r="I18" i="35"/>
  <c r="I23" i="35"/>
  <c r="H18" i="35"/>
  <c r="G18" i="35"/>
  <c r="F18" i="35"/>
  <c r="E18" i="35"/>
  <c r="N18" i="35" s="1"/>
  <c r="O18" i="35" s="1"/>
  <c r="D18" i="35"/>
  <c r="N17" i="35"/>
  <c r="O17" i="35"/>
  <c r="M16" i="35"/>
  <c r="L16" i="35"/>
  <c r="K16" i="35"/>
  <c r="J16" i="35"/>
  <c r="I16" i="35"/>
  <c r="H16" i="35"/>
  <c r="G16" i="35"/>
  <c r="F16" i="35"/>
  <c r="N16" i="35" s="1"/>
  <c r="O16" i="35" s="1"/>
  <c r="E16" i="35"/>
  <c r="D16" i="35"/>
  <c r="N15" i="35"/>
  <c r="O15" i="35" s="1"/>
  <c r="N14" i="35"/>
  <c r="O14" i="35"/>
  <c r="N13" i="35"/>
  <c r="O13" i="35" s="1"/>
  <c r="N12" i="35"/>
  <c r="O12" i="35"/>
  <c r="M11" i="35"/>
  <c r="L11" i="35"/>
  <c r="L23" i="35" s="1"/>
  <c r="K11" i="35"/>
  <c r="J11" i="35"/>
  <c r="J23" i="35" s="1"/>
  <c r="I11" i="35"/>
  <c r="H11" i="35"/>
  <c r="H23" i="35" s="1"/>
  <c r="G11" i="35"/>
  <c r="F11" i="35"/>
  <c r="F23" i="35" s="1"/>
  <c r="E11" i="35"/>
  <c r="E23" i="35" s="1"/>
  <c r="D11" i="35"/>
  <c r="N11" i="35"/>
  <c r="O11" i="35" s="1"/>
  <c r="N10" i="35"/>
  <c r="O10" i="35" s="1"/>
  <c r="M9" i="35"/>
  <c r="L9" i="35"/>
  <c r="K9" i="35"/>
  <c r="J9" i="35"/>
  <c r="I9" i="35"/>
  <c r="H9" i="35"/>
  <c r="G9" i="35"/>
  <c r="F9" i="35"/>
  <c r="E9" i="35"/>
  <c r="D9" i="35"/>
  <c r="N9" i="35" s="1"/>
  <c r="O9" i="35" s="1"/>
  <c r="N8" i="35"/>
  <c r="O8" i="35"/>
  <c r="N7" i="35"/>
  <c r="O7" i="35" s="1"/>
  <c r="N6" i="35"/>
  <c r="O6" i="35" s="1"/>
  <c r="M5" i="35"/>
  <c r="M23" i="35" s="1"/>
  <c r="L5" i="35"/>
  <c r="K5" i="35"/>
  <c r="K23" i="35" s="1"/>
  <c r="J5" i="35"/>
  <c r="I5" i="35"/>
  <c r="H5" i="35"/>
  <c r="G5" i="35"/>
  <c r="G23" i="35" s="1"/>
  <c r="F5" i="35"/>
  <c r="E5" i="35"/>
  <c r="D5" i="35"/>
  <c r="N5" i="35" s="1"/>
  <c r="O5" i="35" s="1"/>
  <c r="N21" i="34"/>
  <c r="O21" i="34"/>
  <c r="N20" i="34"/>
  <c r="O20" i="34"/>
  <c r="N19" i="34"/>
  <c r="O19" i="34"/>
  <c r="M18" i="34"/>
  <c r="L18" i="34"/>
  <c r="L22" i="34" s="1"/>
  <c r="K18" i="34"/>
  <c r="J18" i="34"/>
  <c r="J22" i="34"/>
  <c r="I18" i="34"/>
  <c r="H18" i="34"/>
  <c r="G18" i="34"/>
  <c r="F18" i="34"/>
  <c r="F22" i="34"/>
  <c r="E18" i="34"/>
  <c r="E22" i="34" s="1"/>
  <c r="D18" i="34"/>
  <c r="D22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6" i="34" s="1"/>
  <c r="O16" i="34" s="1"/>
  <c r="N15" i="34"/>
  <c r="O15" i="34"/>
  <c r="N14" i="34"/>
  <c r="O14" i="34"/>
  <c r="N13" i="34"/>
  <c r="O13" i="34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N11" i="34" s="1"/>
  <c r="O11" i="34" s="1"/>
  <c r="N10" i="34"/>
  <c r="O10" i="34" s="1"/>
  <c r="N9" i="34"/>
  <c r="O9" i="34"/>
  <c r="N8" i="34"/>
  <c r="O8" i="34"/>
  <c r="N7" i="34"/>
  <c r="O7" i="34"/>
  <c r="N6" i="34"/>
  <c r="O6" i="34" s="1"/>
  <c r="M5" i="34"/>
  <c r="M22" i="34" s="1"/>
  <c r="L5" i="34"/>
  <c r="K5" i="34"/>
  <c r="K22" i="34"/>
  <c r="J5" i="34"/>
  <c r="I5" i="34"/>
  <c r="H5" i="34"/>
  <c r="H22" i="34"/>
  <c r="G5" i="34"/>
  <c r="G22" i="34" s="1"/>
  <c r="F5" i="34"/>
  <c r="E5" i="34"/>
  <c r="D5" i="34"/>
  <c r="N5" i="34" s="1"/>
  <c r="O5" i="34" s="1"/>
  <c r="N18" i="33"/>
  <c r="O18" i="33" s="1"/>
  <c r="N13" i="33"/>
  <c r="O13" i="33" s="1"/>
  <c r="N14" i="33"/>
  <c r="O14" i="33"/>
  <c r="N15" i="33"/>
  <c r="O15" i="33" s="1"/>
  <c r="N16" i="33"/>
  <c r="O16" i="33"/>
  <c r="E17" i="33"/>
  <c r="F17" i="33"/>
  <c r="N17" i="33" s="1"/>
  <c r="O17" i="33" s="1"/>
  <c r="G17" i="33"/>
  <c r="H17" i="33"/>
  <c r="I17" i="33"/>
  <c r="J17" i="33"/>
  <c r="J23" i="33" s="1"/>
  <c r="K17" i="33"/>
  <c r="L17" i="33"/>
  <c r="M17" i="33"/>
  <c r="D17" i="33"/>
  <c r="E12" i="33"/>
  <c r="F12" i="33"/>
  <c r="G12" i="33"/>
  <c r="H12" i="33"/>
  <c r="I12" i="33"/>
  <c r="J12" i="33"/>
  <c r="K12" i="33"/>
  <c r="L12" i="33"/>
  <c r="M12" i="33"/>
  <c r="D12" i="33"/>
  <c r="N12" i="33"/>
  <c r="O12" i="33" s="1"/>
  <c r="E10" i="33"/>
  <c r="E23" i="33" s="1"/>
  <c r="F10" i="33"/>
  <c r="G10" i="33"/>
  <c r="G23" i="33"/>
  <c r="H10" i="33"/>
  <c r="H23" i="33" s="1"/>
  <c r="I10" i="33"/>
  <c r="I23" i="33" s="1"/>
  <c r="J10" i="33"/>
  <c r="K10" i="33"/>
  <c r="L10" i="33"/>
  <c r="M10" i="33"/>
  <c r="D10" i="33"/>
  <c r="N10" i="33" s="1"/>
  <c r="O10" i="33" s="1"/>
  <c r="E5" i="33"/>
  <c r="F5" i="33"/>
  <c r="F23" i="33" s="1"/>
  <c r="G5" i="33"/>
  <c r="H5" i="33"/>
  <c r="I5" i="33"/>
  <c r="J5" i="33"/>
  <c r="K5" i="33"/>
  <c r="K23" i="33" s="1"/>
  <c r="L5" i="33"/>
  <c r="L23" i="33" s="1"/>
  <c r="M5" i="33"/>
  <c r="M23" i="33"/>
  <c r="D5" i="33"/>
  <c r="N5" i="33" s="1"/>
  <c r="O5" i="33" s="1"/>
  <c r="N21" i="33"/>
  <c r="N22" i="33"/>
  <c r="O22" i="33" s="1"/>
  <c r="N20" i="33"/>
  <c r="O20" i="33"/>
  <c r="E19" i="33"/>
  <c r="F19" i="33"/>
  <c r="G19" i="33"/>
  <c r="H19" i="33"/>
  <c r="I19" i="33"/>
  <c r="J19" i="33"/>
  <c r="K19" i="33"/>
  <c r="L19" i="33"/>
  <c r="M19" i="33"/>
  <c r="D19" i="33"/>
  <c r="N19" i="33"/>
  <c r="O19" i="33"/>
  <c r="O21" i="33"/>
  <c r="N11" i="33"/>
  <c r="O11" i="33" s="1"/>
  <c r="N6" i="33"/>
  <c r="O6" i="33" s="1"/>
  <c r="N7" i="33"/>
  <c r="O7" i="33"/>
  <c r="N8" i="33"/>
  <c r="O8" i="33" s="1"/>
  <c r="N9" i="33"/>
  <c r="O9" i="33"/>
  <c r="D19" i="38"/>
  <c r="F19" i="38"/>
  <c r="F23" i="37"/>
  <c r="D23" i="35"/>
  <c r="N11" i="39"/>
  <c r="O11" i="39" s="1"/>
  <c r="E23" i="39"/>
  <c r="I22" i="34"/>
  <c r="E23" i="37"/>
  <c r="N23" i="37" s="1"/>
  <c r="O23" i="37" s="1"/>
  <c r="N16" i="40"/>
  <c r="O16" i="40"/>
  <c r="N14" i="40"/>
  <c r="O14" i="40"/>
  <c r="N5" i="41"/>
  <c r="O5" i="41" s="1"/>
  <c r="N12" i="42"/>
  <c r="O12" i="42"/>
  <c r="N16" i="42"/>
  <c r="O16" i="42"/>
  <c r="N19" i="43"/>
  <c r="O19" i="43" s="1"/>
  <c r="N10" i="43"/>
  <c r="O10" i="43" s="1"/>
  <c r="N12" i="44"/>
  <c r="O12" i="44"/>
  <c r="N19" i="44"/>
  <c r="O19" i="44"/>
  <c r="N5" i="44"/>
  <c r="O5" i="44"/>
  <c r="N12" i="45"/>
  <c r="O12" i="45" s="1"/>
  <c r="O16" i="47"/>
  <c r="P16" i="47"/>
  <c r="O18" i="47"/>
  <c r="P18" i="47"/>
  <c r="O11" i="47"/>
  <c r="P11" i="47"/>
  <c r="O5" i="47"/>
  <c r="P5" i="47" s="1"/>
  <c r="O5" i="48"/>
  <c r="P5" i="48"/>
  <c r="O8" i="49" l="1"/>
  <c r="P8" i="49" s="1"/>
  <c r="O11" i="49"/>
  <c r="P11" i="49" s="1"/>
  <c r="O5" i="49"/>
  <c r="P5" i="49" s="1"/>
  <c r="N23" i="35"/>
  <c r="O23" i="35" s="1"/>
  <c r="N18" i="41"/>
  <c r="O18" i="41" s="1"/>
  <c r="N22" i="34"/>
  <c r="O22" i="34" s="1"/>
  <c r="N23" i="44"/>
  <c r="O23" i="44" s="1"/>
  <c r="O22" i="48"/>
  <c r="P22" i="48" s="1"/>
  <c r="N24" i="36"/>
  <c r="O24" i="36" s="1"/>
  <c r="N5" i="36"/>
  <c r="O5" i="36" s="1"/>
  <c r="N18" i="34"/>
  <c r="O18" i="34" s="1"/>
  <c r="D20" i="40"/>
  <c r="N20" i="40" s="1"/>
  <c r="O20" i="40" s="1"/>
  <c r="D23" i="33"/>
  <c r="N23" i="33" s="1"/>
  <c r="O23" i="33" s="1"/>
  <c r="N5" i="43"/>
  <c r="O5" i="43" s="1"/>
  <c r="L24" i="43"/>
  <c r="N24" i="43" s="1"/>
  <c r="O24" i="43" s="1"/>
  <c r="O11" i="48"/>
  <c r="P11" i="48" s="1"/>
  <c r="E19" i="38"/>
  <c r="N19" i="38" s="1"/>
  <c r="O19" i="38" s="1"/>
  <c r="D23" i="39"/>
  <c r="N23" i="39" s="1"/>
  <c r="O23" i="39" s="1"/>
  <c r="D23" i="45"/>
  <c r="N23" i="45" s="1"/>
  <c r="O23" i="45" s="1"/>
  <c r="F18" i="42"/>
  <c r="N18" i="42" s="1"/>
  <c r="O18" i="42" s="1"/>
  <c r="O16" i="49" l="1"/>
  <c r="P16" i="49" s="1"/>
</calcChain>
</file>

<file path=xl/sharedStrings.xml><?xml version="1.0" encoding="utf-8"?>
<sst xmlns="http://schemas.openxmlformats.org/spreadsheetml/2006/main" count="602" uniqueCount="101">
  <si>
    <t>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</si>
  <si>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</si>
  <si>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</si>
  <si>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</si>
  <si>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</si>
  <si>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</si>
  <si>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</si>
  <si>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</si>
  <si>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</si>
  <si>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First Local Option Fuel Tax (1 to 6 Cents)</t>
  </si>
  <si>
    <t>Utility Service Tax - Cable Television</t>
  </si>
  <si>
    <t>Communications Services Taxes</t>
  </si>
  <si>
    <t>Permits, Fees, and Special Assessments</t>
  </si>
  <si>
    <t>Other Permits, Fees, and Special Assessments</t>
  </si>
  <si>
    <t>Intergovernmental Revenue</t>
  </si>
  <si>
    <t>State Shared Revenues - General Gov't - Revenue Sharing Proceeds</t>
  </si>
  <si>
    <t>State Shared Revenues - General Gov't - Mobile Home License Tax</t>
  </si>
  <si>
    <t>State Shared Revenues - General Gov't - Local Gov't Half-Cent Sales Tax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</si>
  <si>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</si>
  <si>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</si>
  <si>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</si>
  <si>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</si>
  <si>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</si>
  <si>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</si>
  <si>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Culture / Recreation - Parks and Recreation</t>
  </si>
  <si>
    <t>Total - All Account Codes</t>
  </si>
  <si>
    <t>Local Fiscal Year Ended September 30, 2009</t>
  </si>
  <si>
    <t>Interest and Other Earnings - Interest</t>
  </si>
  <si>
    <t>Interest and Other Earnings - Gain or Loss on Sale of Investments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</si>
  <si>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</si>
  <si>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</si>
  <si>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</si>
  <si>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</si>
  <si>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</si>
  <si>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</si>
  <si>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</si>
  <si>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</si>
  <si>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Reddick Revenues Reported by Account Code and Fund Type</t>
  </si>
  <si>
    <t>Local Fiscal Year Ended September 30, 2010</t>
  </si>
  <si>
    <t>Second Local Option Fuel Tax (1 to 5 Cents)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</si>
  <si>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</si>
  <si>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</si>
  <si>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</si>
  <si>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Franchise Fee - Cable Television</t>
  </si>
  <si>
    <t>Culture / Recreation - Special Recreation Facilities</t>
  </si>
  <si>
    <t>Interest and Other Earnings - Net Increase (Decrease) in Fair Value of Investments</t>
  </si>
  <si>
    <t>2011 Municipal Population:</t>
  </si>
  <si>
    <t>Local Fiscal Year Ended September 30, 2012</t>
  </si>
  <si>
    <t>2012 Municipal Population:</t>
  </si>
  <si>
    <t>Local Fiscal Year Ended September 30, 2008</t>
  </si>
  <si>
    <t>Permits and Franchise Fees</t>
  </si>
  <si>
    <t>Other Permits and Fees</t>
  </si>
  <si>
    <t>2008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</si>
  <si>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</si>
  <si>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</si>
  <si>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</si>
  <si>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</si>
  <si>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Local Government Half-Cent Sales Tax</t>
  </si>
  <si>
    <t>2013 Municipal Population:</t>
  </si>
  <si>
    <t>Local Fiscal Year Ended September 30, 2014</t>
  </si>
  <si>
    <t>Building Permits</t>
  </si>
  <si>
    <t>Interest and Other Earnings - Gain (Loss) on Sale of Investments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</si>
  <si>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</si>
  <si>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</si>
  <si>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</si>
  <si>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</si>
  <si>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</si>
  <si>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</si>
  <si>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Discretionary Sales Surtaxes</t>
  </si>
  <si>
    <t>2017 Municipal Population:</t>
  </si>
  <si>
    <t>Local Fiscal Year Ended September 30, 2018</t>
  </si>
  <si>
    <t>Other Charges for Services</t>
  </si>
  <si>
    <t>2018 Municipal Population:</t>
  </si>
  <si>
    <t>Local Fiscal Year Ended September 30, 2019</t>
  </si>
  <si>
    <t>State Shared Revenues - General Government - Alcoholic Beverage License Tax</t>
  </si>
  <si>
    <t>2019 Municipal Population:</t>
  </si>
  <si>
    <t>Local Fiscal Year Ended September 30, 2020</t>
  </si>
  <si>
    <t>Federal Grant - Other Federal Grants</t>
  </si>
  <si>
    <t>Interest and Other Earnings - Dividends</t>
  </si>
  <si>
    <t>2020 Municipal Population:</t>
  </si>
  <si>
    <t>Local Fiscal Year Ended September 30, 2021</t>
  </si>
  <si>
    <t>Other General Taxes</t>
  </si>
  <si>
    <t>State Shared Revenues - General Government - Other General Government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</si>
  <si>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</si>
  <si>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</si>
  <si>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</si>
  <si>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</si>
  <si>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</si>
  <si>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</si>
  <si>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</si>
  <si>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</si>
  <si>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Intergovernmental Revenues</t>
  </si>
  <si>
    <t>State Shared Revenues - General Government - Local Government Half-Cent Sales Tax Program</t>
  </si>
  <si>
    <t>Court-Related Revenues - Traffic Court - Service Charges</t>
  </si>
  <si>
    <t>Local Fiscal Year Ended September 30, 2022</t>
  </si>
  <si>
    <t>Permits - Other</t>
  </si>
  <si>
    <t>2022 Municipal Population:</t>
  </si>
  <si>
    <t>Local Fiscal Year Ended September 30, 2023</t>
  </si>
  <si>
    <t>State Shared Revenues - General Government - Municipal Revenue Sharing Program</t>
  </si>
  <si>
    <t>Licenses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</si>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</sst>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A4502-253E-4D21-8B66-B9EB82EA8FB8}">
  <sheetPr>
    <pageSetUpPr fitToPage="1"/>
  </sheetPr>
  <dimension ref="A1:ED20"/>
  <sheetViews>
    <sheetView tabSelected="1" workbookViewId="0">
      <selection sqref="A1:P1"/>
    </sheetView>
  </sheetViews>
  <sheetFormatPr defaultColWidth="9.77734375" defaultRowHeight="15"/>
  <cols>
    <col min="1" max="1" width="1.77734375" style="59" customWidth="1"/>
    <col min="2" max="2" width="6.77734375" style="59" customWidth="1"/>
    <col min="3" max="3" width="65.77734375" style="59" bestFit="1" customWidth="1"/>
    <col min="4" max="5" width="16.77734375" style="87" customWidth="1"/>
    <col min="6" max="7" width="15.77734375" style="87" customWidth="1"/>
    <col min="8" max="8" width="13.77734375" style="87" customWidth="1"/>
    <col min="9" max="10" width="15.77734375" style="87" customWidth="1"/>
    <col min="11" max="14" width="13.77734375" style="87" customWidth="1"/>
    <col min="15" max="15" width="16.77734375" style="87" customWidth="1"/>
    <col min="16" max="16" width="13.77734375" style="59" customWidth="1"/>
    <col min="17" max="18" width="9.77734375" style="59"/>
  </cols>
  <sheetData>
    <row r="1" spans="1:134" ht="27.75">
      <c r="A1" s="95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7"/>
      <c r="Q1" s="45"/>
      <c r="R1"/>
    </row>
    <row r="2" spans="1:134" ht="24" thickBot="1">
      <c r="A2" s="98" t="s">
        <v>97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45"/>
      <c r="R2"/>
    </row>
    <row r="3" spans="1:134" ht="18" customHeight="1">
      <c r="A3" s="101" t="s">
        <v>30</v>
      </c>
      <c r="B3" s="102"/>
      <c r="C3" s="103"/>
      <c r="D3" s="107" t="s">
        <v>19</v>
      </c>
      <c r="E3" s="108"/>
      <c r="F3" s="108"/>
      <c r="G3" s="108"/>
      <c r="H3" s="109"/>
      <c r="I3" s="107" t="s">
        <v>20</v>
      </c>
      <c r="J3" s="109"/>
      <c r="K3" s="107" t="s">
        <v>22</v>
      </c>
      <c r="L3" s="108"/>
      <c r="M3" s="109"/>
      <c r="N3" s="46"/>
      <c r="O3" s="47"/>
      <c r="P3" s="110" t="s">
        <v>84</v>
      </c>
      <c r="Q3" s="48"/>
      <c r="R3"/>
    </row>
    <row r="4" spans="1:134" ht="32.25" customHeight="1" thickBot="1">
      <c r="A4" s="104"/>
      <c r="B4" s="105"/>
      <c r="C4" s="106"/>
      <c r="D4" s="49" t="s">
        <v>2</v>
      </c>
      <c r="E4" s="49" t="s">
        <v>31</v>
      </c>
      <c r="F4" s="49" t="s">
        <v>32</v>
      </c>
      <c r="G4" s="49" t="s">
        <v>33</v>
      </c>
      <c r="H4" s="49" t="s">
        <v>3</v>
      </c>
      <c r="I4" s="49" t="s">
        <v>4</v>
      </c>
      <c r="J4" s="50" t="s">
        <v>34</v>
      </c>
      <c r="K4" s="50" t="s">
        <v>5</v>
      </c>
      <c r="L4" s="50" t="s">
        <v>6</v>
      </c>
      <c r="M4" s="50" t="s">
        <v>85</v>
      </c>
      <c r="N4" s="50" t="s">
        <v>7</v>
      </c>
      <c r="O4" s="50" t="s">
        <v>86</v>
      </c>
      <c r="P4" s="11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</row>
    <row r="5" spans="1:134" ht="15.75">
      <c r="A5" s="53" t="s">
        <v>87</v>
      </c>
      <c r="B5" s="54"/>
      <c r="C5" s="54"/>
      <c r="D5" s="55">
        <f>SUM(D6:D7)</f>
        <v>37345</v>
      </c>
      <c r="E5" s="55">
        <f>SUM(E6:E7)</f>
        <v>0</v>
      </c>
      <c r="F5" s="55">
        <f>SUM(F6:F7)</f>
        <v>0</v>
      </c>
      <c r="G5" s="55">
        <f>SUM(G6:G7)</f>
        <v>0</v>
      </c>
      <c r="H5" s="55">
        <f>SUM(H6:H7)</f>
        <v>0</v>
      </c>
      <c r="I5" s="55">
        <f>SUM(I6:I7)</f>
        <v>0</v>
      </c>
      <c r="J5" s="55">
        <f>SUM(J6:J7)</f>
        <v>0</v>
      </c>
      <c r="K5" s="55">
        <f>SUM(K6:K7)</f>
        <v>0</v>
      </c>
      <c r="L5" s="55">
        <f>SUM(L6:L7)</f>
        <v>0</v>
      </c>
      <c r="M5" s="55">
        <f>SUM(M6:M7)</f>
        <v>0</v>
      </c>
      <c r="N5" s="55">
        <f>SUM(N6:N7)</f>
        <v>0</v>
      </c>
      <c r="O5" s="56">
        <f>SUM(D5:N5)</f>
        <v>37345</v>
      </c>
      <c r="P5" s="57">
        <f>(O5/P$18)</f>
        <v>78.291404612159326</v>
      </c>
      <c r="Q5" s="58"/>
    </row>
    <row r="6" spans="1:134">
      <c r="A6" s="60"/>
      <c r="B6" s="61">
        <v>312.41000000000003</v>
      </c>
      <c r="C6" s="62" t="s">
        <v>88</v>
      </c>
      <c r="D6" s="63">
        <v>33821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f t="shared" ref="O6:O7" si="0">SUM(D6:N6)</f>
        <v>33821</v>
      </c>
      <c r="P6" s="64">
        <f>(O6/P$18)</f>
        <v>70.903563941299794</v>
      </c>
      <c r="Q6" s="65"/>
    </row>
    <row r="7" spans="1:134">
      <c r="A7" s="60"/>
      <c r="B7" s="61">
        <v>315.10000000000002</v>
      </c>
      <c r="C7" s="62" t="s">
        <v>90</v>
      </c>
      <c r="D7" s="63">
        <v>3524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f t="shared" si="0"/>
        <v>3524</v>
      </c>
      <c r="P7" s="64">
        <f>(O7/P$18)</f>
        <v>7.3878406708595392</v>
      </c>
      <c r="Q7" s="65"/>
    </row>
    <row r="8" spans="1:134" ht="15.75">
      <c r="A8" s="66" t="s">
        <v>91</v>
      </c>
      <c r="B8" s="67"/>
      <c r="C8" s="68"/>
      <c r="D8" s="69">
        <f>SUM(D9:D10)</f>
        <v>171267</v>
      </c>
      <c r="E8" s="69">
        <f>SUM(E9:E10)</f>
        <v>0</v>
      </c>
      <c r="F8" s="69">
        <f>SUM(F9:F10)</f>
        <v>0</v>
      </c>
      <c r="G8" s="69">
        <f>SUM(G9:G10)</f>
        <v>0</v>
      </c>
      <c r="H8" s="69">
        <f>SUM(H9:H10)</f>
        <v>0</v>
      </c>
      <c r="I8" s="69">
        <f>SUM(I9:I10)</f>
        <v>0</v>
      </c>
      <c r="J8" s="69">
        <f>SUM(J9:J10)</f>
        <v>0</v>
      </c>
      <c r="K8" s="69">
        <f>SUM(K9:K10)</f>
        <v>0</v>
      </c>
      <c r="L8" s="69">
        <f>SUM(L9:L10)</f>
        <v>0</v>
      </c>
      <c r="M8" s="69">
        <f>SUM(M9:M10)</f>
        <v>0</v>
      </c>
      <c r="N8" s="69">
        <f>SUM(N9:N10)</f>
        <v>0</v>
      </c>
      <c r="O8" s="70">
        <f>SUM(D8:N8)</f>
        <v>171267</v>
      </c>
      <c r="P8" s="71">
        <f>(O8/P$18)</f>
        <v>359.0503144654088</v>
      </c>
      <c r="Q8" s="72"/>
    </row>
    <row r="9" spans="1:134">
      <c r="A9" s="60"/>
      <c r="B9" s="61">
        <v>335.125</v>
      </c>
      <c r="C9" s="62" t="s">
        <v>98</v>
      </c>
      <c r="D9" s="63">
        <v>26630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f t="shared" ref="O9:O10" si="1">SUM(D9:N9)</f>
        <v>26630</v>
      </c>
      <c r="P9" s="64">
        <f>(O9/P$18)</f>
        <v>55.828092243186582</v>
      </c>
      <c r="Q9" s="65"/>
    </row>
    <row r="10" spans="1:134">
      <c r="A10" s="60"/>
      <c r="B10" s="61">
        <v>335.18</v>
      </c>
      <c r="C10" s="62" t="s">
        <v>92</v>
      </c>
      <c r="D10" s="63">
        <v>144637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f t="shared" si="1"/>
        <v>144637</v>
      </c>
      <c r="P10" s="64">
        <f>(O10/P$18)</f>
        <v>303.22222222222223</v>
      </c>
      <c r="Q10" s="65"/>
    </row>
    <row r="11" spans="1:134" ht="15.75">
      <c r="A11" s="66" t="s">
        <v>1</v>
      </c>
      <c r="B11" s="67"/>
      <c r="C11" s="68"/>
      <c r="D11" s="69">
        <f>SUM(D12:D15)</f>
        <v>94474</v>
      </c>
      <c r="E11" s="69">
        <f>SUM(E12:E15)</f>
        <v>0</v>
      </c>
      <c r="F11" s="69">
        <f>SUM(F12:F15)</f>
        <v>0</v>
      </c>
      <c r="G11" s="69">
        <f>SUM(G12:G15)</f>
        <v>0</v>
      </c>
      <c r="H11" s="69">
        <f>SUM(H12:H15)</f>
        <v>0</v>
      </c>
      <c r="I11" s="69">
        <f>SUM(I12:I15)</f>
        <v>0</v>
      </c>
      <c r="J11" s="69">
        <f>SUM(J12:J15)</f>
        <v>0</v>
      </c>
      <c r="K11" s="69">
        <f>SUM(K12:K15)</f>
        <v>0</v>
      </c>
      <c r="L11" s="69">
        <f>SUM(L12:L15)</f>
        <v>0</v>
      </c>
      <c r="M11" s="69">
        <f>SUM(M12:M15)</f>
        <v>0</v>
      </c>
      <c r="N11" s="69">
        <f>SUM(N12:N15)</f>
        <v>0</v>
      </c>
      <c r="O11" s="69">
        <f>SUM(D11:N11)</f>
        <v>94474</v>
      </c>
      <c r="P11" s="71">
        <f>(O11/P$18)</f>
        <v>198.0587002096436</v>
      </c>
      <c r="Q11" s="72"/>
    </row>
    <row r="12" spans="1:134">
      <c r="A12" s="60"/>
      <c r="B12" s="61">
        <v>361.1</v>
      </c>
      <c r="C12" s="62" t="s">
        <v>27</v>
      </c>
      <c r="D12" s="63">
        <v>109640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f>SUM(D12:N12)</f>
        <v>109640</v>
      </c>
      <c r="P12" s="64">
        <f>(O12/P$18)</f>
        <v>229.85324947589098</v>
      </c>
      <c r="Q12" s="65"/>
    </row>
    <row r="13" spans="1:134">
      <c r="A13" s="60"/>
      <c r="B13" s="61">
        <v>361.3</v>
      </c>
      <c r="C13" s="62" t="s">
        <v>45</v>
      </c>
      <c r="D13" s="63">
        <v>-24641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f t="shared" ref="O13:O15" si="2">SUM(D13:N13)</f>
        <v>-24641</v>
      </c>
      <c r="P13" s="64">
        <f>(O13/P$18)</f>
        <v>-51.658280922431864</v>
      </c>
      <c r="Q13" s="65"/>
    </row>
    <row r="14" spans="1:134">
      <c r="A14" s="60"/>
      <c r="B14" s="61">
        <v>367</v>
      </c>
      <c r="C14" s="62" t="s">
        <v>99</v>
      </c>
      <c r="D14" s="63">
        <v>2161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f t="shared" si="2"/>
        <v>2161</v>
      </c>
      <c r="P14" s="64">
        <f>(O14/P$18)</f>
        <v>4.5303983228511528</v>
      </c>
      <c r="Q14" s="65"/>
    </row>
    <row r="15" spans="1:134" ht="15.75" thickBot="1">
      <c r="A15" s="60"/>
      <c r="B15" s="61">
        <v>369.9</v>
      </c>
      <c r="C15" s="62" t="s">
        <v>29</v>
      </c>
      <c r="D15" s="63">
        <v>7314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f t="shared" si="2"/>
        <v>7314</v>
      </c>
      <c r="P15" s="64">
        <f>(O15/P$18)</f>
        <v>15.333333333333334</v>
      </c>
      <c r="Q15" s="65"/>
    </row>
    <row r="16" spans="1:134" ht="16.5" thickBot="1">
      <c r="A16" s="73" t="s">
        <v>25</v>
      </c>
      <c r="B16" s="74"/>
      <c r="C16" s="75"/>
      <c r="D16" s="76">
        <f>SUM(D5,D8,D11)</f>
        <v>303086</v>
      </c>
      <c r="E16" s="76">
        <f t="shared" ref="E16:N16" si="3">SUM(E5,E8,E11)</f>
        <v>0</v>
      </c>
      <c r="F16" s="76">
        <f t="shared" si="3"/>
        <v>0</v>
      </c>
      <c r="G16" s="76">
        <f t="shared" si="3"/>
        <v>0</v>
      </c>
      <c r="H16" s="76">
        <f t="shared" si="3"/>
        <v>0</v>
      </c>
      <c r="I16" s="76">
        <f t="shared" si="3"/>
        <v>0</v>
      </c>
      <c r="J16" s="76">
        <f t="shared" si="3"/>
        <v>0</v>
      </c>
      <c r="K16" s="76">
        <f t="shared" si="3"/>
        <v>0</v>
      </c>
      <c r="L16" s="76">
        <f t="shared" si="3"/>
        <v>0</v>
      </c>
      <c r="M16" s="76">
        <f t="shared" si="3"/>
        <v>0</v>
      </c>
      <c r="N16" s="76">
        <f t="shared" si="3"/>
        <v>0</v>
      </c>
      <c r="O16" s="76">
        <f>SUM(D16:N16)</f>
        <v>303086</v>
      </c>
      <c r="P16" s="77">
        <f>(O16/P$18)</f>
        <v>635.40041928721178</v>
      </c>
      <c r="Q16" s="58"/>
      <c r="R16" s="7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</row>
    <row r="17" spans="1:16">
      <c r="A17" s="79"/>
      <c r="B17" s="80"/>
      <c r="C17" s="80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2"/>
    </row>
    <row r="18" spans="1:16">
      <c r="A18" s="83"/>
      <c r="B18" s="84"/>
      <c r="C18" s="84"/>
      <c r="D18" s="85"/>
      <c r="E18" s="85"/>
      <c r="F18" s="85"/>
      <c r="G18" s="85"/>
      <c r="H18" s="85"/>
      <c r="I18" s="85"/>
      <c r="J18" s="85"/>
      <c r="K18" s="85"/>
      <c r="L18" s="85"/>
      <c r="M18" s="88" t="s">
        <v>100</v>
      </c>
      <c r="N18" s="88"/>
      <c r="O18" s="88"/>
      <c r="P18" s="86">
        <v>477</v>
      </c>
    </row>
    <row r="19" spans="1:16">
      <c r="A19" s="89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</row>
    <row r="20" spans="1:16" ht="15.75" customHeight="1" thickBot="1">
      <c r="A20" s="92" t="s">
        <v>41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4"/>
    </row>
  </sheetData>
  <mergeCells count="10">
    <mergeCell ref="M18:O18"/>
    <mergeCell ref="A19:P19"/>
    <mergeCell ref="A20:P2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30</v>
      </c>
      <c r="B3" s="102"/>
      <c r="C3" s="103"/>
      <c r="D3" s="122" t="s">
        <v>19</v>
      </c>
      <c r="E3" s="123"/>
      <c r="F3" s="123"/>
      <c r="G3" s="123"/>
      <c r="H3" s="124"/>
      <c r="I3" s="122" t="s">
        <v>20</v>
      </c>
      <c r="J3" s="124"/>
      <c r="K3" s="122" t="s">
        <v>22</v>
      </c>
      <c r="L3" s="124"/>
      <c r="M3" s="34"/>
      <c r="N3" s="35"/>
      <c r="O3" s="125" t="s">
        <v>35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31</v>
      </c>
      <c r="F4" s="32" t="s">
        <v>32</v>
      </c>
      <c r="G4" s="32" t="s">
        <v>33</v>
      </c>
      <c r="H4" s="32" t="s">
        <v>3</v>
      </c>
      <c r="I4" s="32" t="s">
        <v>4</v>
      </c>
      <c r="J4" s="33" t="s">
        <v>34</v>
      </c>
      <c r="K4" s="33" t="s">
        <v>5</v>
      </c>
      <c r="L4" s="33" t="s">
        <v>6</v>
      </c>
      <c r="M4" s="33" t="s">
        <v>7</v>
      </c>
      <c r="N4" s="33" t="s">
        <v>21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94710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3" si="1">SUM(D5:M5)</f>
        <v>94710</v>
      </c>
      <c r="O5" s="31">
        <f t="shared" ref="O5:O23" si="2">(N5/O$25)</f>
        <v>190.18072289156626</v>
      </c>
      <c r="P5" s="6"/>
    </row>
    <row r="6" spans="1:133">
      <c r="A6" s="12"/>
      <c r="B6" s="23">
        <v>312.41000000000003</v>
      </c>
      <c r="C6" s="19" t="s">
        <v>9</v>
      </c>
      <c r="D6" s="43">
        <v>47831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47831</v>
      </c>
      <c r="O6" s="44">
        <f t="shared" si="2"/>
        <v>96.04618473895583</v>
      </c>
      <c r="P6" s="9"/>
    </row>
    <row r="7" spans="1:133">
      <c r="A7" s="12"/>
      <c r="B7" s="23">
        <v>312.42</v>
      </c>
      <c r="C7" s="19" t="s">
        <v>39</v>
      </c>
      <c r="D7" s="43">
        <v>45018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45018</v>
      </c>
      <c r="O7" s="44">
        <f t="shared" si="2"/>
        <v>90.397590361445779</v>
      </c>
      <c r="P7" s="9"/>
    </row>
    <row r="8" spans="1:133">
      <c r="A8" s="12"/>
      <c r="B8" s="23">
        <v>315</v>
      </c>
      <c r="C8" s="19" t="s">
        <v>54</v>
      </c>
      <c r="D8" s="43">
        <v>1861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1861</v>
      </c>
      <c r="O8" s="44">
        <f t="shared" si="2"/>
        <v>3.7369477911646585</v>
      </c>
      <c r="P8" s="9"/>
    </row>
    <row r="9" spans="1:133" ht="15.75">
      <c r="A9" s="27" t="s">
        <v>12</v>
      </c>
      <c r="B9" s="28"/>
      <c r="C9" s="29"/>
      <c r="D9" s="30">
        <f t="shared" ref="D9:M9" si="3">SUM(D10:D10)</f>
        <v>103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103</v>
      </c>
      <c r="O9" s="42">
        <f t="shared" si="2"/>
        <v>0.20682730923694778</v>
      </c>
      <c r="P9" s="10"/>
    </row>
    <row r="10" spans="1:133">
      <c r="A10" s="12"/>
      <c r="B10" s="23">
        <v>322</v>
      </c>
      <c r="C10" s="19" t="s">
        <v>60</v>
      </c>
      <c r="D10" s="43">
        <v>103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103</v>
      </c>
      <c r="O10" s="44">
        <f t="shared" si="2"/>
        <v>0.20682730923694778</v>
      </c>
      <c r="P10" s="9"/>
    </row>
    <row r="11" spans="1:133" ht="15.75">
      <c r="A11" s="27" t="s">
        <v>14</v>
      </c>
      <c r="B11" s="28"/>
      <c r="C11" s="29"/>
      <c r="D11" s="30">
        <f t="shared" ref="D11:M11" si="4">SUM(D12:D15)</f>
        <v>55455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55455</v>
      </c>
      <c r="O11" s="42">
        <f t="shared" si="2"/>
        <v>111.35542168674699</v>
      </c>
      <c r="P11" s="10"/>
    </row>
    <row r="12" spans="1:133">
      <c r="A12" s="12"/>
      <c r="B12" s="23">
        <v>335.12</v>
      </c>
      <c r="C12" s="19" t="s">
        <v>55</v>
      </c>
      <c r="D12" s="43">
        <v>21605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21605</v>
      </c>
      <c r="O12" s="44">
        <f t="shared" si="2"/>
        <v>43.383534136546182</v>
      </c>
      <c r="P12" s="9"/>
    </row>
    <row r="13" spans="1:133">
      <c r="A13" s="12"/>
      <c r="B13" s="23">
        <v>335.14</v>
      </c>
      <c r="C13" s="19" t="s">
        <v>56</v>
      </c>
      <c r="D13" s="43">
        <v>2555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2555</v>
      </c>
      <c r="O13" s="44">
        <f t="shared" si="2"/>
        <v>5.1305220883534135</v>
      </c>
      <c r="P13" s="9"/>
    </row>
    <row r="14" spans="1:133">
      <c r="A14" s="12"/>
      <c r="B14" s="23">
        <v>335.18</v>
      </c>
      <c r="C14" s="19" t="s">
        <v>57</v>
      </c>
      <c r="D14" s="43">
        <v>28795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28795</v>
      </c>
      <c r="O14" s="44">
        <f t="shared" si="2"/>
        <v>57.821285140562246</v>
      </c>
      <c r="P14" s="9"/>
    </row>
    <row r="15" spans="1:133">
      <c r="A15" s="12"/>
      <c r="B15" s="23">
        <v>338</v>
      </c>
      <c r="C15" s="19" t="s">
        <v>18</v>
      </c>
      <c r="D15" s="43">
        <v>2500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2500</v>
      </c>
      <c r="O15" s="44">
        <f t="shared" si="2"/>
        <v>5.0200803212851408</v>
      </c>
      <c r="P15" s="9"/>
    </row>
    <row r="16" spans="1:133" ht="15.75">
      <c r="A16" s="27" t="s">
        <v>23</v>
      </c>
      <c r="B16" s="28"/>
      <c r="C16" s="29"/>
      <c r="D16" s="30">
        <f t="shared" ref="D16:M16" si="5">SUM(D17:D17)</f>
        <v>4030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1"/>
        <v>4030</v>
      </c>
      <c r="O16" s="42">
        <f t="shared" si="2"/>
        <v>8.092369477911646</v>
      </c>
      <c r="P16" s="10"/>
    </row>
    <row r="17" spans="1:119">
      <c r="A17" s="12"/>
      <c r="B17" s="23">
        <v>347.2</v>
      </c>
      <c r="C17" s="19" t="s">
        <v>24</v>
      </c>
      <c r="D17" s="43">
        <v>4030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4030</v>
      </c>
      <c r="O17" s="44">
        <f t="shared" si="2"/>
        <v>8.092369477911646</v>
      </c>
      <c r="P17" s="9"/>
    </row>
    <row r="18" spans="1:119" ht="15.75">
      <c r="A18" s="27" t="s">
        <v>1</v>
      </c>
      <c r="B18" s="28"/>
      <c r="C18" s="29"/>
      <c r="D18" s="30">
        <f t="shared" ref="D18:M18" si="6">SUM(D19:D22)</f>
        <v>38748</v>
      </c>
      <c r="E18" s="30">
        <f t="shared" si="6"/>
        <v>0</v>
      </c>
      <c r="F18" s="30">
        <f t="shared" si="6"/>
        <v>0</v>
      </c>
      <c r="G18" s="30">
        <f t="shared" si="6"/>
        <v>0</v>
      </c>
      <c r="H18" s="30">
        <f t="shared" si="6"/>
        <v>0</v>
      </c>
      <c r="I18" s="30">
        <f t="shared" si="6"/>
        <v>0</v>
      </c>
      <c r="J18" s="30">
        <f t="shared" si="6"/>
        <v>0</v>
      </c>
      <c r="K18" s="30">
        <f t="shared" si="6"/>
        <v>0</v>
      </c>
      <c r="L18" s="30">
        <f t="shared" si="6"/>
        <v>0</v>
      </c>
      <c r="M18" s="30">
        <f t="shared" si="6"/>
        <v>0</v>
      </c>
      <c r="N18" s="30">
        <f t="shared" si="1"/>
        <v>38748</v>
      </c>
      <c r="O18" s="42">
        <f t="shared" si="2"/>
        <v>77.807228915662648</v>
      </c>
      <c r="P18" s="10"/>
    </row>
    <row r="19" spans="1:119">
      <c r="A19" s="12"/>
      <c r="B19" s="23">
        <v>361.1</v>
      </c>
      <c r="C19" s="19" t="s">
        <v>27</v>
      </c>
      <c r="D19" s="43">
        <v>50176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50176</v>
      </c>
      <c r="O19" s="44">
        <f t="shared" si="2"/>
        <v>100.75502008032129</v>
      </c>
      <c r="P19" s="9"/>
    </row>
    <row r="20" spans="1:119">
      <c r="A20" s="12"/>
      <c r="B20" s="23">
        <v>361.3</v>
      </c>
      <c r="C20" s="19" t="s">
        <v>45</v>
      </c>
      <c r="D20" s="43">
        <v>-14343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-14343</v>
      </c>
      <c r="O20" s="44">
        <f t="shared" si="2"/>
        <v>-28.801204819277107</v>
      </c>
      <c r="P20" s="9"/>
    </row>
    <row r="21" spans="1:119">
      <c r="A21" s="12"/>
      <c r="B21" s="23">
        <v>361.4</v>
      </c>
      <c r="C21" s="19" t="s">
        <v>61</v>
      </c>
      <c r="D21" s="43">
        <v>-4019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-4019</v>
      </c>
      <c r="O21" s="44">
        <f t="shared" si="2"/>
        <v>-8.070281124497992</v>
      </c>
      <c r="P21" s="9"/>
    </row>
    <row r="22" spans="1:119" ht="15.75" thickBot="1">
      <c r="A22" s="12"/>
      <c r="B22" s="23">
        <v>369.9</v>
      </c>
      <c r="C22" s="19" t="s">
        <v>29</v>
      </c>
      <c r="D22" s="43">
        <v>6934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6934</v>
      </c>
      <c r="O22" s="44">
        <f t="shared" si="2"/>
        <v>13.923694779116467</v>
      </c>
      <c r="P22" s="9"/>
    </row>
    <row r="23" spans="1:119" ht="16.5" thickBot="1">
      <c r="A23" s="13" t="s">
        <v>25</v>
      </c>
      <c r="B23" s="21"/>
      <c r="C23" s="20"/>
      <c r="D23" s="14">
        <f>SUM(D5,D9,D11,D16,D18)</f>
        <v>193046</v>
      </c>
      <c r="E23" s="14">
        <f t="shared" ref="E23:M23" si="7">SUM(E5,E9,E11,E16,E18)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193046</v>
      </c>
      <c r="O23" s="36">
        <f t="shared" si="2"/>
        <v>387.64257028112451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7"/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112" t="s">
        <v>62</v>
      </c>
      <c r="M25" s="112"/>
      <c r="N25" s="112"/>
      <c r="O25" s="40">
        <v>498</v>
      </c>
    </row>
    <row r="26" spans="1:119">
      <c r="A26" s="113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19" ht="15.75" customHeight="1" thickBot="1">
      <c r="A27" s="114" t="s">
        <v>41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30</v>
      </c>
      <c r="B3" s="102"/>
      <c r="C3" s="103"/>
      <c r="D3" s="122" t="s">
        <v>19</v>
      </c>
      <c r="E3" s="123"/>
      <c r="F3" s="123"/>
      <c r="G3" s="123"/>
      <c r="H3" s="124"/>
      <c r="I3" s="122" t="s">
        <v>20</v>
      </c>
      <c r="J3" s="124"/>
      <c r="K3" s="122" t="s">
        <v>22</v>
      </c>
      <c r="L3" s="124"/>
      <c r="M3" s="34"/>
      <c r="N3" s="35"/>
      <c r="O3" s="125" t="s">
        <v>35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31</v>
      </c>
      <c r="F4" s="32" t="s">
        <v>32</v>
      </c>
      <c r="G4" s="32" t="s">
        <v>33</v>
      </c>
      <c r="H4" s="32" t="s">
        <v>3</v>
      </c>
      <c r="I4" s="32" t="s">
        <v>4</v>
      </c>
      <c r="J4" s="33" t="s">
        <v>34</v>
      </c>
      <c r="K4" s="33" t="s">
        <v>5</v>
      </c>
      <c r="L4" s="33" t="s">
        <v>6</v>
      </c>
      <c r="M4" s="33" t="s">
        <v>7</v>
      </c>
      <c r="N4" s="33" t="s">
        <v>21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128385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9" si="1">SUM(D5:M5)</f>
        <v>128385</v>
      </c>
      <c r="O5" s="31">
        <f t="shared" ref="O5:O19" si="2">(N5/O$21)</f>
        <v>251.73529411764707</v>
      </c>
      <c r="P5" s="6"/>
    </row>
    <row r="6" spans="1:133">
      <c r="A6" s="12"/>
      <c r="B6" s="23">
        <v>312.3</v>
      </c>
      <c r="C6" s="19" t="s">
        <v>8</v>
      </c>
      <c r="D6" s="43">
        <v>12352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12352</v>
      </c>
      <c r="O6" s="44">
        <f t="shared" si="2"/>
        <v>24.219607843137254</v>
      </c>
      <c r="P6" s="9"/>
    </row>
    <row r="7" spans="1:133">
      <c r="A7" s="12"/>
      <c r="B7" s="23">
        <v>312.41000000000003</v>
      </c>
      <c r="C7" s="19" t="s">
        <v>9</v>
      </c>
      <c r="D7" s="43">
        <v>68468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68468</v>
      </c>
      <c r="O7" s="44">
        <f t="shared" si="2"/>
        <v>134.25098039215686</v>
      </c>
      <c r="P7" s="9"/>
    </row>
    <row r="8" spans="1:133">
      <c r="A8" s="12"/>
      <c r="B8" s="23">
        <v>312.42</v>
      </c>
      <c r="C8" s="19" t="s">
        <v>39</v>
      </c>
      <c r="D8" s="43">
        <v>44348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44348</v>
      </c>
      <c r="O8" s="44">
        <f t="shared" si="2"/>
        <v>86.956862745098036</v>
      </c>
      <c r="P8" s="9"/>
    </row>
    <row r="9" spans="1:133">
      <c r="A9" s="12"/>
      <c r="B9" s="23">
        <v>315</v>
      </c>
      <c r="C9" s="19" t="s">
        <v>54</v>
      </c>
      <c r="D9" s="43">
        <v>3217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3217</v>
      </c>
      <c r="O9" s="44">
        <f t="shared" si="2"/>
        <v>6.3078431372549018</v>
      </c>
      <c r="P9" s="9"/>
    </row>
    <row r="10" spans="1:133" ht="15.75">
      <c r="A10" s="27" t="s">
        <v>14</v>
      </c>
      <c r="B10" s="28"/>
      <c r="C10" s="29"/>
      <c r="D10" s="30">
        <f t="shared" ref="D10:M10" si="3">SUM(D11:D14)</f>
        <v>57242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57242</v>
      </c>
      <c r="O10" s="42">
        <f t="shared" si="2"/>
        <v>112.23921568627451</v>
      </c>
      <c r="P10" s="10"/>
    </row>
    <row r="11" spans="1:133">
      <c r="A11" s="12"/>
      <c r="B11" s="23">
        <v>335.12</v>
      </c>
      <c r="C11" s="19" t="s">
        <v>55</v>
      </c>
      <c r="D11" s="43">
        <v>25971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25971</v>
      </c>
      <c r="O11" s="44">
        <f t="shared" si="2"/>
        <v>50.923529411764704</v>
      </c>
      <c r="P11" s="9"/>
    </row>
    <row r="12" spans="1:133">
      <c r="A12" s="12"/>
      <c r="B12" s="23">
        <v>335.14</v>
      </c>
      <c r="C12" s="19" t="s">
        <v>56</v>
      </c>
      <c r="D12" s="43">
        <v>1709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1709</v>
      </c>
      <c r="O12" s="44">
        <f t="shared" si="2"/>
        <v>3.3509803921568628</v>
      </c>
      <c r="P12" s="9"/>
    </row>
    <row r="13" spans="1:133">
      <c r="A13" s="12"/>
      <c r="B13" s="23">
        <v>335.18</v>
      </c>
      <c r="C13" s="19" t="s">
        <v>57</v>
      </c>
      <c r="D13" s="43">
        <v>28873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28873</v>
      </c>
      <c r="O13" s="44">
        <f t="shared" si="2"/>
        <v>56.613725490196082</v>
      </c>
      <c r="P13" s="9"/>
    </row>
    <row r="14" spans="1:133">
      <c r="A14" s="12"/>
      <c r="B14" s="23">
        <v>338</v>
      </c>
      <c r="C14" s="19" t="s">
        <v>18</v>
      </c>
      <c r="D14" s="43">
        <v>689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689</v>
      </c>
      <c r="O14" s="44">
        <f t="shared" si="2"/>
        <v>1.3509803921568628</v>
      </c>
      <c r="P14" s="9"/>
    </row>
    <row r="15" spans="1:133" ht="15.75">
      <c r="A15" s="27" t="s">
        <v>23</v>
      </c>
      <c r="B15" s="28"/>
      <c r="C15" s="29"/>
      <c r="D15" s="30">
        <f t="shared" ref="D15:M15" si="4">SUM(D16:D16)</f>
        <v>5055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30">
        <f t="shared" si="1"/>
        <v>5055</v>
      </c>
      <c r="O15" s="42">
        <f t="shared" si="2"/>
        <v>9.9117647058823533</v>
      </c>
      <c r="P15" s="10"/>
    </row>
    <row r="16" spans="1:133">
      <c r="A16" s="12"/>
      <c r="B16" s="23">
        <v>347.2</v>
      </c>
      <c r="C16" s="19" t="s">
        <v>24</v>
      </c>
      <c r="D16" s="43">
        <v>5055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5055</v>
      </c>
      <c r="O16" s="44">
        <f t="shared" si="2"/>
        <v>9.9117647058823533</v>
      </c>
      <c r="P16" s="9"/>
    </row>
    <row r="17" spans="1:119" ht="15.75">
      <c r="A17" s="27" t="s">
        <v>1</v>
      </c>
      <c r="B17" s="28"/>
      <c r="C17" s="29"/>
      <c r="D17" s="30">
        <f t="shared" ref="D17:M17" si="5">SUM(D18:D18)</f>
        <v>-6407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0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-6407</v>
      </c>
      <c r="O17" s="42">
        <f t="shared" si="2"/>
        <v>-12.562745098039215</v>
      </c>
      <c r="P17" s="10"/>
    </row>
    <row r="18" spans="1:119" ht="15.75" thickBot="1">
      <c r="A18" s="12"/>
      <c r="B18" s="23">
        <v>361.3</v>
      </c>
      <c r="C18" s="19" t="s">
        <v>45</v>
      </c>
      <c r="D18" s="43">
        <v>-6407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-6407</v>
      </c>
      <c r="O18" s="44">
        <f t="shared" si="2"/>
        <v>-12.562745098039215</v>
      </c>
      <c r="P18" s="9"/>
    </row>
    <row r="19" spans="1:119" ht="16.5" thickBot="1">
      <c r="A19" s="13" t="s">
        <v>25</v>
      </c>
      <c r="B19" s="21"/>
      <c r="C19" s="20"/>
      <c r="D19" s="14">
        <f>SUM(D5,D10,D15,D17)</f>
        <v>184275</v>
      </c>
      <c r="E19" s="14">
        <f t="shared" ref="E19:M19" si="6">SUM(E5,E10,E15,E17)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184275</v>
      </c>
      <c r="O19" s="36">
        <f t="shared" si="2"/>
        <v>361.3235294117647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7"/>
      <c r="B21" s="38"/>
      <c r="C21" s="38"/>
      <c r="D21" s="39"/>
      <c r="E21" s="39"/>
      <c r="F21" s="39"/>
      <c r="G21" s="39"/>
      <c r="H21" s="39"/>
      <c r="I21" s="39"/>
      <c r="J21" s="39"/>
      <c r="K21" s="39"/>
      <c r="L21" s="112" t="s">
        <v>58</v>
      </c>
      <c r="M21" s="112"/>
      <c r="N21" s="112"/>
      <c r="O21" s="40">
        <v>510</v>
      </c>
    </row>
    <row r="22" spans="1:119">
      <c r="A22" s="113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1"/>
    </row>
    <row r="23" spans="1:119" ht="15.75" customHeight="1" thickBot="1">
      <c r="A23" s="114" t="s">
        <v>41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4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30</v>
      </c>
      <c r="B3" s="102"/>
      <c r="C3" s="103"/>
      <c r="D3" s="122" t="s">
        <v>19</v>
      </c>
      <c r="E3" s="123"/>
      <c r="F3" s="123"/>
      <c r="G3" s="123"/>
      <c r="H3" s="124"/>
      <c r="I3" s="122" t="s">
        <v>20</v>
      </c>
      <c r="J3" s="124"/>
      <c r="K3" s="122" t="s">
        <v>22</v>
      </c>
      <c r="L3" s="124"/>
      <c r="M3" s="34"/>
      <c r="N3" s="35"/>
      <c r="O3" s="125" t="s">
        <v>35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31</v>
      </c>
      <c r="F4" s="32" t="s">
        <v>32</v>
      </c>
      <c r="G4" s="32" t="s">
        <v>33</v>
      </c>
      <c r="H4" s="32" t="s">
        <v>3</v>
      </c>
      <c r="I4" s="32" t="s">
        <v>4</v>
      </c>
      <c r="J4" s="33" t="s">
        <v>34</v>
      </c>
      <c r="K4" s="33" t="s">
        <v>5</v>
      </c>
      <c r="L4" s="33" t="s">
        <v>6</v>
      </c>
      <c r="M4" s="33" t="s">
        <v>7</v>
      </c>
      <c r="N4" s="33" t="s">
        <v>21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133344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133344</v>
      </c>
      <c r="O5" s="31">
        <f t="shared" ref="O5:O24" si="2">(N5/O$26)</f>
        <v>258.41860465116281</v>
      </c>
      <c r="P5" s="6"/>
    </row>
    <row r="6" spans="1:133">
      <c r="A6" s="12"/>
      <c r="B6" s="23">
        <v>312.3</v>
      </c>
      <c r="C6" s="19" t="s">
        <v>8</v>
      </c>
      <c r="D6" s="43">
        <v>12875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12875</v>
      </c>
      <c r="O6" s="44">
        <f t="shared" si="2"/>
        <v>24.9515503875969</v>
      </c>
      <c r="P6" s="9"/>
    </row>
    <row r="7" spans="1:133">
      <c r="A7" s="12"/>
      <c r="B7" s="23">
        <v>312.41000000000003</v>
      </c>
      <c r="C7" s="19" t="s">
        <v>9</v>
      </c>
      <c r="D7" s="43">
        <v>71300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71300</v>
      </c>
      <c r="O7" s="44">
        <f t="shared" si="2"/>
        <v>138.1782945736434</v>
      </c>
      <c r="P7" s="9"/>
    </row>
    <row r="8" spans="1:133">
      <c r="A8" s="12"/>
      <c r="B8" s="23">
        <v>312.42</v>
      </c>
      <c r="C8" s="19" t="s">
        <v>39</v>
      </c>
      <c r="D8" s="43">
        <v>46890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46890</v>
      </c>
      <c r="O8" s="44">
        <f t="shared" si="2"/>
        <v>90.872093023255815</v>
      </c>
      <c r="P8" s="9"/>
    </row>
    <row r="9" spans="1:133">
      <c r="A9" s="12"/>
      <c r="B9" s="23">
        <v>315</v>
      </c>
      <c r="C9" s="19" t="s">
        <v>11</v>
      </c>
      <c r="D9" s="43">
        <v>2279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2279</v>
      </c>
      <c r="O9" s="44">
        <f t="shared" si="2"/>
        <v>4.416666666666667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27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27</v>
      </c>
      <c r="O10" s="42">
        <f t="shared" si="2"/>
        <v>5.232558139534884E-2</v>
      </c>
      <c r="P10" s="10"/>
    </row>
    <row r="11" spans="1:133">
      <c r="A11" s="12"/>
      <c r="B11" s="23">
        <v>323.5</v>
      </c>
      <c r="C11" s="19" t="s">
        <v>43</v>
      </c>
      <c r="D11" s="43">
        <v>27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</v>
      </c>
      <c r="O11" s="44">
        <f t="shared" si="2"/>
        <v>5.232558139534884E-2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SUM(D13:D16)</f>
        <v>55000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55000</v>
      </c>
      <c r="O12" s="42">
        <f t="shared" si="2"/>
        <v>106.5891472868217</v>
      </c>
      <c r="P12" s="10"/>
    </row>
    <row r="13" spans="1:133">
      <c r="A13" s="12"/>
      <c r="B13" s="23">
        <v>335.12</v>
      </c>
      <c r="C13" s="19" t="s">
        <v>15</v>
      </c>
      <c r="D13" s="43">
        <v>25882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25882</v>
      </c>
      <c r="O13" s="44">
        <f t="shared" si="2"/>
        <v>50.15891472868217</v>
      </c>
      <c r="P13" s="9"/>
    </row>
    <row r="14" spans="1:133">
      <c r="A14" s="12"/>
      <c r="B14" s="23">
        <v>335.14</v>
      </c>
      <c r="C14" s="19" t="s">
        <v>16</v>
      </c>
      <c r="D14" s="43">
        <v>1170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1170</v>
      </c>
      <c r="O14" s="44">
        <f t="shared" si="2"/>
        <v>2.2674418604651163</v>
      </c>
      <c r="P14" s="9"/>
    </row>
    <row r="15" spans="1:133">
      <c r="A15" s="12"/>
      <c r="B15" s="23">
        <v>335.18</v>
      </c>
      <c r="C15" s="19" t="s">
        <v>17</v>
      </c>
      <c r="D15" s="43">
        <v>26904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26904</v>
      </c>
      <c r="O15" s="44">
        <f t="shared" si="2"/>
        <v>52.139534883720927</v>
      </c>
      <c r="P15" s="9"/>
    </row>
    <row r="16" spans="1:133">
      <c r="A16" s="12"/>
      <c r="B16" s="23">
        <v>338</v>
      </c>
      <c r="C16" s="19" t="s">
        <v>18</v>
      </c>
      <c r="D16" s="43">
        <v>1044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1044</v>
      </c>
      <c r="O16" s="44">
        <f t="shared" si="2"/>
        <v>2.0232558139534884</v>
      </c>
      <c r="P16" s="9"/>
    </row>
    <row r="17" spans="1:119" ht="15.75">
      <c r="A17" s="27" t="s">
        <v>23</v>
      </c>
      <c r="B17" s="28"/>
      <c r="C17" s="29"/>
      <c r="D17" s="30">
        <f t="shared" ref="D17:M17" si="5">SUM(D18:D18)</f>
        <v>4370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0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4370</v>
      </c>
      <c r="O17" s="42">
        <f t="shared" si="2"/>
        <v>8.4689922480620154</v>
      </c>
      <c r="P17" s="10"/>
    </row>
    <row r="18" spans="1:119">
      <c r="A18" s="12"/>
      <c r="B18" s="23">
        <v>347.2</v>
      </c>
      <c r="C18" s="19" t="s">
        <v>24</v>
      </c>
      <c r="D18" s="43">
        <v>4370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4370</v>
      </c>
      <c r="O18" s="44">
        <f t="shared" si="2"/>
        <v>8.4689922480620154</v>
      </c>
      <c r="P18" s="9"/>
    </row>
    <row r="19" spans="1:119" ht="15.75">
      <c r="A19" s="27" t="s">
        <v>1</v>
      </c>
      <c r="B19" s="28"/>
      <c r="C19" s="29"/>
      <c r="D19" s="30">
        <f t="shared" ref="D19:M19" si="6">SUM(D20:D23)</f>
        <v>52974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0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1"/>
        <v>52974</v>
      </c>
      <c r="O19" s="42">
        <f t="shared" si="2"/>
        <v>102.66279069767442</v>
      </c>
      <c r="P19" s="10"/>
    </row>
    <row r="20" spans="1:119">
      <c r="A20" s="12"/>
      <c r="B20" s="23">
        <v>361.1</v>
      </c>
      <c r="C20" s="19" t="s">
        <v>27</v>
      </c>
      <c r="D20" s="43">
        <v>68977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68977</v>
      </c>
      <c r="O20" s="44">
        <f t="shared" si="2"/>
        <v>133.67635658914728</v>
      </c>
      <c r="P20" s="9"/>
    </row>
    <row r="21" spans="1:119">
      <c r="A21" s="12"/>
      <c r="B21" s="23">
        <v>361.3</v>
      </c>
      <c r="C21" s="19" t="s">
        <v>45</v>
      </c>
      <c r="D21" s="43">
        <v>-51905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-51905</v>
      </c>
      <c r="O21" s="44">
        <f t="shared" si="2"/>
        <v>-100.59108527131782</v>
      </c>
      <c r="P21" s="9"/>
    </row>
    <row r="22" spans="1:119">
      <c r="A22" s="12"/>
      <c r="B22" s="23">
        <v>361.4</v>
      </c>
      <c r="C22" s="19" t="s">
        <v>28</v>
      </c>
      <c r="D22" s="43">
        <v>35620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35620</v>
      </c>
      <c r="O22" s="44">
        <f t="shared" si="2"/>
        <v>69.031007751937977</v>
      </c>
      <c r="P22" s="9"/>
    </row>
    <row r="23" spans="1:119" ht="15.75" thickBot="1">
      <c r="A23" s="12"/>
      <c r="B23" s="23">
        <v>369.9</v>
      </c>
      <c r="C23" s="19" t="s">
        <v>29</v>
      </c>
      <c r="D23" s="43">
        <v>282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282</v>
      </c>
      <c r="O23" s="44">
        <f t="shared" si="2"/>
        <v>0.54651162790697672</v>
      </c>
      <c r="P23" s="9"/>
    </row>
    <row r="24" spans="1:119" ht="16.5" thickBot="1">
      <c r="A24" s="13" t="s">
        <v>25</v>
      </c>
      <c r="B24" s="21"/>
      <c r="C24" s="20"/>
      <c r="D24" s="14">
        <f>SUM(D5,D10,D12,D17,D19)</f>
        <v>245715</v>
      </c>
      <c r="E24" s="14">
        <f t="shared" ref="E24:M24" si="7">SUM(E5,E10,E12,E17,E19)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245715</v>
      </c>
      <c r="O24" s="36">
        <f t="shared" si="2"/>
        <v>476.19186046511629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2" t="s">
        <v>48</v>
      </c>
      <c r="M26" s="112"/>
      <c r="N26" s="112"/>
      <c r="O26" s="40">
        <v>516</v>
      </c>
    </row>
    <row r="27" spans="1:119">
      <c r="A27" s="113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1:119" ht="15.75" customHeight="1" thickBot="1">
      <c r="A28" s="114" t="s">
        <v>41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30</v>
      </c>
      <c r="B3" s="102"/>
      <c r="C3" s="103"/>
      <c r="D3" s="122" t="s">
        <v>19</v>
      </c>
      <c r="E3" s="123"/>
      <c r="F3" s="123"/>
      <c r="G3" s="123"/>
      <c r="H3" s="124"/>
      <c r="I3" s="122" t="s">
        <v>20</v>
      </c>
      <c r="J3" s="124"/>
      <c r="K3" s="122" t="s">
        <v>22</v>
      </c>
      <c r="L3" s="124"/>
      <c r="M3" s="34"/>
      <c r="N3" s="35"/>
      <c r="O3" s="125" t="s">
        <v>35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31</v>
      </c>
      <c r="F4" s="32" t="s">
        <v>32</v>
      </c>
      <c r="G4" s="32" t="s">
        <v>33</v>
      </c>
      <c r="H4" s="32" t="s">
        <v>3</v>
      </c>
      <c r="I4" s="32" t="s">
        <v>4</v>
      </c>
      <c r="J4" s="33" t="s">
        <v>34</v>
      </c>
      <c r="K4" s="33" t="s">
        <v>5</v>
      </c>
      <c r="L4" s="33" t="s">
        <v>6</v>
      </c>
      <c r="M4" s="33" t="s">
        <v>7</v>
      </c>
      <c r="N4" s="33" t="s">
        <v>21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135242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3" si="1">SUM(D5:M5)</f>
        <v>135242</v>
      </c>
      <c r="O5" s="31">
        <f t="shared" ref="O5:O23" si="2">(N5/O$25)</f>
        <v>264.66144814090018</v>
      </c>
      <c r="P5" s="6"/>
    </row>
    <row r="6" spans="1:133">
      <c r="A6" s="12"/>
      <c r="B6" s="23">
        <v>312.3</v>
      </c>
      <c r="C6" s="19" t="s">
        <v>8</v>
      </c>
      <c r="D6" s="43">
        <v>13044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13044</v>
      </c>
      <c r="O6" s="44">
        <f t="shared" si="2"/>
        <v>25.526418786692759</v>
      </c>
      <c r="P6" s="9"/>
    </row>
    <row r="7" spans="1:133">
      <c r="A7" s="12"/>
      <c r="B7" s="23">
        <v>312.41000000000003</v>
      </c>
      <c r="C7" s="19" t="s">
        <v>9</v>
      </c>
      <c r="D7" s="43">
        <v>120076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120076</v>
      </c>
      <c r="O7" s="44">
        <f t="shared" si="2"/>
        <v>234.98238747553816</v>
      </c>
      <c r="P7" s="9"/>
    </row>
    <row r="8" spans="1:133">
      <c r="A8" s="12"/>
      <c r="B8" s="23">
        <v>315</v>
      </c>
      <c r="C8" s="19" t="s">
        <v>11</v>
      </c>
      <c r="D8" s="43">
        <v>2122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2122</v>
      </c>
      <c r="O8" s="44">
        <f t="shared" si="2"/>
        <v>4.152641878669276</v>
      </c>
      <c r="P8" s="9"/>
    </row>
    <row r="9" spans="1:133" ht="15.75">
      <c r="A9" s="27" t="s">
        <v>12</v>
      </c>
      <c r="B9" s="28"/>
      <c r="C9" s="29"/>
      <c r="D9" s="30">
        <f t="shared" ref="D9:M9" si="3">SUM(D10:D10)</f>
        <v>40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40</v>
      </c>
      <c r="O9" s="42">
        <f t="shared" si="2"/>
        <v>7.8277886497064575E-2</v>
      </c>
      <c r="P9" s="10"/>
    </row>
    <row r="10" spans="1:133">
      <c r="A10" s="12"/>
      <c r="B10" s="23">
        <v>323.5</v>
      </c>
      <c r="C10" s="19" t="s">
        <v>43</v>
      </c>
      <c r="D10" s="43">
        <v>40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40</v>
      </c>
      <c r="O10" s="44">
        <f t="shared" si="2"/>
        <v>7.8277886497064575E-2</v>
      </c>
      <c r="P10" s="9"/>
    </row>
    <row r="11" spans="1:133" ht="15.75">
      <c r="A11" s="27" t="s">
        <v>14</v>
      </c>
      <c r="B11" s="28"/>
      <c r="C11" s="29"/>
      <c r="D11" s="30">
        <f t="shared" ref="D11:M11" si="4">SUM(D12:D15)</f>
        <v>54540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54540</v>
      </c>
      <c r="O11" s="42">
        <f t="shared" si="2"/>
        <v>106.73189823874755</v>
      </c>
      <c r="P11" s="10"/>
    </row>
    <row r="12" spans="1:133">
      <c r="A12" s="12"/>
      <c r="B12" s="23">
        <v>335.12</v>
      </c>
      <c r="C12" s="19" t="s">
        <v>15</v>
      </c>
      <c r="D12" s="43">
        <v>25888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25888</v>
      </c>
      <c r="O12" s="44">
        <f t="shared" si="2"/>
        <v>50.661448140900198</v>
      </c>
      <c r="P12" s="9"/>
    </row>
    <row r="13" spans="1:133">
      <c r="A13" s="12"/>
      <c r="B13" s="23">
        <v>335.14</v>
      </c>
      <c r="C13" s="19" t="s">
        <v>16</v>
      </c>
      <c r="D13" s="43">
        <v>1537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1537</v>
      </c>
      <c r="O13" s="44">
        <f t="shared" si="2"/>
        <v>3.0078277886497067</v>
      </c>
      <c r="P13" s="9"/>
    </row>
    <row r="14" spans="1:133">
      <c r="A14" s="12"/>
      <c r="B14" s="23">
        <v>335.18</v>
      </c>
      <c r="C14" s="19" t="s">
        <v>17</v>
      </c>
      <c r="D14" s="43">
        <v>25847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25847</v>
      </c>
      <c r="O14" s="44">
        <f t="shared" si="2"/>
        <v>50.581213307240702</v>
      </c>
      <c r="P14" s="9"/>
    </row>
    <row r="15" spans="1:133">
      <c r="A15" s="12"/>
      <c r="B15" s="23">
        <v>338</v>
      </c>
      <c r="C15" s="19" t="s">
        <v>18</v>
      </c>
      <c r="D15" s="43">
        <v>1268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1268</v>
      </c>
      <c r="O15" s="44">
        <f t="shared" si="2"/>
        <v>2.4814090019569472</v>
      </c>
      <c r="P15" s="9"/>
    </row>
    <row r="16" spans="1:133" ht="15.75">
      <c r="A16" s="27" t="s">
        <v>23</v>
      </c>
      <c r="B16" s="28"/>
      <c r="C16" s="29"/>
      <c r="D16" s="30">
        <f t="shared" ref="D16:M16" si="5">SUM(D17:D17)</f>
        <v>3770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1"/>
        <v>3770</v>
      </c>
      <c r="O16" s="42">
        <f t="shared" si="2"/>
        <v>7.3776908023483365</v>
      </c>
      <c r="P16" s="10"/>
    </row>
    <row r="17" spans="1:119">
      <c r="A17" s="12"/>
      <c r="B17" s="23">
        <v>347.5</v>
      </c>
      <c r="C17" s="19" t="s">
        <v>44</v>
      </c>
      <c r="D17" s="43">
        <v>3770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3770</v>
      </c>
      <c r="O17" s="44">
        <f t="shared" si="2"/>
        <v>7.3776908023483365</v>
      </c>
      <c r="P17" s="9"/>
    </row>
    <row r="18" spans="1:119" ht="15.75">
      <c r="A18" s="27" t="s">
        <v>1</v>
      </c>
      <c r="B18" s="28"/>
      <c r="C18" s="29"/>
      <c r="D18" s="30">
        <f t="shared" ref="D18:M18" si="6">SUM(D19:D22)</f>
        <v>88368</v>
      </c>
      <c r="E18" s="30">
        <f t="shared" si="6"/>
        <v>0</v>
      </c>
      <c r="F18" s="30">
        <f t="shared" si="6"/>
        <v>0</v>
      </c>
      <c r="G18" s="30">
        <f t="shared" si="6"/>
        <v>0</v>
      </c>
      <c r="H18" s="30">
        <f t="shared" si="6"/>
        <v>0</v>
      </c>
      <c r="I18" s="30">
        <f t="shared" si="6"/>
        <v>0</v>
      </c>
      <c r="J18" s="30">
        <f t="shared" si="6"/>
        <v>0</v>
      </c>
      <c r="K18" s="30">
        <f t="shared" si="6"/>
        <v>0</v>
      </c>
      <c r="L18" s="30">
        <f t="shared" si="6"/>
        <v>0</v>
      </c>
      <c r="M18" s="30">
        <f t="shared" si="6"/>
        <v>0</v>
      </c>
      <c r="N18" s="30">
        <f t="shared" si="1"/>
        <v>88368</v>
      </c>
      <c r="O18" s="42">
        <f t="shared" si="2"/>
        <v>172.93150684931507</v>
      </c>
      <c r="P18" s="10"/>
    </row>
    <row r="19" spans="1:119">
      <c r="A19" s="12"/>
      <c r="B19" s="23">
        <v>361.1</v>
      </c>
      <c r="C19" s="19" t="s">
        <v>27</v>
      </c>
      <c r="D19" s="43">
        <v>67717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67717</v>
      </c>
      <c r="O19" s="44">
        <f t="shared" si="2"/>
        <v>132.51859099804307</v>
      </c>
      <c r="P19" s="9"/>
    </row>
    <row r="20" spans="1:119">
      <c r="A20" s="12"/>
      <c r="B20" s="23">
        <v>361.3</v>
      </c>
      <c r="C20" s="19" t="s">
        <v>45</v>
      </c>
      <c r="D20" s="43">
        <v>17717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17717</v>
      </c>
      <c r="O20" s="44">
        <f t="shared" si="2"/>
        <v>34.671232876712331</v>
      </c>
      <c r="P20" s="9"/>
    </row>
    <row r="21" spans="1:119">
      <c r="A21" s="12"/>
      <c r="B21" s="23">
        <v>361.4</v>
      </c>
      <c r="C21" s="19" t="s">
        <v>28</v>
      </c>
      <c r="D21" s="43">
        <v>2548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2548</v>
      </c>
      <c r="O21" s="44">
        <f t="shared" si="2"/>
        <v>4.9863013698630141</v>
      </c>
      <c r="P21" s="9"/>
    </row>
    <row r="22" spans="1:119" ht="15.75" thickBot="1">
      <c r="A22" s="12"/>
      <c r="B22" s="23">
        <v>369.9</v>
      </c>
      <c r="C22" s="19" t="s">
        <v>29</v>
      </c>
      <c r="D22" s="43">
        <v>386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386</v>
      </c>
      <c r="O22" s="44">
        <f t="shared" si="2"/>
        <v>0.75538160469667315</v>
      </c>
      <c r="P22" s="9"/>
    </row>
    <row r="23" spans="1:119" ht="16.5" thickBot="1">
      <c r="A23" s="13" t="s">
        <v>25</v>
      </c>
      <c r="B23" s="21"/>
      <c r="C23" s="20"/>
      <c r="D23" s="14">
        <f>SUM(D5,D9,D11,D16,D18)</f>
        <v>281960</v>
      </c>
      <c r="E23" s="14">
        <f t="shared" ref="E23:M23" si="7">SUM(E5,E9,E11,E16,E18)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281960</v>
      </c>
      <c r="O23" s="36">
        <f t="shared" si="2"/>
        <v>551.78082191780823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7"/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112" t="s">
        <v>46</v>
      </c>
      <c r="M25" s="112"/>
      <c r="N25" s="112"/>
      <c r="O25" s="40">
        <v>511</v>
      </c>
    </row>
    <row r="26" spans="1:119">
      <c r="A26" s="113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19" ht="15.75" customHeight="1" thickBot="1">
      <c r="A27" s="114" t="s">
        <v>41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38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30</v>
      </c>
      <c r="B3" s="102"/>
      <c r="C3" s="103"/>
      <c r="D3" s="122" t="s">
        <v>19</v>
      </c>
      <c r="E3" s="123"/>
      <c r="F3" s="123"/>
      <c r="G3" s="123"/>
      <c r="H3" s="124"/>
      <c r="I3" s="122" t="s">
        <v>20</v>
      </c>
      <c r="J3" s="124"/>
      <c r="K3" s="122" t="s">
        <v>22</v>
      </c>
      <c r="L3" s="124"/>
      <c r="M3" s="34"/>
      <c r="N3" s="35"/>
      <c r="O3" s="125" t="s">
        <v>35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31</v>
      </c>
      <c r="F4" s="32" t="s">
        <v>32</v>
      </c>
      <c r="G4" s="32" t="s">
        <v>33</v>
      </c>
      <c r="H4" s="32" t="s">
        <v>3</v>
      </c>
      <c r="I4" s="32" t="s">
        <v>4</v>
      </c>
      <c r="J4" s="33" t="s">
        <v>34</v>
      </c>
      <c r="K4" s="33" t="s">
        <v>5</v>
      </c>
      <c r="L4" s="33" t="s">
        <v>6</v>
      </c>
      <c r="M4" s="33" t="s">
        <v>7</v>
      </c>
      <c r="N4" s="33" t="s">
        <v>21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128140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2" si="1">SUM(D5:M5)</f>
        <v>128140</v>
      </c>
      <c r="O5" s="31">
        <f t="shared" ref="O5:O22" si="2">(N5/O$24)</f>
        <v>253.24110671936759</v>
      </c>
      <c r="P5" s="6"/>
    </row>
    <row r="6" spans="1:133">
      <c r="A6" s="12"/>
      <c r="B6" s="23">
        <v>312.3</v>
      </c>
      <c r="C6" s="19" t="s">
        <v>8</v>
      </c>
      <c r="D6" s="43">
        <v>13965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13965</v>
      </c>
      <c r="O6" s="44">
        <f t="shared" si="2"/>
        <v>27.598814229249012</v>
      </c>
      <c r="P6" s="9"/>
    </row>
    <row r="7" spans="1:133">
      <c r="A7" s="12"/>
      <c r="B7" s="23">
        <v>312.41000000000003</v>
      </c>
      <c r="C7" s="19" t="s">
        <v>9</v>
      </c>
      <c r="D7" s="43">
        <v>77437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77437</v>
      </c>
      <c r="O7" s="44">
        <f t="shared" si="2"/>
        <v>153.03754940711462</v>
      </c>
      <c r="P7" s="9"/>
    </row>
    <row r="8" spans="1:133">
      <c r="A8" s="12"/>
      <c r="B8" s="23">
        <v>312.42</v>
      </c>
      <c r="C8" s="19" t="s">
        <v>39</v>
      </c>
      <c r="D8" s="43">
        <v>34437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34437</v>
      </c>
      <c r="O8" s="44">
        <f t="shared" si="2"/>
        <v>68.057312252964422</v>
      </c>
      <c r="P8" s="9"/>
    </row>
    <row r="9" spans="1:133">
      <c r="A9" s="12"/>
      <c r="B9" s="23">
        <v>314.5</v>
      </c>
      <c r="C9" s="19" t="s">
        <v>10</v>
      </c>
      <c r="D9" s="43">
        <v>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48</v>
      </c>
      <c r="O9" s="44">
        <f t="shared" si="2"/>
        <v>9.4861660079051377E-2</v>
      </c>
      <c r="P9" s="9"/>
    </row>
    <row r="10" spans="1:133">
      <c r="A10" s="12"/>
      <c r="B10" s="23">
        <v>315</v>
      </c>
      <c r="C10" s="19" t="s">
        <v>11</v>
      </c>
      <c r="D10" s="43">
        <v>2253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2253</v>
      </c>
      <c r="O10" s="44">
        <f t="shared" si="2"/>
        <v>4.4525691699604746</v>
      </c>
      <c r="P10" s="9"/>
    </row>
    <row r="11" spans="1:133" ht="15.75">
      <c r="A11" s="27" t="s">
        <v>14</v>
      </c>
      <c r="B11" s="28"/>
      <c r="C11" s="29"/>
      <c r="D11" s="30">
        <f t="shared" ref="D11:M11" si="3">SUM(D12:D15)</f>
        <v>55225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55225</v>
      </c>
      <c r="O11" s="42">
        <f t="shared" si="2"/>
        <v>109.14031620553359</v>
      </c>
      <c r="P11" s="10"/>
    </row>
    <row r="12" spans="1:133">
      <c r="A12" s="12"/>
      <c r="B12" s="23">
        <v>335.12</v>
      </c>
      <c r="C12" s="19" t="s">
        <v>15</v>
      </c>
      <c r="D12" s="43">
        <v>25924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25924</v>
      </c>
      <c r="O12" s="44">
        <f t="shared" si="2"/>
        <v>51.233201581027672</v>
      </c>
      <c r="P12" s="9"/>
    </row>
    <row r="13" spans="1:133">
      <c r="A13" s="12"/>
      <c r="B13" s="23">
        <v>335.14</v>
      </c>
      <c r="C13" s="19" t="s">
        <v>16</v>
      </c>
      <c r="D13" s="43">
        <v>1898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1898</v>
      </c>
      <c r="O13" s="44">
        <f t="shared" si="2"/>
        <v>3.7509881422924902</v>
      </c>
      <c r="P13" s="9"/>
    </row>
    <row r="14" spans="1:133">
      <c r="A14" s="12"/>
      <c r="B14" s="23">
        <v>335.18</v>
      </c>
      <c r="C14" s="19" t="s">
        <v>17</v>
      </c>
      <c r="D14" s="43">
        <v>26605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26605</v>
      </c>
      <c r="O14" s="44">
        <f t="shared" si="2"/>
        <v>52.579051383399211</v>
      </c>
      <c r="P14" s="9"/>
    </row>
    <row r="15" spans="1:133">
      <c r="A15" s="12"/>
      <c r="B15" s="23">
        <v>338</v>
      </c>
      <c r="C15" s="19" t="s">
        <v>18</v>
      </c>
      <c r="D15" s="43">
        <v>798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798</v>
      </c>
      <c r="O15" s="44">
        <f t="shared" si="2"/>
        <v>1.5770750988142292</v>
      </c>
      <c r="P15" s="9"/>
    </row>
    <row r="16" spans="1:133" ht="15.75">
      <c r="A16" s="27" t="s">
        <v>23</v>
      </c>
      <c r="B16" s="28"/>
      <c r="C16" s="29"/>
      <c r="D16" s="30">
        <f t="shared" ref="D16:M16" si="4">SUM(D17:D17)</f>
        <v>4275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0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30">
        <f t="shared" si="1"/>
        <v>4275</v>
      </c>
      <c r="O16" s="42">
        <f t="shared" si="2"/>
        <v>8.4486166007905137</v>
      </c>
      <c r="P16" s="10"/>
    </row>
    <row r="17" spans="1:119">
      <c r="A17" s="12"/>
      <c r="B17" s="23">
        <v>347.2</v>
      </c>
      <c r="C17" s="19" t="s">
        <v>24</v>
      </c>
      <c r="D17" s="43">
        <v>4275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4275</v>
      </c>
      <c r="O17" s="44">
        <f t="shared" si="2"/>
        <v>8.4486166007905137</v>
      </c>
      <c r="P17" s="9"/>
    </row>
    <row r="18" spans="1:119" ht="15.75">
      <c r="A18" s="27" t="s">
        <v>1</v>
      </c>
      <c r="B18" s="28"/>
      <c r="C18" s="29"/>
      <c r="D18" s="30">
        <f t="shared" ref="D18:M18" si="5">SUM(D19:D21)</f>
        <v>133054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133054</v>
      </c>
      <c r="O18" s="42">
        <f t="shared" si="2"/>
        <v>262.9525691699605</v>
      </c>
      <c r="P18" s="10"/>
    </row>
    <row r="19" spans="1:119">
      <c r="A19" s="12"/>
      <c r="B19" s="23">
        <v>361.1</v>
      </c>
      <c r="C19" s="19" t="s">
        <v>27</v>
      </c>
      <c r="D19" s="43">
        <v>109331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109331</v>
      </c>
      <c r="O19" s="44">
        <f t="shared" si="2"/>
        <v>216.06916996047431</v>
      </c>
      <c r="P19" s="9"/>
    </row>
    <row r="20" spans="1:119">
      <c r="A20" s="12"/>
      <c r="B20" s="23">
        <v>361.4</v>
      </c>
      <c r="C20" s="19" t="s">
        <v>28</v>
      </c>
      <c r="D20" s="43">
        <v>23152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23152</v>
      </c>
      <c r="O20" s="44">
        <f t="shared" si="2"/>
        <v>45.754940711462453</v>
      </c>
      <c r="P20" s="9"/>
    </row>
    <row r="21" spans="1:119" ht="15.75" thickBot="1">
      <c r="A21" s="12"/>
      <c r="B21" s="23">
        <v>369.9</v>
      </c>
      <c r="C21" s="19" t="s">
        <v>29</v>
      </c>
      <c r="D21" s="43">
        <v>571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571</v>
      </c>
      <c r="O21" s="44">
        <f t="shared" si="2"/>
        <v>1.1284584980237153</v>
      </c>
      <c r="P21" s="9"/>
    </row>
    <row r="22" spans="1:119" ht="16.5" thickBot="1">
      <c r="A22" s="13" t="s">
        <v>25</v>
      </c>
      <c r="B22" s="21"/>
      <c r="C22" s="20"/>
      <c r="D22" s="14">
        <f>SUM(D5,D11,D16,D18)</f>
        <v>320694</v>
      </c>
      <c r="E22" s="14">
        <f t="shared" ref="E22:M22" si="6">SUM(E5,E11,E16,E18)</f>
        <v>0</v>
      </c>
      <c r="F22" s="14">
        <f t="shared" si="6"/>
        <v>0</v>
      </c>
      <c r="G22" s="14">
        <f t="shared" si="6"/>
        <v>0</v>
      </c>
      <c r="H22" s="14">
        <f t="shared" si="6"/>
        <v>0</v>
      </c>
      <c r="I22" s="14">
        <f t="shared" si="6"/>
        <v>0</v>
      </c>
      <c r="J22" s="14">
        <f t="shared" si="6"/>
        <v>0</v>
      </c>
      <c r="K22" s="14">
        <f t="shared" si="6"/>
        <v>0</v>
      </c>
      <c r="L22" s="14">
        <f t="shared" si="6"/>
        <v>0</v>
      </c>
      <c r="M22" s="14">
        <f t="shared" si="6"/>
        <v>0</v>
      </c>
      <c r="N22" s="14">
        <f t="shared" si="1"/>
        <v>320694</v>
      </c>
      <c r="O22" s="36">
        <f t="shared" si="2"/>
        <v>633.78260869565213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112" t="s">
        <v>40</v>
      </c>
      <c r="M24" s="112"/>
      <c r="N24" s="112"/>
      <c r="O24" s="40">
        <v>506</v>
      </c>
    </row>
    <row r="25" spans="1:119">
      <c r="A25" s="113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1"/>
    </row>
    <row r="26" spans="1:119" ht="15.75" thickBot="1">
      <c r="A26" s="114" t="s">
        <v>41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4"/>
    </row>
  </sheetData>
  <mergeCells count="10">
    <mergeCell ref="A26:O26"/>
    <mergeCell ref="L24:N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26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30</v>
      </c>
      <c r="B3" s="102"/>
      <c r="C3" s="103"/>
      <c r="D3" s="122" t="s">
        <v>19</v>
      </c>
      <c r="E3" s="123"/>
      <c r="F3" s="123"/>
      <c r="G3" s="123"/>
      <c r="H3" s="124"/>
      <c r="I3" s="122" t="s">
        <v>20</v>
      </c>
      <c r="J3" s="124"/>
      <c r="K3" s="122" t="s">
        <v>22</v>
      </c>
      <c r="L3" s="124"/>
      <c r="M3" s="34"/>
      <c r="N3" s="35"/>
      <c r="O3" s="125" t="s">
        <v>35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31</v>
      </c>
      <c r="F4" s="32" t="s">
        <v>32</v>
      </c>
      <c r="G4" s="32" t="s">
        <v>33</v>
      </c>
      <c r="H4" s="32" t="s">
        <v>3</v>
      </c>
      <c r="I4" s="32" t="s">
        <v>4</v>
      </c>
      <c r="J4" s="33" t="s">
        <v>34</v>
      </c>
      <c r="K4" s="33" t="s">
        <v>5</v>
      </c>
      <c r="L4" s="33" t="s">
        <v>6</v>
      </c>
      <c r="M4" s="33" t="s">
        <v>7</v>
      </c>
      <c r="N4" s="33" t="s">
        <v>21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85845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3" si="1">SUM(D5:M5)</f>
        <v>85845</v>
      </c>
      <c r="O5" s="31">
        <f t="shared" ref="O5:O23" si="2">(N5/O$25)</f>
        <v>171.69</v>
      </c>
      <c r="P5" s="6"/>
    </row>
    <row r="6" spans="1:133">
      <c r="A6" s="12"/>
      <c r="B6" s="23">
        <v>312.3</v>
      </c>
      <c r="C6" s="19" t="s">
        <v>8</v>
      </c>
      <c r="D6" s="43">
        <v>15094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15094</v>
      </c>
      <c r="O6" s="44">
        <f t="shared" si="2"/>
        <v>30.187999999999999</v>
      </c>
      <c r="P6" s="9"/>
    </row>
    <row r="7" spans="1:133">
      <c r="A7" s="12"/>
      <c r="B7" s="23">
        <v>312.41000000000003</v>
      </c>
      <c r="C7" s="19" t="s">
        <v>9</v>
      </c>
      <c r="D7" s="43">
        <v>67950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67950</v>
      </c>
      <c r="O7" s="44">
        <f t="shared" si="2"/>
        <v>135.9</v>
      </c>
      <c r="P7" s="9"/>
    </row>
    <row r="8" spans="1:133">
      <c r="A8" s="12"/>
      <c r="B8" s="23">
        <v>314.5</v>
      </c>
      <c r="C8" s="19" t="s">
        <v>10</v>
      </c>
      <c r="D8" s="43">
        <v>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53</v>
      </c>
      <c r="O8" s="44">
        <f t="shared" si="2"/>
        <v>0.106</v>
      </c>
      <c r="P8" s="9"/>
    </row>
    <row r="9" spans="1:133">
      <c r="A9" s="12"/>
      <c r="B9" s="23">
        <v>315</v>
      </c>
      <c r="C9" s="19" t="s">
        <v>11</v>
      </c>
      <c r="D9" s="43">
        <v>2748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2748</v>
      </c>
      <c r="O9" s="44">
        <f t="shared" si="2"/>
        <v>5.4960000000000004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25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25</v>
      </c>
      <c r="O10" s="42">
        <f t="shared" si="2"/>
        <v>0.05</v>
      </c>
      <c r="P10" s="10"/>
    </row>
    <row r="11" spans="1:133">
      <c r="A11" s="12"/>
      <c r="B11" s="23">
        <v>329</v>
      </c>
      <c r="C11" s="19" t="s">
        <v>13</v>
      </c>
      <c r="D11" s="43">
        <v>25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</v>
      </c>
      <c r="O11" s="44">
        <f t="shared" si="2"/>
        <v>0.05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SUM(D13:D16)</f>
        <v>62067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62067</v>
      </c>
      <c r="O12" s="42">
        <f t="shared" si="2"/>
        <v>124.134</v>
      </c>
      <c r="P12" s="10"/>
    </row>
    <row r="13" spans="1:133">
      <c r="A13" s="12"/>
      <c r="B13" s="23">
        <v>335.12</v>
      </c>
      <c r="C13" s="19" t="s">
        <v>15</v>
      </c>
      <c r="D13" s="43">
        <v>28131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28131</v>
      </c>
      <c r="O13" s="44">
        <f t="shared" si="2"/>
        <v>56.262</v>
      </c>
      <c r="P13" s="9"/>
    </row>
    <row r="14" spans="1:133">
      <c r="A14" s="12"/>
      <c r="B14" s="23">
        <v>335.14</v>
      </c>
      <c r="C14" s="19" t="s">
        <v>16</v>
      </c>
      <c r="D14" s="43">
        <v>2873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2873</v>
      </c>
      <c r="O14" s="44">
        <f t="shared" si="2"/>
        <v>5.7460000000000004</v>
      </c>
      <c r="P14" s="9"/>
    </row>
    <row r="15" spans="1:133">
      <c r="A15" s="12"/>
      <c r="B15" s="23">
        <v>335.18</v>
      </c>
      <c r="C15" s="19" t="s">
        <v>17</v>
      </c>
      <c r="D15" s="43">
        <v>30391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30391</v>
      </c>
      <c r="O15" s="44">
        <f t="shared" si="2"/>
        <v>60.781999999999996</v>
      </c>
      <c r="P15" s="9"/>
    </row>
    <row r="16" spans="1:133">
      <c r="A16" s="12"/>
      <c r="B16" s="23">
        <v>338</v>
      </c>
      <c r="C16" s="19" t="s">
        <v>18</v>
      </c>
      <c r="D16" s="43">
        <v>672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672</v>
      </c>
      <c r="O16" s="44">
        <f t="shared" si="2"/>
        <v>1.3440000000000001</v>
      </c>
      <c r="P16" s="9"/>
    </row>
    <row r="17" spans="1:119" ht="15.75">
      <c r="A17" s="27" t="s">
        <v>23</v>
      </c>
      <c r="B17" s="28"/>
      <c r="C17" s="29"/>
      <c r="D17" s="30">
        <f t="shared" ref="D17:M17" si="5">SUM(D18:D18)</f>
        <v>30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0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30</v>
      </c>
      <c r="O17" s="42">
        <f t="shared" si="2"/>
        <v>0.06</v>
      </c>
      <c r="P17" s="10"/>
    </row>
    <row r="18" spans="1:119">
      <c r="A18" s="12"/>
      <c r="B18" s="23">
        <v>347.2</v>
      </c>
      <c r="C18" s="19" t="s">
        <v>24</v>
      </c>
      <c r="D18" s="43">
        <v>30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30</v>
      </c>
      <c r="O18" s="44">
        <f t="shared" si="2"/>
        <v>0.06</v>
      </c>
      <c r="P18" s="9"/>
    </row>
    <row r="19" spans="1:119" ht="15.75">
      <c r="A19" s="27" t="s">
        <v>1</v>
      </c>
      <c r="B19" s="28"/>
      <c r="C19" s="29"/>
      <c r="D19" s="30">
        <f t="shared" ref="D19:M19" si="6">SUM(D20:D22)</f>
        <v>124361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0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1"/>
        <v>124361</v>
      </c>
      <c r="O19" s="42">
        <f t="shared" si="2"/>
        <v>248.72200000000001</v>
      </c>
      <c r="P19" s="10"/>
    </row>
    <row r="20" spans="1:119">
      <c r="A20" s="12"/>
      <c r="B20" s="23">
        <v>361.1</v>
      </c>
      <c r="C20" s="19" t="s">
        <v>27</v>
      </c>
      <c r="D20" s="43">
        <v>89613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89613</v>
      </c>
      <c r="O20" s="44">
        <f t="shared" si="2"/>
        <v>179.226</v>
      </c>
      <c r="P20" s="9"/>
    </row>
    <row r="21" spans="1:119">
      <c r="A21" s="12"/>
      <c r="B21" s="23">
        <v>361.4</v>
      </c>
      <c r="C21" s="19" t="s">
        <v>28</v>
      </c>
      <c r="D21" s="43">
        <v>28788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28788</v>
      </c>
      <c r="O21" s="44">
        <f t="shared" si="2"/>
        <v>57.576000000000001</v>
      </c>
      <c r="P21" s="9"/>
    </row>
    <row r="22" spans="1:119" ht="15.75" thickBot="1">
      <c r="A22" s="12"/>
      <c r="B22" s="23">
        <v>369.9</v>
      </c>
      <c r="C22" s="19" t="s">
        <v>29</v>
      </c>
      <c r="D22" s="43">
        <v>5960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5960</v>
      </c>
      <c r="O22" s="44">
        <f t="shared" si="2"/>
        <v>11.92</v>
      </c>
      <c r="P22" s="9"/>
    </row>
    <row r="23" spans="1:119" ht="16.5" thickBot="1">
      <c r="A23" s="13" t="s">
        <v>25</v>
      </c>
      <c r="B23" s="21"/>
      <c r="C23" s="20"/>
      <c r="D23" s="14">
        <f>SUM(D5,D10,D12,D17,D19)</f>
        <v>272328</v>
      </c>
      <c r="E23" s="14">
        <f t="shared" ref="E23:M23" si="7">SUM(E5,E10,E12,E17,E19)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272328</v>
      </c>
      <c r="O23" s="36">
        <f t="shared" si="2"/>
        <v>544.65599999999995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7"/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112" t="s">
        <v>36</v>
      </c>
      <c r="M25" s="112"/>
      <c r="N25" s="112"/>
      <c r="O25" s="40">
        <v>500</v>
      </c>
    </row>
    <row r="26" spans="1:119">
      <c r="A26" s="113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19" ht="15.75" thickBot="1">
      <c r="A27" s="114" t="s">
        <v>41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</row>
  </sheetData>
  <mergeCells count="10">
    <mergeCell ref="A27:O27"/>
    <mergeCell ref="A26:O26"/>
    <mergeCell ref="L25:N2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30</v>
      </c>
      <c r="B3" s="102"/>
      <c r="C3" s="103"/>
      <c r="D3" s="122" t="s">
        <v>19</v>
      </c>
      <c r="E3" s="123"/>
      <c r="F3" s="123"/>
      <c r="G3" s="123"/>
      <c r="H3" s="124"/>
      <c r="I3" s="122" t="s">
        <v>20</v>
      </c>
      <c r="J3" s="124"/>
      <c r="K3" s="122" t="s">
        <v>22</v>
      </c>
      <c r="L3" s="124"/>
      <c r="M3" s="34"/>
      <c r="N3" s="35"/>
      <c r="O3" s="125" t="s">
        <v>35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31</v>
      </c>
      <c r="F4" s="32" t="s">
        <v>32</v>
      </c>
      <c r="G4" s="32" t="s">
        <v>33</v>
      </c>
      <c r="H4" s="32" t="s">
        <v>3</v>
      </c>
      <c r="I4" s="32" t="s">
        <v>4</v>
      </c>
      <c r="J4" s="33" t="s">
        <v>34</v>
      </c>
      <c r="K4" s="33" t="s">
        <v>5</v>
      </c>
      <c r="L4" s="33" t="s">
        <v>6</v>
      </c>
      <c r="M4" s="33" t="s">
        <v>7</v>
      </c>
      <c r="N4" s="33" t="s">
        <v>21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102169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3" si="1">SUM(D5:M5)</f>
        <v>102169</v>
      </c>
      <c r="O5" s="31">
        <f t="shared" ref="O5:O23" si="2">(N5/O$25)</f>
        <v>196.47884615384615</v>
      </c>
      <c r="P5" s="6"/>
    </row>
    <row r="6" spans="1:133">
      <c r="A6" s="12"/>
      <c r="B6" s="23">
        <v>312.3</v>
      </c>
      <c r="C6" s="19" t="s">
        <v>8</v>
      </c>
      <c r="D6" s="43">
        <v>15147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15147</v>
      </c>
      <c r="O6" s="44">
        <f t="shared" si="2"/>
        <v>29.128846153846155</v>
      </c>
      <c r="P6" s="9"/>
    </row>
    <row r="7" spans="1:133">
      <c r="A7" s="12"/>
      <c r="B7" s="23">
        <v>312.41000000000003</v>
      </c>
      <c r="C7" s="19" t="s">
        <v>9</v>
      </c>
      <c r="D7" s="43">
        <v>83769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83769</v>
      </c>
      <c r="O7" s="44">
        <f t="shared" si="2"/>
        <v>161.09423076923076</v>
      </c>
      <c r="P7" s="9"/>
    </row>
    <row r="8" spans="1:133">
      <c r="A8" s="12"/>
      <c r="B8" s="23">
        <v>314.5</v>
      </c>
      <c r="C8" s="19" t="s">
        <v>10</v>
      </c>
      <c r="D8" s="43">
        <v>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61</v>
      </c>
      <c r="O8" s="44">
        <f t="shared" si="2"/>
        <v>0.11730769230769231</v>
      </c>
      <c r="P8" s="9"/>
    </row>
    <row r="9" spans="1:133">
      <c r="A9" s="12"/>
      <c r="B9" s="23">
        <v>315</v>
      </c>
      <c r="C9" s="19" t="s">
        <v>11</v>
      </c>
      <c r="D9" s="43">
        <v>3192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3192</v>
      </c>
      <c r="O9" s="44">
        <f t="shared" si="2"/>
        <v>6.1384615384615389</v>
      </c>
      <c r="P9" s="9"/>
    </row>
    <row r="10" spans="1:133" ht="15.75">
      <c r="A10" s="27" t="s">
        <v>50</v>
      </c>
      <c r="B10" s="28"/>
      <c r="C10" s="29"/>
      <c r="D10" s="30">
        <f t="shared" ref="D10:M10" si="3">SUM(D11:D11)</f>
        <v>25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25</v>
      </c>
      <c r="O10" s="42">
        <f t="shared" si="2"/>
        <v>4.807692307692308E-2</v>
      </c>
      <c r="P10" s="10"/>
    </row>
    <row r="11" spans="1:133">
      <c r="A11" s="12"/>
      <c r="B11" s="23">
        <v>329</v>
      </c>
      <c r="C11" s="19" t="s">
        <v>51</v>
      </c>
      <c r="D11" s="43">
        <v>25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</v>
      </c>
      <c r="O11" s="44">
        <f t="shared" si="2"/>
        <v>4.807692307692308E-2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SUM(D13:D16)</f>
        <v>63567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63567</v>
      </c>
      <c r="O12" s="42">
        <f t="shared" si="2"/>
        <v>122.24423076923077</v>
      </c>
      <c r="P12" s="10"/>
    </row>
    <row r="13" spans="1:133">
      <c r="A13" s="12"/>
      <c r="B13" s="23">
        <v>335.12</v>
      </c>
      <c r="C13" s="19" t="s">
        <v>15</v>
      </c>
      <c r="D13" s="43">
        <v>26542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26542</v>
      </c>
      <c r="O13" s="44">
        <f t="shared" si="2"/>
        <v>51.042307692307695</v>
      </c>
      <c r="P13" s="9"/>
    </row>
    <row r="14" spans="1:133">
      <c r="A14" s="12"/>
      <c r="B14" s="23">
        <v>335.14</v>
      </c>
      <c r="C14" s="19" t="s">
        <v>16</v>
      </c>
      <c r="D14" s="43">
        <v>3421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3421</v>
      </c>
      <c r="O14" s="44">
        <f t="shared" si="2"/>
        <v>6.578846153846154</v>
      </c>
      <c r="P14" s="9"/>
    </row>
    <row r="15" spans="1:133">
      <c r="A15" s="12"/>
      <c r="B15" s="23">
        <v>335.18</v>
      </c>
      <c r="C15" s="19" t="s">
        <v>17</v>
      </c>
      <c r="D15" s="43">
        <v>32678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32678</v>
      </c>
      <c r="O15" s="44">
        <f t="shared" si="2"/>
        <v>62.842307692307692</v>
      </c>
      <c r="P15" s="9"/>
    </row>
    <row r="16" spans="1:133">
      <c r="A16" s="12"/>
      <c r="B16" s="23">
        <v>338</v>
      </c>
      <c r="C16" s="19" t="s">
        <v>18</v>
      </c>
      <c r="D16" s="43">
        <v>926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926</v>
      </c>
      <c r="O16" s="44">
        <f t="shared" si="2"/>
        <v>1.7807692307692307</v>
      </c>
      <c r="P16" s="9"/>
    </row>
    <row r="17" spans="1:119" ht="15.75">
      <c r="A17" s="27" t="s">
        <v>23</v>
      </c>
      <c r="B17" s="28"/>
      <c r="C17" s="29"/>
      <c r="D17" s="30">
        <f t="shared" ref="D17:M17" si="5">SUM(D18:D18)</f>
        <v>4880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0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4880</v>
      </c>
      <c r="O17" s="42">
        <f t="shared" si="2"/>
        <v>9.384615384615385</v>
      </c>
      <c r="P17" s="10"/>
    </row>
    <row r="18" spans="1:119">
      <c r="A18" s="12"/>
      <c r="B18" s="23">
        <v>347.2</v>
      </c>
      <c r="C18" s="19" t="s">
        <v>24</v>
      </c>
      <c r="D18" s="43">
        <v>4880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4880</v>
      </c>
      <c r="O18" s="44">
        <f t="shared" si="2"/>
        <v>9.384615384615385</v>
      </c>
      <c r="P18" s="9"/>
    </row>
    <row r="19" spans="1:119" ht="15.75">
      <c r="A19" s="27" t="s">
        <v>1</v>
      </c>
      <c r="B19" s="28"/>
      <c r="C19" s="29"/>
      <c r="D19" s="30">
        <f t="shared" ref="D19:M19" si="6">SUM(D20:D22)</f>
        <v>129763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0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1"/>
        <v>129763</v>
      </c>
      <c r="O19" s="42">
        <f t="shared" si="2"/>
        <v>249.54423076923078</v>
      </c>
      <c r="P19" s="10"/>
    </row>
    <row r="20" spans="1:119">
      <c r="A20" s="12"/>
      <c r="B20" s="23">
        <v>361.1</v>
      </c>
      <c r="C20" s="19" t="s">
        <v>27</v>
      </c>
      <c r="D20" s="43">
        <v>102584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102584</v>
      </c>
      <c r="O20" s="44">
        <f t="shared" si="2"/>
        <v>197.27692307692308</v>
      </c>
      <c r="P20" s="9"/>
    </row>
    <row r="21" spans="1:119">
      <c r="A21" s="12"/>
      <c r="B21" s="23">
        <v>361.4</v>
      </c>
      <c r="C21" s="19" t="s">
        <v>28</v>
      </c>
      <c r="D21" s="43">
        <v>27049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27049</v>
      </c>
      <c r="O21" s="44">
        <f t="shared" si="2"/>
        <v>52.017307692307689</v>
      </c>
      <c r="P21" s="9"/>
    </row>
    <row r="22" spans="1:119" ht="15.75" thickBot="1">
      <c r="A22" s="12"/>
      <c r="B22" s="23">
        <v>369.9</v>
      </c>
      <c r="C22" s="19" t="s">
        <v>29</v>
      </c>
      <c r="D22" s="43">
        <v>130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130</v>
      </c>
      <c r="O22" s="44">
        <f t="shared" si="2"/>
        <v>0.25</v>
      </c>
      <c r="P22" s="9"/>
    </row>
    <row r="23" spans="1:119" ht="16.5" thickBot="1">
      <c r="A23" s="13" t="s">
        <v>25</v>
      </c>
      <c r="B23" s="21"/>
      <c r="C23" s="20"/>
      <c r="D23" s="14">
        <f>SUM(D5,D10,D12,D17,D19)</f>
        <v>300404</v>
      </c>
      <c r="E23" s="14">
        <f t="shared" ref="E23:M23" si="7">SUM(E5,E10,E12,E17,E19)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300404</v>
      </c>
      <c r="O23" s="36">
        <f t="shared" si="2"/>
        <v>577.70000000000005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7"/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112" t="s">
        <v>52</v>
      </c>
      <c r="M25" s="112"/>
      <c r="N25" s="112"/>
      <c r="O25" s="40">
        <v>520</v>
      </c>
    </row>
    <row r="26" spans="1:119">
      <c r="A26" s="113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19" ht="15.75" customHeight="1" thickBot="1">
      <c r="A27" s="114" t="s">
        <v>41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37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94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30</v>
      </c>
      <c r="B3" s="102"/>
      <c r="C3" s="103"/>
      <c r="D3" s="122" t="s">
        <v>19</v>
      </c>
      <c r="E3" s="123"/>
      <c r="F3" s="123"/>
      <c r="G3" s="123"/>
      <c r="H3" s="124"/>
      <c r="I3" s="122" t="s">
        <v>20</v>
      </c>
      <c r="J3" s="124"/>
      <c r="K3" s="122" t="s">
        <v>22</v>
      </c>
      <c r="L3" s="123"/>
      <c r="M3" s="124"/>
      <c r="N3" s="34"/>
      <c r="O3" s="35"/>
      <c r="P3" s="125" t="s">
        <v>84</v>
      </c>
      <c r="Q3" s="11"/>
      <c r="R3"/>
    </row>
    <row r="4" spans="1:134" ht="32.25" customHeight="1" thickBot="1">
      <c r="A4" s="104"/>
      <c r="B4" s="105"/>
      <c r="C4" s="106"/>
      <c r="D4" s="32" t="s">
        <v>2</v>
      </c>
      <c r="E4" s="32" t="s">
        <v>31</v>
      </c>
      <c r="F4" s="32" t="s">
        <v>32</v>
      </c>
      <c r="G4" s="32" t="s">
        <v>33</v>
      </c>
      <c r="H4" s="32" t="s">
        <v>3</v>
      </c>
      <c r="I4" s="32" t="s">
        <v>4</v>
      </c>
      <c r="J4" s="33" t="s">
        <v>34</v>
      </c>
      <c r="K4" s="33" t="s">
        <v>5</v>
      </c>
      <c r="L4" s="33" t="s">
        <v>6</v>
      </c>
      <c r="M4" s="33" t="s">
        <v>85</v>
      </c>
      <c r="N4" s="33" t="s">
        <v>7</v>
      </c>
      <c r="O4" s="33" t="s">
        <v>86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87</v>
      </c>
      <c r="B5" s="24"/>
      <c r="C5" s="24"/>
      <c r="D5" s="25">
        <f t="shared" ref="D5:N5" si="0">SUM(D6:D10)</f>
        <v>140025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22" si="1">SUM(D5:N5)</f>
        <v>140025</v>
      </c>
      <c r="P5" s="31">
        <f t="shared" ref="P5:P22" si="2">(O5/P$24)</f>
        <v>297.29299363057322</v>
      </c>
      <c r="Q5" s="6"/>
    </row>
    <row r="6" spans="1:134">
      <c r="A6" s="12"/>
      <c r="B6" s="23">
        <v>312.3</v>
      </c>
      <c r="C6" s="19" t="s">
        <v>8</v>
      </c>
      <c r="D6" s="43">
        <v>8062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8062</v>
      </c>
      <c r="P6" s="44">
        <f t="shared" si="2"/>
        <v>17.116772823779193</v>
      </c>
      <c r="Q6" s="9"/>
    </row>
    <row r="7" spans="1:134">
      <c r="A7" s="12"/>
      <c r="B7" s="23">
        <v>312.41000000000003</v>
      </c>
      <c r="C7" s="19" t="s">
        <v>88</v>
      </c>
      <c r="D7" s="43">
        <v>14983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14983</v>
      </c>
      <c r="P7" s="44">
        <f t="shared" si="2"/>
        <v>31.81104033970276</v>
      </c>
      <c r="Q7" s="9"/>
    </row>
    <row r="8" spans="1:134">
      <c r="A8" s="12"/>
      <c r="B8" s="23">
        <v>312.43</v>
      </c>
      <c r="C8" s="19" t="s">
        <v>89</v>
      </c>
      <c r="D8" s="43">
        <v>9673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9673</v>
      </c>
      <c r="P8" s="44">
        <f t="shared" si="2"/>
        <v>20.537154989384288</v>
      </c>
      <c r="Q8" s="9"/>
    </row>
    <row r="9" spans="1:134">
      <c r="A9" s="12"/>
      <c r="B9" s="23">
        <v>315.10000000000002</v>
      </c>
      <c r="C9" s="19" t="s">
        <v>90</v>
      </c>
      <c r="D9" s="43">
        <v>2969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2969</v>
      </c>
      <c r="P9" s="44">
        <f t="shared" si="2"/>
        <v>6.3036093418259025</v>
      </c>
      <c r="Q9" s="9"/>
    </row>
    <row r="10" spans="1:134">
      <c r="A10" s="12"/>
      <c r="B10" s="23">
        <v>319.89999999999998</v>
      </c>
      <c r="C10" s="19" t="s">
        <v>81</v>
      </c>
      <c r="D10" s="43">
        <v>104338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104338</v>
      </c>
      <c r="P10" s="44">
        <f t="shared" si="2"/>
        <v>221.5244161358811</v>
      </c>
      <c r="Q10" s="9"/>
    </row>
    <row r="11" spans="1:134" ht="15.75">
      <c r="A11" s="27" t="s">
        <v>12</v>
      </c>
      <c r="B11" s="28"/>
      <c r="C11" s="29"/>
      <c r="D11" s="30">
        <f t="shared" ref="D11:N11" si="3">SUM(D12:D12)</f>
        <v>100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41">
        <f t="shared" si="1"/>
        <v>100</v>
      </c>
      <c r="P11" s="42">
        <f t="shared" si="2"/>
        <v>0.21231422505307856</v>
      </c>
      <c r="Q11" s="10"/>
    </row>
    <row r="12" spans="1:134">
      <c r="A12" s="12"/>
      <c r="B12" s="23">
        <v>322.89999999999998</v>
      </c>
      <c r="C12" s="19" t="s">
        <v>95</v>
      </c>
      <c r="D12" s="43">
        <v>100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100</v>
      </c>
      <c r="P12" s="44">
        <f t="shared" si="2"/>
        <v>0.21231422505307856</v>
      </c>
      <c r="Q12" s="9"/>
    </row>
    <row r="13" spans="1:134" ht="15.75">
      <c r="A13" s="27" t="s">
        <v>91</v>
      </c>
      <c r="B13" s="28"/>
      <c r="C13" s="29"/>
      <c r="D13" s="30">
        <f t="shared" ref="D13:N13" si="4">SUM(D14:D17)</f>
        <v>90070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30">
        <f t="shared" si="4"/>
        <v>0</v>
      </c>
      <c r="O13" s="41">
        <f t="shared" si="1"/>
        <v>90070</v>
      </c>
      <c r="P13" s="42">
        <f t="shared" si="2"/>
        <v>191.23142250530785</v>
      </c>
      <c r="Q13" s="10"/>
    </row>
    <row r="14" spans="1:134">
      <c r="A14" s="12"/>
      <c r="B14" s="23">
        <v>335.14</v>
      </c>
      <c r="C14" s="19" t="s">
        <v>56</v>
      </c>
      <c r="D14" s="43">
        <v>695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695</v>
      </c>
      <c r="P14" s="44">
        <f t="shared" si="2"/>
        <v>1.4755838641188959</v>
      </c>
      <c r="Q14" s="9"/>
    </row>
    <row r="15" spans="1:134">
      <c r="A15" s="12"/>
      <c r="B15" s="23">
        <v>335.15</v>
      </c>
      <c r="C15" s="19" t="s">
        <v>74</v>
      </c>
      <c r="D15" s="43">
        <v>343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343</v>
      </c>
      <c r="P15" s="44">
        <f t="shared" si="2"/>
        <v>0.7282377919320594</v>
      </c>
      <c r="Q15" s="9"/>
    </row>
    <row r="16" spans="1:134">
      <c r="A16" s="12"/>
      <c r="B16" s="23">
        <v>335.18</v>
      </c>
      <c r="C16" s="19" t="s">
        <v>92</v>
      </c>
      <c r="D16" s="43">
        <v>56308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56308</v>
      </c>
      <c r="P16" s="44">
        <f t="shared" si="2"/>
        <v>119.54989384288747</v>
      </c>
      <c r="Q16" s="9"/>
    </row>
    <row r="17" spans="1:120">
      <c r="A17" s="12"/>
      <c r="B17" s="23">
        <v>335.19</v>
      </c>
      <c r="C17" s="19" t="s">
        <v>82</v>
      </c>
      <c r="D17" s="43">
        <v>32724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32724</v>
      </c>
      <c r="P17" s="44">
        <f t="shared" si="2"/>
        <v>69.477707006369428</v>
      </c>
      <c r="Q17" s="9"/>
    </row>
    <row r="18" spans="1:120" ht="15.75">
      <c r="A18" s="27" t="s">
        <v>1</v>
      </c>
      <c r="B18" s="28"/>
      <c r="C18" s="29"/>
      <c r="D18" s="30">
        <f t="shared" ref="D18:N18" si="5">SUM(D19:D21)</f>
        <v>-174531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5"/>
        <v>0</v>
      </c>
      <c r="O18" s="30">
        <f t="shared" si="1"/>
        <v>-174531</v>
      </c>
      <c r="P18" s="42">
        <f t="shared" si="2"/>
        <v>-370.55414012738851</v>
      </c>
      <c r="Q18" s="10"/>
    </row>
    <row r="19" spans="1:120">
      <c r="A19" s="12"/>
      <c r="B19" s="23">
        <v>361.1</v>
      </c>
      <c r="C19" s="19" t="s">
        <v>27</v>
      </c>
      <c r="D19" s="43">
        <v>52994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52994</v>
      </c>
      <c r="P19" s="44">
        <f t="shared" si="2"/>
        <v>112.51380042462846</v>
      </c>
      <c r="Q19" s="9"/>
    </row>
    <row r="20" spans="1:120">
      <c r="A20" s="12"/>
      <c r="B20" s="23">
        <v>361.3</v>
      </c>
      <c r="C20" s="19" t="s">
        <v>45</v>
      </c>
      <c r="D20" s="43">
        <v>-228454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-228454</v>
      </c>
      <c r="P20" s="44">
        <f t="shared" si="2"/>
        <v>-485.04033970276009</v>
      </c>
      <c r="Q20" s="9"/>
    </row>
    <row r="21" spans="1:120" ht="15.75" thickBot="1">
      <c r="A21" s="12"/>
      <c r="B21" s="23">
        <v>369.9</v>
      </c>
      <c r="C21" s="19" t="s">
        <v>29</v>
      </c>
      <c r="D21" s="43">
        <v>929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929</v>
      </c>
      <c r="P21" s="44">
        <f t="shared" si="2"/>
        <v>1.9723991507430998</v>
      </c>
      <c r="Q21" s="9"/>
    </row>
    <row r="22" spans="1:120" ht="16.5" thickBot="1">
      <c r="A22" s="13" t="s">
        <v>25</v>
      </c>
      <c r="B22" s="21"/>
      <c r="C22" s="20"/>
      <c r="D22" s="14">
        <f>SUM(D5,D11,D13,D18)</f>
        <v>55664</v>
      </c>
      <c r="E22" s="14">
        <f t="shared" ref="E22:N22" si="6">SUM(E5,E11,E13,E18)</f>
        <v>0</v>
      </c>
      <c r="F22" s="14">
        <f t="shared" si="6"/>
        <v>0</v>
      </c>
      <c r="G22" s="14">
        <f t="shared" si="6"/>
        <v>0</v>
      </c>
      <c r="H22" s="14">
        <f t="shared" si="6"/>
        <v>0</v>
      </c>
      <c r="I22" s="14">
        <f t="shared" si="6"/>
        <v>0</v>
      </c>
      <c r="J22" s="14">
        <f t="shared" si="6"/>
        <v>0</v>
      </c>
      <c r="K22" s="14">
        <f t="shared" si="6"/>
        <v>0</v>
      </c>
      <c r="L22" s="14">
        <f t="shared" si="6"/>
        <v>0</v>
      </c>
      <c r="M22" s="14">
        <f t="shared" si="6"/>
        <v>0</v>
      </c>
      <c r="N22" s="14">
        <f t="shared" si="6"/>
        <v>0</v>
      </c>
      <c r="O22" s="14">
        <f t="shared" si="1"/>
        <v>55664</v>
      </c>
      <c r="P22" s="36">
        <f t="shared" si="2"/>
        <v>118.18259023354565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39"/>
      <c r="M24" s="112" t="s">
        <v>96</v>
      </c>
      <c r="N24" s="112"/>
      <c r="O24" s="112"/>
      <c r="P24" s="40">
        <v>471</v>
      </c>
    </row>
    <row r="25" spans="1:120">
      <c r="A25" s="113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1"/>
    </row>
    <row r="26" spans="1:120" ht="15.75" customHeight="1" thickBot="1">
      <c r="A26" s="114" t="s">
        <v>41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4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37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80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30</v>
      </c>
      <c r="B3" s="102"/>
      <c r="C3" s="103"/>
      <c r="D3" s="122" t="s">
        <v>19</v>
      </c>
      <c r="E3" s="123"/>
      <c r="F3" s="123"/>
      <c r="G3" s="123"/>
      <c r="H3" s="124"/>
      <c r="I3" s="122" t="s">
        <v>20</v>
      </c>
      <c r="J3" s="124"/>
      <c r="K3" s="122" t="s">
        <v>22</v>
      </c>
      <c r="L3" s="123"/>
      <c r="M3" s="124"/>
      <c r="N3" s="34"/>
      <c r="O3" s="35"/>
      <c r="P3" s="125" t="s">
        <v>84</v>
      </c>
      <c r="Q3" s="11"/>
      <c r="R3"/>
    </row>
    <row r="4" spans="1:134" ht="32.25" customHeight="1" thickBot="1">
      <c r="A4" s="104"/>
      <c r="B4" s="105"/>
      <c r="C4" s="106"/>
      <c r="D4" s="32" t="s">
        <v>2</v>
      </c>
      <c r="E4" s="32" t="s">
        <v>31</v>
      </c>
      <c r="F4" s="32" t="s">
        <v>32</v>
      </c>
      <c r="G4" s="32" t="s">
        <v>33</v>
      </c>
      <c r="H4" s="32" t="s">
        <v>3</v>
      </c>
      <c r="I4" s="32" t="s">
        <v>4</v>
      </c>
      <c r="J4" s="33" t="s">
        <v>34</v>
      </c>
      <c r="K4" s="33" t="s">
        <v>5</v>
      </c>
      <c r="L4" s="33" t="s">
        <v>6</v>
      </c>
      <c r="M4" s="33" t="s">
        <v>85</v>
      </c>
      <c r="N4" s="33" t="s">
        <v>7</v>
      </c>
      <c r="O4" s="33" t="s">
        <v>86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87</v>
      </c>
      <c r="B5" s="24"/>
      <c r="C5" s="24"/>
      <c r="D5" s="25">
        <f t="shared" ref="D5:N5" si="0">SUM(D6:D10)</f>
        <v>110962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22" si="1">SUM(D5:N5)</f>
        <v>110962</v>
      </c>
      <c r="P5" s="31">
        <f t="shared" ref="P5:P22" si="2">(O5/P$24)</f>
        <v>240.69848156182212</v>
      </c>
      <c r="Q5" s="6"/>
    </row>
    <row r="6" spans="1:134">
      <c r="A6" s="12"/>
      <c r="B6" s="23">
        <v>312.3</v>
      </c>
      <c r="C6" s="19" t="s">
        <v>8</v>
      </c>
      <c r="D6" s="43">
        <v>7402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7402</v>
      </c>
      <c r="P6" s="44">
        <f t="shared" si="2"/>
        <v>16.05639913232104</v>
      </c>
      <c r="Q6" s="9"/>
    </row>
    <row r="7" spans="1:134">
      <c r="A7" s="12"/>
      <c r="B7" s="23">
        <v>312.41000000000003</v>
      </c>
      <c r="C7" s="19" t="s">
        <v>88</v>
      </c>
      <c r="D7" s="43">
        <v>13340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13340</v>
      </c>
      <c r="P7" s="44">
        <f t="shared" si="2"/>
        <v>28.937093275488071</v>
      </c>
      <c r="Q7" s="9"/>
    </row>
    <row r="8" spans="1:134">
      <c r="A8" s="12"/>
      <c r="B8" s="23">
        <v>312.43</v>
      </c>
      <c r="C8" s="19" t="s">
        <v>89</v>
      </c>
      <c r="D8" s="43">
        <v>8555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8555</v>
      </c>
      <c r="P8" s="44">
        <f t="shared" si="2"/>
        <v>18.557483731019524</v>
      </c>
      <c r="Q8" s="9"/>
    </row>
    <row r="9" spans="1:134">
      <c r="A9" s="12"/>
      <c r="B9" s="23">
        <v>315.10000000000002</v>
      </c>
      <c r="C9" s="19" t="s">
        <v>90</v>
      </c>
      <c r="D9" s="43">
        <v>3245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3245</v>
      </c>
      <c r="P9" s="44">
        <f t="shared" si="2"/>
        <v>7.0390455531453364</v>
      </c>
      <c r="Q9" s="9"/>
    </row>
    <row r="10" spans="1:134">
      <c r="A10" s="12"/>
      <c r="B10" s="23">
        <v>319.89999999999998</v>
      </c>
      <c r="C10" s="19" t="s">
        <v>81</v>
      </c>
      <c r="D10" s="43">
        <v>78420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78420</v>
      </c>
      <c r="P10" s="44">
        <f t="shared" si="2"/>
        <v>170.10845986984816</v>
      </c>
      <c r="Q10" s="9"/>
    </row>
    <row r="11" spans="1:134" ht="15.75">
      <c r="A11" s="27" t="s">
        <v>91</v>
      </c>
      <c r="B11" s="28"/>
      <c r="C11" s="29"/>
      <c r="D11" s="30">
        <f t="shared" ref="D11:N11" si="3">SUM(D12:D15)</f>
        <v>73220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41">
        <f t="shared" si="1"/>
        <v>73220</v>
      </c>
      <c r="P11" s="42">
        <f t="shared" si="2"/>
        <v>158.82863340563992</v>
      </c>
      <c r="Q11" s="10"/>
    </row>
    <row r="12" spans="1:134">
      <c r="A12" s="12"/>
      <c r="B12" s="23">
        <v>335.14</v>
      </c>
      <c r="C12" s="19" t="s">
        <v>56</v>
      </c>
      <c r="D12" s="43">
        <v>1487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1487</v>
      </c>
      <c r="P12" s="44">
        <f t="shared" si="2"/>
        <v>3.2255965292841648</v>
      </c>
      <c r="Q12" s="9"/>
    </row>
    <row r="13" spans="1:134">
      <c r="A13" s="12"/>
      <c r="B13" s="23">
        <v>335.15</v>
      </c>
      <c r="C13" s="19" t="s">
        <v>74</v>
      </c>
      <c r="D13" s="43">
        <v>245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245</v>
      </c>
      <c r="P13" s="44">
        <f t="shared" si="2"/>
        <v>0.53145336225596529</v>
      </c>
      <c r="Q13" s="9"/>
    </row>
    <row r="14" spans="1:134">
      <c r="A14" s="12"/>
      <c r="B14" s="23">
        <v>335.18</v>
      </c>
      <c r="C14" s="19" t="s">
        <v>92</v>
      </c>
      <c r="D14" s="43">
        <v>45043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45043</v>
      </c>
      <c r="P14" s="44">
        <f t="shared" si="2"/>
        <v>97.707158351409973</v>
      </c>
      <c r="Q14" s="9"/>
    </row>
    <row r="15" spans="1:134">
      <c r="A15" s="12"/>
      <c r="B15" s="23">
        <v>335.19</v>
      </c>
      <c r="C15" s="19" t="s">
        <v>82</v>
      </c>
      <c r="D15" s="43">
        <v>26445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26445</v>
      </c>
      <c r="P15" s="44">
        <f t="shared" si="2"/>
        <v>57.364425162689805</v>
      </c>
      <c r="Q15" s="9"/>
    </row>
    <row r="16" spans="1:134" ht="15.75">
      <c r="A16" s="27" t="s">
        <v>23</v>
      </c>
      <c r="B16" s="28"/>
      <c r="C16" s="29"/>
      <c r="D16" s="30">
        <f t="shared" ref="D16:N16" si="4">SUM(D17:D17)</f>
        <v>1108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0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30">
        <f t="shared" si="4"/>
        <v>0</v>
      </c>
      <c r="O16" s="30">
        <f t="shared" si="1"/>
        <v>1108</v>
      </c>
      <c r="P16" s="42">
        <f t="shared" si="2"/>
        <v>2.4034707158351409</v>
      </c>
      <c r="Q16" s="10"/>
    </row>
    <row r="17" spans="1:120">
      <c r="A17" s="12"/>
      <c r="B17" s="23">
        <v>348.52</v>
      </c>
      <c r="C17" s="19" t="s">
        <v>93</v>
      </c>
      <c r="D17" s="43">
        <v>1108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1108</v>
      </c>
      <c r="P17" s="44">
        <f t="shared" si="2"/>
        <v>2.4034707158351409</v>
      </c>
      <c r="Q17" s="9"/>
    </row>
    <row r="18" spans="1:120" ht="15.75">
      <c r="A18" s="27" t="s">
        <v>1</v>
      </c>
      <c r="B18" s="28"/>
      <c r="C18" s="29"/>
      <c r="D18" s="30">
        <f t="shared" ref="D18:N18" si="5">SUM(D19:D21)</f>
        <v>-34109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5"/>
        <v>0</v>
      </c>
      <c r="O18" s="30">
        <f t="shared" si="1"/>
        <v>-34109</v>
      </c>
      <c r="P18" s="42">
        <f t="shared" si="2"/>
        <v>-73.989154013015181</v>
      </c>
      <c r="Q18" s="10"/>
    </row>
    <row r="19" spans="1:120">
      <c r="A19" s="12"/>
      <c r="B19" s="23">
        <v>361.1</v>
      </c>
      <c r="C19" s="19" t="s">
        <v>27</v>
      </c>
      <c r="D19" s="43">
        <v>51324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51324</v>
      </c>
      <c r="P19" s="44">
        <f t="shared" si="2"/>
        <v>111.33188720173536</v>
      </c>
      <c r="Q19" s="9"/>
    </row>
    <row r="20" spans="1:120">
      <c r="A20" s="12"/>
      <c r="B20" s="23">
        <v>361.3</v>
      </c>
      <c r="C20" s="19" t="s">
        <v>45</v>
      </c>
      <c r="D20" s="43">
        <v>-84953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-84953</v>
      </c>
      <c r="P20" s="44">
        <f t="shared" si="2"/>
        <v>-184.27982646420824</v>
      </c>
      <c r="Q20" s="9"/>
    </row>
    <row r="21" spans="1:120" ht="15.75" thickBot="1">
      <c r="A21" s="12"/>
      <c r="B21" s="23">
        <v>369.9</v>
      </c>
      <c r="C21" s="19" t="s">
        <v>29</v>
      </c>
      <c r="D21" s="43">
        <v>-480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-480</v>
      </c>
      <c r="P21" s="44">
        <f t="shared" si="2"/>
        <v>-1.0412147505422993</v>
      </c>
      <c r="Q21" s="9"/>
    </row>
    <row r="22" spans="1:120" ht="16.5" thickBot="1">
      <c r="A22" s="13" t="s">
        <v>25</v>
      </c>
      <c r="B22" s="21"/>
      <c r="C22" s="20"/>
      <c r="D22" s="14">
        <f>SUM(D5,D11,D16,D18)</f>
        <v>151181</v>
      </c>
      <c r="E22" s="14">
        <f t="shared" ref="E22:N22" si="6">SUM(E5,E11,E16,E18)</f>
        <v>0</v>
      </c>
      <c r="F22" s="14">
        <f t="shared" si="6"/>
        <v>0</v>
      </c>
      <c r="G22" s="14">
        <f t="shared" si="6"/>
        <v>0</v>
      </c>
      <c r="H22" s="14">
        <f t="shared" si="6"/>
        <v>0</v>
      </c>
      <c r="I22" s="14">
        <f t="shared" si="6"/>
        <v>0</v>
      </c>
      <c r="J22" s="14">
        <f t="shared" si="6"/>
        <v>0</v>
      </c>
      <c r="K22" s="14">
        <f t="shared" si="6"/>
        <v>0</v>
      </c>
      <c r="L22" s="14">
        <f t="shared" si="6"/>
        <v>0</v>
      </c>
      <c r="M22" s="14">
        <f t="shared" si="6"/>
        <v>0</v>
      </c>
      <c r="N22" s="14">
        <f t="shared" si="6"/>
        <v>0</v>
      </c>
      <c r="O22" s="14">
        <f t="shared" si="1"/>
        <v>151181</v>
      </c>
      <c r="P22" s="36">
        <f t="shared" si="2"/>
        <v>327.94143167028199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39"/>
      <c r="M24" s="112" t="s">
        <v>83</v>
      </c>
      <c r="N24" s="112"/>
      <c r="O24" s="112"/>
      <c r="P24" s="40">
        <v>461</v>
      </c>
    </row>
    <row r="25" spans="1:120">
      <c r="A25" s="113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1"/>
    </row>
    <row r="26" spans="1:120" ht="15.75" customHeight="1" thickBot="1">
      <c r="A26" s="114" t="s">
        <v>41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4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30</v>
      </c>
      <c r="B3" s="102"/>
      <c r="C3" s="103"/>
      <c r="D3" s="122" t="s">
        <v>19</v>
      </c>
      <c r="E3" s="123"/>
      <c r="F3" s="123"/>
      <c r="G3" s="123"/>
      <c r="H3" s="124"/>
      <c r="I3" s="122" t="s">
        <v>20</v>
      </c>
      <c r="J3" s="124"/>
      <c r="K3" s="122" t="s">
        <v>22</v>
      </c>
      <c r="L3" s="124"/>
      <c r="M3" s="34"/>
      <c r="N3" s="35"/>
      <c r="O3" s="125" t="s">
        <v>35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31</v>
      </c>
      <c r="F4" s="32" t="s">
        <v>32</v>
      </c>
      <c r="G4" s="32" t="s">
        <v>33</v>
      </c>
      <c r="H4" s="32" t="s">
        <v>3</v>
      </c>
      <c r="I4" s="32" t="s">
        <v>4</v>
      </c>
      <c r="J4" s="33" t="s">
        <v>34</v>
      </c>
      <c r="K4" s="33" t="s">
        <v>5</v>
      </c>
      <c r="L4" s="33" t="s">
        <v>6</v>
      </c>
      <c r="M4" s="33" t="s">
        <v>7</v>
      </c>
      <c r="N4" s="33" t="s">
        <v>21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106437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3" si="1">SUM(D5:M5)</f>
        <v>106437</v>
      </c>
      <c r="O5" s="31">
        <f t="shared" ref="O5:O23" si="2">(N5/O$25)</f>
        <v>184.46620450606585</v>
      </c>
      <c r="P5" s="6"/>
    </row>
    <row r="6" spans="1:133">
      <c r="A6" s="12"/>
      <c r="B6" s="23">
        <v>312.41000000000003</v>
      </c>
      <c r="C6" s="19" t="s">
        <v>9</v>
      </c>
      <c r="D6" s="43">
        <v>19860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19860</v>
      </c>
      <c r="O6" s="44">
        <f t="shared" si="2"/>
        <v>34.419410745233968</v>
      </c>
      <c r="P6" s="9"/>
    </row>
    <row r="7" spans="1:133">
      <c r="A7" s="12"/>
      <c r="B7" s="23">
        <v>312.42</v>
      </c>
      <c r="C7" s="19" t="s">
        <v>39</v>
      </c>
      <c r="D7" s="43">
        <v>8909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8909</v>
      </c>
      <c r="O7" s="44">
        <f t="shared" si="2"/>
        <v>15.440207972270365</v>
      </c>
      <c r="P7" s="9"/>
    </row>
    <row r="8" spans="1:133">
      <c r="A8" s="12"/>
      <c r="B8" s="23">
        <v>312.60000000000002</v>
      </c>
      <c r="C8" s="19" t="s">
        <v>68</v>
      </c>
      <c r="D8" s="43">
        <v>74342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74342</v>
      </c>
      <c r="O8" s="44">
        <f t="shared" si="2"/>
        <v>128.842287694974</v>
      </c>
      <c r="P8" s="9"/>
    </row>
    <row r="9" spans="1:133">
      <c r="A9" s="12"/>
      <c r="B9" s="23">
        <v>315</v>
      </c>
      <c r="C9" s="19" t="s">
        <v>54</v>
      </c>
      <c r="D9" s="43">
        <v>3326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3326</v>
      </c>
      <c r="O9" s="44">
        <f t="shared" si="2"/>
        <v>5.7642980935875219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50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50</v>
      </c>
      <c r="O10" s="42">
        <f t="shared" si="2"/>
        <v>8.6655112651646451E-2</v>
      </c>
      <c r="P10" s="10"/>
    </row>
    <row r="11" spans="1:133">
      <c r="A11" s="12"/>
      <c r="B11" s="23">
        <v>322</v>
      </c>
      <c r="C11" s="19" t="s">
        <v>60</v>
      </c>
      <c r="D11" s="43">
        <v>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50</v>
      </c>
      <c r="O11" s="44">
        <f t="shared" si="2"/>
        <v>8.6655112651646451E-2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SUM(D13:D16)</f>
        <v>64411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64411</v>
      </c>
      <c r="O12" s="42">
        <f t="shared" si="2"/>
        <v>111.63084922010398</v>
      </c>
      <c r="P12" s="10"/>
    </row>
    <row r="13" spans="1:133">
      <c r="A13" s="12"/>
      <c r="B13" s="23">
        <v>331.9</v>
      </c>
      <c r="C13" s="19" t="s">
        <v>77</v>
      </c>
      <c r="D13" s="43">
        <v>2153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2153</v>
      </c>
      <c r="O13" s="44">
        <f t="shared" si="2"/>
        <v>3.7313691507798961</v>
      </c>
      <c r="P13" s="9"/>
    </row>
    <row r="14" spans="1:133">
      <c r="A14" s="12"/>
      <c r="B14" s="23">
        <v>335.12</v>
      </c>
      <c r="C14" s="19" t="s">
        <v>55</v>
      </c>
      <c r="D14" s="43">
        <v>20427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20427</v>
      </c>
      <c r="O14" s="44">
        <f t="shared" si="2"/>
        <v>35.40207972270364</v>
      </c>
      <c r="P14" s="9"/>
    </row>
    <row r="15" spans="1:133">
      <c r="A15" s="12"/>
      <c r="B15" s="23">
        <v>335.14</v>
      </c>
      <c r="C15" s="19" t="s">
        <v>56</v>
      </c>
      <c r="D15" s="43">
        <v>865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865</v>
      </c>
      <c r="O15" s="44">
        <f t="shared" si="2"/>
        <v>1.4991334488734835</v>
      </c>
      <c r="P15" s="9"/>
    </row>
    <row r="16" spans="1:133">
      <c r="A16" s="12"/>
      <c r="B16" s="23">
        <v>335.18</v>
      </c>
      <c r="C16" s="19" t="s">
        <v>57</v>
      </c>
      <c r="D16" s="43">
        <v>40966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40966</v>
      </c>
      <c r="O16" s="44">
        <f t="shared" si="2"/>
        <v>70.998266897746973</v>
      </c>
      <c r="P16" s="9"/>
    </row>
    <row r="17" spans="1:119" ht="15.75">
      <c r="A17" s="27" t="s">
        <v>23</v>
      </c>
      <c r="B17" s="28"/>
      <c r="C17" s="29"/>
      <c r="D17" s="30">
        <f t="shared" ref="D17:M17" si="5">SUM(D18:D18)</f>
        <v>3830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0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3830</v>
      </c>
      <c r="O17" s="42">
        <f t="shared" si="2"/>
        <v>6.6377816291161178</v>
      </c>
      <c r="P17" s="10"/>
    </row>
    <row r="18" spans="1:119">
      <c r="A18" s="12"/>
      <c r="B18" s="23">
        <v>347.5</v>
      </c>
      <c r="C18" s="19" t="s">
        <v>44</v>
      </c>
      <c r="D18" s="43">
        <v>3830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3830</v>
      </c>
      <c r="O18" s="44">
        <f t="shared" si="2"/>
        <v>6.6377816291161178</v>
      </c>
      <c r="P18" s="9"/>
    </row>
    <row r="19" spans="1:119" ht="15.75">
      <c r="A19" s="27" t="s">
        <v>1</v>
      </c>
      <c r="B19" s="28"/>
      <c r="C19" s="29"/>
      <c r="D19" s="30">
        <f t="shared" ref="D19:M19" si="6">SUM(D20:D22)</f>
        <v>115401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0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1"/>
        <v>115401</v>
      </c>
      <c r="O19" s="42">
        <f t="shared" si="2"/>
        <v>200.00173310225304</v>
      </c>
      <c r="P19" s="10"/>
    </row>
    <row r="20" spans="1:119">
      <c r="A20" s="12"/>
      <c r="B20" s="23">
        <v>361.1</v>
      </c>
      <c r="C20" s="19" t="s">
        <v>27</v>
      </c>
      <c r="D20" s="43">
        <v>40298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40298</v>
      </c>
      <c r="O20" s="44">
        <f t="shared" si="2"/>
        <v>69.840554592720977</v>
      </c>
      <c r="P20" s="9"/>
    </row>
    <row r="21" spans="1:119">
      <c r="A21" s="12"/>
      <c r="B21" s="23">
        <v>361.2</v>
      </c>
      <c r="C21" s="19" t="s">
        <v>78</v>
      </c>
      <c r="D21" s="43">
        <v>72731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72731</v>
      </c>
      <c r="O21" s="44">
        <f t="shared" si="2"/>
        <v>126.05025996533796</v>
      </c>
      <c r="P21" s="9"/>
    </row>
    <row r="22" spans="1:119" ht="15.75" thickBot="1">
      <c r="A22" s="12"/>
      <c r="B22" s="23">
        <v>369.9</v>
      </c>
      <c r="C22" s="19" t="s">
        <v>29</v>
      </c>
      <c r="D22" s="43">
        <v>2372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2372</v>
      </c>
      <c r="O22" s="44">
        <f t="shared" si="2"/>
        <v>4.1109185441941074</v>
      </c>
      <c r="P22" s="9"/>
    </row>
    <row r="23" spans="1:119" ht="16.5" thickBot="1">
      <c r="A23" s="13" t="s">
        <v>25</v>
      </c>
      <c r="B23" s="21"/>
      <c r="C23" s="20"/>
      <c r="D23" s="14">
        <f>SUM(D5,D10,D12,D17,D19)</f>
        <v>290129</v>
      </c>
      <c r="E23" s="14">
        <f t="shared" ref="E23:M23" si="7">SUM(E5,E10,E12,E17,E19)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290129</v>
      </c>
      <c r="O23" s="36">
        <f t="shared" si="2"/>
        <v>502.82322357019063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7"/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112" t="s">
        <v>79</v>
      </c>
      <c r="M25" s="112"/>
      <c r="N25" s="112"/>
      <c r="O25" s="40">
        <v>577</v>
      </c>
    </row>
    <row r="26" spans="1:119">
      <c r="A26" s="113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19" ht="15.75" customHeight="1" thickBot="1">
      <c r="A27" s="114" t="s">
        <v>41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30</v>
      </c>
      <c r="B3" s="102"/>
      <c r="C3" s="103"/>
      <c r="D3" s="122" t="s">
        <v>19</v>
      </c>
      <c r="E3" s="123"/>
      <c r="F3" s="123"/>
      <c r="G3" s="123"/>
      <c r="H3" s="124"/>
      <c r="I3" s="122" t="s">
        <v>20</v>
      </c>
      <c r="J3" s="124"/>
      <c r="K3" s="122" t="s">
        <v>22</v>
      </c>
      <c r="L3" s="124"/>
      <c r="M3" s="34"/>
      <c r="N3" s="35"/>
      <c r="O3" s="125" t="s">
        <v>35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31</v>
      </c>
      <c r="F4" s="32" t="s">
        <v>32</v>
      </c>
      <c r="G4" s="32" t="s">
        <v>33</v>
      </c>
      <c r="H4" s="32" t="s">
        <v>3</v>
      </c>
      <c r="I4" s="32" t="s">
        <v>4</v>
      </c>
      <c r="J4" s="33" t="s">
        <v>34</v>
      </c>
      <c r="K4" s="33" t="s">
        <v>5</v>
      </c>
      <c r="L4" s="33" t="s">
        <v>6</v>
      </c>
      <c r="M4" s="33" t="s">
        <v>7</v>
      </c>
      <c r="N4" s="33" t="s">
        <v>21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98373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3" si="1">SUM(D5:M5)</f>
        <v>98373</v>
      </c>
      <c r="O5" s="31">
        <f t="shared" ref="O5:O23" si="2">(N5/O$25)</f>
        <v>176.29569892473117</v>
      </c>
      <c r="P5" s="6"/>
    </row>
    <row r="6" spans="1:133">
      <c r="A6" s="12"/>
      <c r="B6" s="23">
        <v>312.41000000000003</v>
      </c>
      <c r="C6" s="19" t="s">
        <v>9</v>
      </c>
      <c r="D6" s="43">
        <v>14252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14252</v>
      </c>
      <c r="O6" s="44">
        <f t="shared" si="2"/>
        <v>25.541218637992831</v>
      </c>
      <c r="P6" s="9"/>
    </row>
    <row r="7" spans="1:133">
      <c r="A7" s="12"/>
      <c r="B7" s="23">
        <v>312.42</v>
      </c>
      <c r="C7" s="19" t="s">
        <v>39</v>
      </c>
      <c r="D7" s="43">
        <v>9210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9210</v>
      </c>
      <c r="O7" s="44">
        <f t="shared" si="2"/>
        <v>16.50537634408602</v>
      </c>
      <c r="P7" s="9"/>
    </row>
    <row r="8" spans="1:133">
      <c r="A8" s="12"/>
      <c r="B8" s="23">
        <v>312.60000000000002</v>
      </c>
      <c r="C8" s="19" t="s">
        <v>68</v>
      </c>
      <c r="D8" s="43">
        <v>72151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72151</v>
      </c>
      <c r="O8" s="44">
        <f t="shared" si="2"/>
        <v>129.30286738351253</v>
      </c>
      <c r="P8" s="9"/>
    </row>
    <row r="9" spans="1:133">
      <c r="A9" s="12"/>
      <c r="B9" s="23">
        <v>315</v>
      </c>
      <c r="C9" s="19" t="s">
        <v>54</v>
      </c>
      <c r="D9" s="43">
        <v>2760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2760</v>
      </c>
      <c r="O9" s="44">
        <f t="shared" si="2"/>
        <v>4.946236559139785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50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50</v>
      </c>
      <c r="O10" s="42">
        <f t="shared" si="2"/>
        <v>8.9605734767025089E-2</v>
      </c>
      <c r="P10" s="10"/>
    </row>
    <row r="11" spans="1:133">
      <c r="A11" s="12"/>
      <c r="B11" s="23">
        <v>322</v>
      </c>
      <c r="C11" s="19" t="s">
        <v>60</v>
      </c>
      <c r="D11" s="43">
        <v>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50</v>
      </c>
      <c r="O11" s="44">
        <f t="shared" si="2"/>
        <v>8.9605734767025089E-2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SUM(D13:D16)</f>
        <v>71362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71362</v>
      </c>
      <c r="O12" s="42">
        <f t="shared" si="2"/>
        <v>127.88888888888889</v>
      </c>
      <c r="P12" s="10"/>
    </row>
    <row r="13" spans="1:133">
      <c r="A13" s="12"/>
      <c r="B13" s="23">
        <v>335.12</v>
      </c>
      <c r="C13" s="19" t="s">
        <v>55</v>
      </c>
      <c r="D13" s="43">
        <v>29942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29942</v>
      </c>
      <c r="O13" s="44">
        <f t="shared" si="2"/>
        <v>53.659498207885306</v>
      </c>
      <c r="P13" s="9"/>
    </row>
    <row r="14" spans="1:133">
      <c r="A14" s="12"/>
      <c r="B14" s="23">
        <v>335.14</v>
      </c>
      <c r="C14" s="19" t="s">
        <v>56</v>
      </c>
      <c r="D14" s="43">
        <v>1153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1153</v>
      </c>
      <c r="O14" s="44">
        <f t="shared" si="2"/>
        <v>2.0663082437275984</v>
      </c>
      <c r="P14" s="9"/>
    </row>
    <row r="15" spans="1:133">
      <c r="A15" s="12"/>
      <c r="B15" s="23">
        <v>335.15</v>
      </c>
      <c r="C15" s="19" t="s">
        <v>74</v>
      </c>
      <c r="D15" s="43">
        <v>196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196</v>
      </c>
      <c r="O15" s="44">
        <f t="shared" si="2"/>
        <v>0.35125448028673834</v>
      </c>
      <c r="P15" s="9"/>
    </row>
    <row r="16" spans="1:133">
      <c r="A16" s="12"/>
      <c r="B16" s="23">
        <v>335.18</v>
      </c>
      <c r="C16" s="19" t="s">
        <v>57</v>
      </c>
      <c r="D16" s="43">
        <v>40071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40071</v>
      </c>
      <c r="O16" s="44">
        <f t="shared" si="2"/>
        <v>71.811827956989248</v>
      </c>
      <c r="P16" s="9"/>
    </row>
    <row r="17" spans="1:119" ht="15.75">
      <c r="A17" s="27" t="s">
        <v>23</v>
      </c>
      <c r="B17" s="28"/>
      <c r="C17" s="29"/>
      <c r="D17" s="30">
        <f t="shared" ref="D17:M17" si="5">SUM(D18:D18)</f>
        <v>7000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0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7000</v>
      </c>
      <c r="O17" s="42">
        <f t="shared" si="2"/>
        <v>12.544802867383513</v>
      </c>
      <c r="P17" s="10"/>
    </row>
    <row r="18" spans="1:119">
      <c r="A18" s="12"/>
      <c r="B18" s="23">
        <v>347.5</v>
      </c>
      <c r="C18" s="19" t="s">
        <v>44</v>
      </c>
      <c r="D18" s="43">
        <v>7000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7000</v>
      </c>
      <c r="O18" s="44">
        <f t="shared" si="2"/>
        <v>12.544802867383513</v>
      </c>
      <c r="P18" s="9"/>
    </row>
    <row r="19" spans="1:119" ht="15.75">
      <c r="A19" s="27" t="s">
        <v>1</v>
      </c>
      <c r="B19" s="28"/>
      <c r="C19" s="29"/>
      <c r="D19" s="30">
        <f t="shared" ref="D19:M19" si="6">SUM(D20:D22)</f>
        <v>163776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0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1"/>
        <v>163776</v>
      </c>
      <c r="O19" s="42">
        <f t="shared" si="2"/>
        <v>293.50537634408602</v>
      </c>
      <c r="P19" s="10"/>
    </row>
    <row r="20" spans="1:119">
      <c r="A20" s="12"/>
      <c r="B20" s="23">
        <v>361.1</v>
      </c>
      <c r="C20" s="19" t="s">
        <v>27</v>
      </c>
      <c r="D20" s="43">
        <v>73484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73484</v>
      </c>
      <c r="O20" s="44">
        <f t="shared" si="2"/>
        <v>131.69175627240142</v>
      </c>
      <c r="P20" s="9"/>
    </row>
    <row r="21" spans="1:119">
      <c r="A21" s="12"/>
      <c r="B21" s="23">
        <v>361.3</v>
      </c>
      <c r="C21" s="19" t="s">
        <v>45</v>
      </c>
      <c r="D21" s="43">
        <v>93130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93130</v>
      </c>
      <c r="O21" s="44">
        <f t="shared" si="2"/>
        <v>166.89964157706092</v>
      </c>
      <c r="P21" s="9"/>
    </row>
    <row r="22" spans="1:119" ht="15.75" thickBot="1">
      <c r="A22" s="12"/>
      <c r="B22" s="23">
        <v>361.4</v>
      </c>
      <c r="C22" s="19" t="s">
        <v>61</v>
      </c>
      <c r="D22" s="43">
        <v>-2838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-2838</v>
      </c>
      <c r="O22" s="44">
        <f t="shared" si="2"/>
        <v>-5.086021505376344</v>
      </c>
      <c r="P22" s="9"/>
    </row>
    <row r="23" spans="1:119" ht="16.5" thickBot="1">
      <c r="A23" s="13" t="s">
        <v>25</v>
      </c>
      <c r="B23" s="21"/>
      <c r="C23" s="20"/>
      <c r="D23" s="14">
        <f>SUM(D5,D10,D12,D17,D19)</f>
        <v>340561</v>
      </c>
      <c r="E23" s="14">
        <f t="shared" ref="E23:M23" si="7">SUM(E5,E10,E12,E17,E19)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340561</v>
      </c>
      <c r="O23" s="36">
        <f t="shared" si="2"/>
        <v>610.3243727598566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7"/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112" t="s">
        <v>75</v>
      </c>
      <c r="M25" s="112"/>
      <c r="N25" s="112"/>
      <c r="O25" s="40">
        <v>558</v>
      </c>
    </row>
    <row r="26" spans="1:119">
      <c r="A26" s="113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19" ht="15.75" customHeight="1" thickBot="1">
      <c r="A27" s="114" t="s">
        <v>41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30</v>
      </c>
      <c r="B3" s="102"/>
      <c r="C3" s="103"/>
      <c r="D3" s="122" t="s">
        <v>19</v>
      </c>
      <c r="E3" s="123"/>
      <c r="F3" s="123"/>
      <c r="G3" s="123"/>
      <c r="H3" s="124"/>
      <c r="I3" s="122" t="s">
        <v>20</v>
      </c>
      <c r="J3" s="124"/>
      <c r="K3" s="122" t="s">
        <v>22</v>
      </c>
      <c r="L3" s="124"/>
      <c r="M3" s="34"/>
      <c r="N3" s="35"/>
      <c r="O3" s="125" t="s">
        <v>35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31</v>
      </c>
      <c r="F4" s="32" t="s">
        <v>32</v>
      </c>
      <c r="G4" s="32" t="s">
        <v>33</v>
      </c>
      <c r="H4" s="32" t="s">
        <v>3</v>
      </c>
      <c r="I4" s="32" t="s">
        <v>4</v>
      </c>
      <c r="J4" s="33" t="s">
        <v>34</v>
      </c>
      <c r="K4" s="33" t="s">
        <v>5</v>
      </c>
      <c r="L4" s="33" t="s">
        <v>6</v>
      </c>
      <c r="M4" s="33" t="s">
        <v>7</v>
      </c>
      <c r="N4" s="33" t="s">
        <v>21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89533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89533</v>
      </c>
      <c r="O5" s="31">
        <f t="shared" ref="O5:O24" si="2">(N5/O$26)</f>
        <v>163.68007312614259</v>
      </c>
      <c r="P5" s="6"/>
    </row>
    <row r="6" spans="1:133">
      <c r="A6" s="12"/>
      <c r="B6" s="23">
        <v>312.41000000000003</v>
      </c>
      <c r="C6" s="19" t="s">
        <v>9</v>
      </c>
      <c r="D6" s="43">
        <v>13680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13680</v>
      </c>
      <c r="O6" s="44">
        <f t="shared" si="2"/>
        <v>25.009140767824498</v>
      </c>
      <c r="P6" s="9"/>
    </row>
    <row r="7" spans="1:133">
      <c r="A7" s="12"/>
      <c r="B7" s="23">
        <v>312.42</v>
      </c>
      <c r="C7" s="19" t="s">
        <v>39</v>
      </c>
      <c r="D7" s="43">
        <v>8795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8795</v>
      </c>
      <c r="O7" s="44">
        <f t="shared" si="2"/>
        <v>16.078610603290677</v>
      </c>
      <c r="P7" s="9"/>
    </row>
    <row r="8" spans="1:133">
      <c r="A8" s="12"/>
      <c r="B8" s="23">
        <v>312.60000000000002</v>
      </c>
      <c r="C8" s="19" t="s">
        <v>68</v>
      </c>
      <c r="D8" s="43">
        <v>64558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64558</v>
      </c>
      <c r="O8" s="44">
        <f t="shared" si="2"/>
        <v>118.0219378427788</v>
      </c>
      <c r="P8" s="9"/>
    </row>
    <row r="9" spans="1:133">
      <c r="A9" s="12"/>
      <c r="B9" s="23">
        <v>315</v>
      </c>
      <c r="C9" s="19" t="s">
        <v>54</v>
      </c>
      <c r="D9" s="43">
        <v>2500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2500</v>
      </c>
      <c r="O9" s="44">
        <f t="shared" si="2"/>
        <v>4.5703839122486292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100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100</v>
      </c>
      <c r="O10" s="42">
        <f t="shared" si="2"/>
        <v>0.18281535648994515</v>
      </c>
      <c r="P10" s="10"/>
    </row>
    <row r="11" spans="1:133">
      <c r="A11" s="12"/>
      <c r="B11" s="23">
        <v>322</v>
      </c>
      <c r="C11" s="19" t="s">
        <v>60</v>
      </c>
      <c r="D11" s="43">
        <v>100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100</v>
      </c>
      <c r="O11" s="44">
        <f t="shared" si="2"/>
        <v>0.18281535648994515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SUM(D13:D15)</f>
        <v>64229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64229</v>
      </c>
      <c r="O12" s="42">
        <f t="shared" si="2"/>
        <v>117.42047531992688</v>
      </c>
      <c r="P12" s="10"/>
    </row>
    <row r="13" spans="1:133">
      <c r="A13" s="12"/>
      <c r="B13" s="23">
        <v>335.12</v>
      </c>
      <c r="C13" s="19" t="s">
        <v>55</v>
      </c>
      <c r="D13" s="43">
        <v>27255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27255</v>
      </c>
      <c r="O13" s="44">
        <f t="shared" si="2"/>
        <v>49.826325411334551</v>
      </c>
      <c r="P13" s="9"/>
    </row>
    <row r="14" spans="1:133">
      <c r="A14" s="12"/>
      <c r="B14" s="23">
        <v>335.14</v>
      </c>
      <c r="C14" s="19" t="s">
        <v>56</v>
      </c>
      <c r="D14" s="43">
        <v>1188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1188</v>
      </c>
      <c r="O14" s="44">
        <f t="shared" si="2"/>
        <v>2.1718464351005484</v>
      </c>
      <c r="P14" s="9"/>
    </row>
    <row r="15" spans="1:133">
      <c r="A15" s="12"/>
      <c r="B15" s="23">
        <v>335.18</v>
      </c>
      <c r="C15" s="19" t="s">
        <v>57</v>
      </c>
      <c r="D15" s="43">
        <v>35786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35786</v>
      </c>
      <c r="O15" s="44">
        <f t="shared" si="2"/>
        <v>65.42230347349178</v>
      </c>
      <c r="P15" s="9"/>
    </row>
    <row r="16" spans="1:133" ht="15.75">
      <c r="A16" s="27" t="s">
        <v>23</v>
      </c>
      <c r="B16" s="28"/>
      <c r="C16" s="29"/>
      <c r="D16" s="30">
        <f t="shared" ref="D16:M16" si="5">SUM(D17:D18)</f>
        <v>10016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1"/>
        <v>10016</v>
      </c>
      <c r="O16" s="42">
        <f t="shared" si="2"/>
        <v>18.310786106032907</v>
      </c>
      <c r="P16" s="10"/>
    </row>
    <row r="17" spans="1:119">
      <c r="A17" s="12"/>
      <c r="B17" s="23">
        <v>347.5</v>
      </c>
      <c r="C17" s="19" t="s">
        <v>44</v>
      </c>
      <c r="D17" s="43">
        <v>7930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7930</v>
      </c>
      <c r="O17" s="44">
        <f t="shared" si="2"/>
        <v>14.49725776965265</v>
      </c>
      <c r="P17" s="9"/>
    </row>
    <row r="18" spans="1:119">
      <c r="A18" s="12"/>
      <c r="B18" s="23">
        <v>349</v>
      </c>
      <c r="C18" s="19" t="s">
        <v>71</v>
      </c>
      <c r="D18" s="43">
        <v>2086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2086</v>
      </c>
      <c r="O18" s="44">
        <f t="shared" si="2"/>
        <v>3.8135283363802559</v>
      </c>
      <c r="P18" s="9"/>
    </row>
    <row r="19" spans="1:119" ht="15.75">
      <c r="A19" s="27" t="s">
        <v>1</v>
      </c>
      <c r="B19" s="28"/>
      <c r="C19" s="29"/>
      <c r="D19" s="30">
        <f t="shared" ref="D19:M19" si="6">SUM(D20:D23)</f>
        <v>20536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0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1"/>
        <v>20536</v>
      </c>
      <c r="O19" s="42">
        <f t="shared" si="2"/>
        <v>37.542961608775137</v>
      </c>
      <c r="P19" s="10"/>
    </row>
    <row r="20" spans="1:119">
      <c r="A20" s="12"/>
      <c r="B20" s="23">
        <v>361.1</v>
      </c>
      <c r="C20" s="19" t="s">
        <v>27</v>
      </c>
      <c r="D20" s="43">
        <v>54169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54169</v>
      </c>
      <c r="O20" s="44">
        <f t="shared" si="2"/>
        <v>99.029250457038387</v>
      </c>
      <c r="P20" s="9"/>
    </row>
    <row r="21" spans="1:119">
      <c r="A21" s="12"/>
      <c r="B21" s="23">
        <v>361.3</v>
      </c>
      <c r="C21" s="19" t="s">
        <v>45</v>
      </c>
      <c r="D21" s="43">
        <v>-47698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-47698</v>
      </c>
      <c r="O21" s="44">
        <f t="shared" si="2"/>
        <v>-87.199268738574034</v>
      </c>
      <c r="P21" s="9"/>
    </row>
    <row r="22" spans="1:119">
      <c r="A22" s="12"/>
      <c r="B22" s="23">
        <v>361.4</v>
      </c>
      <c r="C22" s="19" t="s">
        <v>61</v>
      </c>
      <c r="D22" s="43">
        <v>-3593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-3593</v>
      </c>
      <c r="O22" s="44">
        <f t="shared" si="2"/>
        <v>-6.5685557586837291</v>
      </c>
      <c r="P22" s="9"/>
    </row>
    <row r="23" spans="1:119" ht="15.75" thickBot="1">
      <c r="A23" s="12"/>
      <c r="B23" s="23">
        <v>369.9</v>
      </c>
      <c r="C23" s="19" t="s">
        <v>29</v>
      </c>
      <c r="D23" s="43">
        <v>17658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17658</v>
      </c>
      <c r="O23" s="44">
        <f t="shared" si="2"/>
        <v>32.281535648994513</v>
      </c>
      <c r="P23" s="9"/>
    </row>
    <row r="24" spans="1:119" ht="16.5" thickBot="1">
      <c r="A24" s="13" t="s">
        <v>25</v>
      </c>
      <c r="B24" s="21"/>
      <c r="C24" s="20"/>
      <c r="D24" s="14">
        <f>SUM(D5,D10,D12,D16,D19)</f>
        <v>184414</v>
      </c>
      <c r="E24" s="14">
        <f t="shared" ref="E24:M24" si="7">SUM(E5,E10,E12,E16,E19)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184414</v>
      </c>
      <c r="O24" s="36">
        <f t="shared" si="2"/>
        <v>337.13711151736749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2" t="s">
        <v>72</v>
      </c>
      <c r="M26" s="112"/>
      <c r="N26" s="112"/>
      <c r="O26" s="40">
        <v>547</v>
      </c>
    </row>
    <row r="27" spans="1:119">
      <c r="A27" s="113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1:119" ht="15.75" customHeight="1" thickBot="1">
      <c r="A28" s="114" t="s">
        <v>41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30</v>
      </c>
      <c r="B3" s="102"/>
      <c r="C3" s="103"/>
      <c r="D3" s="122" t="s">
        <v>19</v>
      </c>
      <c r="E3" s="123"/>
      <c r="F3" s="123"/>
      <c r="G3" s="123"/>
      <c r="H3" s="124"/>
      <c r="I3" s="122" t="s">
        <v>20</v>
      </c>
      <c r="J3" s="124"/>
      <c r="K3" s="122" t="s">
        <v>22</v>
      </c>
      <c r="L3" s="124"/>
      <c r="M3" s="34"/>
      <c r="N3" s="35"/>
      <c r="O3" s="125" t="s">
        <v>35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31</v>
      </c>
      <c r="F4" s="32" t="s">
        <v>32</v>
      </c>
      <c r="G4" s="32" t="s">
        <v>33</v>
      </c>
      <c r="H4" s="32" t="s">
        <v>3</v>
      </c>
      <c r="I4" s="32" t="s">
        <v>4</v>
      </c>
      <c r="J4" s="33" t="s">
        <v>34</v>
      </c>
      <c r="K4" s="33" t="s">
        <v>5</v>
      </c>
      <c r="L4" s="33" t="s">
        <v>6</v>
      </c>
      <c r="M4" s="33" t="s">
        <v>7</v>
      </c>
      <c r="N4" s="33" t="s">
        <v>21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65328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8" si="1">SUM(D5:M5)</f>
        <v>65328</v>
      </c>
      <c r="O5" s="31">
        <f t="shared" ref="O5:O18" si="2">(N5/O$20)</f>
        <v>119.64835164835165</v>
      </c>
      <c r="P5" s="6"/>
    </row>
    <row r="6" spans="1:133">
      <c r="A6" s="12"/>
      <c r="B6" s="23">
        <v>312.41000000000003</v>
      </c>
      <c r="C6" s="19" t="s">
        <v>9</v>
      </c>
      <c r="D6" s="43">
        <v>13418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13418</v>
      </c>
      <c r="O6" s="44">
        <f t="shared" si="2"/>
        <v>24.575091575091577</v>
      </c>
      <c r="P6" s="9"/>
    </row>
    <row r="7" spans="1:133">
      <c r="A7" s="12"/>
      <c r="B7" s="23">
        <v>312.42</v>
      </c>
      <c r="C7" s="19" t="s">
        <v>39</v>
      </c>
      <c r="D7" s="43">
        <v>8847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8847</v>
      </c>
      <c r="O7" s="44">
        <f t="shared" si="2"/>
        <v>16.203296703296704</v>
      </c>
      <c r="P7" s="9"/>
    </row>
    <row r="8" spans="1:133">
      <c r="A8" s="12"/>
      <c r="B8" s="23">
        <v>312.60000000000002</v>
      </c>
      <c r="C8" s="19" t="s">
        <v>68</v>
      </c>
      <c r="D8" s="43">
        <v>40968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40968</v>
      </c>
      <c r="O8" s="44">
        <f t="shared" si="2"/>
        <v>75.032967032967036</v>
      </c>
      <c r="P8" s="9"/>
    </row>
    <row r="9" spans="1:133">
      <c r="A9" s="12"/>
      <c r="B9" s="23">
        <v>315</v>
      </c>
      <c r="C9" s="19" t="s">
        <v>54</v>
      </c>
      <c r="D9" s="43">
        <v>2095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2095</v>
      </c>
      <c r="O9" s="44">
        <f t="shared" si="2"/>
        <v>3.8369963369963371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7285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7285</v>
      </c>
      <c r="O10" s="42">
        <f t="shared" si="2"/>
        <v>13.342490842490843</v>
      </c>
      <c r="P10" s="10"/>
    </row>
    <row r="11" spans="1:133">
      <c r="A11" s="12"/>
      <c r="B11" s="23">
        <v>329</v>
      </c>
      <c r="C11" s="19" t="s">
        <v>13</v>
      </c>
      <c r="D11" s="43">
        <v>7285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7285</v>
      </c>
      <c r="O11" s="44">
        <f t="shared" si="2"/>
        <v>13.342490842490843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SUM(D13:D15)</f>
        <v>61920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61920</v>
      </c>
      <c r="O12" s="42">
        <f t="shared" si="2"/>
        <v>113.4065934065934</v>
      </c>
      <c r="P12" s="10"/>
    </row>
    <row r="13" spans="1:133">
      <c r="A13" s="12"/>
      <c r="B13" s="23">
        <v>335.12</v>
      </c>
      <c r="C13" s="19" t="s">
        <v>55</v>
      </c>
      <c r="D13" s="43">
        <v>26508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26508</v>
      </c>
      <c r="O13" s="44">
        <f t="shared" si="2"/>
        <v>48.549450549450547</v>
      </c>
      <c r="P13" s="9"/>
    </row>
    <row r="14" spans="1:133">
      <c r="A14" s="12"/>
      <c r="B14" s="23">
        <v>335.14</v>
      </c>
      <c r="C14" s="19" t="s">
        <v>56</v>
      </c>
      <c r="D14" s="43">
        <v>1381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1381</v>
      </c>
      <c r="O14" s="44">
        <f t="shared" si="2"/>
        <v>2.5293040293040292</v>
      </c>
      <c r="P14" s="9"/>
    </row>
    <row r="15" spans="1:133">
      <c r="A15" s="12"/>
      <c r="B15" s="23">
        <v>335.18</v>
      </c>
      <c r="C15" s="19" t="s">
        <v>57</v>
      </c>
      <c r="D15" s="43">
        <v>34031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34031</v>
      </c>
      <c r="O15" s="44">
        <f t="shared" si="2"/>
        <v>62.327838827838825</v>
      </c>
      <c r="P15" s="9"/>
    </row>
    <row r="16" spans="1:133" ht="15.75">
      <c r="A16" s="27" t="s">
        <v>1</v>
      </c>
      <c r="B16" s="28"/>
      <c r="C16" s="29"/>
      <c r="D16" s="30">
        <f t="shared" ref="D16:M16" si="5">SUM(D17:D17)</f>
        <v>3997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1"/>
        <v>3997</v>
      </c>
      <c r="O16" s="42">
        <f t="shared" si="2"/>
        <v>7.3205128205128203</v>
      </c>
      <c r="P16" s="10"/>
    </row>
    <row r="17" spans="1:119" ht="15.75" thickBot="1">
      <c r="A17" s="12"/>
      <c r="B17" s="23">
        <v>361.1</v>
      </c>
      <c r="C17" s="19" t="s">
        <v>27</v>
      </c>
      <c r="D17" s="43">
        <v>3997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3997</v>
      </c>
      <c r="O17" s="44">
        <f t="shared" si="2"/>
        <v>7.3205128205128203</v>
      </c>
      <c r="P17" s="9"/>
    </row>
    <row r="18" spans="1:119" ht="16.5" thickBot="1">
      <c r="A18" s="13" t="s">
        <v>25</v>
      </c>
      <c r="B18" s="21"/>
      <c r="C18" s="20"/>
      <c r="D18" s="14">
        <f>SUM(D5,D10,D12,D16)</f>
        <v>138530</v>
      </c>
      <c r="E18" s="14">
        <f t="shared" ref="E18:M18" si="6">SUM(E5,E10,E12,E16)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138530</v>
      </c>
      <c r="O18" s="36">
        <f t="shared" si="2"/>
        <v>253.71794871794873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7"/>
      <c r="B20" s="38"/>
      <c r="C20" s="38"/>
      <c r="D20" s="39"/>
      <c r="E20" s="39"/>
      <c r="F20" s="39"/>
      <c r="G20" s="39"/>
      <c r="H20" s="39"/>
      <c r="I20" s="39"/>
      <c r="J20" s="39"/>
      <c r="K20" s="39"/>
      <c r="L20" s="112" t="s">
        <v>69</v>
      </c>
      <c r="M20" s="112"/>
      <c r="N20" s="112"/>
      <c r="O20" s="40">
        <v>546</v>
      </c>
    </row>
    <row r="21" spans="1:119">
      <c r="A21" s="113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1"/>
    </row>
    <row r="22" spans="1:119" ht="15.75" customHeight="1" thickBot="1">
      <c r="A22" s="114" t="s">
        <v>41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4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30</v>
      </c>
      <c r="B3" s="102"/>
      <c r="C3" s="103"/>
      <c r="D3" s="122" t="s">
        <v>19</v>
      </c>
      <c r="E3" s="123"/>
      <c r="F3" s="123"/>
      <c r="G3" s="123"/>
      <c r="H3" s="124"/>
      <c r="I3" s="122" t="s">
        <v>20</v>
      </c>
      <c r="J3" s="124"/>
      <c r="K3" s="122" t="s">
        <v>22</v>
      </c>
      <c r="L3" s="124"/>
      <c r="M3" s="34"/>
      <c r="N3" s="35"/>
      <c r="O3" s="125" t="s">
        <v>35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31</v>
      </c>
      <c r="F4" s="32" t="s">
        <v>32</v>
      </c>
      <c r="G4" s="32" t="s">
        <v>33</v>
      </c>
      <c r="H4" s="32" t="s">
        <v>3</v>
      </c>
      <c r="I4" s="32" t="s">
        <v>4</v>
      </c>
      <c r="J4" s="33" t="s">
        <v>34</v>
      </c>
      <c r="K4" s="33" t="s">
        <v>5</v>
      </c>
      <c r="L4" s="33" t="s">
        <v>6</v>
      </c>
      <c r="M4" s="33" t="s">
        <v>7</v>
      </c>
      <c r="N4" s="33" t="s">
        <v>21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49510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8" si="1">SUM(D5:M5)</f>
        <v>49510</v>
      </c>
      <c r="O5" s="31">
        <f t="shared" ref="O5:O18" si="2">(N5/O$20)</f>
        <v>99.218436873747493</v>
      </c>
      <c r="P5" s="6"/>
    </row>
    <row r="6" spans="1:133">
      <c r="A6" s="12"/>
      <c r="B6" s="23">
        <v>312.41000000000003</v>
      </c>
      <c r="C6" s="19" t="s">
        <v>9</v>
      </c>
      <c r="D6" s="43">
        <v>28667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28667</v>
      </c>
      <c r="O6" s="44">
        <f t="shared" si="2"/>
        <v>57.448897795591179</v>
      </c>
      <c r="P6" s="9"/>
    </row>
    <row r="7" spans="1:133">
      <c r="A7" s="12"/>
      <c r="B7" s="23">
        <v>312.42</v>
      </c>
      <c r="C7" s="19" t="s">
        <v>39</v>
      </c>
      <c r="D7" s="43">
        <v>18925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18925</v>
      </c>
      <c r="O7" s="44">
        <f t="shared" si="2"/>
        <v>37.925851703406813</v>
      </c>
      <c r="P7" s="9"/>
    </row>
    <row r="8" spans="1:133">
      <c r="A8" s="12"/>
      <c r="B8" s="23">
        <v>315</v>
      </c>
      <c r="C8" s="19" t="s">
        <v>54</v>
      </c>
      <c r="D8" s="43">
        <v>1918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1918</v>
      </c>
      <c r="O8" s="44">
        <f t="shared" si="2"/>
        <v>3.8436873747494991</v>
      </c>
      <c r="P8" s="9"/>
    </row>
    <row r="9" spans="1:133" ht="15.75">
      <c r="A9" s="27" t="s">
        <v>14</v>
      </c>
      <c r="B9" s="28"/>
      <c r="C9" s="29"/>
      <c r="D9" s="30">
        <f t="shared" ref="D9:M9" si="3">SUM(D10:D12)</f>
        <v>60728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60728</v>
      </c>
      <c r="O9" s="42">
        <f t="shared" si="2"/>
        <v>121.69939879759519</v>
      </c>
      <c r="P9" s="10"/>
    </row>
    <row r="10" spans="1:133">
      <c r="A10" s="12"/>
      <c r="B10" s="23">
        <v>335.12</v>
      </c>
      <c r="C10" s="19" t="s">
        <v>55</v>
      </c>
      <c r="D10" s="43">
        <v>26402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26402</v>
      </c>
      <c r="O10" s="44">
        <f t="shared" si="2"/>
        <v>52.90981963927856</v>
      </c>
      <c r="P10" s="9"/>
    </row>
    <row r="11" spans="1:133">
      <c r="A11" s="12"/>
      <c r="B11" s="23">
        <v>335.14</v>
      </c>
      <c r="C11" s="19" t="s">
        <v>56</v>
      </c>
      <c r="D11" s="43">
        <v>1331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1331</v>
      </c>
      <c r="O11" s="44">
        <f t="shared" si="2"/>
        <v>2.6673346693386772</v>
      </c>
      <c r="P11" s="9"/>
    </row>
    <row r="12" spans="1:133">
      <c r="A12" s="12"/>
      <c r="B12" s="23">
        <v>335.18</v>
      </c>
      <c r="C12" s="19" t="s">
        <v>57</v>
      </c>
      <c r="D12" s="43">
        <v>32995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32995</v>
      </c>
      <c r="O12" s="44">
        <f t="shared" si="2"/>
        <v>66.122244488977955</v>
      </c>
      <c r="P12" s="9"/>
    </row>
    <row r="13" spans="1:133" ht="15.75">
      <c r="A13" s="27" t="s">
        <v>1</v>
      </c>
      <c r="B13" s="28"/>
      <c r="C13" s="29"/>
      <c r="D13" s="30">
        <f t="shared" ref="D13:M13" si="4">SUM(D14:D17)</f>
        <v>59700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30">
        <f t="shared" si="1"/>
        <v>59700</v>
      </c>
      <c r="O13" s="42">
        <f t="shared" si="2"/>
        <v>119.63927855711422</v>
      </c>
      <c r="P13" s="10"/>
    </row>
    <row r="14" spans="1:133">
      <c r="A14" s="12"/>
      <c r="B14" s="23">
        <v>361.1</v>
      </c>
      <c r="C14" s="19" t="s">
        <v>27</v>
      </c>
      <c r="D14" s="43">
        <v>41299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41299</v>
      </c>
      <c r="O14" s="44">
        <f t="shared" si="2"/>
        <v>82.763527054108224</v>
      </c>
      <c r="P14" s="9"/>
    </row>
    <row r="15" spans="1:133">
      <c r="A15" s="12"/>
      <c r="B15" s="23">
        <v>361.3</v>
      </c>
      <c r="C15" s="19" t="s">
        <v>45</v>
      </c>
      <c r="D15" s="43">
        <v>276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276</v>
      </c>
      <c r="O15" s="44">
        <f t="shared" si="2"/>
        <v>0.5531062124248497</v>
      </c>
      <c r="P15" s="9"/>
    </row>
    <row r="16" spans="1:133">
      <c r="A16" s="12"/>
      <c r="B16" s="23">
        <v>361.4</v>
      </c>
      <c r="C16" s="19" t="s">
        <v>61</v>
      </c>
      <c r="D16" s="43">
        <v>12744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12744</v>
      </c>
      <c r="O16" s="44">
        <f t="shared" si="2"/>
        <v>25.539078156312627</v>
      </c>
      <c r="P16" s="9"/>
    </row>
    <row r="17" spans="1:119" ht="15.75" thickBot="1">
      <c r="A17" s="12"/>
      <c r="B17" s="23">
        <v>369.9</v>
      </c>
      <c r="C17" s="19" t="s">
        <v>29</v>
      </c>
      <c r="D17" s="43">
        <v>5381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5381</v>
      </c>
      <c r="O17" s="44">
        <f t="shared" si="2"/>
        <v>10.783567134268537</v>
      </c>
      <c r="P17" s="9"/>
    </row>
    <row r="18" spans="1:119" ht="16.5" thickBot="1">
      <c r="A18" s="13" t="s">
        <v>25</v>
      </c>
      <c r="B18" s="21"/>
      <c r="C18" s="20"/>
      <c r="D18" s="14">
        <f>SUM(D5,D9,D13)</f>
        <v>169938</v>
      </c>
      <c r="E18" s="14">
        <f t="shared" ref="E18:M18" si="5">SUM(E5,E9,E13)</f>
        <v>0</v>
      </c>
      <c r="F18" s="14">
        <f t="shared" si="5"/>
        <v>0</v>
      </c>
      <c r="G18" s="14">
        <f t="shared" si="5"/>
        <v>0</v>
      </c>
      <c r="H18" s="14">
        <f t="shared" si="5"/>
        <v>0</v>
      </c>
      <c r="I18" s="14">
        <f t="shared" si="5"/>
        <v>0</v>
      </c>
      <c r="J18" s="14">
        <f t="shared" si="5"/>
        <v>0</v>
      </c>
      <c r="K18" s="14">
        <f t="shared" si="5"/>
        <v>0</v>
      </c>
      <c r="L18" s="14">
        <f t="shared" si="5"/>
        <v>0</v>
      </c>
      <c r="M18" s="14">
        <f t="shared" si="5"/>
        <v>0</v>
      </c>
      <c r="N18" s="14">
        <f t="shared" si="1"/>
        <v>169938</v>
      </c>
      <c r="O18" s="36">
        <f t="shared" si="2"/>
        <v>340.5571142284569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7"/>
      <c r="B20" s="38"/>
      <c r="C20" s="38"/>
      <c r="D20" s="39"/>
      <c r="E20" s="39"/>
      <c r="F20" s="39"/>
      <c r="G20" s="39"/>
      <c r="H20" s="39"/>
      <c r="I20" s="39"/>
      <c r="J20" s="39"/>
      <c r="K20" s="39"/>
      <c r="L20" s="112" t="s">
        <v>66</v>
      </c>
      <c r="M20" s="112"/>
      <c r="N20" s="112"/>
      <c r="O20" s="40">
        <v>499</v>
      </c>
    </row>
    <row r="21" spans="1:119">
      <c r="A21" s="113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1"/>
    </row>
    <row r="22" spans="1:119" ht="15.75" customHeight="1" thickBot="1">
      <c r="A22" s="114" t="s">
        <v>41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4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30</v>
      </c>
      <c r="B3" s="102"/>
      <c r="C3" s="103"/>
      <c r="D3" s="122" t="s">
        <v>19</v>
      </c>
      <c r="E3" s="123"/>
      <c r="F3" s="123"/>
      <c r="G3" s="123"/>
      <c r="H3" s="124"/>
      <c r="I3" s="122" t="s">
        <v>20</v>
      </c>
      <c r="J3" s="124"/>
      <c r="K3" s="122" t="s">
        <v>22</v>
      </c>
      <c r="L3" s="124"/>
      <c r="M3" s="34"/>
      <c r="N3" s="35"/>
      <c r="O3" s="125" t="s">
        <v>35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31</v>
      </c>
      <c r="F4" s="32" t="s">
        <v>32</v>
      </c>
      <c r="G4" s="32" t="s">
        <v>33</v>
      </c>
      <c r="H4" s="32" t="s">
        <v>3</v>
      </c>
      <c r="I4" s="32" t="s">
        <v>4</v>
      </c>
      <c r="J4" s="33" t="s">
        <v>34</v>
      </c>
      <c r="K4" s="33" t="s">
        <v>5</v>
      </c>
      <c r="L4" s="33" t="s">
        <v>6</v>
      </c>
      <c r="M4" s="33" t="s">
        <v>7</v>
      </c>
      <c r="N4" s="33" t="s">
        <v>21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74162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0" si="1">SUM(D5:M5)</f>
        <v>74162</v>
      </c>
      <c r="O5" s="31">
        <f t="shared" ref="O5:O20" si="2">(N5/O$22)</f>
        <v>148.02794411177643</v>
      </c>
      <c r="P5" s="6"/>
    </row>
    <row r="6" spans="1:133">
      <c r="A6" s="12"/>
      <c r="B6" s="23">
        <v>312.41000000000003</v>
      </c>
      <c r="C6" s="19" t="s">
        <v>9</v>
      </c>
      <c r="D6" s="43">
        <v>43898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43898</v>
      </c>
      <c r="O6" s="44">
        <f t="shared" si="2"/>
        <v>87.620758483033939</v>
      </c>
      <c r="P6" s="9"/>
    </row>
    <row r="7" spans="1:133">
      <c r="A7" s="12"/>
      <c r="B7" s="23">
        <v>312.42</v>
      </c>
      <c r="C7" s="19" t="s">
        <v>39</v>
      </c>
      <c r="D7" s="43">
        <v>26992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26992</v>
      </c>
      <c r="O7" s="44">
        <f t="shared" si="2"/>
        <v>53.876247504990019</v>
      </c>
      <c r="P7" s="9"/>
    </row>
    <row r="8" spans="1:133">
      <c r="A8" s="12"/>
      <c r="B8" s="23">
        <v>315</v>
      </c>
      <c r="C8" s="19" t="s">
        <v>54</v>
      </c>
      <c r="D8" s="43">
        <v>3272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3272</v>
      </c>
      <c r="O8" s="44">
        <f t="shared" si="2"/>
        <v>6.5309381237524953</v>
      </c>
      <c r="P8" s="9"/>
    </row>
    <row r="9" spans="1:133" ht="15.75">
      <c r="A9" s="27" t="s">
        <v>14</v>
      </c>
      <c r="B9" s="28"/>
      <c r="C9" s="29"/>
      <c r="D9" s="30">
        <f t="shared" ref="D9:M9" si="3">SUM(D10:D13)</f>
        <v>60641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60641</v>
      </c>
      <c r="O9" s="42">
        <f t="shared" si="2"/>
        <v>121.03992015968063</v>
      </c>
      <c r="P9" s="10"/>
    </row>
    <row r="10" spans="1:133">
      <c r="A10" s="12"/>
      <c r="B10" s="23">
        <v>335.12</v>
      </c>
      <c r="C10" s="19" t="s">
        <v>55</v>
      </c>
      <c r="D10" s="43">
        <v>19748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19748</v>
      </c>
      <c r="O10" s="44">
        <f t="shared" si="2"/>
        <v>39.417165668662676</v>
      </c>
      <c r="P10" s="9"/>
    </row>
    <row r="11" spans="1:133">
      <c r="A11" s="12"/>
      <c r="B11" s="23">
        <v>335.14</v>
      </c>
      <c r="C11" s="19" t="s">
        <v>56</v>
      </c>
      <c r="D11" s="43">
        <v>1973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1973</v>
      </c>
      <c r="O11" s="44">
        <f t="shared" si="2"/>
        <v>3.9381237524950099</v>
      </c>
      <c r="P11" s="9"/>
    </row>
    <row r="12" spans="1:133">
      <c r="A12" s="12"/>
      <c r="B12" s="23">
        <v>335.18</v>
      </c>
      <c r="C12" s="19" t="s">
        <v>57</v>
      </c>
      <c r="D12" s="43">
        <v>32236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32236</v>
      </c>
      <c r="O12" s="44">
        <f t="shared" si="2"/>
        <v>64.343313373253494</v>
      </c>
      <c r="P12" s="9"/>
    </row>
    <row r="13" spans="1:133">
      <c r="A13" s="12"/>
      <c r="B13" s="23">
        <v>338</v>
      </c>
      <c r="C13" s="19" t="s">
        <v>18</v>
      </c>
      <c r="D13" s="43">
        <v>6684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6684</v>
      </c>
      <c r="O13" s="44">
        <f t="shared" si="2"/>
        <v>13.341317365269461</v>
      </c>
      <c r="P13" s="9"/>
    </row>
    <row r="14" spans="1:133" ht="15.75">
      <c r="A14" s="27" t="s">
        <v>23</v>
      </c>
      <c r="B14" s="28"/>
      <c r="C14" s="29"/>
      <c r="D14" s="30">
        <f t="shared" ref="D14:M14" si="4">SUM(D15:D15)</f>
        <v>1000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30">
        <f t="shared" si="1"/>
        <v>1000</v>
      </c>
      <c r="O14" s="42">
        <f t="shared" si="2"/>
        <v>1.996007984031936</v>
      </c>
      <c r="P14" s="10"/>
    </row>
    <row r="15" spans="1:133">
      <c r="A15" s="12"/>
      <c r="B15" s="23">
        <v>347.2</v>
      </c>
      <c r="C15" s="19" t="s">
        <v>24</v>
      </c>
      <c r="D15" s="43">
        <v>1000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1000</v>
      </c>
      <c r="O15" s="44">
        <f t="shared" si="2"/>
        <v>1.996007984031936</v>
      </c>
      <c r="P15" s="9"/>
    </row>
    <row r="16" spans="1:133" ht="15.75">
      <c r="A16" s="27" t="s">
        <v>1</v>
      </c>
      <c r="B16" s="28"/>
      <c r="C16" s="29"/>
      <c r="D16" s="30">
        <f t="shared" ref="D16:M16" si="5">SUM(D17:D19)</f>
        <v>64975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1"/>
        <v>64975</v>
      </c>
      <c r="O16" s="42">
        <f t="shared" si="2"/>
        <v>129.69061876247505</v>
      </c>
      <c r="P16" s="10"/>
    </row>
    <row r="17" spans="1:119">
      <c r="A17" s="12"/>
      <c r="B17" s="23">
        <v>361.1</v>
      </c>
      <c r="C17" s="19" t="s">
        <v>27</v>
      </c>
      <c r="D17" s="43">
        <v>53426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53426</v>
      </c>
      <c r="O17" s="44">
        <f t="shared" si="2"/>
        <v>106.63872255489022</v>
      </c>
      <c r="P17" s="9"/>
    </row>
    <row r="18" spans="1:119">
      <c r="A18" s="12"/>
      <c r="B18" s="23">
        <v>361.3</v>
      </c>
      <c r="C18" s="19" t="s">
        <v>45</v>
      </c>
      <c r="D18" s="43">
        <v>10778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10778</v>
      </c>
      <c r="O18" s="44">
        <f t="shared" si="2"/>
        <v>21.512974051896208</v>
      </c>
      <c r="P18" s="9"/>
    </row>
    <row r="19" spans="1:119" ht="15.75" thickBot="1">
      <c r="A19" s="12"/>
      <c r="B19" s="23">
        <v>369.9</v>
      </c>
      <c r="C19" s="19" t="s">
        <v>29</v>
      </c>
      <c r="D19" s="43">
        <v>771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771</v>
      </c>
      <c r="O19" s="44">
        <f t="shared" si="2"/>
        <v>1.5389221556886228</v>
      </c>
      <c r="P19" s="9"/>
    </row>
    <row r="20" spans="1:119" ht="16.5" thickBot="1">
      <c r="A20" s="13" t="s">
        <v>25</v>
      </c>
      <c r="B20" s="21"/>
      <c r="C20" s="20"/>
      <c r="D20" s="14">
        <f>SUM(D5,D9,D14,D16)</f>
        <v>200778</v>
      </c>
      <c r="E20" s="14">
        <f t="shared" ref="E20:M20" si="6">SUM(E5,E9,E14,E16)</f>
        <v>0</v>
      </c>
      <c r="F20" s="14">
        <f t="shared" si="6"/>
        <v>0</v>
      </c>
      <c r="G20" s="14">
        <f t="shared" si="6"/>
        <v>0</v>
      </c>
      <c r="H20" s="14">
        <f t="shared" si="6"/>
        <v>0</v>
      </c>
      <c r="I20" s="14">
        <f t="shared" si="6"/>
        <v>0</v>
      </c>
      <c r="J20" s="14">
        <f t="shared" si="6"/>
        <v>0</v>
      </c>
      <c r="K20" s="14">
        <f t="shared" si="6"/>
        <v>0</v>
      </c>
      <c r="L20" s="14">
        <f t="shared" si="6"/>
        <v>0</v>
      </c>
      <c r="M20" s="14">
        <f t="shared" si="6"/>
        <v>0</v>
      </c>
      <c r="N20" s="14">
        <f t="shared" si="1"/>
        <v>200778</v>
      </c>
      <c r="O20" s="36">
        <f t="shared" si="2"/>
        <v>400.75449101796409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7"/>
      <c r="B22" s="38"/>
      <c r="C22" s="38"/>
      <c r="D22" s="39"/>
      <c r="E22" s="39"/>
      <c r="F22" s="39"/>
      <c r="G22" s="39"/>
      <c r="H22" s="39"/>
      <c r="I22" s="39"/>
      <c r="J22" s="39"/>
      <c r="K22" s="39"/>
      <c r="L22" s="112" t="s">
        <v>64</v>
      </c>
      <c r="M22" s="112"/>
      <c r="N22" s="112"/>
      <c r="O22" s="40">
        <v>501</v>
      </c>
    </row>
    <row r="23" spans="1:119">
      <c r="A23" s="113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1"/>
    </row>
    <row r="24" spans="1:119" ht="15.75" customHeight="1" thickBot="1">
      <c r="A24" s="114" t="s">
        <v>41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4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2025-03-31T21:43:16Z</cp:lastPrinted>
  <dcterms:created xsi:type="dcterms:W3CDTF">2000-08-31T21:26:31Z</dcterms:created>
  <dcterms:modified xsi:type="dcterms:W3CDTF">2025-03-31T21:43:19Z</dcterms:modified>
</cp:coreProperties>
</file>