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loridalegislature-my.sharepoint.com/personal/ocain_steve_leg_state_fl_us/Documents/Documents/EDR/AFR Data/EDR Municipal Revenues/"/>
    </mc:Choice>
  </mc:AlternateContent>
  <xr:revisionPtr revIDLastSave="37" documentId="11_542518D7D505D1D0B6BF490566D101C752985549" xr6:coauthVersionLast="47" xr6:coauthVersionMax="47" xr10:uidLastSave="{882C644C-C586-448D-8183-6919C03B04B5}"/>
  <bookViews>
    <workbookView xWindow="-120" yWindow="-120" windowWidth="29040" windowHeight="15720" tabRatio="786" xr2:uid="{00000000-000D-0000-FFFF-FFFF00000000}"/>
  </bookViews>
  <sheets>
    <sheet name="2023" sheetId="48" r:id="rId1"/>
    <sheet name="2022" sheetId="47" r:id="rId2"/>
    <sheet name="2021" sheetId="46" r:id="rId3"/>
    <sheet name="2020" sheetId="45" r:id="rId4"/>
    <sheet name="2019" sheetId="44" r:id="rId5"/>
    <sheet name="2018" sheetId="43" r:id="rId6"/>
    <sheet name="2017" sheetId="42" r:id="rId7"/>
    <sheet name="2016" sheetId="41" r:id="rId8"/>
    <sheet name="2015" sheetId="40" r:id="rId9"/>
    <sheet name="2014" sheetId="39" r:id="rId10"/>
    <sheet name="2013" sheetId="38" r:id="rId11"/>
    <sheet name="2012" sheetId="36" r:id="rId12"/>
    <sheet name="2011" sheetId="35" r:id="rId13"/>
    <sheet name="2010" sheetId="34" r:id="rId14"/>
    <sheet name="2009" sheetId="33" r:id="rId15"/>
    <sheet name="2008" sheetId="37" r:id="rId16"/>
  </sheets>
  <definedNames>
    <definedName name="_xlnm.Print_Area" localSheetId="15">'2008'!$A$1:$O$21</definedName>
    <definedName name="_xlnm.Print_Area" localSheetId="14">'2009'!$A$1:$O$27</definedName>
    <definedName name="_xlnm.Print_Area" localSheetId="13">'2010'!$A$1:$O$31</definedName>
    <definedName name="_xlnm.Print_Area" localSheetId="12">'2011'!$A$1:$O$25</definedName>
    <definedName name="_xlnm.Print_Area" localSheetId="11">'2012'!$A$1:$O$26</definedName>
    <definedName name="_xlnm.Print_Area" localSheetId="10">'2013'!$A$1:$O$24</definedName>
    <definedName name="_xlnm.Print_Area" localSheetId="9">'2014'!$A$1:$O$22</definedName>
    <definedName name="_xlnm.Print_Area" localSheetId="8">'2015'!$A$1:$O$24</definedName>
    <definedName name="_xlnm.Print_Area" localSheetId="7">'2016'!$A$1:$O$27</definedName>
    <definedName name="_xlnm.Print_Area" localSheetId="6">'2017'!$A$1:$O$23</definedName>
    <definedName name="_xlnm.Print_Area" localSheetId="5">'2018'!$A$1:$O$20</definedName>
    <definedName name="_xlnm.Print_Area" localSheetId="4">'2019'!$A$1:$O$26</definedName>
    <definedName name="_xlnm.Print_Area" localSheetId="3">'2020'!$A$1:$O$23</definedName>
    <definedName name="_xlnm.Print_Area" localSheetId="2">'2021'!$A$1:$P$22</definedName>
    <definedName name="_xlnm.Print_Area" localSheetId="1">'2022'!$A$1:$P$20</definedName>
    <definedName name="_xlnm.Print_Area" localSheetId="0">'2023'!$A$1:$P$25</definedName>
    <definedName name="_xlnm.Print_Titles" localSheetId="15">'2008'!$1:$4</definedName>
    <definedName name="_xlnm.Print_Titles" localSheetId="14">'2009'!$1:$4</definedName>
    <definedName name="_xlnm.Print_Titles" localSheetId="13">'2010'!$1:$4</definedName>
    <definedName name="_xlnm.Print_Titles" localSheetId="12">'2011'!$1:$4</definedName>
    <definedName name="_xlnm.Print_Titles" localSheetId="11">'2012'!$1:$4</definedName>
    <definedName name="_xlnm.Print_Titles" localSheetId="10">'2013'!$1:$4</definedName>
    <definedName name="_xlnm.Print_Titles" localSheetId="9">'2014'!$1:$4</definedName>
    <definedName name="_xlnm.Print_Titles" localSheetId="8">'2015'!$1:$4</definedName>
    <definedName name="_xlnm.Print_Titles" localSheetId="7">'2016'!$1:$4</definedName>
    <definedName name="_xlnm.Print_Titles" localSheetId="6">'2017'!$1:$4</definedName>
    <definedName name="_xlnm.Print_Titles" localSheetId="5">'2018'!$1:$4</definedName>
    <definedName name="_xlnm.Print_Titles" localSheetId="4">'2019'!$1:$4</definedName>
    <definedName name="_xlnm.Print_Titles" localSheetId="3">'2020'!$1:$4</definedName>
    <definedName name="_xlnm.Print_Titles" localSheetId="2">'2021'!$1:$4</definedName>
    <definedName name="_xlnm.Print_Titles" localSheetId="1">'2022'!$1:$4</definedName>
    <definedName name="_xlnm.Print_Titles" localSheetId="0">'2023'!$1:$4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1" i="48" l="1"/>
  <c r="F21" i="48"/>
  <c r="G21" i="48"/>
  <c r="H21" i="48"/>
  <c r="I21" i="48"/>
  <c r="J21" i="48"/>
  <c r="K21" i="48"/>
  <c r="L21" i="48"/>
  <c r="M21" i="48"/>
  <c r="N21" i="48"/>
  <c r="D21" i="48"/>
  <c r="O20" i="48"/>
  <c r="P20" i="48" s="1"/>
  <c r="O19" i="48"/>
  <c r="P19" i="48" s="1"/>
  <c r="N18" i="48"/>
  <c r="M18" i="48"/>
  <c r="L18" i="48"/>
  <c r="K18" i="48"/>
  <c r="J18" i="48"/>
  <c r="I18" i="48"/>
  <c r="H18" i="48"/>
  <c r="G18" i="48"/>
  <c r="F18" i="48"/>
  <c r="E18" i="48"/>
  <c r="D18" i="48"/>
  <c r="O17" i="48"/>
  <c r="P17" i="48" s="1"/>
  <c r="N16" i="48"/>
  <c r="M16" i="48"/>
  <c r="L16" i="48"/>
  <c r="K16" i="48"/>
  <c r="J16" i="48"/>
  <c r="I16" i="48"/>
  <c r="H16" i="48"/>
  <c r="G16" i="48"/>
  <c r="F16" i="48"/>
  <c r="E16" i="48"/>
  <c r="D16" i="48"/>
  <c r="O15" i="48"/>
  <c r="P15" i="48" s="1"/>
  <c r="O14" i="48"/>
  <c r="P14" i="48" s="1"/>
  <c r="O13" i="48"/>
  <c r="P13" i="48" s="1"/>
  <c r="N12" i="48"/>
  <c r="M12" i="48"/>
  <c r="L12" i="48"/>
  <c r="K12" i="48"/>
  <c r="J12" i="48"/>
  <c r="I12" i="48"/>
  <c r="H12" i="48"/>
  <c r="G12" i="48"/>
  <c r="F12" i="48"/>
  <c r="E12" i="48"/>
  <c r="D12" i="48"/>
  <c r="O11" i="48"/>
  <c r="P11" i="48" s="1"/>
  <c r="O10" i="48"/>
  <c r="P10" i="48" s="1"/>
  <c r="O9" i="48"/>
  <c r="P9" i="48" s="1"/>
  <c r="N8" i="48"/>
  <c r="M8" i="48"/>
  <c r="L8" i="48"/>
  <c r="K8" i="48"/>
  <c r="J8" i="48"/>
  <c r="I8" i="48"/>
  <c r="H8" i="48"/>
  <c r="G8" i="48"/>
  <c r="F8" i="48"/>
  <c r="E8" i="48"/>
  <c r="D8" i="48"/>
  <c r="O7" i="48"/>
  <c r="P7" i="48" s="1"/>
  <c r="O6" i="48"/>
  <c r="P6" i="48" s="1"/>
  <c r="N5" i="48"/>
  <c r="M5" i="48"/>
  <c r="L5" i="48"/>
  <c r="K5" i="48"/>
  <c r="J5" i="48"/>
  <c r="I5" i="48"/>
  <c r="H5" i="48"/>
  <c r="G5" i="48"/>
  <c r="F5" i="48"/>
  <c r="E5" i="48"/>
  <c r="D5" i="48"/>
  <c r="O18" i="48" l="1"/>
  <c r="P18" i="48" s="1"/>
  <c r="O16" i="48"/>
  <c r="P16" i="48" s="1"/>
  <c r="O12" i="48"/>
  <c r="P12" i="48" s="1"/>
  <c r="O8" i="48"/>
  <c r="P8" i="48" s="1"/>
  <c r="O5" i="48"/>
  <c r="P5" i="48" s="1"/>
  <c r="O15" i="47"/>
  <c r="P15" i="47" s="1"/>
  <c r="N14" i="47"/>
  <c r="M14" i="47"/>
  <c r="L14" i="47"/>
  <c r="K14" i="47"/>
  <c r="J14" i="47"/>
  <c r="I14" i="47"/>
  <c r="H14" i="47"/>
  <c r="G14" i="47"/>
  <c r="F14" i="47"/>
  <c r="E14" i="47"/>
  <c r="D14" i="47"/>
  <c r="O13" i="47"/>
  <c r="P13" i="47" s="1"/>
  <c r="O12" i="47"/>
  <c r="P12" i="47" s="1"/>
  <c r="N11" i="47"/>
  <c r="M11" i="47"/>
  <c r="L11" i="47"/>
  <c r="K11" i="47"/>
  <c r="J11" i="47"/>
  <c r="I11" i="47"/>
  <c r="H11" i="47"/>
  <c r="G11" i="47"/>
  <c r="F11" i="47"/>
  <c r="E11" i="47"/>
  <c r="D11" i="47"/>
  <c r="O10" i="47"/>
  <c r="P10" i="47" s="1"/>
  <c r="O9" i="47"/>
  <c r="P9" i="47" s="1"/>
  <c r="O8" i="47"/>
  <c r="P8" i="47" s="1"/>
  <c r="O7" i="47"/>
  <c r="P7" i="47" s="1"/>
  <c r="O6" i="47"/>
  <c r="P6" i="47" s="1"/>
  <c r="N5" i="47"/>
  <c r="N16" i="47" s="1"/>
  <c r="M5" i="47"/>
  <c r="M16" i="47" s="1"/>
  <c r="L5" i="47"/>
  <c r="K5" i="47"/>
  <c r="J5" i="47"/>
  <c r="I5" i="47"/>
  <c r="H5" i="47"/>
  <c r="H16" i="47" s="1"/>
  <c r="G5" i="47"/>
  <c r="G16" i="47" s="1"/>
  <c r="F5" i="47"/>
  <c r="F16" i="47" s="1"/>
  <c r="E5" i="47"/>
  <c r="E16" i="47" s="1"/>
  <c r="D5" i="47"/>
  <c r="O21" i="48" l="1"/>
  <c r="P21" i="48" s="1"/>
  <c r="L16" i="47"/>
  <c r="I16" i="47"/>
  <c r="J16" i="47"/>
  <c r="K16" i="47"/>
  <c r="D16" i="47"/>
  <c r="O14" i="47"/>
  <c r="P14" i="47" s="1"/>
  <c r="O11" i="47"/>
  <c r="P11" i="47" s="1"/>
  <c r="O5" i="47"/>
  <c r="P5" i="47" s="1"/>
  <c r="O17" i="46"/>
  <c r="P17" i="46" s="1"/>
  <c r="N16" i="46"/>
  <c r="M16" i="46"/>
  <c r="L16" i="46"/>
  <c r="K16" i="46"/>
  <c r="J16" i="46"/>
  <c r="I16" i="46"/>
  <c r="H16" i="46"/>
  <c r="G16" i="46"/>
  <c r="F16" i="46"/>
  <c r="E16" i="46"/>
  <c r="D16" i="46"/>
  <c r="O15" i="46"/>
  <c r="P15" i="46" s="1"/>
  <c r="N14" i="46"/>
  <c r="M14" i="46"/>
  <c r="L14" i="46"/>
  <c r="K14" i="46"/>
  <c r="J14" i="46"/>
  <c r="I14" i="46"/>
  <c r="H14" i="46"/>
  <c r="G14" i="46"/>
  <c r="F14" i="46"/>
  <c r="E14" i="46"/>
  <c r="D14" i="46"/>
  <c r="O13" i="46"/>
  <c r="P13" i="46" s="1"/>
  <c r="O12" i="46"/>
  <c r="P12" i="46" s="1"/>
  <c r="N11" i="46"/>
  <c r="M11" i="46"/>
  <c r="L11" i="46"/>
  <c r="K11" i="46"/>
  <c r="J11" i="46"/>
  <c r="I11" i="46"/>
  <c r="O11" i="46" s="1"/>
  <c r="P11" i="46" s="1"/>
  <c r="H11" i="46"/>
  <c r="G11" i="46"/>
  <c r="F11" i="46"/>
  <c r="E11" i="46"/>
  <c r="D11" i="46"/>
  <c r="O10" i="46"/>
  <c r="P10" i="46" s="1"/>
  <c r="O9" i="46"/>
  <c r="P9" i="46"/>
  <c r="O8" i="46"/>
  <c r="P8" i="46"/>
  <c r="O7" i="46"/>
  <c r="P7" i="46" s="1"/>
  <c r="O6" i="46"/>
  <c r="P6" i="46"/>
  <c r="N5" i="46"/>
  <c r="N18" i="46" s="1"/>
  <c r="M5" i="46"/>
  <c r="M18" i="46" s="1"/>
  <c r="L5" i="46"/>
  <c r="K5" i="46"/>
  <c r="J5" i="46"/>
  <c r="I5" i="46"/>
  <c r="H5" i="46"/>
  <c r="H18" i="46" s="1"/>
  <c r="G5" i="46"/>
  <c r="F5" i="46"/>
  <c r="E5" i="46"/>
  <c r="D5" i="46"/>
  <c r="D18" i="46" s="1"/>
  <c r="N18" i="45"/>
  <c r="O18" i="45" s="1"/>
  <c r="N17" i="45"/>
  <c r="O17" i="45" s="1"/>
  <c r="M16" i="45"/>
  <c r="L16" i="45"/>
  <c r="K16" i="45"/>
  <c r="J16" i="45"/>
  <c r="I16" i="45"/>
  <c r="H16" i="45"/>
  <c r="G16" i="45"/>
  <c r="F16" i="45"/>
  <c r="E16" i="45"/>
  <c r="D16" i="45"/>
  <c r="N15" i="45"/>
  <c r="O15" i="45" s="1"/>
  <c r="N14" i="45"/>
  <c r="O14" i="45" s="1"/>
  <c r="M13" i="45"/>
  <c r="L13" i="45"/>
  <c r="K13" i="45"/>
  <c r="J13" i="45"/>
  <c r="I13" i="45"/>
  <c r="H13" i="45"/>
  <c r="G13" i="45"/>
  <c r="F13" i="45"/>
  <c r="E13" i="45"/>
  <c r="D13" i="45"/>
  <c r="D19" i="45" s="1"/>
  <c r="N12" i="45"/>
  <c r="O12" i="45"/>
  <c r="N11" i="45"/>
  <c r="O11" i="45" s="1"/>
  <c r="N10" i="45"/>
  <c r="O10" i="45" s="1"/>
  <c r="M9" i="45"/>
  <c r="L9" i="45"/>
  <c r="K9" i="45"/>
  <c r="J9" i="45"/>
  <c r="I9" i="45"/>
  <c r="H9" i="45"/>
  <c r="G9" i="45"/>
  <c r="F9" i="45"/>
  <c r="E9" i="45"/>
  <c r="D9" i="45"/>
  <c r="N8" i="45"/>
  <c r="O8" i="45"/>
  <c r="N7" i="45"/>
  <c r="O7" i="45"/>
  <c r="N6" i="45"/>
  <c r="O6" i="45" s="1"/>
  <c r="M5" i="45"/>
  <c r="M19" i="45" s="1"/>
  <c r="L5" i="45"/>
  <c r="K5" i="45"/>
  <c r="J5" i="45"/>
  <c r="I5" i="45"/>
  <c r="H5" i="45"/>
  <c r="G5" i="45"/>
  <c r="G19" i="45" s="1"/>
  <c r="F5" i="45"/>
  <c r="E5" i="45"/>
  <c r="D5" i="45"/>
  <c r="N21" i="44"/>
  <c r="O21" i="44" s="1"/>
  <c r="N20" i="44"/>
  <c r="O20" i="44" s="1"/>
  <c r="M19" i="44"/>
  <c r="L19" i="44"/>
  <c r="K19" i="44"/>
  <c r="J19" i="44"/>
  <c r="I19" i="44"/>
  <c r="H19" i="44"/>
  <c r="G19" i="44"/>
  <c r="F19" i="44"/>
  <c r="E19" i="44"/>
  <c r="D19" i="44"/>
  <c r="N18" i="44"/>
  <c r="O18" i="44" s="1"/>
  <c r="N17" i="44"/>
  <c r="O17" i="44" s="1"/>
  <c r="M16" i="44"/>
  <c r="L16" i="44"/>
  <c r="K16" i="44"/>
  <c r="J16" i="44"/>
  <c r="I16" i="44"/>
  <c r="H16" i="44"/>
  <c r="G16" i="44"/>
  <c r="F16" i="44"/>
  <c r="E16" i="44"/>
  <c r="D16" i="44"/>
  <c r="N15" i="44"/>
  <c r="O15" i="44" s="1"/>
  <c r="N14" i="44"/>
  <c r="O14" i="44"/>
  <c r="N13" i="44"/>
  <c r="O13" i="44"/>
  <c r="N12" i="44"/>
  <c r="O12" i="44" s="1"/>
  <c r="N11" i="44"/>
  <c r="O11" i="44" s="1"/>
  <c r="N10" i="44"/>
  <c r="O10" i="44" s="1"/>
  <c r="M9" i="44"/>
  <c r="L9" i="44"/>
  <c r="K9" i="44"/>
  <c r="J9" i="44"/>
  <c r="I9" i="44"/>
  <c r="H9" i="44"/>
  <c r="G9" i="44"/>
  <c r="F9" i="44"/>
  <c r="E9" i="44"/>
  <c r="D9" i="44"/>
  <c r="N8" i="44"/>
  <c r="O8" i="44" s="1"/>
  <c r="N7" i="44"/>
  <c r="O7" i="44" s="1"/>
  <c r="N6" i="44"/>
  <c r="O6" i="44"/>
  <c r="M5" i="44"/>
  <c r="M22" i="44" s="1"/>
  <c r="L5" i="44"/>
  <c r="L22" i="44" s="1"/>
  <c r="K5" i="44"/>
  <c r="K22" i="44" s="1"/>
  <c r="J5" i="44"/>
  <c r="I5" i="44"/>
  <c r="H5" i="44"/>
  <c r="G5" i="44"/>
  <c r="F5" i="44"/>
  <c r="E5" i="44"/>
  <c r="D5" i="44"/>
  <c r="N15" i="43"/>
  <c r="O15" i="43" s="1"/>
  <c r="M14" i="43"/>
  <c r="L14" i="43"/>
  <c r="K14" i="43"/>
  <c r="J14" i="43"/>
  <c r="I14" i="43"/>
  <c r="H14" i="43"/>
  <c r="G14" i="43"/>
  <c r="F14" i="43"/>
  <c r="E14" i="43"/>
  <c r="D14" i="43"/>
  <c r="N13" i="43"/>
  <c r="O13" i="43" s="1"/>
  <c r="M12" i="43"/>
  <c r="L12" i="43"/>
  <c r="K12" i="43"/>
  <c r="J12" i="43"/>
  <c r="I12" i="43"/>
  <c r="H12" i="43"/>
  <c r="G12" i="43"/>
  <c r="F12" i="43"/>
  <c r="E12" i="43"/>
  <c r="D12" i="43"/>
  <c r="N11" i="43"/>
  <c r="O11" i="43" s="1"/>
  <c r="N10" i="43"/>
  <c r="O10" i="43"/>
  <c r="M9" i="43"/>
  <c r="L9" i="43"/>
  <c r="K9" i="43"/>
  <c r="J9" i="43"/>
  <c r="J16" i="43" s="1"/>
  <c r="I9" i="43"/>
  <c r="H9" i="43"/>
  <c r="G9" i="43"/>
  <c r="F9" i="43"/>
  <c r="E9" i="43"/>
  <c r="D9" i="43"/>
  <c r="N8" i="43"/>
  <c r="O8" i="43"/>
  <c r="N7" i="43"/>
  <c r="O7" i="43" s="1"/>
  <c r="N6" i="43"/>
  <c r="O6" i="43" s="1"/>
  <c r="M5" i="43"/>
  <c r="L5" i="43"/>
  <c r="K5" i="43"/>
  <c r="K16" i="43" s="1"/>
  <c r="J5" i="43"/>
  <c r="I5" i="43"/>
  <c r="H5" i="43"/>
  <c r="G5" i="43"/>
  <c r="F5" i="43"/>
  <c r="E5" i="43"/>
  <c r="D5" i="43"/>
  <c r="D16" i="43" s="1"/>
  <c r="N18" i="42"/>
  <c r="O18" i="42" s="1"/>
  <c r="M17" i="42"/>
  <c r="L17" i="42"/>
  <c r="K17" i="42"/>
  <c r="J17" i="42"/>
  <c r="I17" i="42"/>
  <c r="H17" i="42"/>
  <c r="G17" i="42"/>
  <c r="F17" i="42"/>
  <c r="E17" i="42"/>
  <c r="D17" i="42"/>
  <c r="N16" i="42"/>
  <c r="O16" i="42" s="1"/>
  <c r="N15" i="42"/>
  <c r="O15" i="42"/>
  <c r="M14" i="42"/>
  <c r="L14" i="42"/>
  <c r="K14" i="42"/>
  <c r="J14" i="42"/>
  <c r="I14" i="42"/>
  <c r="H14" i="42"/>
  <c r="H19" i="42" s="1"/>
  <c r="G14" i="42"/>
  <c r="F14" i="42"/>
  <c r="E14" i="42"/>
  <c r="D14" i="42"/>
  <c r="N13" i="42"/>
  <c r="O13" i="42"/>
  <c r="N12" i="42"/>
  <c r="O12" i="42" s="1"/>
  <c r="N11" i="42"/>
  <c r="O11" i="42" s="1"/>
  <c r="N10" i="42"/>
  <c r="O10" i="42" s="1"/>
  <c r="M9" i="42"/>
  <c r="L9" i="42"/>
  <c r="K9" i="42"/>
  <c r="J9" i="42"/>
  <c r="I9" i="42"/>
  <c r="H9" i="42"/>
  <c r="G9" i="42"/>
  <c r="G19" i="42" s="1"/>
  <c r="F9" i="42"/>
  <c r="E9" i="42"/>
  <c r="D9" i="42"/>
  <c r="N8" i="42"/>
  <c r="O8" i="42" s="1"/>
  <c r="N7" i="42"/>
  <c r="O7" i="42" s="1"/>
  <c r="N6" i="42"/>
  <c r="O6" i="42" s="1"/>
  <c r="M5" i="42"/>
  <c r="L5" i="42"/>
  <c r="L19" i="42" s="1"/>
  <c r="K5" i="42"/>
  <c r="J5" i="42"/>
  <c r="I5" i="42"/>
  <c r="H5" i="42"/>
  <c r="G5" i="42"/>
  <c r="F5" i="42"/>
  <c r="E5" i="42"/>
  <c r="D5" i="42"/>
  <c r="N22" i="41"/>
  <c r="O22" i="41" s="1"/>
  <c r="E21" i="41"/>
  <c r="F21" i="41"/>
  <c r="G21" i="41"/>
  <c r="H21" i="41"/>
  <c r="I21" i="41"/>
  <c r="J21" i="41"/>
  <c r="K21" i="41"/>
  <c r="L21" i="41"/>
  <c r="M21" i="41"/>
  <c r="D21" i="41"/>
  <c r="E19" i="41"/>
  <c r="F19" i="41"/>
  <c r="G19" i="41"/>
  <c r="H19" i="41"/>
  <c r="I19" i="41"/>
  <c r="J19" i="41"/>
  <c r="K19" i="41"/>
  <c r="L19" i="41"/>
  <c r="M19" i="41"/>
  <c r="D19" i="41"/>
  <c r="E17" i="41"/>
  <c r="E23" i="41" s="1"/>
  <c r="F17" i="41"/>
  <c r="G17" i="41"/>
  <c r="H17" i="41"/>
  <c r="I17" i="41"/>
  <c r="J17" i="41"/>
  <c r="K17" i="41"/>
  <c r="L17" i="41"/>
  <c r="M17" i="41"/>
  <c r="D17" i="41"/>
  <c r="N18" i="41"/>
  <c r="O18" i="41" s="1"/>
  <c r="N20" i="41"/>
  <c r="O20" i="41" s="1"/>
  <c r="N16" i="41"/>
  <c r="O16" i="41"/>
  <c r="N15" i="41"/>
  <c r="O15" i="41" s="1"/>
  <c r="N14" i="41"/>
  <c r="O14" i="41" s="1"/>
  <c r="M13" i="41"/>
  <c r="L13" i="41"/>
  <c r="K13" i="41"/>
  <c r="J13" i="41"/>
  <c r="I13" i="41"/>
  <c r="H13" i="41"/>
  <c r="G13" i="41"/>
  <c r="F13" i="41"/>
  <c r="E13" i="41"/>
  <c r="D13" i="41"/>
  <c r="N12" i="41"/>
  <c r="O12" i="41" s="1"/>
  <c r="M11" i="41"/>
  <c r="L11" i="41"/>
  <c r="K11" i="41"/>
  <c r="J11" i="41"/>
  <c r="I11" i="41"/>
  <c r="H11" i="41"/>
  <c r="G11" i="41"/>
  <c r="F11" i="41"/>
  <c r="E11" i="41"/>
  <c r="D11" i="41"/>
  <c r="N10" i="41"/>
  <c r="O10" i="41" s="1"/>
  <c r="N9" i="41"/>
  <c r="O9" i="41" s="1"/>
  <c r="N8" i="41"/>
  <c r="O8" i="41" s="1"/>
  <c r="N7" i="41"/>
  <c r="O7" i="41"/>
  <c r="N6" i="41"/>
  <c r="O6" i="41" s="1"/>
  <c r="M5" i="41"/>
  <c r="M23" i="41" s="1"/>
  <c r="L5" i="41"/>
  <c r="K5" i="41"/>
  <c r="J5" i="41"/>
  <c r="I5" i="41"/>
  <c r="H5" i="41"/>
  <c r="G5" i="41"/>
  <c r="F5" i="41"/>
  <c r="E5" i="41"/>
  <c r="D5" i="41"/>
  <c r="G20" i="40"/>
  <c r="N19" i="40"/>
  <c r="O19" i="40"/>
  <c r="M18" i="40"/>
  <c r="L18" i="40"/>
  <c r="K18" i="40"/>
  <c r="J18" i="40"/>
  <c r="I18" i="40"/>
  <c r="H18" i="40"/>
  <c r="G18" i="40"/>
  <c r="F18" i="40"/>
  <c r="E18" i="40"/>
  <c r="D18" i="40"/>
  <c r="N17" i="40"/>
  <c r="O17" i="40"/>
  <c r="M16" i="40"/>
  <c r="L16" i="40"/>
  <c r="K16" i="40"/>
  <c r="J16" i="40"/>
  <c r="I16" i="40"/>
  <c r="H16" i="40"/>
  <c r="G16" i="40"/>
  <c r="F16" i="40"/>
  <c r="E16" i="40"/>
  <c r="D16" i="40"/>
  <c r="N15" i="40"/>
  <c r="O15" i="40" s="1"/>
  <c r="N14" i="40"/>
  <c r="O14" i="40" s="1"/>
  <c r="N13" i="40"/>
  <c r="O13" i="40" s="1"/>
  <c r="M12" i="40"/>
  <c r="L12" i="40"/>
  <c r="K12" i="40"/>
  <c r="J12" i="40"/>
  <c r="I12" i="40"/>
  <c r="H12" i="40"/>
  <c r="N12" i="40" s="1"/>
  <c r="O12" i="40" s="1"/>
  <c r="G12" i="40"/>
  <c r="F12" i="40"/>
  <c r="E12" i="40"/>
  <c r="D12" i="40"/>
  <c r="N11" i="40"/>
  <c r="O11" i="40" s="1"/>
  <c r="N10" i="40"/>
  <c r="O10" i="40" s="1"/>
  <c r="M9" i="40"/>
  <c r="L9" i="40"/>
  <c r="K9" i="40"/>
  <c r="J9" i="40"/>
  <c r="I9" i="40"/>
  <c r="H9" i="40"/>
  <c r="G9" i="40"/>
  <c r="F9" i="40"/>
  <c r="E9" i="40"/>
  <c r="D9" i="40"/>
  <c r="N8" i="40"/>
  <c r="O8" i="40" s="1"/>
  <c r="N7" i="40"/>
  <c r="O7" i="40" s="1"/>
  <c r="N6" i="40"/>
  <c r="O6" i="40" s="1"/>
  <c r="M5" i="40"/>
  <c r="L5" i="40"/>
  <c r="K5" i="40"/>
  <c r="J5" i="40"/>
  <c r="I5" i="40"/>
  <c r="H5" i="40"/>
  <c r="G5" i="40"/>
  <c r="F5" i="40"/>
  <c r="E5" i="40"/>
  <c r="E20" i="40" s="1"/>
  <c r="D5" i="40"/>
  <c r="N17" i="39"/>
  <c r="O17" i="39" s="1"/>
  <c r="M16" i="39"/>
  <c r="L16" i="39"/>
  <c r="K16" i="39"/>
  <c r="J16" i="39"/>
  <c r="I16" i="39"/>
  <c r="H16" i="39"/>
  <c r="G16" i="39"/>
  <c r="F16" i="39"/>
  <c r="E16" i="39"/>
  <c r="D16" i="39"/>
  <c r="N15" i="39"/>
  <c r="O15" i="39"/>
  <c r="N14" i="39"/>
  <c r="O14" i="39"/>
  <c r="N13" i="39"/>
  <c r="O13" i="39" s="1"/>
  <c r="M12" i="39"/>
  <c r="M18" i="39"/>
  <c r="L12" i="39"/>
  <c r="K12" i="39"/>
  <c r="J12" i="39"/>
  <c r="I12" i="39"/>
  <c r="H12" i="39"/>
  <c r="G12" i="39"/>
  <c r="F12" i="39"/>
  <c r="E12" i="39"/>
  <c r="D12" i="39"/>
  <c r="N11" i="39"/>
  <c r="O11" i="39" s="1"/>
  <c r="N10" i="39"/>
  <c r="O10" i="39" s="1"/>
  <c r="M9" i="39"/>
  <c r="L9" i="39"/>
  <c r="K9" i="39"/>
  <c r="J9" i="39"/>
  <c r="J18" i="39" s="1"/>
  <c r="I9" i="39"/>
  <c r="H9" i="39"/>
  <c r="G9" i="39"/>
  <c r="F9" i="39"/>
  <c r="E9" i="39"/>
  <c r="D9" i="39"/>
  <c r="N9" i="39" s="1"/>
  <c r="O9" i="39" s="1"/>
  <c r="N8" i="39"/>
  <c r="O8" i="39"/>
  <c r="N7" i="39"/>
  <c r="O7" i="39" s="1"/>
  <c r="N6" i="39"/>
  <c r="O6" i="39" s="1"/>
  <c r="M5" i="39"/>
  <c r="L5" i="39"/>
  <c r="L18" i="39" s="1"/>
  <c r="K5" i="39"/>
  <c r="J5" i="39"/>
  <c r="I5" i="39"/>
  <c r="H5" i="39"/>
  <c r="G5" i="39"/>
  <c r="F5" i="39"/>
  <c r="F18" i="39" s="1"/>
  <c r="E5" i="39"/>
  <c r="D5" i="39"/>
  <c r="N19" i="38"/>
  <c r="O19" i="38"/>
  <c r="N18" i="38"/>
  <c r="O18" i="38" s="1"/>
  <c r="M17" i="38"/>
  <c r="L17" i="38"/>
  <c r="K17" i="38"/>
  <c r="J17" i="38"/>
  <c r="I17" i="38"/>
  <c r="H17" i="38"/>
  <c r="G17" i="38"/>
  <c r="F17" i="38"/>
  <c r="E17" i="38"/>
  <c r="D17" i="38"/>
  <c r="N16" i="38"/>
  <c r="O16" i="38" s="1"/>
  <c r="M15" i="38"/>
  <c r="L15" i="38"/>
  <c r="K15" i="38"/>
  <c r="J15" i="38"/>
  <c r="J20" i="38" s="1"/>
  <c r="I15" i="38"/>
  <c r="H15" i="38"/>
  <c r="G15" i="38"/>
  <c r="F15" i="38"/>
  <c r="E15" i="38"/>
  <c r="D15" i="38"/>
  <c r="N14" i="38"/>
  <c r="O14" i="38" s="1"/>
  <c r="N13" i="38"/>
  <c r="O13" i="38"/>
  <c r="N12" i="38"/>
  <c r="O12" i="38" s="1"/>
  <c r="M11" i="38"/>
  <c r="L11" i="38"/>
  <c r="K11" i="38"/>
  <c r="J11" i="38"/>
  <c r="I11" i="38"/>
  <c r="H11" i="38"/>
  <c r="G11" i="38"/>
  <c r="G20" i="38" s="1"/>
  <c r="F11" i="38"/>
  <c r="E11" i="38"/>
  <c r="E20" i="38" s="1"/>
  <c r="D11" i="38"/>
  <c r="N11" i="38" s="1"/>
  <c r="O11" i="38" s="1"/>
  <c r="N10" i="38"/>
  <c r="O10" i="38" s="1"/>
  <c r="N9" i="38"/>
  <c r="O9" i="38" s="1"/>
  <c r="M8" i="38"/>
  <c r="L8" i="38"/>
  <c r="K8" i="38"/>
  <c r="J8" i="38"/>
  <c r="I8" i="38"/>
  <c r="H8" i="38"/>
  <c r="G8" i="38"/>
  <c r="F8" i="38"/>
  <c r="E8" i="38"/>
  <c r="D8" i="38"/>
  <c r="N7" i="38"/>
  <c r="O7" i="38" s="1"/>
  <c r="N6" i="38"/>
  <c r="O6" i="38" s="1"/>
  <c r="M5" i="38"/>
  <c r="M20" i="38" s="1"/>
  <c r="L5" i="38"/>
  <c r="L20" i="38" s="1"/>
  <c r="K5" i="38"/>
  <c r="J5" i="38"/>
  <c r="I5" i="38"/>
  <c r="H5" i="38"/>
  <c r="G5" i="38"/>
  <c r="F5" i="38"/>
  <c r="E5" i="38"/>
  <c r="D5" i="38"/>
  <c r="N16" i="37"/>
  <c r="O16" i="37" s="1"/>
  <c r="N15" i="37"/>
  <c r="O15" i="37" s="1"/>
  <c r="N14" i="37"/>
  <c r="O14" i="37" s="1"/>
  <c r="M13" i="37"/>
  <c r="L13" i="37"/>
  <c r="K13" i="37"/>
  <c r="J13" i="37"/>
  <c r="I13" i="37"/>
  <c r="H13" i="37"/>
  <c r="G13" i="37"/>
  <c r="N13" i="37" s="1"/>
  <c r="O13" i="37" s="1"/>
  <c r="F13" i="37"/>
  <c r="E13" i="37"/>
  <c r="D13" i="37"/>
  <c r="N12" i="37"/>
  <c r="O12" i="37"/>
  <c r="N11" i="37"/>
  <c r="O11" i="37" s="1"/>
  <c r="N10" i="37"/>
  <c r="O10" i="37" s="1"/>
  <c r="M9" i="37"/>
  <c r="M17" i="37" s="1"/>
  <c r="L9" i="37"/>
  <c r="K9" i="37"/>
  <c r="J9" i="37"/>
  <c r="I9" i="37"/>
  <c r="H9" i="37"/>
  <c r="G9" i="37"/>
  <c r="F9" i="37"/>
  <c r="E9" i="37"/>
  <c r="E17" i="37" s="1"/>
  <c r="D9" i="37"/>
  <c r="N8" i="37"/>
  <c r="O8" i="37" s="1"/>
  <c r="N7" i="37"/>
  <c r="O7" i="37" s="1"/>
  <c r="N6" i="37"/>
  <c r="O6" i="37" s="1"/>
  <c r="M5" i="37"/>
  <c r="L5" i="37"/>
  <c r="K5" i="37"/>
  <c r="K17" i="37" s="1"/>
  <c r="J5" i="37"/>
  <c r="I5" i="37"/>
  <c r="H5" i="37"/>
  <c r="G5" i="37"/>
  <c r="G17" i="37" s="1"/>
  <c r="F5" i="37"/>
  <c r="E5" i="37"/>
  <c r="D5" i="37"/>
  <c r="N21" i="36"/>
  <c r="O21" i="36" s="1"/>
  <c r="N20" i="36"/>
  <c r="O20" i="36"/>
  <c r="M19" i="36"/>
  <c r="L19" i="36"/>
  <c r="K19" i="36"/>
  <c r="J19" i="36"/>
  <c r="I19" i="36"/>
  <c r="H19" i="36"/>
  <c r="G19" i="36"/>
  <c r="F19" i="36"/>
  <c r="E19" i="36"/>
  <c r="D19" i="36"/>
  <c r="N18" i="36"/>
  <c r="O18" i="36" s="1"/>
  <c r="M17" i="36"/>
  <c r="L17" i="36"/>
  <c r="K17" i="36"/>
  <c r="J17" i="36"/>
  <c r="I17" i="36"/>
  <c r="H17" i="36"/>
  <c r="G17" i="36"/>
  <c r="F17" i="36"/>
  <c r="E17" i="36"/>
  <c r="D17" i="36"/>
  <c r="N17" i="36" s="1"/>
  <c r="O17" i="36" s="1"/>
  <c r="N16" i="36"/>
  <c r="O16" i="36" s="1"/>
  <c r="N15" i="36"/>
  <c r="O15" i="36"/>
  <c r="M14" i="36"/>
  <c r="L14" i="36"/>
  <c r="K14" i="36"/>
  <c r="J14" i="36"/>
  <c r="I14" i="36"/>
  <c r="H14" i="36"/>
  <c r="G14" i="36"/>
  <c r="F14" i="36"/>
  <c r="E14" i="36"/>
  <c r="D14" i="36"/>
  <c r="N13" i="36"/>
  <c r="O13" i="36"/>
  <c r="N12" i="36"/>
  <c r="O12" i="36" s="1"/>
  <c r="N11" i="36"/>
  <c r="O11" i="36"/>
  <c r="M10" i="36"/>
  <c r="L10" i="36"/>
  <c r="L22" i="36" s="1"/>
  <c r="K10" i="36"/>
  <c r="J10" i="36"/>
  <c r="I10" i="36"/>
  <c r="H10" i="36"/>
  <c r="G10" i="36"/>
  <c r="F10" i="36"/>
  <c r="E10" i="36"/>
  <c r="D10" i="36"/>
  <c r="N9" i="36"/>
  <c r="O9" i="36" s="1"/>
  <c r="N8" i="36"/>
  <c r="O8" i="36" s="1"/>
  <c r="N7" i="36"/>
  <c r="O7" i="36" s="1"/>
  <c r="N6" i="36"/>
  <c r="O6" i="36" s="1"/>
  <c r="M5" i="36"/>
  <c r="L5" i="36"/>
  <c r="K5" i="36"/>
  <c r="J5" i="36"/>
  <c r="J22" i="36" s="1"/>
  <c r="I5" i="36"/>
  <c r="H5" i="36"/>
  <c r="G5" i="36"/>
  <c r="F5" i="36"/>
  <c r="F22" i="36" s="1"/>
  <c r="E5" i="36"/>
  <c r="D5" i="36"/>
  <c r="N20" i="35"/>
  <c r="O20" i="35" s="1"/>
  <c r="N19" i="35"/>
  <c r="O19" i="35" s="1"/>
  <c r="M18" i="35"/>
  <c r="L18" i="35"/>
  <c r="K18" i="35"/>
  <c r="J18" i="35"/>
  <c r="I18" i="35"/>
  <c r="H18" i="35"/>
  <c r="G18" i="35"/>
  <c r="F18" i="35"/>
  <c r="E18" i="35"/>
  <c r="D18" i="35"/>
  <c r="N17" i="35"/>
  <c r="O17" i="35"/>
  <c r="M16" i="35"/>
  <c r="L16" i="35"/>
  <c r="L21" i="35" s="1"/>
  <c r="K16" i="35"/>
  <c r="J16" i="35"/>
  <c r="I16" i="35"/>
  <c r="H16" i="35"/>
  <c r="G16" i="35"/>
  <c r="F16" i="35"/>
  <c r="E16" i="35"/>
  <c r="D16" i="35"/>
  <c r="N15" i="35"/>
  <c r="O15" i="35" s="1"/>
  <c r="N14" i="35"/>
  <c r="O14" i="35"/>
  <c r="N13" i="35"/>
  <c r="O13" i="35" s="1"/>
  <c r="M12" i="35"/>
  <c r="L12" i="35"/>
  <c r="K12" i="35"/>
  <c r="J12" i="35"/>
  <c r="I12" i="35"/>
  <c r="H12" i="35"/>
  <c r="G12" i="35"/>
  <c r="F12" i="35"/>
  <c r="E12" i="35"/>
  <c r="D12" i="35"/>
  <c r="N11" i="35"/>
  <c r="O11" i="35"/>
  <c r="N10" i="35"/>
  <c r="O10" i="35" s="1"/>
  <c r="N9" i="35"/>
  <c r="O9" i="35" s="1"/>
  <c r="M8" i="35"/>
  <c r="L8" i="35"/>
  <c r="K8" i="35"/>
  <c r="J8" i="35"/>
  <c r="I8" i="35"/>
  <c r="H8" i="35"/>
  <c r="G8" i="35"/>
  <c r="F8" i="35"/>
  <c r="E8" i="35"/>
  <c r="D8" i="35"/>
  <c r="D21" i="35" s="1"/>
  <c r="N7" i="35"/>
  <c r="O7" i="35" s="1"/>
  <c r="N6" i="35"/>
  <c r="O6" i="35" s="1"/>
  <c r="M5" i="35"/>
  <c r="L5" i="35"/>
  <c r="K5" i="35"/>
  <c r="J5" i="35"/>
  <c r="I5" i="35"/>
  <c r="H5" i="35"/>
  <c r="G5" i="35"/>
  <c r="F5" i="35"/>
  <c r="E5" i="35"/>
  <c r="D5" i="35"/>
  <c r="N26" i="34"/>
  <c r="O26" i="34" s="1"/>
  <c r="M25" i="34"/>
  <c r="L25" i="34"/>
  <c r="K25" i="34"/>
  <c r="J25" i="34"/>
  <c r="I25" i="34"/>
  <c r="I27" i="34" s="1"/>
  <c r="H25" i="34"/>
  <c r="G25" i="34"/>
  <c r="G27" i="34" s="1"/>
  <c r="F25" i="34"/>
  <c r="E25" i="34"/>
  <c r="D25" i="34"/>
  <c r="N25" i="34" s="1"/>
  <c r="O25" i="34" s="1"/>
  <c r="N24" i="34"/>
  <c r="O24" i="34" s="1"/>
  <c r="N23" i="34"/>
  <c r="O23" i="34" s="1"/>
  <c r="M22" i="34"/>
  <c r="L22" i="34"/>
  <c r="K22" i="34"/>
  <c r="J22" i="34"/>
  <c r="I22" i="34"/>
  <c r="H22" i="34"/>
  <c r="G22" i="34"/>
  <c r="F22" i="34"/>
  <c r="E22" i="34"/>
  <c r="D22" i="34"/>
  <c r="N21" i="34"/>
  <c r="O21" i="34"/>
  <c r="N20" i="34"/>
  <c r="O20" i="34" s="1"/>
  <c r="N19" i="34"/>
  <c r="O19" i="34"/>
  <c r="M18" i="34"/>
  <c r="L18" i="34"/>
  <c r="K18" i="34"/>
  <c r="J18" i="34"/>
  <c r="I18" i="34"/>
  <c r="H18" i="34"/>
  <c r="G18" i="34"/>
  <c r="F18" i="34"/>
  <c r="E18" i="34"/>
  <c r="D18" i="34"/>
  <c r="N17" i="34"/>
  <c r="O17" i="34" s="1"/>
  <c r="N16" i="34"/>
  <c r="O16" i="34" s="1"/>
  <c r="N15" i="34"/>
  <c r="O15" i="34"/>
  <c r="N14" i="34"/>
  <c r="O14" i="34"/>
  <c r="N13" i="34"/>
  <c r="O13" i="34" s="1"/>
  <c r="N12" i="34"/>
  <c r="O12" i="34"/>
  <c r="N11" i="34"/>
  <c r="O11" i="34" s="1"/>
  <c r="M10" i="34"/>
  <c r="L10" i="34"/>
  <c r="K10" i="34"/>
  <c r="J10" i="34"/>
  <c r="I10" i="34"/>
  <c r="H10" i="34"/>
  <c r="G10" i="34"/>
  <c r="F10" i="34"/>
  <c r="E10" i="34"/>
  <c r="D10" i="34"/>
  <c r="N9" i="34"/>
  <c r="O9" i="34" s="1"/>
  <c r="N8" i="34"/>
  <c r="O8" i="34" s="1"/>
  <c r="N7" i="34"/>
  <c r="O7" i="34" s="1"/>
  <c r="N6" i="34"/>
  <c r="O6" i="34" s="1"/>
  <c r="M5" i="34"/>
  <c r="M27" i="34"/>
  <c r="L5" i="34"/>
  <c r="L27" i="34" s="1"/>
  <c r="K5" i="34"/>
  <c r="K27" i="34" s="1"/>
  <c r="J5" i="34"/>
  <c r="J27" i="34"/>
  <c r="I5" i="34"/>
  <c r="H5" i="34"/>
  <c r="G5" i="34"/>
  <c r="F5" i="34"/>
  <c r="E5" i="34"/>
  <c r="E27" i="34" s="1"/>
  <c r="D5" i="34"/>
  <c r="N21" i="33"/>
  <c r="O21" i="33" s="1"/>
  <c r="N22" i="33"/>
  <c r="O22" i="33" s="1"/>
  <c r="N13" i="33"/>
  <c r="O13" i="33"/>
  <c r="N14" i="33"/>
  <c r="O14" i="33" s="1"/>
  <c r="N15" i="33"/>
  <c r="O15" i="33" s="1"/>
  <c r="N9" i="33"/>
  <c r="O9" i="33"/>
  <c r="N10" i="33"/>
  <c r="O10" i="33"/>
  <c r="N11" i="33"/>
  <c r="O11" i="33" s="1"/>
  <c r="E12" i="33"/>
  <c r="F12" i="33"/>
  <c r="G12" i="33"/>
  <c r="H12" i="33"/>
  <c r="I12" i="33"/>
  <c r="J12" i="33"/>
  <c r="K12" i="33"/>
  <c r="L12" i="33"/>
  <c r="M12" i="33"/>
  <c r="D12" i="33"/>
  <c r="E8" i="33"/>
  <c r="F8" i="33"/>
  <c r="G8" i="33"/>
  <c r="H8" i="33"/>
  <c r="I8" i="33"/>
  <c r="J8" i="33"/>
  <c r="K8" i="33"/>
  <c r="L8" i="33"/>
  <c r="L23" i="33" s="1"/>
  <c r="M8" i="33"/>
  <c r="D8" i="33"/>
  <c r="E5" i="33"/>
  <c r="N5" i="33" s="1"/>
  <c r="O5" i="33" s="1"/>
  <c r="F5" i="33"/>
  <c r="G5" i="33"/>
  <c r="H5" i="33"/>
  <c r="I5" i="33"/>
  <c r="J5" i="33"/>
  <c r="K5" i="33"/>
  <c r="L5" i="33"/>
  <c r="M5" i="33"/>
  <c r="D5" i="33"/>
  <c r="E19" i="33"/>
  <c r="F19" i="33"/>
  <c r="G19" i="33"/>
  <c r="H19" i="33"/>
  <c r="I19" i="33"/>
  <c r="J19" i="33"/>
  <c r="K19" i="33"/>
  <c r="L19" i="33"/>
  <c r="M19" i="33"/>
  <c r="D19" i="33"/>
  <c r="N20" i="33"/>
  <c r="O20" i="33" s="1"/>
  <c r="N18" i="33"/>
  <c r="O18" i="33" s="1"/>
  <c r="N17" i="33"/>
  <c r="O17" i="33" s="1"/>
  <c r="E16" i="33"/>
  <c r="N16" i="33" s="1"/>
  <c r="O16" i="33" s="1"/>
  <c r="F16" i="33"/>
  <c r="G16" i="33"/>
  <c r="H16" i="33"/>
  <c r="I16" i="33"/>
  <c r="J16" i="33"/>
  <c r="K16" i="33"/>
  <c r="L16" i="33"/>
  <c r="M16" i="33"/>
  <c r="D16" i="33"/>
  <c r="N6" i="33"/>
  <c r="O6" i="33"/>
  <c r="N7" i="33"/>
  <c r="O7" i="33" s="1"/>
  <c r="D20" i="38"/>
  <c r="F21" i="35"/>
  <c r="F20" i="38"/>
  <c r="N19" i="44" l="1"/>
  <c r="O19" i="44" s="1"/>
  <c r="J19" i="45"/>
  <c r="N16" i="45"/>
  <c r="O16" i="45" s="1"/>
  <c r="L18" i="46"/>
  <c r="N8" i="33"/>
  <c r="O8" i="33" s="1"/>
  <c r="N9" i="43"/>
  <c r="O9" i="43" s="1"/>
  <c r="N15" i="38"/>
  <c r="O15" i="38" s="1"/>
  <c r="N21" i="41"/>
  <c r="O21" i="41" s="1"/>
  <c r="N14" i="43"/>
  <c r="O14" i="43" s="1"/>
  <c r="N5" i="39"/>
  <c r="O5" i="39" s="1"/>
  <c r="F20" i="40"/>
  <c r="N14" i="42"/>
  <c r="O14" i="42" s="1"/>
  <c r="G16" i="43"/>
  <c r="N19" i="33"/>
  <c r="O19" i="33" s="1"/>
  <c r="N22" i="34"/>
  <c r="O22" i="34" s="1"/>
  <c r="H21" i="35"/>
  <c r="H16" i="43"/>
  <c r="O14" i="46"/>
  <c r="P14" i="46" s="1"/>
  <c r="E16" i="43"/>
  <c r="I23" i="33"/>
  <c r="N9" i="37"/>
  <c r="O9" i="37" s="1"/>
  <c r="H20" i="40"/>
  <c r="N13" i="41"/>
  <c r="O13" i="41" s="1"/>
  <c r="D19" i="42"/>
  <c r="I16" i="43"/>
  <c r="N9" i="44"/>
  <c r="O9" i="44" s="1"/>
  <c r="K23" i="33"/>
  <c r="F23" i="33"/>
  <c r="I17" i="37"/>
  <c r="N8" i="38"/>
  <c r="O8" i="38" s="1"/>
  <c r="G18" i="39"/>
  <c r="I20" i="40"/>
  <c r="N19" i="41"/>
  <c r="O19" i="41" s="1"/>
  <c r="E19" i="42"/>
  <c r="E22" i="44"/>
  <c r="N13" i="45"/>
  <c r="O13" i="45" s="1"/>
  <c r="H18" i="39"/>
  <c r="M23" i="33"/>
  <c r="N12" i="33"/>
  <c r="O12" i="33" s="1"/>
  <c r="N18" i="35"/>
  <c r="O18" i="35" s="1"/>
  <c r="N17" i="38"/>
  <c r="O17" i="38" s="1"/>
  <c r="I18" i="39"/>
  <c r="K20" i="40"/>
  <c r="N5" i="41"/>
  <c r="O5" i="41" s="1"/>
  <c r="N11" i="41"/>
  <c r="O11" i="41" s="1"/>
  <c r="L16" i="43"/>
  <c r="N16" i="43" s="1"/>
  <c r="O16" i="43" s="1"/>
  <c r="N14" i="36"/>
  <c r="O14" i="36" s="1"/>
  <c r="F17" i="37"/>
  <c r="N16" i="44"/>
  <c r="O16" i="44" s="1"/>
  <c r="D27" i="34"/>
  <c r="N18" i="34"/>
  <c r="O18" i="34" s="1"/>
  <c r="M21" i="35"/>
  <c r="K21" i="35"/>
  <c r="L20" i="40"/>
  <c r="N16" i="40"/>
  <c r="O16" i="40" s="1"/>
  <c r="M16" i="43"/>
  <c r="M22" i="36"/>
  <c r="K22" i="36"/>
  <c r="D18" i="39"/>
  <c r="F16" i="43"/>
  <c r="K20" i="38"/>
  <c r="J20" i="40"/>
  <c r="F19" i="42"/>
  <c r="N5" i="35"/>
  <c r="O5" i="35" s="1"/>
  <c r="G22" i="36"/>
  <c r="N5" i="37"/>
  <c r="O5" i="37" s="1"/>
  <c r="H20" i="38"/>
  <c r="M20" i="40"/>
  <c r="I19" i="42"/>
  <c r="N12" i="43"/>
  <c r="O12" i="43" s="1"/>
  <c r="E18" i="46"/>
  <c r="N18" i="40"/>
  <c r="O18" i="40" s="1"/>
  <c r="N9" i="42"/>
  <c r="O9" i="42" s="1"/>
  <c r="N5" i="38"/>
  <c r="O5" i="38" s="1"/>
  <c r="K18" i="39"/>
  <c r="G23" i="41"/>
  <c r="J19" i="42"/>
  <c r="J22" i="44"/>
  <c r="N5" i="45"/>
  <c r="O5" i="45" s="1"/>
  <c r="F18" i="46"/>
  <c r="F27" i="34"/>
  <c r="D22" i="36"/>
  <c r="I22" i="36"/>
  <c r="J17" i="37"/>
  <c r="H23" i="41"/>
  <c r="K19" i="42"/>
  <c r="E19" i="45"/>
  <c r="G18" i="46"/>
  <c r="N16" i="35"/>
  <c r="O16" i="35" s="1"/>
  <c r="N19" i="36"/>
  <c r="O19" i="36" s="1"/>
  <c r="N12" i="39"/>
  <c r="O12" i="39" s="1"/>
  <c r="G21" i="35"/>
  <c r="N21" i="35" s="1"/>
  <c r="O21" i="35" s="1"/>
  <c r="J23" i="33"/>
  <c r="I21" i="35"/>
  <c r="N16" i="39"/>
  <c r="O16" i="39" s="1"/>
  <c r="I23" i="41"/>
  <c r="N17" i="41"/>
  <c r="O17" i="41" s="1"/>
  <c r="F22" i="44"/>
  <c r="F19" i="45"/>
  <c r="N19" i="45" s="1"/>
  <c r="O19" i="45" s="1"/>
  <c r="K19" i="45"/>
  <c r="H23" i="33"/>
  <c r="J21" i="35"/>
  <c r="N5" i="36"/>
  <c r="O5" i="36" s="1"/>
  <c r="L17" i="37"/>
  <c r="J23" i="41"/>
  <c r="L23" i="41"/>
  <c r="M19" i="42"/>
  <c r="N17" i="42"/>
  <c r="O17" i="42" s="1"/>
  <c r="G22" i="44"/>
  <c r="N9" i="45"/>
  <c r="O9" i="45" s="1"/>
  <c r="G23" i="33"/>
  <c r="H27" i="34"/>
  <c r="E22" i="36"/>
  <c r="D17" i="37"/>
  <c r="D20" i="40"/>
  <c r="N20" i="40" s="1"/>
  <c r="O20" i="40" s="1"/>
  <c r="K23" i="41"/>
  <c r="H22" i="44"/>
  <c r="J18" i="46"/>
  <c r="O16" i="46"/>
  <c r="P16" i="46" s="1"/>
  <c r="E21" i="35"/>
  <c r="I20" i="38"/>
  <c r="N12" i="35"/>
  <c r="O12" i="35" s="1"/>
  <c r="H22" i="36"/>
  <c r="I22" i="44"/>
  <c r="I19" i="45"/>
  <c r="K18" i="46"/>
  <c r="O16" i="47"/>
  <c r="P16" i="47" s="1"/>
  <c r="N20" i="38"/>
  <c r="O20" i="38" s="1"/>
  <c r="N19" i="42"/>
  <c r="O19" i="42" s="1"/>
  <c r="N27" i="34"/>
  <c r="O27" i="34" s="1"/>
  <c r="N5" i="43"/>
  <c r="O5" i="43" s="1"/>
  <c r="N9" i="40"/>
  <c r="O9" i="40" s="1"/>
  <c r="E23" i="33"/>
  <c r="N10" i="34"/>
  <c r="O10" i="34" s="1"/>
  <c r="H17" i="37"/>
  <c r="N17" i="37" s="1"/>
  <c r="O17" i="37" s="1"/>
  <c r="F23" i="41"/>
  <c r="N5" i="42"/>
  <c r="O5" i="42" s="1"/>
  <c r="D23" i="33"/>
  <c r="E18" i="39"/>
  <c r="D22" i="44"/>
  <c r="L19" i="45"/>
  <c r="N5" i="40"/>
  <c r="O5" i="40" s="1"/>
  <c r="N5" i="44"/>
  <c r="O5" i="44" s="1"/>
  <c r="N8" i="35"/>
  <c r="O8" i="35" s="1"/>
  <c r="N10" i="36"/>
  <c r="O10" i="36" s="1"/>
  <c r="D23" i="41"/>
  <c r="O5" i="46"/>
  <c r="P5" i="46" s="1"/>
  <c r="H19" i="45"/>
  <c r="I18" i="46"/>
  <c r="O18" i="46" s="1"/>
  <c r="P18" i="46" s="1"/>
  <c r="N5" i="34"/>
  <c r="O5" i="34" s="1"/>
  <c r="N23" i="41" l="1"/>
  <c r="O23" i="41" s="1"/>
  <c r="N22" i="44"/>
  <c r="O22" i="44" s="1"/>
  <c r="N18" i="39"/>
  <c r="O18" i="39" s="1"/>
  <c r="N22" i="36"/>
  <c r="O22" i="36" s="1"/>
  <c r="N23" i="33"/>
  <c r="O23" i="33" s="1"/>
</calcChain>
</file>

<file path=xl/sharedStrings.xml><?xml version="1.0" encoding="utf-8"?>
<sst xmlns="http://schemas.openxmlformats.org/spreadsheetml/2006/main" count="581" uniqueCount="114">
  <si>
    <t>Taxes</t>
  </si>
  <si>
    <t>Miscellaneous Revenues</t>
  </si>
  <si>
    <t>General</t>
  </si>
  <si>
    <t>Permanent</t>
  </si>
  <si>
    <t>Enterprise</t>
  </si>
  <si>
    <t>Pension</t>
  </si>
  <si>
    <t>Trust</t>
  </si>
  <si>
    <t>Component Units</t>
  </si>
  <si>
    <t>Discretionary Sales Surtaxes</t>
  </si>
  <si>
    <t>Utility Service Tax - Other</t>
  </si>
  <si>
    <t>Intergovernmental Revenue</t>
  </si>
  <si>
    <t>State Shared Revenues - General Gov't - Revenue Sharing Proceeds</t>
  </si>
  <si>
    <t>State Shared Revenues - General Gov't - Local Gov't Half-Cent Sales Tax</t>
  </si>
  <si>
    <t>Governmental Funds</t>
  </si>
  <si>
    <t>Proprietary Funds</t>
  </si>
  <si>
    <t>Account Total</t>
  </si>
  <si>
    <t>Fiduciary Funds</t>
  </si>
  <si>
    <t>Charges for Services</t>
  </si>
  <si>
    <t>Other Sources</t>
  </si>
  <si>
    <t>General Gov't (Not Court-Related) - Fees Remitted to County from Tax Collector</t>
  </si>
  <si>
    <t>Physical Environment - Gas Utility</t>
  </si>
  <si>
    <t>Physical Environment - Water / Sewer Combination Utility</t>
  </si>
  <si>
    <t>Total - All Account Codes</t>
  </si>
  <si>
    <t>Local Fiscal Year Ended September 30, 2009</t>
  </si>
  <si>
    <t>Interest and Other Earnings - Interest</t>
  </si>
  <si>
    <t>Other Miscellaneous Revenues - Other</t>
  </si>
  <si>
    <t>Non-Operating - Inter-Fund Group Transfers In</t>
  </si>
  <si>
    <t>Proprietary Non-Operating Sources - State Grants and Donations</t>
  </si>
  <si>
    <t>Proprietary Non-Operating Sources - Other Grants and Donations</t>
  </si>
  <si>
    <t>Account Code and Name</t>
  </si>
  <si>
    <t>Special Revenue</t>
  </si>
  <si>
    <t>Debt Service</t>
  </si>
  <si>
    <t>Capital Projects</t>
  </si>
  <si>
    <t>Internal Service</t>
  </si>
  <si>
    <t>Per Capita Account Total</t>
  </si>
  <si>
    <t>2009 Municipal Population:</t>
  </si>
  <si>
    <t>State Shared Revenues - Physical Environment - Electric Supply System</t>
  </si>
  <si>
    <t>Noma Revenues Reported by Account Code and Fund Type</t>
  </si>
  <si>
    <t>Local Fiscal Year Ended September 30, 2010</t>
  </si>
  <si>
    <t>Utility Service Tax - Gas</t>
  </si>
  <si>
    <t>Utility Service Tax - Fuel Oil</t>
  </si>
  <si>
    <t>Federal Grant - General Government</t>
  </si>
  <si>
    <t>State Grant - Physical Environment - Sewer / Wastewater</t>
  </si>
  <si>
    <t>State Grant - Culture / Recreation</t>
  </si>
  <si>
    <t>State Grant - Other</t>
  </si>
  <si>
    <t>Physical Environment - Other Physical Environment Charges</t>
  </si>
  <si>
    <t>2010 Municipal Census Population:</t>
  </si>
  <si>
    <t>Compiled from data obtained from the Florida Department of Financial Services, Division of Accounting and Auditing, Bureau of Local Government.</t>
  </si>
  <si>
    <t>Local Fiscal Year Ended September 30, 2011</t>
  </si>
  <si>
    <t>Proprietary Non-Operating Sources - Federal Grants and Donations</t>
  </si>
  <si>
    <t>2011 Municipal Population:</t>
  </si>
  <si>
    <t>Local Fiscal Year Ended September 30, 2012</t>
  </si>
  <si>
    <t>Local Option Taxes</t>
  </si>
  <si>
    <t>Other General Taxes</t>
  </si>
  <si>
    <t>Physical Environment - Water Utility</t>
  </si>
  <si>
    <t>2012 Municipal Population:</t>
  </si>
  <si>
    <t>Local Fiscal Year Ended September 30, 2008</t>
  </si>
  <si>
    <t>Communications Services Taxes</t>
  </si>
  <si>
    <t>2008 Municipal Population:</t>
  </si>
  <si>
    <t>Local Fiscal Year Ended September 30, 2013</t>
  </si>
  <si>
    <t>Utility Service Tax - Electricity</t>
  </si>
  <si>
    <t>State Shared Revenues - General Government - Revenue Sharing Proceeds</t>
  </si>
  <si>
    <t>State Shared Revenues - General Government - Local Government Half-Cent Sales Tax</t>
  </si>
  <si>
    <t>General Government - Fees Remitted to County from Tax Collector</t>
  </si>
  <si>
    <t>Proceeds - Debt Proceeds</t>
  </si>
  <si>
    <t>Proprietary Non-Operating - State Grants and Donations</t>
  </si>
  <si>
    <t>2013 Municipal Population:</t>
  </si>
  <si>
    <t>Local Fiscal Year Ended September 30, 2014</t>
  </si>
  <si>
    <t>2014 Municipal Population:</t>
  </si>
  <si>
    <t>Local Fiscal Year Ended September 30, 2015</t>
  </si>
  <si>
    <t>2015 Municipal Population:</t>
  </si>
  <si>
    <t>Local Fiscal Year Ended September 30, 2016</t>
  </si>
  <si>
    <t>Ad Valorem Taxes</t>
  </si>
  <si>
    <t>First Local Option Fuel Tax (1 to 6 Cents)</t>
  </si>
  <si>
    <t>Communications Services Taxes (Chapter 202, F.S.)</t>
  </si>
  <si>
    <t>Permits, Fees, and Special Assessments</t>
  </si>
  <si>
    <t>Franchise Fee - Electricity</t>
  </si>
  <si>
    <t>Federal Grant - Physical Environment - Water Supply System</t>
  </si>
  <si>
    <t>State Shared Revenues - Other</t>
  </si>
  <si>
    <t>Rents and Royalties</t>
  </si>
  <si>
    <t>2016 Municipal Population:</t>
  </si>
  <si>
    <t>Local Fiscal Year Ended September 30, 2017</t>
  </si>
  <si>
    <t>State Grant - Physical Environment - Water Supply System</t>
  </si>
  <si>
    <t>2017 Municipal Population:</t>
  </si>
  <si>
    <t>Local Fiscal Year Ended September 30, 2018</t>
  </si>
  <si>
    <t>2018 Municipal Population:</t>
  </si>
  <si>
    <t>Local Fiscal Year Ended September 30, 2019</t>
  </si>
  <si>
    <t>Federal Grant - Public Safety</t>
  </si>
  <si>
    <t>Federal Grant - Physical Environment - Sewer / Wastewater</t>
  </si>
  <si>
    <t>State Grant - Public Safety</t>
  </si>
  <si>
    <t>2019 Municipal Population:</t>
  </si>
  <si>
    <t>Local Fiscal Year Ended September 30, 2020</t>
  </si>
  <si>
    <t>2020 Municipal Population:</t>
  </si>
  <si>
    <t>Local Fiscal Year Ended September 30, 2021</t>
  </si>
  <si>
    <t>Per Capita Account</t>
  </si>
  <si>
    <t>Custodial</t>
  </si>
  <si>
    <t>Total Account</t>
  </si>
  <si>
    <t>General Government Taxes</t>
  </si>
  <si>
    <t>First Local Option Fuel Tax (1 to 6 Cents Local Option Fuel Tax)</t>
  </si>
  <si>
    <t>Discretionary Surtax on Documents</t>
  </si>
  <si>
    <t>State Communications Services Taxes</t>
  </si>
  <si>
    <t>Intergovernmental Revenues</t>
  </si>
  <si>
    <t>State Shared Revenues - General Government - Municipal Revenue Sharing Program</t>
  </si>
  <si>
    <t>State Shared Revenues - General Government - Local Government Half-Cent Sales Tax Program</t>
  </si>
  <si>
    <t>2021 Municipal Population:</t>
  </si>
  <si>
    <t>Local Fiscal Year Ended September 30, 2022</t>
  </si>
  <si>
    <t>County Ninth-Cent Voted Fuel Tax</t>
  </si>
  <si>
    <t>2022 Municipal Population:</t>
  </si>
  <si>
    <t>Local Fiscal Year Ended September 30, 2023</t>
  </si>
  <si>
    <t>Local Communications Services Taxes</t>
  </si>
  <si>
    <t>State Shared Revenues - General Government - Other General Government</t>
  </si>
  <si>
    <t>General Government - Other General Government Charges and Fees</t>
  </si>
  <si>
    <t>Proprietary Non-Operating Sources - Special Items (Gain)</t>
  </si>
  <si>
    <t>2023 Municipal Population: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</si>
</sst>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00"/>
  </numFmts>
  <fonts count="10">
    <font>
      <sz val="12"/>
      <name val="Arial MT"/>
    </font>
    <font>
      <b/>
      <sz val="12"/>
      <name val="Arial MT"/>
      <family val="2"/>
    </font>
    <font>
      <b/>
      <sz val="10"/>
      <name val="Arial MT"/>
      <family val="2"/>
    </font>
    <font>
      <sz val="10"/>
      <name val="Arial MT"/>
      <family val="2"/>
    </font>
    <font>
      <b/>
      <u/>
      <sz val="10"/>
      <name val="Arial MT"/>
    </font>
    <font>
      <b/>
      <sz val="18"/>
      <name val="Arial MT"/>
    </font>
    <font>
      <b/>
      <sz val="10"/>
      <name val="Arial MT"/>
    </font>
    <font>
      <b/>
      <sz val="12"/>
      <name val="Arial MT"/>
    </font>
    <font>
      <b/>
      <sz val="14"/>
      <name val="Arial MT"/>
      <family val="2"/>
    </font>
    <font>
      <b/>
      <sz val="22"/>
      <name val="Arial MT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36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28">
    <xf numFmtId="0" fontId="0" fillId="0" borderId="0" xfId="0"/>
    <xf numFmtId="0" fontId="2" fillId="0" borderId="0" xfId="0" applyFont="1" applyAlignment="1" applyProtection="1">
      <alignment horizontal="center"/>
    </xf>
    <xf numFmtId="0" fontId="2" fillId="0" borderId="0" xfId="0" applyFont="1" applyProtection="1"/>
    <xf numFmtId="0" fontId="3" fillId="0" borderId="0" xfId="0" applyFont="1" applyProtection="1"/>
    <xf numFmtId="37" fontId="3" fillId="0" borderId="0" xfId="0" applyNumberFormat="1" applyFont="1" applyProtection="1"/>
    <xf numFmtId="0" fontId="1" fillId="0" borderId="0" xfId="0" applyFont="1" applyProtection="1"/>
    <xf numFmtId="44" fontId="6" fillId="0" borderId="0" xfId="0" applyNumberFormat="1" applyFont="1" applyProtection="1"/>
    <xf numFmtId="0" fontId="5" fillId="0" borderId="0" xfId="0" applyFont="1" applyAlignment="1" applyProtection="1">
      <alignment horizontal="center"/>
    </xf>
    <xf numFmtId="0" fontId="4" fillId="0" borderId="0" xfId="0" applyFont="1" applyAlignment="1" applyProtection="1">
      <alignment horizontal="right"/>
    </xf>
    <xf numFmtId="43" fontId="3" fillId="0" borderId="0" xfId="0" applyNumberFormat="1" applyFont="1" applyProtection="1"/>
    <xf numFmtId="43" fontId="6" fillId="0" borderId="0" xfId="0" applyNumberFormat="1" applyFont="1" applyProtection="1"/>
    <xf numFmtId="0" fontId="1" fillId="0" borderId="0" xfId="0" applyFont="1" applyAlignment="1" applyProtection="1"/>
    <xf numFmtId="0" fontId="3" fillId="0" borderId="1" xfId="0" applyFont="1" applyBorder="1" applyAlignment="1" applyProtection="1">
      <alignment vertical="center"/>
    </xf>
    <xf numFmtId="0" fontId="1" fillId="2" borderId="2" xfId="0" applyFont="1" applyFill="1" applyBorder="1" applyAlignment="1" applyProtection="1">
      <alignment vertical="center"/>
    </xf>
    <xf numFmtId="42" fontId="1" fillId="2" borderId="3" xfId="0" applyNumberFormat="1" applyFont="1" applyFill="1" applyBorder="1" applyAlignment="1" applyProtection="1">
      <alignment vertical="center"/>
    </xf>
    <xf numFmtId="0" fontId="3" fillId="0" borderId="4" xfId="0" applyFont="1" applyBorder="1" applyAlignment="1" applyProtection="1">
      <alignment vertical="center"/>
    </xf>
    <xf numFmtId="37" fontId="3" fillId="0" borderId="0" xfId="0" applyNumberFormat="1" applyFont="1" applyBorder="1" applyAlignment="1" applyProtection="1">
      <alignment vertical="center"/>
    </xf>
    <xf numFmtId="0" fontId="3" fillId="0" borderId="0" xfId="0" applyFont="1" applyBorder="1" applyAlignment="1" applyProtection="1">
      <alignment vertical="center"/>
    </xf>
    <xf numFmtId="0" fontId="3" fillId="0" borderId="5" xfId="0" applyFont="1" applyBorder="1" applyAlignment="1" applyProtection="1">
      <alignment vertical="center"/>
    </xf>
    <xf numFmtId="0" fontId="3" fillId="0" borderId="6" xfId="0" applyFont="1" applyBorder="1" applyAlignment="1" applyProtection="1">
      <alignment vertical="center"/>
    </xf>
    <xf numFmtId="0" fontId="1" fillId="2" borderId="7" xfId="0" applyFont="1" applyFill="1" applyBorder="1" applyAlignment="1" applyProtection="1">
      <alignment vertical="center"/>
    </xf>
    <xf numFmtId="0" fontId="1" fillId="2" borderId="3" xfId="0" applyFont="1" applyFill="1" applyBorder="1" applyAlignment="1" applyProtection="1">
      <alignment vertical="center"/>
    </xf>
    <xf numFmtId="0" fontId="1" fillId="2" borderId="4" xfId="0" applyFont="1" applyFill="1" applyBorder="1" applyAlignment="1" applyProtection="1">
      <alignment vertical="center"/>
    </xf>
    <xf numFmtId="164" fontId="3" fillId="0" borderId="8" xfId="0" applyNumberFormat="1" applyFont="1" applyBorder="1" applyAlignment="1" applyProtection="1">
      <alignment horizontal="center" vertical="center"/>
    </xf>
    <xf numFmtId="0" fontId="1" fillId="2" borderId="9" xfId="0" applyFont="1" applyFill="1" applyBorder="1" applyAlignment="1" applyProtection="1">
      <alignment vertical="center"/>
    </xf>
    <xf numFmtId="42" fontId="1" fillId="2" borderId="10" xfId="0" applyNumberFormat="1" applyFont="1" applyFill="1" applyBorder="1" applyAlignment="1" applyProtection="1">
      <alignment vertical="center"/>
    </xf>
    <xf numFmtId="42" fontId="1" fillId="2" borderId="11" xfId="0" applyNumberFormat="1" applyFont="1" applyFill="1" applyBorder="1" applyAlignment="1" applyProtection="1">
      <alignment vertical="center"/>
    </xf>
    <xf numFmtId="0" fontId="1" fillId="2" borderId="1" xfId="0" applyFont="1" applyFill="1" applyBorder="1" applyAlignment="1" applyProtection="1">
      <alignment vertical="center"/>
    </xf>
    <xf numFmtId="0" fontId="1" fillId="2" borderId="12" xfId="0" applyFont="1" applyFill="1" applyBorder="1" applyAlignment="1" applyProtection="1">
      <alignment vertical="center"/>
    </xf>
    <xf numFmtId="0" fontId="1" fillId="2" borderId="6" xfId="0" applyFont="1" applyFill="1" applyBorder="1" applyAlignment="1" applyProtection="1">
      <alignment vertical="center"/>
    </xf>
    <xf numFmtId="42" fontId="1" fillId="2" borderId="12" xfId="0" applyNumberFormat="1" applyFont="1" applyFill="1" applyBorder="1" applyAlignment="1" applyProtection="1">
      <alignment vertical="center"/>
    </xf>
    <xf numFmtId="44" fontId="1" fillId="2" borderId="5" xfId="0" applyNumberFormat="1" applyFont="1" applyFill="1" applyBorder="1" applyAlignment="1" applyProtection="1">
      <alignment vertical="center"/>
    </xf>
    <xf numFmtId="37" fontId="7" fillId="2" borderId="13" xfId="0" applyNumberFormat="1" applyFont="1" applyFill="1" applyBorder="1" applyAlignment="1" applyProtection="1">
      <alignment horizontal="center" vertical="center" wrapText="1"/>
    </xf>
    <xf numFmtId="37" fontId="7" fillId="2" borderId="14" xfId="0" applyNumberFormat="1" applyFont="1" applyFill="1" applyBorder="1" applyAlignment="1" applyProtection="1">
      <alignment horizontal="center" vertical="center" wrapText="1"/>
    </xf>
    <xf numFmtId="0" fontId="8" fillId="2" borderId="15" xfId="0" applyFont="1" applyFill="1" applyBorder="1" applyAlignment="1" applyProtection="1">
      <alignment horizontal="center" vertical="center"/>
    </xf>
    <xf numFmtId="0" fontId="8" fillId="2" borderId="16" xfId="0" applyFont="1" applyFill="1" applyBorder="1" applyAlignment="1" applyProtection="1">
      <alignment horizontal="center" vertical="center"/>
    </xf>
    <xf numFmtId="44" fontId="1" fillId="2" borderId="17" xfId="0" applyNumberFormat="1" applyFont="1" applyFill="1" applyBorder="1" applyAlignment="1" applyProtection="1">
      <alignment vertical="center"/>
    </xf>
    <xf numFmtId="0" fontId="3" fillId="0" borderId="18" xfId="0" applyFont="1" applyBorder="1" applyAlignment="1" applyProtection="1">
      <alignment vertical="center"/>
    </xf>
    <xf numFmtId="0" fontId="3" fillId="0" borderId="19" xfId="0" applyFont="1" applyBorder="1" applyAlignment="1" applyProtection="1">
      <alignment vertical="center"/>
    </xf>
    <xf numFmtId="37" fontId="3" fillId="0" borderId="19" xfId="0" applyNumberFormat="1" applyFont="1" applyBorder="1" applyAlignment="1" applyProtection="1">
      <alignment vertical="center"/>
    </xf>
    <xf numFmtId="41" fontId="3" fillId="0" borderId="20" xfId="0" applyNumberFormat="1" applyFont="1" applyBorder="1" applyAlignment="1" applyProtection="1">
      <alignment vertical="center"/>
    </xf>
    <xf numFmtId="42" fontId="1" fillId="2" borderId="8" xfId="0" applyNumberFormat="1" applyFont="1" applyFill="1" applyBorder="1" applyAlignment="1" applyProtection="1">
      <alignment vertical="center"/>
    </xf>
    <xf numFmtId="44" fontId="1" fillId="2" borderId="21" xfId="0" applyNumberFormat="1" applyFont="1" applyFill="1" applyBorder="1" applyAlignment="1" applyProtection="1">
      <alignment vertical="center"/>
    </xf>
    <xf numFmtId="42" fontId="3" fillId="0" borderId="12" xfId="0" applyNumberFormat="1" applyFont="1" applyBorder="1" applyAlignment="1" applyProtection="1">
      <alignment vertical="center"/>
    </xf>
    <xf numFmtId="44" fontId="3" fillId="0" borderId="21" xfId="0" applyNumberFormat="1" applyFont="1" applyBorder="1" applyAlignment="1" applyProtection="1">
      <alignment vertical="center"/>
    </xf>
    <xf numFmtId="0" fontId="5" fillId="0" borderId="0" xfId="0" applyFont="1" applyAlignment="1">
      <alignment horizontal="center"/>
    </xf>
    <xf numFmtId="0" fontId="8" fillId="2" borderId="15" xfId="0" applyFont="1" applyFill="1" applyBorder="1" applyAlignment="1">
      <alignment horizontal="center" vertical="center"/>
    </xf>
    <xf numFmtId="0" fontId="8" fillId="2" borderId="16" xfId="0" applyFont="1" applyFill="1" applyBorder="1" applyAlignment="1">
      <alignment horizontal="center" vertical="center"/>
    </xf>
    <xf numFmtId="0" fontId="1" fillId="0" borderId="0" xfId="0" applyFont="1"/>
    <xf numFmtId="37" fontId="7" fillId="2" borderId="13" xfId="0" applyNumberFormat="1" applyFont="1" applyFill="1" applyBorder="1" applyAlignment="1">
      <alignment horizontal="center" vertical="center" wrapText="1"/>
    </xf>
    <xf numFmtId="37" fontId="7" fillId="2" borderId="14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" fillId="2" borderId="4" xfId="0" applyFont="1" applyFill="1" applyBorder="1" applyAlignment="1">
      <alignment vertical="center"/>
    </xf>
    <xf numFmtId="0" fontId="1" fillId="2" borderId="9" xfId="0" applyFont="1" applyFill="1" applyBorder="1" applyAlignment="1">
      <alignment vertical="center"/>
    </xf>
    <xf numFmtId="42" fontId="1" fillId="2" borderId="10" xfId="0" applyNumberFormat="1" applyFont="1" applyFill="1" applyBorder="1" applyAlignment="1">
      <alignment vertical="center"/>
    </xf>
    <xf numFmtId="42" fontId="1" fillId="2" borderId="11" xfId="0" applyNumberFormat="1" applyFont="1" applyFill="1" applyBorder="1" applyAlignment="1">
      <alignment vertical="center"/>
    </xf>
    <xf numFmtId="44" fontId="1" fillId="2" borderId="5" xfId="0" applyNumberFormat="1" applyFont="1" applyFill="1" applyBorder="1" applyAlignment="1">
      <alignment vertical="center"/>
    </xf>
    <xf numFmtId="44" fontId="6" fillId="0" borderId="0" xfId="0" applyNumberFormat="1" applyFont="1"/>
    <xf numFmtId="0" fontId="3" fillId="0" borderId="0" xfId="0" applyFont="1"/>
    <xf numFmtId="0" fontId="3" fillId="0" borderId="1" xfId="0" applyFont="1" applyBorder="1" applyAlignment="1">
      <alignment vertical="center"/>
    </xf>
    <xf numFmtId="164" fontId="3" fillId="0" borderId="8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vertical="center"/>
    </xf>
    <xf numFmtId="42" fontId="3" fillId="0" borderId="12" xfId="0" applyNumberFormat="1" applyFont="1" applyBorder="1" applyAlignment="1">
      <alignment vertical="center"/>
    </xf>
    <xf numFmtId="44" fontId="3" fillId="0" borderId="21" xfId="0" applyNumberFormat="1" applyFont="1" applyBorder="1" applyAlignment="1">
      <alignment vertical="center"/>
    </xf>
    <xf numFmtId="43" fontId="3" fillId="0" borderId="0" xfId="0" applyNumberFormat="1" applyFont="1"/>
    <xf numFmtId="0" fontId="1" fillId="2" borderId="1" xfId="0" applyFont="1" applyFill="1" applyBorder="1" applyAlignment="1">
      <alignment vertical="center"/>
    </xf>
    <xf numFmtId="0" fontId="1" fillId="2" borderId="12" xfId="0" applyFont="1" applyFill="1" applyBorder="1" applyAlignment="1">
      <alignment vertical="center"/>
    </xf>
    <xf numFmtId="0" fontId="1" fillId="2" borderId="6" xfId="0" applyFont="1" applyFill="1" applyBorder="1" applyAlignment="1">
      <alignment vertical="center"/>
    </xf>
    <xf numFmtId="42" fontId="1" fillId="2" borderId="12" xfId="0" applyNumberFormat="1" applyFont="1" applyFill="1" applyBorder="1" applyAlignment="1">
      <alignment vertical="center"/>
    </xf>
    <xf numFmtId="42" fontId="1" fillId="2" borderId="8" xfId="0" applyNumberFormat="1" applyFont="1" applyFill="1" applyBorder="1" applyAlignment="1">
      <alignment vertical="center"/>
    </xf>
    <xf numFmtId="44" fontId="1" fillId="2" borderId="21" xfId="0" applyNumberFormat="1" applyFont="1" applyFill="1" applyBorder="1" applyAlignment="1">
      <alignment vertical="center"/>
    </xf>
    <xf numFmtId="43" fontId="6" fillId="0" borderId="0" xfId="0" applyNumberFormat="1" applyFont="1"/>
    <xf numFmtId="0" fontId="3" fillId="0" borderId="22" xfId="0" applyFont="1" applyBorder="1" applyAlignment="1">
      <alignment vertical="center"/>
    </xf>
    <xf numFmtId="164" fontId="3" fillId="0" borderId="35" xfId="0" applyNumberFormat="1" applyFont="1" applyBorder="1" applyAlignment="1">
      <alignment horizontal="center" vertical="center"/>
    </xf>
    <xf numFmtId="0" fontId="1" fillId="2" borderId="2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/>
    </xf>
    <xf numFmtId="0" fontId="1" fillId="2" borderId="7" xfId="0" applyFont="1" applyFill="1" applyBorder="1" applyAlignment="1">
      <alignment vertical="center"/>
    </xf>
    <xf numFmtId="42" fontId="1" fillId="2" borderId="3" xfId="0" applyNumberFormat="1" applyFont="1" applyFill="1" applyBorder="1" applyAlignment="1">
      <alignment vertical="center"/>
    </xf>
    <xf numFmtId="44" fontId="1" fillId="2" borderId="17" xfId="0" applyNumberFormat="1" applyFont="1" applyFill="1" applyBorder="1" applyAlignment="1">
      <alignment vertical="center"/>
    </xf>
    <xf numFmtId="0" fontId="2" fillId="0" borderId="0" xfId="0" applyFont="1"/>
    <xf numFmtId="0" fontId="3" fillId="0" borderId="4" xfId="0" applyFont="1" applyBorder="1" applyAlignment="1">
      <alignment vertical="center"/>
    </xf>
    <xf numFmtId="0" fontId="3" fillId="0" borderId="0" xfId="0" applyFont="1" applyAlignment="1">
      <alignment vertical="center"/>
    </xf>
    <xf numFmtId="37" fontId="3" fillId="0" borderId="0" xfId="0" applyNumberFormat="1" applyFont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3" fillId="0" borderId="19" xfId="0" applyFont="1" applyBorder="1" applyAlignment="1">
      <alignment vertical="center"/>
    </xf>
    <xf numFmtId="37" fontId="3" fillId="0" borderId="19" xfId="0" applyNumberFormat="1" applyFont="1" applyBorder="1" applyAlignment="1">
      <alignment vertical="center"/>
    </xf>
    <xf numFmtId="41" fontId="3" fillId="0" borderId="20" xfId="0" applyNumberFormat="1" applyFont="1" applyBorder="1" applyAlignment="1">
      <alignment vertical="center"/>
    </xf>
    <xf numFmtId="37" fontId="3" fillId="0" borderId="0" xfId="0" applyNumberFormat="1" applyFont="1"/>
    <xf numFmtId="37" fontId="3" fillId="0" borderId="19" xfId="0" applyNumberFormat="1" applyFont="1" applyBorder="1" applyAlignment="1">
      <alignment horizontal="right" vertical="center"/>
    </xf>
    <xf numFmtId="0" fontId="3" fillId="0" borderId="22" xfId="0" applyFont="1" applyBorder="1" applyAlignment="1">
      <alignment vertical="center" wrapText="1"/>
    </xf>
    <xf numFmtId="0" fontId="0" fillId="0" borderId="23" xfId="0" applyBorder="1" applyAlignment="1">
      <alignment vertical="center" wrapText="1"/>
    </xf>
    <xf numFmtId="0" fontId="0" fillId="0" borderId="24" xfId="0" applyBorder="1" applyAlignment="1">
      <alignment vertical="center" wrapText="1"/>
    </xf>
    <xf numFmtId="0" fontId="3" fillId="0" borderId="25" xfId="0" applyFont="1" applyBorder="1" applyAlignment="1">
      <alignment horizontal="left" vertical="center" wrapText="1"/>
    </xf>
    <xf numFmtId="0" fontId="0" fillId="0" borderId="26" xfId="0" applyBorder="1" applyAlignment="1">
      <alignment horizontal="left" vertical="center" wrapText="1"/>
    </xf>
    <xf numFmtId="0" fontId="0" fillId="0" borderId="27" xfId="0" applyBorder="1" applyAlignment="1">
      <alignment horizontal="left" vertical="center" wrapText="1"/>
    </xf>
    <xf numFmtId="0" fontId="9" fillId="0" borderId="28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29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7" fillId="2" borderId="28" xfId="0" applyFont="1" applyFill="1" applyBorder="1" applyAlignment="1">
      <alignment horizontal="left" vertical="center" wrapText="1"/>
    </xf>
    <xf numFmtId="0" fontId="0" fillId="0" borderId="15" xfId="0" applyBorder="1" applyAlignment="1">
      <alignment vertical="center" wrapText="1"/>
    </xf>
    <xf numFmtId="0" fontId="0" fillId="0" borderId="30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0" fillId="0" borderId="26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8" fillId="2" borderId="31" xfId="0" applyFont="1" applyFill="1" applyBorder="1" applyAlignment="1">
      <alignment horizontal="center" vertical="center"/>
    </xf>
    <xf numFmtId="0" fontId="8" fillId="2" borderId="9" xfId="0" applyFont="1" applyFill="1" applyBorder="1" applyAlignment="1">
      <alignment horizontal="center" vertical="center"/>
    </xf>
    <xf numFmtId="0" fontId="8" fillId="2" borderId="32" xfId="0" applyFont="1" applyFill="1" applyBorder="1" applyAlignment="1">
      <alignment horizontal="center" vertical="center"/>
    </xf>
    <xf numFmtId="37" fontId="7" fillId="2" borderId="33" xfId="0" applyNumberFormat="1" applyFont="1" applyFill="1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37" fontId="3" fillId="0" borderId="19" xfId="0" applyNumberFormat="1" applyFont="1" applyBorder="1" applyAlignment="1" applyProtection="1">
      <alignment horizontal="right" vertical="center"/>
    </xf>
    <xf numFmtId="0" fontId="3" fillId="0" borderId="22" xfId="0" applyFont="1" applyBorder="1" applyAlignment="1" applyProtection="1">
      <alignment vertical="center" wrapText="1"/>
    </xf>
    <xf numFmtId="0" fontId="3" fillId="0" borderId="25" xfId="0" applyFont="1" applyBorder="1" applyAlignment="1" applyProtection="1">
      <alignment horizontal="left" vertical="center" wrapText="1"/>
    </xf>
    <xf numFmtId="0" fontId="9" fillId="0" borderId="28" xfId="0" applyFont="1" applyBorder="1" applyAlignment="1" applyProtection="1">
      <alignment horizontal="center" vertical="center"/>
    </xf>
    <xf numFmtId="0" fontId="9" fillId="0" borderId="15" xfId="0" applyFont="1" applyBorder="1" applyAlignment="1" applyProtection="1">
      <alignment horizontal="center" vertical="center"/>
    </xf>
    <xf numFmtId="0" fontId="9" fillId="0" borderId="29" xfId="0" applyFont="1" applyBorder="1" applyAlignment="1" applyProtection="1">
      <alignment horizontal="center" vertical="center"/>
    </xf>
    <xf numFmtId="0" fontId="5" fillId="0" borderId="4" xfId="0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/>
    </xf>
    <xf numFmtId="0" fontId="5" fillId="0" borderId="5" xfId="0" applyFont="1" applyBorder="1" applyAlignment="1" applyProtection="1">
      <alignment horizontal="center" vertical="center"/>
    </xf>
    <xf numFmtId="0" fontId="7" fillId="2" borderId="28" xfId="0" applyFont="1" applyFill="1" applyBorder="1" applyAlignment="1" applyProtection="1">
      <alignment horizontal="left" vertical="center" wrapText="1"/>
    </xf>
    <xf numFmtId="0" fontId="8" fillId="2" borderId="31" xfId="0" applyFont="1" applyFill="1" applyBorder="1" applyAlignment="1" applyProtection="1">
      <alignment horizontal="center" vertical="center"/>
    </xf>
    <xf numFmtId="0" fontId="8" fillId="2" borderId="9" xfId="0" applyFont="1" applyFill="1" applyBorder="1" applyAlignment="1" applyProtection="1">
      <alignment horizontal="center" vertical="center"/>
    </xf>
    <xf numFmtId="0" fontId="8" fillId="2" borderId="32" xfId="0" applyFont="1" applyFill="1" applyBorder="1" applyAlignment="1" applyProtection="1">
      <alignment horizontal="center" vertical="center"/>
    </xf>
    <xf numFmtId="37" fontId="7" fillId="2" borderId="33" xfId="0" applyNumberFormat="1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microsoft.com/office/2017/10/relationships/person" Target="persons/perso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E1F6B5-D8CE-4D79-9BFC-012B98A5BCC0}">
  <sheetPr>
    <pageSetUpPr fitToPage="1"/>
  </sheetPr>
  <dimension ref="A1:ED25"/>
  <sheetViews>
    <sheetView tabSelected="1" workbookViewId="0">
      <selection sqref="A1:P1"/>
    </sheetView>
  </sheetViews>
  <sheetFormatPr defaultColWidth="9.77734375" defaultRowHeight="15"/>
  <cols>
    <col min="1" max="1" width="1.77734375" style="59" customWidth="1"/>
    <col min="2" max="2" width="6.77734375" style="59" customWidth="1"/>
    <col min="3" max="3" width="65.77734375" style="59" bestFit="1" customWidth="1"/>
    <col min="4" max="5" width="16.77734375" style="89" customWidth="1"/>
    <col min="6" max="7" width="15.77734375" style="89" customWidth="1"/>
    <col min="8" max="8" width="13.77734375" style="89" customWidth="1"/>
    <col min="9" max="10" width="15.77734375" style="89" customWidth="1"/>
    <col min="11" max="14" width="13.77734375" style="89" customWidth="1"/>
    <col min="15" max="15" width="16.77734375" style="89" customWidth="1"/>
    <col min="16" max="16" width="13.77734375" style="59" customWidth="1"/>
    <col min="17" max="18" width="9.77734375" style="59"/>
  </cols>
  <sheetData>
    <row r="1" spans="1:134" ht="27.75">
      <c r="A1" s="97" t="s">
        <v>37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  <c r="M1" s="98"/>
      <c r="N1" s="98"/>
      <c r="O1" s="98"/>
      <c r="P1" s="99"/>
      <c r="Q1" s="45"/>
      <c r="R1"/>
    </row>
    <row r="2" spans="1:134" ht="24" thickBot="1">
      <c r="A2" s="100" t="s">
        <v>108</v>
      </c>
      <c r="B2" s="101"/>
      <c r="C2" s="101"/>
      <c r="D2" s="101"/>
      <c r="E2" s="101"/>
      <c r="F2" s="101"/>
      <c r="G2" s="101"/>
      <c r="H2" s="101"/>
      <c r="I2" s="101"/>
      <c r="J2" s="101"/>
      <c r="K2" s="101"/>
      <c r="L2" s="101"/>
      <c r="M2" s="101"/>
      <c r="N2" s="101"/>
      <c r="O2" s="101"/>
      <c r="P2" s="102"/>
      <c r="Q2" s="45"/>
      <c r="R2"/>
    </row>
    <row r="3" spans="1:134" ht="18" customHeight="1">
      <c r="A3" s="103" t="s">
        <v>29</v>
      </c>
      <c r="B3" s="104"/>
      <c r="C3" s="105"/>
      <c r="D3" s="109" t="s">
        <v>13</v>
      </c>
      <c r="E3" s="110"/>
      <c r="F3" s="110"/>
      <c r="G3" s="110"/>
      <c r="H3" s="111"/>
      <c r="I3" s="109" t="s">
        <v>14</v>
      </c>
      <c r="J3" s="111"/>
      <c r="K3" s="109" t="s">
        <v>16</v>
      </c>
      <c r="L3" s="110"/>
      <c r="M3" s="111"/>
      <c r="N3" s="46"/>
      <c r="O3" s="47"/>
      <c r="P3" s="112" t="s">
        <v>94</v>
      </c>
      <c r="Q3" s="48"/>
      <c r="R3"/>
    </row>
    <row r="4" spans="1:134" ht="32.25" customHeight="1" thickBot="1">
      <c r="A4" s="106"/>
      <c r="B4" s="107"/>
      <c r="C4" s="108"/>
      <c r="D4" s="49" t="s">
        <v>2</v>
      </c>
      <c r="E4" s="49" t="s">
        <v>30</v>
      </c>
      <c r="F4" s="49" t="s">
        <v>31</v>
      </c>
      <c r="G4" s="49" t="s">
        <v>32</v>
      </c>
      <c r="H4" s="49" t="s">
        <v>3</v>
      </c>
      <c r="I4" s="49" t="s">
        <v>4</v>
      </c>
      <c r="J4" s="50" t="s">
        <v>33</v>
      </c>
      <c r="K4" s="50" t="s">
        <v>5</v>
      </c>
      <c r="L4" s="50" t="s">
        <v>6</v>
      </c>
      <c r="M4" s="50" t="s">
        <v>95</v>
      </c>
      <c r="N4" s="50" t="s">
        <v>7</v>
      </c>
      <c r="O4" s="50" t="s">
        <v>96</v>
      </c>
      <c r="P4" s="113"/>
      <c r="Q4" s="51"/>
      <c r="R4" s="52"/>
      <c r="S4" s="52"/>
      <c r="T4" s="52"/>
      <c r="U4" s="52"/>
      <c r="V4" s="52"/>
      <c r="W4" s="52"/>
      <c r="X4" s="52"/>
      <c r="Y4" s="52"/>
      <c r="Z4" s="52"/>
      <c r="AA4" s="52"/>
      <c r="AB4" s="52"/>
      <c r="AC4" s="52"/>
      <c r="AD4" s="52"/>
      <c r="AE4" s="52"/>
      <c r="AF4" s="52"/>
      <c r="AG4" s="52"/>
      <c r="AH4" s="52"/>
      <c r="AI4" s="52"/>
      <c r="AJ4" s="52"/>
      <c r="AK4" s="52"/>
      <c r="AL4" s="52"/>
      <c r="AM4" s="52"/>
      <c r="AN4" s="52"/>
      <c r="AO4" s="52"/>
      <c r="AP4" s="52"/>
      <c r="AQ4" s="52"/>
      <c r="AR4" s="52"/>
      <c r="AS4" s="52"/>
      <c r="AT4" s="52"/>
      <c r="AU4" s="52"/>
      <c r="AV4" s="52"/>
      <c r="AW4" s="52"/>
      <c r="AX4" s="52"/>
      <c r="AY4" s="52"/>
      <c r="AZ4" s="52"/>
      <c r="BA4" s="52"/>
      <c r="BB4" s="52"/>
      <c r="BC4" s="52"/>
      <c r="BD4" s="52"/>
      <c r="BE4" s="52"/>
      <c r="BF4" s="52"/>
      <c r="BG4" s="52"/>
      <c r="BH4" s="52"/>
      <c r="BI4" s="52"/>
      <c r="BJ4" s="52"/>
      <c r="BK4" s="52"/>
      <c r="BL4" s="52"/>
      <c r="BM4" s="52"/>
      <c r="BN4" s="52"/>
      <c r="BO4" s="52"/>
      <c r="BP4" s="52"/>
      <c r="BQ4" s="52"/>
      <c r="BR4" s="52"/>
      <c r="BS4" s="52"/>
      <c r="BT4" s="52"/>
      <c r="BU4" s="52"/>
      <c r="BV4" s="52"/>
      <c r="BW4" s="52"/>
      <c r="BX4" s="52"/>
      <c r="BY4" s="52"/>
      <c r="BZ4" s="52"/>
      <c r="CA4" s="52"/>
      <c r="CB4" s="52"/>
      <c r="CC4" s="52"/>
      <c r="CD4" s="52"/>
      <c r="CE4" s="52"/>
      <c r="CF4" s="52"/>
      <c r="CG4" s="52"/>
      <c r="CH4" s="52"/>
      <c r="CI4" s="52"/>
      <c r="CJ4" s="52"/>
      <c r="CK4" s="52"/>
      <c r="CL4" s="52"/>
      <c r="CM4" s="52"/>
      <c r="CN4" s="52"/>
      <c r="CO4" s="52"/>
      <c r="CP4" s="52"/>
      <c r="CQ4" s="52"/>
      <c r="CR4" s="52"/>
      <c r="CS4" s="52"/>
      <c r="CT4" s="52"/>
      <c r="CU4" s="52"/>
      <c r="CV4" s="52"/>
      <c r="CW4" s="52"/>
      <c r="CX4" s="52"/>
      <c r="CY4" s="52"/>
      <c r="CZ4" s="52"/>
      <c r="DA4" s="52"/>
      <c r="DB4" s="52"/>
      <c r="DC4" s="52"/>
      <c r="DD4" s="52"/>
      <c r="DE4" s="52"/>
      <c r="DF4" s="52"/>
      <c r="DG4" s="52"/>
      <c r="DH4" s="52"/>
      <c r="DI4" s="52"/>
      <c r="DJ4" s="52"/>
      <c r="DK4" s="52"/>
      <c r="DL4" s="52"/>
      <c r="DM4" s="52"/>
      <c r="DN4" s="52"/>
      <c r="DO4" s="52"/>
      <c r="DP4" s="52"/>
      <c r="DQ4" s="52"/>
      <c r="DR4" s="52"/>
      <c r="DS4" s="52"/>
      <c r="DT4" s="52"/>
      <c r="DU4" s="52"/>
      <c r="DV4" s="52"/>
      <c r="DW4" s="52"/>
      <c r="DX4" s="52"/>
      <c r="DY4" s="52"/>
      <c r="DZ4" s="52"/>
      <c r="EA4" s="52"/>
      <c r="EB4" s="52"/>
      <c r="EC4" s="52"/>
      <c r="ED4" s="52"/>
    </row>
    <row r="5" spans="1:134" ht="15.75">
      <c r="A5" s="53" t="s">
        <v>97</v>
      </c>
      <c r="B5" s="54"/>
      <c r="C5" s="54"/>
      <c r="D5" s="55">
        <f>SUM(D6:D7)</f>
        <v>7206</v>
      </c>
      <c r="E5" s="55">
        <f>SUM(E6:E7)</f>
        <v>0</v>
      </c>
      <c r="F5" s="55">
        <f>SUM(F6:F7)</f>
        <v>0</v>
      </c>
      <c r="G5" s="55">
        <f>SUM(G6:G7)</f>
        <v>0</v>
      </c>
      <c r="H5" s="55">
        <f>SUM(H6:H7)</f>
        <v>0</v>
      </c>
      <c r="I5" s="55">
        <f>SUM(I6:I7)</f>
        <v>0</v>
      </c>
      <c r="J5" s="55">
        <f>SUM(J6:J7)</f>
        <v>0</v>
      </c>
      <c r="K5" s="55">
        <f>SUM(K6:K7)</f>
        <v>0</v>
      </c>
      <c r="L5" s="55">
        <f>SUM(L6:L7)</f>
        <v>0</v>
      </c>
      <c r="M5" s="55">
        <f>SUM(M6:M7)</f>
        <v>0</v>
      </c>
      <c r="N5" s="55">
        <f>SUM(N6:N7)</f>
        <v>0</v>
      </c>
      <c r="O5" s="56">
        <f>SUM(D5:N5)</f>
        <v>7206</v>
      </c>
      <c r="P5" s="57">
        <f>(O5/P$23)</f>
        <v>33.055045871559635</v>
      </c>
      <c r="Q5" s="58"/>
    </row>
    <row r="6" spans="1:134">
      <c r="A6" s="60"/>
      <c r="B6" s="61">
        <v>312.41000000000003</v>
      </c>
      <c r="C6" s="62" t="s">
        <v>98</v>
      </c>
      <c r="D6" s="63">
        <v>7081</v>
      </c>
      <c r="E6" s="63">
        <v>0</v>
      </c>
      <c r="F6" s="63">
        <v>0</v>
      </c>
      <c r="G6" s="63">
        <v>0</v>
      </c>
      <c r="H6" s="63">
        <v>0</v>
      </c>
      <c r="I6" s="63">
        <v>0</v>
      </c>
      <c r="J6" s="63">
        <v>0</v>
      </c>
      <c r="K6" s="63">
        <v>0</v>
      </c>
      <c r="L6" s="63">
        <v>0</v>
      </c>
      <c r="M6" s="63">
        <v>0</v>
      </c>
      <c r="N6" s="63">
        <v>0</v>
      </c>
      <c r="O6" s="63">
        <f t="shared" ref="O6:O7" si="0">SUM(D6:N6)</f>
        <v>7081</v>
      </c>
      <c r="P6" s="64">
        <f>(O6/P$23)</f>
        <v>32.481651376146786</v>
      </c>
      <c r="Q6" s="65"/>
    </row>
    <row r="7" spans="1:134">
      <c r="A7" s="60"/>
      <c r="B7" s="61">
        <v>315.2</v>
      </c>
      <c r="C7" s="62" t="s">
        <v>109</v>
      </c>
      <c r="D7" s="63">
        <v>125</v>
      </c>
      <c r="E7" s="63">
        <v>0</v>
      </c>
      <c r="F7" s="63">
        <v>0</v>
      </c>
      <c r="G7" s="63">
        <v>0</v>
      </c>
      <c r="H7" s="63">
        <v>0</v>
      </c>
      <c r="I7" s="63">
        <v>0</v>
      </c>
      <c r="J7" s="63">
        <v>0</v>
      </c>
      <c r="K7" s="63">
        <v>0</v>
      </c>
      <c r="L7" s="63">
        <v>0</v>
      </c>
      <c r="M7" s="63">
        <v>0</v>
      </c>
      <c r="N7" s="63">
        <v>0</v>
      </c>
      <c r="O7" s="63">
        <f t="shared" si="0"/>
        <v>125</v>
      </c>
      <c r="P7" s="64">
        <f>(O7/P$23)</f>
        <v>0.57339449541284404</v>
      </c>
      <c r="Q7" s="65"/>
    </row>
    <row r="8" spans="1:134" ht="15.75">
      <c r="A8" s="66" t="s">
        <v>101</v>
      </c>
      <c r="B8" s="67"/>
      <c r="C8" s="68"/>
      <c r="D8" s="69">
        <f>SUM(D9:D11)</f>
        <v>55491</v>
      </c>
      <c r="E8" s="69">
        <f>SUM(E9:E11)</f>
        <v>0</v>
      </c>
      <c r="F8" s="69">
        <f>SUM(F9:F11)</f>
        <v>0</v>
      </c>
      <c r="G8" s="69">
        <f>SUM(G9:G11)</f>
        <v>0</v>
      </c>
      <c r="H8" s="69">
        <f>SUM(H9:H11)</f>
        <v>0</v>
      </c>
      <c r="I8" s="69">
        <f>SUM(I9:I11)</f>
        <v>0</v>
      </c>
      <c r="J8" s="69">
        <f>SUM(J9:J11)</f>
        <v>0</v>
      </c>
      <c r="K8" s="69">
        <f>SUM(K9:K11)</f>
        <v>0</v>
      </c>
      <c r="L8" s="69">
        <f>SUM(L9:L11)</f>
        <v>0</v>
      </c>
      <c r="M8" s="69">
        <f>SUM(M9:M11)</f>
        <v>0</v>
      </c>
      <c r="N8" s="69">
        <f>SUM(N9:N11)</f>
        <v>0</v>
      </c>
      <c r="O8" s="70">
        <f>SUM(D8:N8)</f>
        <v>55491</v>
      </c>
      <c r="P8" s="71">
        <f>(O8/P$23)</f>
        <v>254.54587155963301</v>
      </c>
      <c r="Q8" s="72"/>
    </row>
    <row r="9" spans="1:134">
      <c r="A9" s="60"/>
      <c r="B9" s="61">
        <v>335.18</v>
      </c>
      <c r="C9" s="62" t="s">
        <v>103</v>
      </c>
      <c r="D9" s="63">
        <v>11132</v>
      </c>
      <c r="E9" s="63">
        <v>0</v>
      </c>
      <c r="F9" s="63">
        <v>0</v>
      </c>
      <c r="G9" s="63">
        <v>0</v>
      </c>
      <c r="H9" s="63">
        <v>0</v>
      </c>
      <c r="I9" s="63">
        <v>0</v>
      </c>
      <c r="J9" s="63">
        <v>0</v>
      </c>
      <c r="K9" s="63">
        <v>0</v>
      </c>
      <c r="L9" s="63">
        <v>0</v>
      </c>
      <c r="M9" s="63">
        <v>0</v>
      </c>
      <c r="N9" s="63">
        <v>0</v>
      </c>
      <c r="O9" s="63">
        <f t="shared" ref="O9:O10" si="1">SUM(D9:N9)</f>
        <v>11132</v>
      </c>
      <c r="P9" s="64">
        <f>(O9/P$23)</f>
        <v>51.064220183486242</v>
      </c>
      <c r="Q9" s="65"/>
    </row>
    <row r="10" spans="1:134">
      <c r="A10" s="60"/>
      <c r="B10" s="61">
        <v>335.19</v>
      </c>
      <c r="C10" s="62" t="s">
        <v>110</v>
      </c>
      <c r="D10" s="63">
        <v>28528</v>
      </c>
      <c r="E10" s="63">
        <v>0</v>
      </c>
      <c r="F10" s="63">
        <v>0</v>
      </c>
      <c r="G10" s="63">
        <v>0</v>
      </c>
      <c r="H10" s="63">
        <v>0</v>
      </c>
      <c r="I10" s="63">
        <v>0</v>
      </c>
      <c r="J10" s="63">
        <v>0</v>
      </c>
      <c r="K10" s="63">
        <v>0</v>
      </c>
      <c r="L10" s="63">
        <v>0</v>
      </c>
      <c r="M10" s="63">
        <v>0</v>
      </c>
      <c r="N10" s="63">
        <v>0</v>
      </c>
      <c r="O10" s="63">
        <f t="shared" si="1"/>
        <v>28528</v>
      </c>
      <c r="P10" s="64">
        <f>(O10/P$23)</f>
        <v>130.86238532110093</v>
      </c>
      <c r="Q10" s="65"/>
    </row>
    <row r="11" spans="1:134">
      <c r="A11" s="60"/>
      <c r="B11" s="61">
        <v>335.9</v>
      </c>
      <c r="C11" s="62" t="s">
        <v>78</v>
      </c>
      <c r="D11" s="63">
        <v>15831</v>
      </c>
      <c r="E11" s="63">
        <v>0</v>
      </c>
      <c r="F11" s="63">
        <v>0</v>
      </c>
      <c r="G11" s="63">
        <v>0</v>
      </c>
      <c r="H11" s="63">
        <v>0</v>
      </c>
      <c r="I11" s="63">
        <v>0</v>
      </c>
      <c r="J11" s="63">
        <v>0</v>
      </c>
      <c r="K11" s="63">
        <v>0</v>
      </c>
      <c r="L11" s="63">
        <v>0</v>
      </c>
      <c r="M11" s="63">
        <v>0</v>
      </c>
      <c r="N11" s="63">
        <v>0</v>
      </c>
      <c r="O11" s="63">
        <f t="shared" ref="O11" si="2">SUM(D11:N11)</f>
        <v>15831</v>
      </c>
      <c r="P11" s="64">
        <f>(O11/P$23)</f>
        <v>72.61926605504587</v>
      </c>
      <c r="Q11" s="65"/>
    </row>
    <row r="12" spans="1:134" ht="15.75">
      <c r="A12" s="66" t="s">
        <v>17</v>
      </c>
      <c r="B12" s="67"/>
      <c r="C12" s="68"/>
      <c r="D12" s="69">
        <f>SUM(D13:D15)</f>
        <v>1394</v>
      </c>
      <c r="E12" s="69">
        <f>SUM(E13:E15)</f>
        <v>0</v>
      </c>
      <c r="F12" s="69">
        <f>SUM(F13:F15)</f>
        <v>0</v>
      </c>
      <c r="G12" s="69">
        <f>SUM(G13:G15)</f>
        <v>0</v>
      </c>
      <c r="H12" s="69">
        <f>SUM(H13:H15)</f>
        <v>0</v>
      </c>
      <c r="I12" s="69">
        <f>SUM(I13:I15)</f>
        <v>94243</v>
      </c>
      <c r="J12" s="69">
        <f>SUM(J13:J15)</f>
        <v>0</v>
      </c>
      <c r="K12" s="69">
        <f>SUM(K13:K15)</f>
        <v>0</v>
      </c>
      <c r="L12" s="69">
        <f>SUM(L13:L15)</f>
        <v>0</v>
      </c>
      <c r="M12" s="69">
        <f>SUM(M13:M15)</f>
        <v>0</v>
      </c>
      <c r="N12" s="69">
        <f>SUM(N13:N15)</f>
        <v>0</v>
      </c>
      <c r="O12" s="69">
        <f>SUM(D12:N12)</f>
        <v>95637</v>
      </c>
      <c r="P12" s="71">
        <f>(O12/P$23)</f>
        <v>438.70183486238534</v>
      </c>
      <c r="Q12" s="72"/>
    </row>
    <row r="13" spans="1:134">
      <c r="A13" s="60"/>
      <c r="B13" s="61">
        <v>341.51</v>
      </c>
      <c r="C13" s="62" t="s">
        <v>63</v>
      </c>
      <c r="D13" s="63">
        <v>638</v>
      </c>
      <c r="E13" s="63">
        <v>0</v>
      </c>
      <c r="F13" s="63">
        <v>0</v>
      </c>
      <c r="G13" s="63">
        <v>0</v>
      </c>
      <c r="H13" s="63">
        <v>0</v>
      </c>
      <c r="I13" s="63">
        <v>0</v>
      </c>
      <c r="J13" s="63">
        <v>0</v>
      </c>
      <c r="K13" s="63">
        <v>0</v>
      </c>
      <c r="L13" s="63">
        <v>0</v>
      </c>
      <c r="M13" s="63">
        <v>0</v>
      </c>
      <c r="N13" s="63">
        <v>0</v>
      </c>
      <c r="O13" s="63">
        <f t="shared" ref="O13:O15" si="3">SUM(D13:N13)</f>
        <v>638</v>
      </c>
      <c r="P13" s="64">
        <f>(O13/P$23)</f>
        <v>2.926605504587156</v>
      </c>
      <c r="Q13" s="65"/>
    </row>
    <row r="14" spans="1:134">
      <c r="A14" s="60"/>
      <c r="B14" s="61">
        <v>341.9</v>
      </c>
      <c r="C14" s="62" t="s">
        <v>111</v>
      </c>
      <c r="D14" s="63">
        <v>756</v>
      </c>
      <c r="E14" s="63">
        <v>0</v>
      </c>
      <c r="F14" s="63">
        <v>0</v>
      </c>
      <c r="G14" s="63">
        <v>0</v>
      </c>
      <c r="H14" s="63">
        <v>0</v>
      </c>
      <c r="I14" s="63">
        <v>0</v>
      </c>
      <c r="J14" s="63">
        <v>0</v>
      </c>
      <c r="K14" s="63">
        <v>0</v>
      </c>
      <c r="L14" s="63">
        <v>0</v>
      </c>
      <c r="M14" s="63">
        <v>0</v>
      </c>
      <c r="N14" s="63">
        <v>0</v>
      </c>
      <c r="O14" s="63">
        <f t="shared" si="3"/>
        <v>756</v>
      </c>
      <c r="P14" s="64">
        <f>(O14/P$23)</f>
        <v>3.4678899082568808</v>
      </c>
      <c r="Q14" s="65"/>
    </row>
    <row r="15" spans="1:134">
      <c r="A15" s="60"/>
      <c r="B15" s="61">
        <v>343.6</v>
      </c>
      <c r="C15" s="62" t="s">
        <v>21</v>
      </c>
      <c r="D15" s="63">
        <v>0</v>
      </c>
      <c r="E15" s="63">
        <v>0</v>
      </c>
      <c r="F15" s="63">
        <v>0</v>
      </c>
      <c r="G15" s="63">
        <v>0</v>
      </c>
      <c r="H15" s="63">
        <v>0</v>
      </c>
      <c r="I15" s="63">
        <v>94243</v>
      </c>
      <c r="J15" s="63">
        <v>0</v>
      </c>
      <c r="K15" s="63">
        <v>0</v>
      </c>
      <c r="L15" s="63">
        <v>0</v>
      </c>
      <c r="M15" s="63">
        <v>0</v>
      </c>
      <c r="N15" s="63">
        <v>0</v>
      </c>
      <c r="O15" s="63">
        <f t="shared" si="3"/>
        <v>94243</v>
      </c>
      <c r="P15" s="64">
        <f>(O15/P$23)</f>
        <v>432.3073394495413</v>
      </c>
      <c r="Q15" s="65"/>
    </row>
    <row r="16" spans="1:134" ht="15.75">
      <c r="A16" s="66" t="s">
        <v>1</v>
      </c>
      <c r="B16" s="67"/>
      <c r="C16" s="68"/>
      <c r="D16" s="69">
        <f>SUM(D17:D17)</f>
        <v>0</v>
      </c>
      <c r="E16" s="69">
        <f>SUM(E17:E17)</f>
        <v>0</v>
      </c>
      <c r="F16" s="69">
        <f>SUM(F17:F17)</f>
        <v>0</v>
      </c>
      <c r="G16" s="69">
        <f>SUM(G17:G17)</f>
        <v>0</v>
      </c>
      <c r="H16" s="69">
        <f>SUM(H17:H17)</f>
        <v>0</v>
      </c>
      <c r="I16" s="69">
        <f>SUM(I17:I17)</f>
        <v>3185</v>
      </c>
      <c r="J16" s="69">
        <f>SUM(J17:J17)</f>
        <v>0</v>
      </c>
      <c r="K16" s="69">
        <f>SUM(K17:K17)</f>
        <v>0</v>
      </c>
      <c r="L16" s="69">
        <f>SUM(L17:L17)</f>
        <v>0</v>
      </c>
      <c r="M16" s="69">
        <f>SUM(M17:M17)</f>
        <v>0</v>
      </c>
      <c r="N16" s="69">
        <f>SUM(N17:N17)</f>
        <v>0</v>
      </c>
      <c r="O16" s="69">
        <f>SUM(D16:N16)</f>
        <v>3185</v>
      </c>
      <c r="P16" s="71">
        <f>(O16/P$23)</f>
        <v>14.610091743119266</v>
      </c>
      <c r="Q16" s="72"/>
    </row>
    <row r="17" spans="1:120">
      <c r="A17" s="60"/>
      <c r="B17" s="61">
        <v>369.9</v>
      </c>
      <c r="C17" s="62" t="s">
        <v>25</v>
      </c>
      <c r="D17" s="63">
        <v>0</v>
      </c>
      <c r="E17" s="63">
        <v>0</v>
      </c>
      <c r="F17" s="63">
        <v>0</v>
      </c>
      <c r="G17" s="63">
        <v>0</v>
      </c>
      <c r="H17" s="63">
        <v>0</v>
      </c>
      <c r="I17" s="63">
        <v>3185</v>
      </c>
      <c r="J17" s="63">
        <v>0</v>
      </c>
      <c r="K17" s="63">
        <v>0</v>
      </c>
      <c r="L17" s="63">
        <v>0</v>
      </c>
      <c r="M17" s="63">
        <v>0</v>
      </c>
      <c r="N17" s="63">
        <v>0</v>
      </c>
      <c r="O17" s="63">
        <f t="shared" ref="O17:O19" si="4">SUM(D17:N17)</f>
        <v>3185</v>
      </c>
      <c r="P17" s="64">
        <f>(O17/P$23)</f>
        <v>14.610091743119266</v>
      </c>
      <c r="Q17" s="65"/>
    </row>
    <row r="18" spans="1:120" ht="15.75">
      <c r="A18" s="66" t="s">
        <v>18</v>
      </c>
      <c r="B18" s="67"/>
      <c r="C18" s="68"/>
      <c r="D18" s="69">
        <f>SUM(D19:D20)</f>
        <v>0</v>
      </c>
      <c r="E18" s="69">
        <f>SUM(E19:E20)</f>
        <v>0</v>
      </c>
      <c r="F18" s="69">
        <f>SUM(F19:F20)</f>
        <v>0</v>
      </c>
      <c r="G18" s="69">
        <f>SUM(G19:G20)</f>
        <v>0</v>
      </c>
      <c r="H18" s="69">
        <f>SUM(H19:H20)</f>
        <v>0</v>
      </c>
      <c r="I18" s="69">
        <f>SUM(I19:I20)</f>
        <v>68446</v>
      </c>
      <c r="J18" s="69">
        <f>SUM(J19:J20)</f>
        <v>0</v>
      </c>
      <c r="K18" s="69">
        <f>SUM(K19:K20)</f>
        <v>0</v>
      </c>
      <c r="L18" s="69">
        <f>SUM(L19:L20)</f>
        <v>0</v>
      </c>
      <c r="M18" s="69">
        <f>SUM(M19:M20)</f>
        <v>0</v>
      </c>
      <c r="N18" s="69">
        <f>SUM(N19:N20)</f>
        <v>0</v>
      </c>
      <c r="O18" s="69">
        <f t="shared" si="4"/>
        <v>68446</v>
      </c>
      <c r="P18" s="71">
        <f>(O18/P$23)</f>
        <v>313.97247706422019</v>
      </c>
      <c r="Q18" s="65"/>
    </row>
    <row r="19" spans="1:120">
      <c r="A19" s="60"/>
      <c r="B19" s="61">
        <v>381</v>
      </c>
      <c r="C19" s="62" t="s">
        <v>26</v>
      </c>
      <c r="D19" s="63">
        <v>0</v>
      </c>
      <c r="E19" s="63">
        <v>0</v>
      </c>
      <c r="F19" s="63">
        <v>0</v>
      </c>
      <c r="G19" s="63">
        <v>0</v>
      </c>
      <c r="H19" s="63">
        <v>0</v>
      </c>
      <c r="I19" s="63">
        <v>62777</v>
      </c>
      <c r="J19" s="63">
        <v>0</v>
      </c>
      <c r="K19" s="63">
        <v>0</v>
      </c>
      <c r="L19" s="63">
        <v>0</v>
      </c>
      <c r="M19" s="63">
        <v>0</v>
      </c>
      <c r="N19" s="63">
        <v>0</v>
      </c>
      <c r="O19" s="63">
        <f t="shared" si="4"/>
        <v>62777</v>
      </c>
      <c r="P19" s="64">
        <f>(O19/P$23)</f>
        <v>287.96788990825689</v>
      </c>
      <c r="Q19" s="65"/>
    </row>
    <row r="20" spans="1:120" ht="15.75" thickBot="1">
      <c r="A20" s="73"/>
      <c r="B20" s="74">
        <v>393</v>
      </c>
      <c r="C20" s="62" t="s">
        <v>112</v>
      </c>
      <c r="D20" s="63">
        <v>0</v>
      </c>
      <c r="E20" s="63">
        <v>0</v>
      </c>
      <c r="F20" s="63">
        <v>0</v>
      </c>
      <c r="G20" s="63">
        <v>0</v>
      </c>
      <c r="H20" s="63">
        <v>0</v>
      </c>
      <c r="I20" s="63">
        <v>5669</v>
      </c>
      <c r="J20" s="63">
        <v>0</v>
      </c>
      <c r="K20" s="63">
        <v>0</v>
      </c>
      <c r="L20" s="63">
        <v>0</v>
      </c>
      <c r="M20" s="63">
        <v>0</v>
      </c>
      <c r="N20" s="63">
        <v>0</v>
      </c>
      <c r="O20" s="63">
        <f>SUM(D20:N20)</f>
        <v>5669</v>
      </c>
      <c r="P20" s="64">
        <f>(O20/P$23)</f>
        <v>26.004587155963304</v>
      </c>
      <c r="Q20" s="65"/>
    </row>
    <row r="21" spans="1:120" ht="16.5" thickBot="1">
      <c r="A21" s="75" t="s">
        <v>22</v>
      </c>
      <c r="B21" s="76"/>
      <c r="C21" s="77"/>
      <c r="D21" s="78">
        <f>SUM(D5,D8,D12,D16,D18)</f>
        <v>64091</v>
      </c>
      <c r="E21" s="78">
        <f t="shared" ref="E21:N21" si="5">SUM(E5,E8,E12,E16,E18)</f>
        <v>0</v>
      </c>
      <c r="F21" s="78">
        <f t="shared" si="5"/>
        <v>0</v>
      </c>
      <c r="G21" s="78">
        <f t="shared" si="5"/>
        <v>0</v>
      </c>
      <c r="H21" s="78">
        <f t="shared" si="5"/>
        <v>0</v>
      </c>
      <c r="I21" s="78">
        <f t="shared" si="5"/>
        <v>165874</v>
      </c>
      <c r="J21" s="78">
        <f t="shared" si="5"/>
        <v>0</v>
      </c>
      <c r="K21" s="78">
        <f t="shared" si="5"/>
        <v>0</v>
      </c>
      <c r="L21" s="78">
        <f t="shared" si="5"/>
        <v>0</v>
      </c>
      <c r="M21" s="78">
        <f t="shared" si="5"/>
        <v>0</v>
      </c>
      <c r="N21" s="78">
        <f t="shared" si="5"/>
        <v>0</v>
      </c>
      <c r="O21" s="78">
        <f>SUM(D21:N21)</f>
        <v>229965</v>
      </c>
      <c r="P21" s="79">
        <f>(O21/P$23)</f>
        <v>1054.8853211009175</v>
      </c>
      <c r="Q21" s="58"/>
      <c r="R21" s="80"/>
      <c r="S21" s="48"/>
      <c r="T21" s="48"/>
      <c r="U21" s="48"/>
      <c r="V21" s="48"/>
      <c r="W21" s="48"/>
      <c r="X21" s="48"/>
      <c r="Y21" s="48"/>
      <c r="Z21" s="48"/>
      <c r="AA21" s="48"/>
      <c r="AB21" s="48"/>
      <c r="AC21" s="48"/>
      <c r="AD21" s="48"/>
      <c r="AE21" s="48"/>
      <c r="AF21" s="48"/>
      <c r="AG21" s="48"/>
      <c r="AH21" s="48"/>
      <c r="AI21" s="48"/>
      <c r="AJ21" s="48"/>
      <c r="AK21" s="48"/>
      <c r="AL21" s="48"/>
      <c r="AM21" s="48"/>
      <c r="AN21" s="48"/>
      <c r="AO21" s="48"/>
      <c r="AP21" s="48"/>
      <c r="AQ21" s="48"/>
      <c r="AR21" s="48"/>
      <c r="AS21" s="48"/>
      <c r="AT21" s="48"/>
      <c r="AU21" s="48"/>
      <c r="AV21" s="48"/>
      <c r="AW21" s="48"/>
      <c r="AX21" s="48"/>
      <c r="AY21" s="48"/>
      <c r="AZ21" s="48"/>
      <c r="BA21" s="48"/>
      <c r="BB21" s="48"/>
      <c r="BC21" s="48"/>
      <c r="BD21" s="48"/>
      <c r="BE21" s="48"/>
      <c r="BF21" s="48"/>
      <c r="BG21" s="48"/>
      <c r="BH21" s="48"/>
      <c r="BI21" s="48"/>
      <c r="BJ21" s="48"/>
      <c r="BK21" s="48"/>
      <c r="BL21" s="48"/>
      <c r="BM21" s="48"/>
      <c r="BN21" s="48"/>
      <c r="BO21" s="48"/>
      <c r="BP21" s="48"/>
      <c r="BQ21" s="48"/>
      <c r="BR21" s="48"/>
      <c r="BS21" s="48"/>
      <c r="BT21" s="48"/>
      <c r="BU21" s="48"/>
      <c r="BV21" s="48"/>
      <c r="BW21" s="48"/>
      <c r="BX21" s="48"/>
      <c r="BY21" s="48"/>
      <c r="BZ21" s="48"/>
      <c r="CA21" s="48"/>
      <c r="CB21" s="48"/>
      <c r="CC21" s="48"/>
      <c r="CD21" s="48"/>
      <c r="CE21" s="48"/>
      <c r="CF21" s="48"/>
      <c r="CG21" s="48"/>
      <c r="CH21" s="48"/>
      <c r="CI21" s="48"/>
      <c r="CJ21" s="48"/>
      <c r="CK21" s="48"/>
      <c r="CL21" s="48"/>
      <c r="CM21" s="48"/>
      <c r="CN21" s="48"/>
      <c r="CO21" s="48"/>
      <c r="CP21" s="48"/>
      <c r="CQ21" s="48"/>
      <c r="CR21" s="48"/>
      <c r="CS21" s="48"/>
      <c r="CT21" s="48"/>
      <c r="CU21" s="48"/>
      <c r="CV21" s="48"/>
      <c r="CW21" s="48"/>
      <c r="CX21" s="48"/>
      <c r="CY21" s="48"/>
      <c r="CZ21" s="48"/>
      <c r="DA21" s="48"/>
      <c r="DB21" s="48"/>
      <c r="DC21" s="48"/>
      <c r="DD21" s="48"/>
      <c r="DE21" s="48"/>
      <c r="DF21" s="48"/>
      <c r="DG21" s="48"/>
      <c r="DH21" s="48"/>
      <c r="DI21" s="48"/>
      <c r="DJ21" s="48"/>
      <c r="DK21" s="48"/>
      <c r="DL21" s="48"/>
      <c r="DM21" s="48"/>
      <c r="DN21" s="48"/>
      <c r="DO21" s="48"/>
      <c r="DP21" s="48"/>
    </row>
    <row r="22" spans="1:120">
      <c r="A22" s="81"/>
      <c r="B22" s="82"/>
      <c r="C22" s="82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4"/>
    </row>
    <row r="23" spans="1:120">
      <c r="A23" s="85"/>
      <c r="B23" s="86"/>
      <c r="C23" s="86"/>
      <c r="D23" s="87"/>
      <c r="E23" s="87"/>
      <c r="F23" s="87"/>
      <c r="G23" s="87"/>
      <c r="H23" s="87"/>
      <c r="I23" s="87"/>
      <c r="J23" s="87"/>
      <c r="K23" s="87"/>
      <c r="L23" s="87"/>
      <c r="M23" s="90" t="s">
        <v>113</v>
      </c>
      <c r="N23" s="90"/>
      <c r="O23" s="90"/>
      <c r="P23" s="88">
        <v>218</v>
      </c>
    </row>
    <row r="24" spans="1:120">
      <c r="A24" s="91"/>
      <c r="B24" s="92"/>
      <c r="C24" s="92"/>
      <c r="D24" s="92"/>
      <c r="E24" s="92"/>
      <c r="F24" s="92"/>
      <c r="G24" s="92"/>
      <c r="H24" s="92"/>
      <c r="I24" s="92"/>
      <c r="J24" s="92"/>
      <c r="K24" s="92"/>
      <c r="L24" s="92"/>
      <c r="M24" s="92"/>
      <c r="N24" s="92"/>
      <c r="O24" s="92"/>
      <c r="P24" s="93"/>
    </row>
    <row r="25" spans="1:120" ht="15.75" customHeight="1" thickBot="1">
      <c r="A25" s="94" t="s">
        <v>47</v>
      </c>
      <c r="B25" s="95"/>
      <c r="C25" s="95"/>
      <c r="D25" s="95"/>
      <c r="E25" s="95"/>
      <c r="F25" s="95"/>
      <c r="G25" s="95"/>
      <c r="H25" s="95"/>
      <c r="I25" s="95"/>
      <c r="J25" s="95"/>
      <c r="K25" s="95"/>
      <c r="L25" s="95"/>
      <c r="M25" s="95"/>
      <c r="N25" s="95"/>
      <c r="O25" s="95"/>
      <c r="P25" s="96"/>
    </row>
  </sheetData>
  <mergeCells count="10">
    <mergeCell ref="M23:O23"/>
    <mergeCell ref="A24:P24"/>
    <mergeCell ref="A25:P25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D20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17" t="s">
        <v>37</v>
      </c>
      <c r="B1" s="118"/>
      <c r="C1" s="118"/>
      <c r="D1" s="118"/>
      <c r="E1" s="118"/>
      <c r="F1" s="118"/>
      <c r="G1" s="118"/>
      <c r="H1" s="118"/>
      <c r="I1" s="118"/>
      <c r="J1" s="118"/>
      <c r="K1" s="118"/>
      <c r="L1" s="118"/>
      <c r="M1" s="118"/>
      <c r="N1" s="118"/>
      <c r="O1" s="118"/>
      <c r="P1" s="119"/>
      <c r="Q1" s="7"/>
      <c r="R1"/>
    </row>
    <row r="2" spans="1:134" ht="24" thickBot="1">
      <c r="A2" s="120" t="s">
        <v>105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2"/>
      <c r="Q2" s="7"/>
      <c r="R2"/>
    </row>
    <row r="3" spans="1:134" ht="18" customHeight="1">
      <c r="A3" s="123" t="s">
        <v>29</v>
      </c>
      <c r="B3" s="104"/>
      <c r="C3" s="105"/>
      <c r="D3" s="124" t="s">
        <v>13</v>
      </c>
      <c r="E3" s="125"/>
      <c r="F3" s="125"/>
      <c r="G3" s="125"/>
      <c r="H3" s="126"/>
      <c r="I3" s="124" t="s">
        <v>14</v>
      </c>
      <c r="J3" s="126"/>
      <c r="K3" s="124" t="s">
        <v>16</v>
      </c>
      <c r="L3" s="125"/>
      <c r="M3" s="126"/>
      <c r="N3" s="34"/>
      <c r="O3" s="35"/>
      <c r="P3" s="127" t="s">
        <v>94</v>
      </c>
      <c r="Q3" s="11"/>
      <c r="R3"/>
    </row>
    <row r="4" spans="1:134" ht="32.25" customHeight="1" thickBot="1">
      <c r="A4" s="106"/>
      <c r="B4" s="107"/>
      <c r="C4" s="108"/>
      <c r="D4" s="32" t="s">
        <v>2</v>
      </c>
      <c r="E4" s="32" t="s">
        <v>30</v>
      </c>
      <c r="F4" s="32" t="s">
        <v>31</v>
      </c>
      <c r="G4" s="32" t="s">
        <v>32</v>
      </c>
      <c r="H4" s="32" t="s">
        <v>3</v>
      </c>
      <c r="I4" s="32" t="s">
        <v>4</v>
      </c>
      <c r="J4" s="33" t="s">
        <v>33</v>
      </c>
      <c r="K4" s="33" t="s">
        <v>5</v>
      </c>
      <c r="L4" s="33" t="s">
        <v>6</v>
      </c>
      <c r="M4" s="33" t="s">
        <v>95</v>
      </c>
      <c r="N4" s="33" t="s">
        <v>7</v>
      </c>
      <c r="O4" s="33" t="s">
        <v>96</v>
      </c>
      <c r="P4" s="113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2" t="s">
        <v>97</v>
      </c>
      <c r="B5" s="24"/>
      <c r="C5" s="24"/>
      <c r="D5" s="25">
        <f t="shared" ref="D5:N5" si="0">SUM(D6:D10)</f>
        <v>37926</v>
      </c>
      <c r="E5" s="25">
        <f t="shared" si="0"/>
        <v>0</v>
      </c>
      <c r="F5" s="25">
        <f t="shared" si="0"/>
        <v>0</v>
      </c>
      <c r="G5" s="25">
        <f t="shared" si="0"/>
        <v>0</v>
      </c>
      <c r="H5" s="25">
        <f t="shared" si="0"/>
        <v>0</v>
      </c>
      <c r="I5" s="25">
        <f t="shared" si="0"/>
        <v>0</v>
      </c>
      <c r="J5" s="25">
        <f t="shared" si="0"/>
        <v>0</v>
      </c>
      <c r="K5" s="25">
        <f t="shared" si="0"/>
        <v>0</v>
      </c>
      <c r="L5" s="25">
        <f t="shared" si="0"/>
        <v>0</v>
      </c>
      <c r="M5" s="25">
        <f t="shared" si="0"/>
        <v>0</v>
      </c>
      <c r="N5" s="25">
        <f t="shared" si="0"/>
        <v>0</v>
      </c>
      <c r="O5" s="26">
        <f>SUM(D5:N5)</f>
        <v>37926</v>
      </c>
      <c r="P5" s="31">
        <f t="shared" ref="P5:P16" si="1">(O5/P$18)</f>
        <v>174.7741935483871</v>
      </c>
      <c r="Q5" s="6"/>
    </row>
    <row r="6" spans="1:134">
      <c r="A6" s="12"/>
      <c r="B6" s="23">
        <v>311</v>
      </c>
      <c r="C6" s="19" t="s">
        <v>72</v>
      </c>
      <c r="D6" s="43">
        <v>2122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v>0</v>
      </c>
      <c r="O6" s="43">
        <f>SUM(D6:N6)</f>
        <v>2122</v>
      </c>
      <c r="P6" s="44">
        <f t="shared" si="1"/>
        <v>9.7788018433179715</v>
      </c>
      <c r="Q6" s="9"/>
    </row>
    <row r="7" spans="1:134">
      <c r="A7" s="12"/>
      <c r="B7" s="23">
        <v>312.3</v>
      </c>
      <c r="C7" s="19" t="s">
        <v>106</v>
      </c>
      <c r="D7" s="43">
        <v>6797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v>0</v>
      </c>
      <c r="O7" s="43">
        <f t="shared" ref="O7:O10" si="2">SUM(D7:N7)</f>
        <v>6797</v>
      </c>
      <c r="P7" s="44">
        <f t="shared" si="1"/>
        <v>31.322580645161292</v>
      </c>
      <c r="Q7" s="9"/>
    </row>
    <row r="8" spans="1:134">
      <c r="A8" s="12"/>
      <c r="B8" s="23">
        <v>312.41000000000003</v>
      </c>
      <c r="C8" s="19" t="s">
        <v>98</v>
      </c>
      <c r="D8" s="43">
        <v>14193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v>0</v>
      </c>
      <c r="O8" s="43">
        <f t="shared" si="2"/>
        <v>14193</v>
      </c>
      <c r="P8" s="44">
        <f t="shared" si="1"/>
        <v>65.405529953917053</v>
      </c>
      <c r="Q8" s="9"/>
    </row>
    <row r="9" spans="1:134">
      <c r="A9" s="12"/>
      <c r="B9" s="23">
        <v>314.10000000000002</v>
      </c>
      <c r="C9" s="19" t="s">
        <v>60</v>
      </c>
      <c r="D9" s="43">
        <v>14732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v>0</v>
      </c>
      <c r="O9" s="43">
        <f t="shared" si="2"/>
        <v>14732</v>
      </c>
      <c r="P9" s="44">
        <f t="shared" si="1"/>
        <v>67.889400921658989</v>
      </c>
      <c r="Q9" s="9"/>
    </row>
    <row r="10" spans="1:134">
      <c r="A10" s="12"/>
      <c r="B10" s="23">
        <v>315.10000000000002</v>
      </c>
      <c r="C10" s="19" t="s">
        <v>100</v>
      </c>
      <c r="D10" s="43">
        <v>82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v>0</v>
      </c>
      <c r="O10" s="43">
        <f t="shared" si="2"/>
        <v>82</v>
      </c>
      <c r="P10" s="44">
        <f t="shared" si="1"/>
        <v>0.37788018433179721</v>
      </c>
      <c r="Q10" s="9"/>
    </row>
    <row r="11" spans="1:134" ht="15.75">
      <c r="A11" s="27" t="s">
        <v>101</v>
      </c>
      <c r="B11" s="28"/>
      <c r="C11" s="29"/>
      <c r="D11" s="30">
        <f t="shared" ref="D11:N11" si="3">SUM(D12:D13)</f>
        <v>28178</v>
      </c>
      <c r="E11" s="30">
        <f t="shared" si="3"/>
        <v>0</v>
      </c>
      <c r="F11" s="30">
        <f t="shared" si="3"/>
        <v>0</v>
      </c>
      <c r="G11" s="30">
        <f t="shared" si="3"/>
        <v>0</v>
      </c>
      <c r="H11" s="30">
        <f t="shared" si="3"/>
        <v>0</v>
      </c>
      <c r="I11" s="30">
        <f t="shared" si="3"/>
        <v>0</v>
      </c>
      <c r="J11" s="30">
        <f t="shared" si="3"/>
        <v>0</v>
      </c>
      <c r="K11" s="30">
        <f t="shared" si="3"/>
        <v>0</v>
      </c>
      <c r="L11" s="30">
        <f t="shared" si="3"/>
        <v>0</v>
      </c>
      <c r="M11" s="30">
        <f t="shared" si="3"/>
        <v>0</v>
      </c>
      <c r="N11" s="30">
        <f t="shared" si="3"/>
        <v>0</v>
      </c>
      <c r="O11" s="41">
        <f>SUM(D11:N11)</f>
        <v>28178</v>
      </c>
      <c r="P11" s="42">
        <f t="shared" si="1"/>
        <v>129.85253456221199</v>
      </c>
      <c r="Q11" s="10"/>
    </row>
    <row r="12" spans="1:134">
      <c r="A12" s="12"/>
      <c r="B12" s="23">
        <v>335.125</v>
      </c>
      <c r="C12" s="19" t="s">
        <v>102</v>
      </c>
      <c r="D12" s="43">
        <v>21936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3">
        <v>0</v>
      </c>
      <c r="L12" s="43">
        <v>0</v>
      </c>
      <c r="M12" s="43">
        <v>0</v>
      </c>
      <c r="N12" s="43">
        <v>0</v>
      </c>
      <c r="O12" s="43">
        <f t="shared" ref="O12:O13" si="4">SUM(D12:N12)</f>
        <v>21936</v>
      </c>
      <c r="P12" s="44">
        <f t="shared" si="1"/>
        <v>101.08755760368663</v>
      </c>
      <c r="Q12" s="9"/>
    </row>
    <row r="13" spans="1:134">
      <c r="A13" s="12"/>
      <c r="B13" s="23">
        <v>335.18</v>
      </c>
      <c r="C13" s="19" t="s">
        <v>103</v>
      </c>
      <c r="D13" s="43">
        <v>6242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v>0</v>
      </c>
      <c r="O13" s="43">
        <f t="shared" si="4"/>
        <v>6242</v>
      </c>
      <c r="P13" s="44">
        <f t="shared" si="1"/>
        <v>28.764976958525345</v>
      </c>
      <c r="Q13" s="9"/>
    </row>
    <row r="14" spans="1:134" ht="15.75">
      <c r="A14" s="27" t="s">
        <v>1</v>
      </c>
      <c r="B14" s="28"/>
      <c r="C14" s="29"/>
      <c r="D14" s="30">
        <f t="shared" ref="D14:N14" si="5">SUM(D15:D15)</f>
        <v>4920</v>
      </c>
      <c r="E14" s="30">
        <f t="shared" si="5"/>
        <v>0</v>
      </c>
      <c r="F14" s="30">
        <f t="shared" si="5"/>
        <v>0</v>
      </c>
      <c r="G14" s="30">
        <f t="shared" si="5"/>
        <v>0</v>
      </c>
      <c r="H14" s="30">
        <f t="shared" si="5"/>
        <v>0</v>
      </c>
      <c r="I14" s="30">
        <f t="shared" si="5"/>
        <v>0</v>
      </c>
      <c r="J14" s="30">
        <f t="shared" si="5"/>
        <v>0</v>
      </c>
      <c r="K14" s="30">
        <f t="shared" si="5"/>
        <v>0</v>
      </c>
      <c r="L14" s="30">
        <f t="shared" si="5"/>
        <v>0</v>
      </c>
      <c r="M14" s="30">
        <f t="shared" si="5"/>
        <v>0</v>
      </c>
      <c r="N14" s="30">
        <f t="shared" si="5"/>
        <v>0</v>
      </c>
      <c r="O14" s="30">
        <f>SUM(D14:N14)</f>
        <v>4920</v>
      </c>
      <c r="P14" s="42">
        <f t="shared" si="1"/>
        <v>22.672811059907833</v>
      </c>
      <c r="Q14" s="10"/>
    </row>
    <row r="15" spans="1:134" ht="15.75" thickBot="1">
      <c r="A15" s="12"/>
      <c r="B15" s="23">
        <v>362</v>
      </c>
      <c r="C15" s="19" t="s">
        <v>79</v>
      </c>
      <c r="D15" s="43">
        <v>4920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v>0</v>
      </c>
      <c r="O15" s="43">
        <f t="shared" ref="O15" si="6">SUM(D15:N15)</f>
        <v>4920</v>
      </c>
      <c r="P15" s="44">
        <f t="shared" si="1"/>
        <v>22.672811059907833</v>
      </c>
      <c r="Q15" s="9"/>
    </row>
    <row r="16" spans="1:134" ht="16.5" thickBot="1">
      <c r="A16" s="13" t="s">
        <v>22</v>
      </c>
      <c r="B16" s="21"/>
      <c r="C16" s="20"/>
      <c r="D16" s="14">
        <f>SUM(D5,D11,D14)</f>
        <v>71024</v>
      </c>
      <c r="E16" s="14">
        <f t="shared" ref="E16:N16" si="7">SUM(E5,E11,E14)</f>
        <v>0</v>
      </c>
      <c r="F16" s="14">
        <f t="shared" si="7"/>
        <v>0</v>
      </c>
      <c r="G16" s="14">
        <f t="shared" si="7"/>
        <v>0</v>
      </c>
      <c r="H16" s="14">
        <f t="shared" si="7"/>
        <v>0</v>
      </c>
      <c r="I16" s="14">
        <f t="shared" si="7"/>
        <v>0</v>
      </c>
      <c r="J16" s="14">
        <f t="shared" si="7"/>
        <v>0</v>
      </c>
      <c r="K16" s="14">
        <f t="shared" si="7"/>
        <v>0</v>
      </c>
      <c r="L16" s="14">
        <f t="shared" si="7"/>
        <v>0</v>
      </c>
      <c r="M16" s="14">
        <f t="shared" si="7"/>
        <v>0</v>
      </c>
      <c r="N16" s="14">
        <f t="shared" si="7"/>
        <v>0</v>
      </c>
      <c r="O16" s="14">
        <f>SUM(D16:N16)</f>
        <v>71024</v>
      </c>
      <c r="P16" s="36">
        <f t="shared" si="1"/>
        <v>327.29953917050693</v>
      </c>
      <c r="Q16" s="6"/>
      <c r="R16" s="2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  <c r="BR16" s="5"/>
      <c r="BS16" s="5"/>
      <c r="BT16" s="5"/>
      <c r="BU16" s="5"/>
      <c r="BV16" s="5"/>
      <c r="BW16" s="5"/>
      <c r="BX16" s="5"/>
      <c r="BY16" s="5"/>
      <c r="BZ16" s="5"/>
      <c r="CA16" s="5"/>
      <c r="CB16" s="5"/>
      <c r="CC16" s="5"/>
      <c r="CD16" s="5"/>
      <c r="CE16" s="5"/>
      <c r="CF16" s="5"/>
      <c r="CG16" s="5"/>
      <c r="CH16" s="5"/>
      <c r="CI16" s="5"/>
      <c r="CJ16" s="5"/>
      <c r="CK16" s="5"/>
      <c r="CL16" s="5"/>
      <c r="CM16" s="5"/>
      <c r="CN16" s="5"/>
      <c r="CO16" s="5"/>
      <c r="CP16" s="5"/>
      <c r="CQ16" s="5"/>
      <c r="CR16" s="5"/>
      <c r="CS16" s="5"/>
      <c r="CT16" s="5"/>
      <c r="CU16" s="5"/>
      <c r="CV16" s="5"/>
      <c r="CW16" s="5"/>
      <c r="CX16" s="5"/>
      <c r="CY16" s="5"/>
      <c r="CZ16" s="5"/>
      <c r="DA16" s="5"/>
      <c r="DB16" s="5"/>
      <c r="DC16" s="5"/>
      <c r="DD16" s="5"/>
      <c r="DE16" s="5"/>
      <c r="DF16" s="5"/>
      <c r="DG16" s="5"/>
      <c r="DH16" s="5"/>
      <c r="DI16" s="5"/>
      <c r="DJ16" s="5"/>
      <c r="DK16" s="5"/>
      <c r="DL16" s="5"/>
      <c r="DM16" s="5"/>
      <c r="DN16" s="5"/>
      <c r="DO16" s="5"/>
      <c r="DP16" s="5"/>
    </row>
    <row r="17" spans="1:16">
      <c r="A17" s="15"/>
      <c r="B17" s="17"/>
      <c r="C17" s="17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8"/>
    </row>
    <row r="18" spans="1:16">
      <c r="A18" s="37"/>
      <c r="B18" s="38"/>
      <c r="C18" s="38"/>
      <c r="D18" s="39"/>
      <c r="E18" s="39"/>
      <c r="F18" s="39"/>
      <c r="G18" s="39"/>
      <c r="H18" s="39"/>
      <c r="I18" s="39"/>
      <c r="J18" s="39"/>
      <c r="K18" s="39"/>
      <c r="L18" s="39"/>
      <c r="M18" s="114" t="s">
        <v>107</v>
      </c>
      <c r="N18" s="114"/>
      <c r="O18" s="114"/>
      <c r="P18" s="40">
        <v>217</v>
      </c>
    </row>
    <row r="19" spans="1:16">
      <c r="A19" s="115"/>
      <c r="B19" s="92"/>
      <c r="C19" s="92"/>
      <c r="D19" s="92"/>
      <c r="E19" s="92"/>
      <c r="F19" s="92"/>
      <c r="G19" s="92"/>
      <c r="H19" s="92"/>
      <c r="I19" s="92"/>
      <c r="J19" s="92"/>
      <c r="K19" s="92"/>
      <c r="L19" s="92"/>
      <c r="M19" s="92"/>
      <c r="N19" s="92"/>
      <c r="O19" s="92"/>
      <c r="P19" s="93"/>
    </row>
    <row r="20" spans="1:16" ht="15.75" customHeight="1" thickBot="1">
      <c r="A20" s="116" t="s">
        <v>47</v>
      </c>
      <c r="B20" s="95"/>
      <c r="C20" s="95"/>
      <c r="D20" s="95"/>
      <c r="E20" s="95"/>
      <c r="F20" s="95"/>
      <c r="G20" s="95"/>
      <c r="H20" s="95"/>
      <c r="I20" s="95"/>
      <c r="J20" s="95"/>
      <c r="K20" s="95"/>
      <c r="L20" s="95"/>
      <c r="M20" s="95"/>
      <c r="N20" s="95"/>
      <c r="O20" s="95"/>
      <c r="P20" s="96"/>
    </row>
  </sheetData>
  <mergeCells count="10">
    <mergeCell ref="M18:O18"/>
    <mergeCell ref="A19:P19"/>
    <mergeCell ref="A20:P20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D22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17" t="s">
        <v>37</v>
      </c>
      <c r="B1" s="118"/>
      <c r="C1" s="118"/>
      <c r="D1" s="118"/>
      <c r="E1" s="118"/>
      <c r="F1" s="118"/>
      <c r="G1" s="118"/>
      <c r="H1" s="118"/>
      <c r="I1" s="118"/>
      <c r="J1" s="118"/>
      <c r="K1" s="118"/>
      <c r="L1" s="118"/>
      <c r="M1" s="118"/>
      <c r="N1" s="118"/>
      <c r="O1" s="118"/>
      <c r="P1" s="119"/>
      <c r="Q1" s="7"/>
      <c r="R1"/>
    </row>
    <row r="2" spans="1:134" ht="24" thickBot="1">
      <c r="A2" s="120" t="s">
        <v>93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2"/>
      <c r="Q2" s="7"/>
      <c r="R2"/>
    </row>
    <row r="3" spans="1:134" ht="18" customHeight="1">
      <c r="A3" s="123" t="s">
        <v>29</v>
      </c>
      <c r="B3" s="104"/>
      <c r="C3" s="105"/>
      <c r="D3" s="124" t="s">
        <v>13</v>
      </c>
      <c r="E3" s="125"/>
      <c r="F3" s="125"/>
      <c r="G3" s="125"/>
      <c r="H3" s="126"/>
      <c r="I3" s="124" t="s">
        <v>14</v>
      </c>
      <c r="J3" s="126"/>
      <c r="K3" s="124" t="s">
        <v>16</v>
      </c>
      <c r="L3" s="125"/>
      <c r="M3" s="126"/>
      <c r="N3" s="34"/>
      <c r="O3" s="35"/>
      <c r="P3" s="127" t="s">
        <v>94</v>
      </c>
      <c r="Q3" s="11"/>
      <c r="R3"/>
    </row>
    <row r="4" spans="1:134" ht="32.25" customHeight="1" thickBot="1">
      <c r="A4" s="106"/>
      <c r="B4" s="107"/>
      <c r="C4" s="108"/>
      <c r="D4" s="32" t="s">
        <v>2</v>
      </c>
      <c r="E4" s="32" t="s">
        <v>30</v>
      </c>
      <c r="F4" s="32" t="s">
        <v>31</v>
      </c>
      <c r="G4" s="32" t="s">
        <v>32</v>
      </c>
      <c r="H4" s="32" t="s">
        <v>3</v>
      </c>
      <c r="I4" s="32" t="s">
        <v>4</v>
      </c>
      <c r="J4" s="33" t="s">
        <v>33</v>
      </c>
      <c r="K4" s="33" t="s">
        <v>5</v>
      </c>
      <c r="L4" s="33" t="s">
        <v>6</v>
      </c>
      <c r="M4" s="33" t="s">
        <v>95</v>
      </c>
      <c r="N4" s="33" t="s">
        <v>7</v>
      </c>
      <c r="O4" s="33" t="s">
        <v>96</v>
      </c>
      <c r="P4" s="113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2" t="s">
        <v>97</v>
      </c>
      <c r="B5" s="24"/>
      <c r="C5" s="24"/>
      <c r="D5" s="25">
        <f t="shared" ref="D5:N5" si="0">SUM(D6:D10)</f>
        <v>37516</v>
      </c>
      <c r="E5" s="25">
        <f t="shared" si="0"/>
        <v>0</v>
      </c>
      <c r="F5" s="25">
        <f t="shared" si="0"/>
        <v>0</v>
      </c>
      <c r="G5" s="25">
        <f t="shared" si="0"/>
        <v>0</v>
      </c>
      <c r="H5" s="25">
        <f t="shared" si="0"/>
        <v>0</v>
      </c>
      <c r="I5" s="25">
        <f t="shared" si="0"/>
        <v>0</v>
      </c>
      <c r="J5" s="25">
        <f t="shared" si="0"/>
        <v>0</v>
      </c>
      <c r="K5" s="25">
        <f t="shared" si="0"/>
        <v>0</v>
      </c>
      <c r="L5" s="25">
        <f t="shared" si="0"/>
        <v>0</v>
      </c>
      <c r="M5" s="25">
        <f t="shared" si="0"/>
        <v>0</v>
      </c>
      <c r="N5" s="25">
        <f t="shared" si="0"/>
        <v>0</v>
      </c>
      <c r="O5" s="26">
        <f t="shared" ref="O5:O18" si="1">SUM(D5:N5)</f>
        <v>37516</v>
      </c>
      <c r="P5" s="31">
        <f t="shared" ref="P5:P18" si="2">(O5/P$20)</f>
        <v>170.52727272727273</v>
      </c>
      <c r="Q5" s="6"/>
    </row>
    <row r="6" spans="1:134">
      <c r="A6" s="12"/>
      <c r="B6" s="23">
        <v>311</v>
      </c>
      <c r="C6" s="19" t="s">
        <v>72</v>
      </c>
      <c r="D6" s="43">
        <v>2022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v>0</v>
      </c>
      <c r="O6" s="43">
        <f t="shared" si="1"/>
        <v>2022</v>
      </c>
      <c r="P6" s="44">
        <f t="shared" si="2"/>
        <v>9.1909090909090914</v>
      </c>
      <c r="Q6" s="9"/>
    </row>
    <row r="7" spans="1:134">
      <c r="A7" s="12"/>
      <c r="B7" s="23">
        <v>312.41000000000003</v>
      </c>
      <c r="C7" s="19" t="s">
        <v>98</v>
      </c>
      <c r="D7" s="43">
        <v>6697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v>0</v>
      </c>
      <c r="O7" s="43">
        <f t="shared" si="1"/>
        <v>6697</v>
      </c>
      <c r="P7" s="44">
        <f t="shared" si="2"/>
        <v>30.440909090909091</v>
      </c>
      <c r="Q7" s="9"/>
    </row>
    <row r="8" spans="1:134">
      <c r="A8" s="12"/>
      <c r="B8" s="23">
        <v>312.61</v>
      </c>
      <c r="C8" s="19" t="s">
        <v>99</v>
      </c>
      <c r="D8" s="43">
        <v>14093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v>0</v>
      </c>
      <c r="O8" s="43">
        <f t="shared" si="1"/>
        <v>14093</v>
      </c>
      <c r="P8" s="44">
        <f t="shared" si="2"/>
        <v>64.059090909090912</v>
      </c>
      <c r="Q8" s="9"/>
    </row>
    <row r="9" spans="1:134">
      <c r="A9" s="12"/>
      <c r="B9" s="23">
        <v>314.10000000000002</v>
      </c>
      <c r="C9" s="19" t="s">
        <v>60</v>
      </c>
      <c r="D9" s="43">
        <v>14632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v>0</v>
      </c>
      <c r="O9" s="43">
        <f t="shared" si="1"/>
        <v>14632</v>
      </c>
      <c r="P9" s="44">
        <f t="shared" si="2"/>
        <v>66.509090909090915</v>
      </c>
      <c r="Q9" s="9"/>
    </row>
    <row r="10" spans="1:134">
      <c r="A10" s="12"/>
      <c r="B10" s="23">
        <v>315.10000000000002</v>
      </c>
      <c r="C10" s="19" t="s">
        <v>100</v>
      </c>
      <c r="D10" s="43">
        <v>72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v>0</v>
      </c>
      <c r="O10" s="43">
        <f t="shared" si="1"/>
        <v>72</v>
      </c>
      <c r="P10" s="44">
        <f t="shared" si="2"/>
        <v>0.32727272727272727</v>
      </c>
      <c r="Q10" s="9"/>
    </row>
    <row r="11" spans="1:134" ht="15.75">
      <c r="A11" s="27" t="s">
        <v>101</v>
      </c>
      <c r="B11" s="28"/>
      <c r="C11" s="29"/>
      <c r="D11" s="30">
        <f t="shared" ref="D11:N11" si="3">SUM(D12:D13)</f>
        <v>27978</v>
      </c>
      <c r="E11" s="30">
        <f t="shared" si="3"/>
        <v>0</v>
      </c>
      <c r="F11" s="30">
        <f t="shared" si="3"/>
        <v>0</v>
      </c>
      <c r="G11" s="30">
        <f t="shared" si="3"/>
        <v>0</v>
      </c>
      <c r="H11" s="30">
        <f t="shared" si="3"/>
        <v>0</v>
      </c>
      <c r="I11" s="30">
        <f t="shared" si="3"/>
        <v>0</v>
      </c>
      <c r="J11" s="30">
        <f t="shared" si="3"/>
        <v>0</v>
      </c>
      <c r="K11" s="30">
        <f t="shared" si="3"/>
        <v>0</v>
      </c>
      <c r="L11" s="30">
        <f t="shared" si="3"/>
        <v>0</v>
      </c>
      <c r="M11" s="30">
        <f t="shared" si="3"/>
        <v>0</v>
      </c>
      <c r="N11" s="30">
        <f t="shared" si="3"/>
        <v>0</v>
      </c>
      <c r="O11" s="41">
        <f t="shared" si="1"/>
        <v>27978</v>
      </c>
      <c r="P11" s="42">
        <f t="shared" si="2"/>
        <v>127.17272727272727</v>
      </c>
      <c r="Q11" s="10"/>
    </row>
    <row r="12" spans="1:134">
      <c r="A12" s="12"/>
      <c r="B12" s="23">
        <v>335.125</v>
      </c>
      <c r="C12" s="19" t="s">
        <v>102</v>
      </c>
      <c r="D12" s="43">
        <v>21836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3">
        <v>0</v>
      </c>
      <c r="L12" s="43">
        <v>0</v>
      </c>
      <c r="M12" s="43">
        <v>0</v>
      </c>
      <c r="N12" s="43">
        <v>0</v>
      </c>
      <c r="O12" s="43">
        <f t="shared" si="1"/>
        <v>21836</v>
      </c>
      <c r="P12" s="44">
        <f t="shared" si="2"/>
        <v>99.25454545454545</v>
      </c>
      <c r="Q12" s="9"/>
    </row>
    <row r="13" spans="1:134">
      <c r="A13" s="12"/>
      <c r="B13" s="23">
        <v>335.18</v>
      </c>
      <c r="C13" s="19" t="s">
        <v>103</v>
      </c>
      <c r="D13" s="43">
        <v>6142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v>0</v>
      </c>
      <c r="O13" s="43">
        <f t="shared" si="1"/>
        <v>6142</v>
      </c>
      <c r="P13" s="44">
        <f t="shared" si="2"/>
        <v>27.918181818181818</v>
      </c>
      <c r="Q13" s="9"/>
    </row>
    <row r="14" spans="1:134" ht="15.75">
      <c r="A14" s="27" t="s">
        <v>17</v>
      </c>
      <c r="B14" s="28"/>
      <c r="C14" s="29"/>
      <c r="D14" s="30">
        <f t="shared" ref="D14:N14" si="4">SUM(D15:D15)</f>
        <v>0</v>
      </c>
      <c r="E14" s="30">
        <f t="shared" si="4"/>
        <v>0</v>
      </c>
      <c r="F14" s="30">
        <f t="shared" si="4"/>
        <v>0</v>
      </c>
      <c r="G14" s="30">
        <f t="shared" si="4"/>
        <v>0</v>
      </c>
      <c r="H14" s="30">
        <f t="shared" si="4"/>
        <v>0</v>
      </c>
      <c r="I14" s="30">
        <f t="shared" si="4"/>
        <v>83521</v>
      </c>
      <c r="J14" s="30">
        <f t="shared" si="4"/>
        <v>0</v>
      </c>
      <c r="K14" s="30">
        <f t="shared" si="4"/>
        <v>0</v>
      </c>
      <c r="L14" s="30">
        <f t="shared" si="4"/>
        <v>0</v>
      </c>
      <c r="M14" s="30">
        <f t="shared" si="4"/>
        <v>0</v>
      </c>
      <c r="N14" s="30">
        <f t="shared" si="4"/>
        <v>0</v>
      </c>
      <c r="O14" s="30">
        <f t="shared" si="1"/>
        <v>83521</v>
      </c>
      <c r="P14" s="42">
        <f t="shared" si="2"/>
        <v>379.64090909090908</v>
      </c>
      <c r="Q14" s="10"/>
    </row>
    <row r="15" spans="1:134">
      <c r="A15" s="12"/>
      <c r="B15" s="23">
        <v>343.6</v>
      </c>
      <c r="C15" s="19" t="s">
        <v>21</v>
      </c>
      <c r="D15" s="43">
        <v>0</v>
      </c>
      <c r="E15" s="43">
        <v>0</v>
      </c>
      <c r="F15" s="43">
        <v>0</v>
      </c>
      <c r="G15" s="43">
        <v>0</v>
      </c>
      <c r="H15" s="43">
        <v>0</v>
      </c>
      <c r="I15" s="43">
        <v>83521</v>
      </c>
      <c r="J15" s="43">
        <v>0</v>
      </c>
      <c r="K15" s="43">
        <v>0</v>
      </c>
      <c r="L15" s="43">
        <v>0</v>
      </c>
      <c r="M15" s="43">
        <v>0</v>
      </c>
      <c r="N15" s="43">
        <v>0</v>
      </c>
      <c r="O15" s="43">
        <f t="shared" si="1"/>
        <v>83521</v>
      </c>
      <c r="P15" s="44">
        <f t="shared" si="2"/>
        <v>379.64090909090908</v>
      </c>
      <c r="Q15" s="9"/>
    </row>
    <row r="16" spans="1:134" ht="15.75">
      <c r="A16" s="27" t="s">
        <v>1</v>
      </c>
      <c r="B16" s="28"/>
      <c r="C16" s="29"/>
      <c r="D16" s="30">
        <f t="shared" ref="D16:N16" si="5">SUM(D17:D17)</f>
        <v>4920</v>
      </c>
      <c r="E16" s="30">
        <f t="shared" si="5"/>
        <v>0</v>
      </c>
      <c r="F16" s="30">
        <f t="shared" si="5"/>
        <v>0</v>
      </c>
      <c r="G16" s="30">
        <f t="shared" si="5"/>
        <v>0</v>
      </c>
      <c r="H16" s="30">
        <f t="shared" si="5"/>
        <v>0</v>
      </c>
      <c r="I16" s="30">
        <f t="shared" si="5"/>
        <v>0</v>
      </c>
      <c r="J16" s="30">
        <f t="shared" si="5"/>
        <v>0</v>
      </c>
      <c r="K16" s="30">
        <f t="shared" si="5"/>
        <v>0</v>
      </c>
      <c r="L16" s="30">
        <f t="shared" si="5"/>
        <v>0</v>
      </c>
      <c r="M16" s="30">
        <f t="shared" si="5"/>
        <v>0</v>
      </c>
      <c r="N16" s="30">
        <f t="shared" si="5"/>
        <v>0</v>
      </c>
      <c r="O16" s="30">
        <f t="shared" si="1"/>
        <v>4920</v>
      </c>
      <c r="P16" s="42">
        <f t="shared" si="2"/>
        <v>22.363636363636363</v>
      </c>
      <c r="Q16" s="10"/>
    </row>
    <row r="17" spans="1:120" ht="15.75" thickBot="1">
      <c r="A17" s="12"/>
      <c r="B17" s="23">
        <v>362</v>
      </c>
      <c r="C17" s="19" t="s">
        <v>79</v>
      </c>
      <c r="D17" s="43">
        <v>4920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v>0</v>
      </c>
      <c r="O17" s="43">
        <f t="shared" si="1"/>
        <v>4920</v>
      </c>
      <c r="P17" s="44">
        <f t="shared" si="2"/>
        <v>22.363636363636363</v>
      </c>
      <c r="Q17" s="9"/>
    </row>
    <row r="18" spans="1:120" ht="16.5" thickBot="1">
      <c r="A18" s="13" t="s">
        <v>22</v>
      </c>
      <c r="B18" s="21"/>
      <c r="C18" s="20"/>
      <c r="D18" s="14">
        <f>SUM(D5,D11,D14,D16)</f>
        <v>70414</v>
      </c>
      <c r="E18" s="14">
        <f t="shared" ref="E18:N18" si="6">SUM(E5,E11,E14,E16)</f>
        <v>0</v>
      </c>
      <c r="F18" s="14">
        <f t="shared" si="6"/>
        <v>0</v>
      </c>
      <c r="G18" s="14">
        <f t="shared" si="6"/>
        <v>0</v>
      </c>
      <c r="H18" s="14">
        <f t="shared" si="6"/>
        <v>0</v>
      </c>
      <c r="I18" s="14">
        <f t="shared" si="6"/>
        <v>83521</v>
      </c>
      <c r="J18" s="14">
        <f t="shared" si="6"/>
        <v>0</v>
      </c>
      <c r="K18" s="14">
        <f t="shared" si="6"/>
        <v>0</v>
      </c>
      <c r="L18" s="14">
        <f t="shared" si="6"/>
        <v>0</v>
      </c>
      <c r="M18" s="14">
        <f t="shared" si="6"/>
        <v>0</v>
      </c>
      <c r="N18" s="14">
        <f t="shared" si="6"/>
        <v>0</v>
      </c>
      <c r="O18" s="14">
        <f t="shared" si="1"/>
        <v>153935</v>
      </c>
      <c r="P18" s="36">
        <f t="shared" si="2"/>
        <v>699.7045454545455</v>
      </c>
      <c r="Q18" s="6"/>
      <c r="R18" s="2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  <c r="CF18" s="5"/>
      <c r="CG18" s="5"/>
      <c r="CH18" s="5"/>
      <c r="CI18" s="5"/>
      <c r="CJ18" s="5"/>
      <c r="CK18" s="5"/>
      <c r="CL18" s="5"/>
      <c r="CM18" s="5"/>
      <c r="CN18" s="5"/>
      <c r="CO18" s="5"/>
      <c r="CP18" s="5"/>
      <c r="CQ18" s="5"/>
      <c r="CR18" s="5"/>
      <c r="CS18" s="5"/>
      <c r="CT18" s="5"/>
      <c r="CU18" s="5"/>
      <c r="CV18" s="5"/>
      <c r="CW18" s="5"/>
      <c r="CX18" s="5"/>
      <c r="CY18" s="5"/>
      <c r="CZ18" s="5"/>
      <c r="DA18" s="5"/>
      <c r="DB18" s="5"/>
      <c r="DC18" s="5"/>
      <c r="DD18" s="5"/>
      <c r="DE18" s="5"/>
      <c r="DF18" s="5"/>
      <c r="DG18" s="5"/>
      <c r="DH18" s="5"/>
      <c r="DI18" s="5"/>
      <c r="DJ18" s="5"/>
      <c r="DK18" s="5"/>
      <c r="DL18" s="5"/>
      <c r="DM18" s="5"/>
      <c r="DN18" s="5"/>
      <c r="DO18" s="5"/>
      <c r="DP18" s="5"/>
    </row>
    <row r="19" spans="1:120">
      <c r="A19" s="15"/>
      <c r="B19" s="17"/>
      <c r="C19" s="17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8"/>
    </row>
    <row r="20" spans="1:120">
      <c r="A20" s="37"/>
      <c r="B20" s="38"/>
      <c r="C20" s="38"/>
      <c r="D20" s="39"/>
      <c r="E20" s="39"/>
      <c r="F20" s="39"/>
      <c r="G20" s="39"/>
      <c r="H20" s="39"/>
      <c r="I20" s="39"/>
      <c r="J20" s="39"/>
      <c r="K20" s="39"/>
      <c r="L20" s="39"/>
      <c r="M20" s="114" t="s">
        <v>104</v>
      </c>
      <c r="N20" s="114"/>
      <c r="O20" s="114"/>
      <c r="P20" s="40">
        <v>220</v>
      </c>
    </row>
    <row r="21" spans="1:120">
      <c r="A21" s="115"/>
      <c r="B21" s="92"/>
      <c r="C21" s="92"/>
      <c r="D21" s="92"/>
      <c r="E21" s="92"/>
      <c r="F21" s="92"/>
      <c r="G21" s="92"/>
      <c r="H21" s="92"/>
      <c r="I21" s="92"/>
      <c r="J21" s="92"/>
      <c r="K21" s="92"/>
      <c r="L21" s="92"/>
      <c r="M21" s="92"/>
      <c r="N21" s="92"/>
      <c r="O21" s="92"/>
      <c r="P21" s="93"/>
    </row>
    <row r="22" spans="1:120" ht="15.75" customHeight="1" thickBot="1">
      <c r="A22" s="116" t="s">
        <v>47</v>
      </c>
      <c r="B22" s="95"/>
      <c r="C22" s="95"/>
      <c r="D22" s="95"/>
      <c r="E22" s="95"/>
      <c r="F22" s="95"/>
      <c r="G22" s="95"/>
      <c r="H22" s="95"/>
      <c r="I22" s="95"/>
      <c r="J22" s="95"/>
      <c r="K22" s="95"/>
      <c r="L22" s="95"/>
      <c r="M22" s="95"/>
      <c r="N22" s="95"/>
      <c r="O22" s="95"/>
      <c r="P22" s="96"/>
    </row>
  </sheetData>
  <mergeCells count="10">
    <mergeCell ref="M20:O20"/>
    <mergeCell ref="A21:P21"/>
    <mergeCell ref="A22:P22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C23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17" t="s">
        <v>37</v>
      </c>
      <c r="B1" s="118"/>
      <c r="C1" s="118"/>
      <c r="D1" s="118"/>
      <c r="E1" s="118"/>
      <c r="F1" s="118"/>
      <c r="G1" s="118"/>
      <c r="H1" s="118"/>
      <c r="I1" s="118"/>
      <c r="J1" s="118"/>
      <c r="K1" s="118"/>
      <c r="L1" s="118"/>
      <c r="M1" s="118"/>
      <c r="N1" s="118"/>
      <c r="O1" s="119"/>
      <c r="P1" s="7"/>
      <c r="Q1"/>
    </row>
    <row r="2" spans="1:133" ht="24" thickBot="1">
      <c r="A2" s="120" t="s">
        <v>91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2"/>
      <c r="P2" s="7"/>
      <c r="Q2"/>
    </row>
    <row r="3" spans="1:133" ht="18" customHeight="1">
      <c r="A3" s="123" t="s">
        <v>29</v>
      </c>
      <c r="B3" s="104"/>
      <c r="C3" s="105"/>
      <c r="D3" s="124" t="s">
        <v>13</v>
      </c>
      <c r="E3" s="125"/>
      <c r="F3" s="125"/>
      <c r="G3" s="125"/>
      <c r="H3" s="126"/>
      <c r="I3" s="124" t="s">
        <v>14</v>
      </c>
      <c r="J3" s="126"/>
      <c r="K3" s="124" t="s">
        <v>16</v>
      </c>
      <c r="L3" s="126"/>
      <c r="M3" s="34"/>
      <c r="N3" s="35"/>
      <c r="O3" s="127" t="s">
        <v>34</v>
      </c>
      <c r="P3" s="11"/>
      <c r="Q3"/>
    </row>
    <row r="4" spans="1:133" ht="32.25" customHeight="1" thickBot="1">
      <c r="A4" s="106"/>
      <c r="B4" s="107"/>
      <c r="C4" s="108"/>
      <c r="D4" s="32" t="s">
        <v>2</v>
      </c>
      <c r="E4" s="32" t="s">
        <v>30</v>
      </c>
      <c r="F4" s="32" t="s">
        <v>31</v>
      </c>
      <c r="G4" s="32" t="s">
        <v>32</v>
      </c>
      <c r="H4" s="32" t="s">
        <v>3</v>
      </c>
      <c r="I4" s="32" t="s">
        <v>4</v>
      </c>
      <c r="J4" s="33" t="s">
        <v>33</v>
      </c>
      <c r="K4" s="33" t="s">
        <v>5</v>
      </c>
      <c r="L4" s="33" t="s">
        <v>6</v>
      </c>
      <c r="M4" s="33" t="s">
        <v>7</v>
      </c>
      <c r="N4" s="33" t="s">
        <v>15</v>
      </c>
      <c r="O4" s="113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0</v>
      </c>
      <c r="B5" s="24"/>
      <c r="C5" s="24"/>
      <c r="D5" s="25">
        <f t="shared" ref="D5:M5" si="0">SUM(D6:D8)</f>
        <v>14919</v>
      </c>
      <c r="E5" s="25">
        <f t="shared" si="0"/>
        <v>0</v>
      </c>
      <c r="F5" s="25">
        <f t="shared" si="0"/>
        <v>0</v>
      </c>
      <c r="G5" s="25">
        <f t="shared" si="0"/>
        <v>0</v>
      </c>
      <c r="H5" s="25">
        <f t="shared" si="0"/>
        <v>0</v>
      </c>
      <c r="I5" s="25">
        <f t="shared" si="0"/>
        <v>0</v>
      </c>
      <c r="J5" s="25">
        <f t="shared" si="0"/>
        <v>0</v>
      </c>
      <c r="K5" s="25">
        <f t="shared" si="0"/>
        <v>0</v>
      </c>
      <c r="L5" s="25">
        <f t="shared" si="0"/>
        <v>0</v>
      </c>
      <c r="M5" s="25">
        <f t="shared" si="0"/>
        <v>0</v>
      </c>
      <c r="N5" s="26">
        <f t="shared" ref="N5:N19" si="1">SUM(D5:M5)</f>
        <v>14919</v>
      </c>
      <c r="O5" s="31">
        <f t="shared" ref="O5:O19" si="2">(N5/O$21)</f>
        <v>81.972527472527474</v>
      </c>
      <c r="P5" s="6"/>
    </row>
    <row r="6" spans="1:133">
      <c r="A6" s="12"/>
      <c r="B6" s="23">
        <v>312.41000000000003</v>
      </c>
      <c r="C6" s="19" t="s">
        <v>73</v>
      </c>
      <c r="D6" s="43">
        <v>5732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5732</v>
      </c>
      <c r="O6" s="44">
        <f t="shared" si="2"/>
        <v>31.494505494505493</v>
      </c>
      <c r="P6" s="9"/>
    </row>
    <row r="7" spans="1:133">
      <c r="A7" s="12"/>
      <c r="B7" s="23">
        <v>312.60000000000002</v>
      </c>
      <c r="C7" s="19" t="s">
        <v>8</v>
      </c>
      <c r="D7" s="43">
        <v>9136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9136</v>
      </c>
      <c r="O7" s="44">
        <f t="shared" si="2"/>
        <v>50.197802197802197</v>
      </c>
      <c r="P7" s="9"/>
    </row>
    <row r="8" spans="1:133">
      <c r="A8" s="12"/>
      <c r="B8" s="23">
        <v>315</v>
      </c>
      <c r="C8" s="19" t="s">
        <v>74</v>
      </c>
      <c r="D8" s="43">
        <v>51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1"/>
        <v>51</v>
      </c>
      <c r="O8" s="44">
        <f t="shared" si="2"/>
        <v>0.28021978021978022</v>
      </c>
      <c r="P8" s="9"/>
    </row>
    <row r="9" spans="1:133" ht="15.75">
      <c r="A9" s="27" t="s">
        <v>10</v>
      </c>
      <c r="B9" s="28"/>
      <c r="C9" s="29"/>
      <c r="D9" s="30">
        <f t="shared" ref="D9:M9" si="3">SUM(D10:D12)</f>
        <v>27802</v>
      </c>
      <c r="E9" s="30">
        <f t="shared" si="3"/>
        <v>0</v>
      </c>
      <c r="F9" s="30">
        <f t="shared" si="3"/>
        <v>0</v>
      </c>
      <c r="G9" s="30">
        <f t="shared" si="3"/>
        <v>0</v>
      </c>
      <c r="H9" s="30">
        <f t="shared" si="3"/>
        <v>0</v>
      </c>
      <c r="I9" s="30">
        <f t="shared" si="3"/>
        <v>30000</v>
      </c>
      <c r="J9" s="30">
        <f t="shared" si="3"/>
        <v>0</v>
      </c>
      <c r="K9" s="30">
        <f t="shared" si="3"/>
        <v>0</v>
      </c>
      <c r="L9" s="30">
        <f t="shared" si="3"/>
        <v>0</v>
      </c>
      <c r="M9" s="30">
        <f t="shared" si="3"/>
        <v>0</v>
      </c>
      <c r="N9" s="41">
        <f t="shared" si="1"/>
        <v>57802</v>
      </c>
      <c r="O9" s="42">
        <f t="shared" si="2"/>
        <v>317.5934065934066</v>
      </c>
      <c r="P9" s="10"/>
    </row>
    <row r="10" spans="1:133">
      <c r="A10" s="12"/>
      <c r="B10" s="23">
        <v>334.35</v>
      </c>
      <c r="C10" s="19" t="s">
        <v>42</v>
      </c>
      <c r="D10" s="43">
        <v>0</v>
      </c>
      <c r="E10" s="43">
        <v>0</v>
      </c>
      <c r="F10" s="43">
        <v>0</v>
      </c>
      <c r="G10" s="43">
        <v>0</v>
      </c>
      <c r="H10" s="43">
        <v>0</v>
      </c>
      <c r="I10" s="43">
        <v>30000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1"/>
        <v>30000</v>
      </c>
      <c r="O10" s="44">
        <f t="shared" si="2"/>
        <v>164.83516483516485</v>
      </c>
      <c r="P10" s="9"/>
    </row>
    <row r="11" spans="1:133">
      <c r="A11" s="12"/>
      <c r="B11" s="23">
        <v>335.12</v>
      </c>
      <c r="C11" s="19" t="s">
        <v>61</v>
      </c>
      <c r="D11" s="43">
        <v>22553</v>
      </c>
      <c r="E11" s="43">
        <v>0</v>
      </c>
      <c r="F11" s="43">
        <v>0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1"/>
        <v>22553</v>
      </c>
      <c r="O11" s="44">
        <f t="shared" si="2"/>
        <v>123.91758241758242</v>
      </c>
      <c r="P11" s="9"/>
    </row>
    <row r="12" spans="1:133">
      <c r="A12" s="12"/>
      <c r="B12" s="23">
        <v>335.18</v>
      </c>
      <c r="C12" s="19" t="s">
        <v>62</v>
      </c>
      <c r="D12" s="43">
        <v>5249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3">
        <v>0</v>
      </c>
      <c r="L12" s="43">
        <v>0</v>
      </c>
      <c r="M12" s="43">
        <v>0</v>
      </c>
      <c r="N12" s="43">
        <f t="shared" si="1"/>
        <v>5249</v>
      </c>
      <c r="O12" s="44">
        <f t="shared" si="2"/>
        <v>28.840659340659339</v>
      </c>
      <c r="P12" s="9"/>
    </row>
    <row r="13" spans="1:133" ht="15.75">
      <c r="A13" s="27" t="s">
        <v>17</v>
      </c>
      <c r="B13" s="28"/>
      <c r="C13" s="29"/>
      <c r="D13" s="30">
        <f t="shared" ref="D13:M13" si="4">SUM(D14:D15)</f>
        <v>2032</v>
      </c>
      <c r="E13" s="30">
        <f t="shared" si="4"/>
        <v>0</v>
      </c>
      <c r="F13" s="30">
        <f t="shared" si="4"/>
        <v>0</v>
      </c>
      <c r="G13" s="30">
        <f t="shared" si="4"/>
        <v>0</v>
      </c>
      <c r="H13" s="30">
        <f t="shared" si="4"/>
        <v>0</v>
      </c>
      <c r="I13" s="30">
        <f t="shared" si="4"/>
        <v>74312</v>
      </c>
      <c r="J13" s="30">
        <f t="shared" si="4"/>
        <v>0</v>
      </c>
      <c r="K13" s="30">
        <f t="shared" si="4"/>
        <v>0</v>
      </c>
      <c r="L13" s="30">
        <f t="shared" si="4"/>
        <v>0</v>
      </c>
      <c r="M13" s="30">
        <f t="shared" si="4"/>
        <v>0</v>
      </c>
      <c r="N13" s="30">
        <f t="shared" si="1"/>
        <v>76344</v>
      </c>
      <c r="O13" s="42">
        <f t="shared" si="2"/>
        <v>419.47252747252747</v>
      </c>
      <c r="P13" s="10"/>
    </row>
    <row r="14" spans="1:133">
      <c r="A14" s="12"/>
      <c r="B14" s="23">
        <v>341.51</v>
      </c>
      <c r="C14" s="19" t="s">
        <v>63</v>
      </c>
      <c r="D14" s="43">
        <v>2032</v>
      </c>
      <c r="E14" s="43">
        <v>0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1"/>
        <v>2032</v>
      </c>
      <c r="O14" s="44">
        <f t="shared" si="2"/>
        <v>11.164835164835164</v>
      </c>
      <c r="P14" s="9"/>
    </row>
    <row r="15" spans="1:133">
      <c r="A15" s="12"/>
      <c r="B15" s="23">
        <v>343.6</v>
      </c>
      <c r="C15" s="19" t="s">
        <v>21</v>
      </c>
      <c r="D15" s="43">
        <v>0</v>
      </c>
      <c r="E15" s="43">
        <v>0</v>
      </c>
      <c r="F15" s="43">
        <v>0</v>
      </c>
      <c r="G15" s="43">
        <v>0</v>
      </c>
      <c r="H15" s="43">
        <v>0</v>
      </c>
      <c r="I15" s="43">
        <v>74312</v>
      </c>
      <c r="J15" s="43">
        <v>0</v>
      </c>
      <c r="K15" s="43">
        <v>0</v>
      </c>
      <c r="L15" s="43">
        <v>0</v>
      </c>
      <c r="M15" s="43">
        <v>0</v>
      </c>
      <c r="N15" s="43">
        <f t="shared" si="1"/>
        <v>74312</v>
      </c>
      <c r="O15" s="44">
        <f t="shared" si="2"/>
        <v>408.30769230769232</v>
      </c>
      <c r="P15" s="9"/>
    </row>
    <row r="16" spans="1:133" ht="15.75">
      <c r="A16" s="27" t="s">
        <v>1</v>
      </c>
      <c r="B16" s="28"/>
      <c r="C16" s="29"/>
      <c r="D16" s="30">
        <f t="shared" ref="D16:M16" si="5">SUM(D17:D18)</f>
        <v>15714</v>
      </c>
      <c r="E16" s="30">
        <f t="shared" si="5"/>
        <v>0</v>
      </c>
      <c r="F16" s="30">
        <f t="shared" si="5"/>
        <v>0</v>
      </c>
      <c r="G16" s="30">
        <f t="shared" si="5"/>
        <v>0</v>
      </c>
      <c r="H16" s="30">
        <f t="shared" si="5"/>
        <v>0</v>
      </c>
      <c r="I16" s="30">
        <f t="shared" si="5"/>
        <v>0</v>
      </c>
      <c r="J16" s="30">
        <f t="shared" si="5"/>
        <v>0</v>
      </c>
      <c r="K16" s="30">
        <f t="shared" si="5"/>
        <v>0</v>
      </c>
      <c r="L16" s="30">
        <f t="shared" si="5"/>
        <v>0</v>
      </c>
      <c r="M16" s="30">
        <f t="shared" si="5"/>
        <v>0</v>
      </c>
      <c r="N16" s="30">
        <f t="shared" si="1"/>
        <v>15714</v>
      </c>
      <c r="O16" s="42">
        <f t="shared" si="2"/>
        <v>86.340659340659343</v>
      </c>
      <c r="P16" s="10"/>
    </row>
    <row r="17" spans="1:119">
      <c r="A17" s="12"/>
      <c r="B17" s="23">
        <v>362</v>
      </c>
      <c r="C17" s="19" t="s">
        <v>79</v>
      </c>
      <c r="D17" s="43">
        <v>780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1"/>
        <v>780</v>
      </c>
      <c r="O17" s="44">
        <f t="shared" si="2"/>
        <v>4.2857142857142856</v>
      </c>
      <c r="P17" s="9"/>
    </row>
    <row r="18" spans="1:119" ht="15.75" thickBot="1">
      <c r="A18" s="12"/>
      <c r="B18" s="23">
        <v>369.9</v>
      </c>
      <c r="C18" s="19" t="s">
        <v>25</v>
      </c>
      <c r="D18" s="43">
        <v>14934</v>
      </c>
      <c r="E18" s="43">
        <v>0</v>
      </c>
      <c r="F18" s="43">
        <v>0</v>
      </c>
      <c r="G18" s="43">
        <v>0</v>
      </c>
      <c r="H18" s="43">
        <v>0</v>
      </c>
      <c r="I18" s="43">
        <v>0</v>
      </c>
      <c r="J18" s="43">
        <v>0</v>
      </c>
      <c r="K18" s="43">
        <v>0</v>
      </c>
      <c r="L18" s="43">
        <v>0</v>
      </c>
      <c r="M18" s="43">
        <v>0</v>
      </c>
      <c r="N18" s="43">
        <f t="shared" si="1"/>
        <v>14934</v>
      </c>
      <c r="O18" s="44">
        <f t="shared" si="2"/>
        <v>82.054945054945051</v>
      </c>
      <c r="P18" s="9"/>
    </row>
    <row r="19" spans="1:119" ht="16.5" thickBot="1">
      <c r="A19" s="13" t="s">
        <v>22</v>
      </c>
      <c r="B19" s="21"/>
      <c r="C19" s="20"/>
      <c r="D19" s="14">
        <f>SUM(D5,D9,D13,D16)</f>
        <v>60467</v>
      </c>
      <c r="E19" s="14">
        <f t="shared" ref="E19:M19" si="6">SUM(E5,E9,E13,E16)</f>
        <v>0</v>
      </c>
      <c r="F19" s="14">
        <f t="shared" si="6"/>
        <v>0</v>
      </c>
      <c r="G19" s="14">
        <f t="shared" si="6"/>
        <v>0</v>
      </c>
      <c r="H19" s="14">
        <f t="shared" si="6"/>
        <v>0</v>
      </c>
      <c r="I19" s="14">
        <f t="shared" si="6"/>
        <v>104312</v>
      </c>
      <c r="J19" s="14">
        <f t="shared" si="6"/>
        <v>0</v>
      </c>
      <c r="K19" s="14">
        <f t="shared" si="6"/>
        <v>0</v>
      </c>
      <c r="L19" s="14">
        <f t="shared" si="6"/>
        <v>0</v>
      </c>
      <c r="M19" s="14">
        <f t="shared" si="6"/>
        <v>0</v>
      </c>
      <c r="N19" s="14">
        <f t="shared" si="1"/>
        <v>164779</v>
      </c>
      <c r="O19" s="36">
        <f t="shared" si="2"/>
        <v>905.37912087912093</v>
      </c>
      <c r="P19" s="6"/>
      <c r="Q19" s="2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  <c r="BU19" s="5"/>
      <c r="BV19" s="5"/>
      <c r="BW19" s="5"/>
      <c r="BX19" s="5"/>
      <c r="BY19" s="5"/>
      <c r="BZ19" s="5"/>
      <c r="CA19" s="5"/>
      <c r="CB19" s="5"/>
      <c r="CC19" s="5"/>
      <c r="CD19" s="5"/>
      <c r="CE19" s="5"/>
      <c r="CF19" s="5"/>
      <c r="CG19" s="5"/>
      <c r="CH19" s="5"/>
      <c r="CI19" s="5"/>
      <c r="CJ19" s="5"/>
      <c r="CK19" s="5"/>
      <c r="CL19" s="5"/>
      <c r="CM19" s="5"/>
      <c r="CN19" s="5"/>
      <c r="CO19" s="5"/>
      <c r="CP19" s="5"/>
      <c r="CQ19" s="5"/>
      <c r="CR19" s="5"/>
      <c r="CS19" s="5"/>
      <c r="CT19" s="5"/>
      <c r="CU19" s="5"/>
      <c r="CV19" s="5"/>
      <c r="CW19" s="5"/>
      <c r="CX19" s="5"/>
      <c r="CY19" s="5"/>
      <c r="CZ19" s="5"/>
      <c r="DA19" s="5"/>
      <c r="DB19" s="5"/>
      <c r="DC19" s="5"/>
      <c r="DD19" s="5"/>
      <c r="DE19" s="5"/>
      <c r="DF19" s="5"/>
      <c r="DG19" s="5"/>
      <c r="DH19" s="5"/>
      <c r="DI19" s="5"/>
      <c r="DJ19" s="5"/>
      <c r="DK19" s="5"/>
      <c r="DL19" s="5"/>
      <c r="DM19" s="5"/>
      <c r="DN19" s="5"/>
      <c r="DO19" s="5"/>
    </row>
    <row r="20" spans="1:119">
      <c r="A20" s="15"/>
      <c r="B20" s="17"/>
      <c r="C20" s="17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8"/>
    </row>
    <row r="21" spans="1:119">
      <c r="A21" s="37"/>
      <c r="B21" s="38"/>
      <c r="C21" s="38"/>
      <c r="D21" s="39"/>
      <c r="E21" s="39"/>
      <c r="F21" s="39"/>
      <c r="G21" s="39"/>
      <c r="H21" s="39"/>
      <c r="I21" s="39"/>
      <c r="J21" s="39"/>
      <c r="K21" s="39"/>
      <c r="L21" s="114" t="s">
        <v>92</v>
      </c>
      <c r="M21" s="114"/>
      <c r="N21" s="114"/>
      <c r="O21" s="40">
        <v>182</v>
      </c>
    </row>
    <row r="22" spans="1:119">
      <c r="A22" s="115"/>
      <c r="B22" s="92"/>
      <c r="C22" s="92"/>
      <c r="D22" s="92"/>
      <c r="E22" s="92"/>
      <c r="F22" s="92"/>
      <c r="G22" s="92"/>
      <c r="H22" s="92"/>
      <c r="I22" s="92"/>
      <c r="J22" s="92"/>
      <c r="K22" s="92"/>
      <c r="L22" s="92"/>
      <c r="M22" s="92"/>
      <c r="N22" s="92"/>
      <c r="O22" s="93"/>
    </row>
    <row r="23" spans="1:119" ht="15.75" customHeight="1" thickBot="1">
      <c r="A23" s="116" t="s">
        <v>47</v>
      </c>
      <c r="B23" s="95"/>
      <c r="C23" s="95"/>
      <c r="D23" s="95"/>
      <c r="E23" s="95"/>
      <c r="F23" s="95"/>
      <c r="G23" s="95"/>
      <c r="H23" s="95"/>
      <c r="I23" s="95"/>
      <c r="J23" s="95"/>
      <c r="K23" s="95"/>
      <c r="L23" s="95"/>
      <c r="M23" s="95"/>
      <c r="N23" s="95"/>
      <c r="O23" s="96"/>
    </row>
  </sheetData>
  <mergeCells count="10">
    <mergeCell ref="L21:N21"/>
    <mergeCell ref="A22:O22"/>
    <mergeCell ref="A23:O23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C2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17" t="s">
        <v>37</v>
      </c>
      <c r="B1" s="118"/>
      <c r="C1" s="118"/>
      <c r="D1" s="118"/>
      <c r="E1" s="118"/>
      <c r="F1" s="118"/>
      <c r="G1" s="118"/>
      <c r="H1" s="118"/>
      <c r="I1" s="118"/>
      <c r="J1" s="118"/>
      <c r="K1" s="118"/>
      <c r="L1" s="118"/>
      <c r="M1" s="118"/>
      <c r="N1" s="118"/>
      <c r="O1" s="119"/>
      <c r="P1" s="7"/>
      <c r="Q1"/>
    </row>
    <row r="2" spans="1:133" ht="24" thickBot="1">
      <c r="A2" s="120" t="s">
        <v>86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2"/>
      <c r="P2" s="7"/>
      <c r="Q2"/>
    </row>
    <row r="3" spans="1:133" ht="18" customHeight="1">
      <c r="A3" s="123" t="s">
        <v>29</v>
      </c>
      <c r="B3" s="104"/>
      <c r="C3" s="105"/>
      <c r="D3" s="124" t="s">
        <v>13</v>
      </c>
      <c r="E3" s="125"/>
      <c r="F3" s="125"/>
      <c r="G3" s="125"/>
      <c r="H3" s="126"/>
      <c r="I3" s="124" t="s">
        <v>14</v>
      </c>
      <c r="J3" s="126"/>
      <c r="K3" s="124" t="s">
        <v>16</v>
      </c>
      <c r="L3" s="126"/>
      <c r="M3" s="34"/>
      <c r="N3" s="35"/>
      <c r="O3" s="127" t="s">
        <v>34</v>
      </c>
      <c r="P3" s="11"/>
      <c r="Q3"/>
    </row>
    <row r="4" spans="1:133" ht="32.25" customHeight="1" thickBot="1">
      <c r="A4" s="106"/>
      <c r="B4" s="107"/>
      <c r="C4" s="108"/>
      <c r="D4" s="32" t="s">
        <v>2</v>
      </c>
      <c r="E4" s="32" t="s">
        <v>30</v>
      </c>
      <c r="F4" s="32" t="s">
        <v>31</v>
      </c>
      <c r="G4" s="32" t="s">
        <v>32</v>
      </c>
      <c r="H4" s="32" t="s">
        <v>3</v>
      </c>
      <c r="I4" s="32" t="s">
        <v>4</v>
      </c>
      <c r="J4" s="33" t="s">
        <v>33</v>
      </c>
      <c r="K4" s="33" t="s">
        <v>5</v>
      </c>
      <c r="L4" s="33" t="s">
        <v>6</v>
      </c>
      <c r="M4" s="33" t="s">
        <v>7</v>
      </c>
      <c r="N4" s="33" t="s">
        <v>15</v>
      </c>
      <c r="O4" s="113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0</v>
      </c>
      <c r="B5" s="24"/>
      <c r="C5" s="24"/>
      <c r="D5" s="25">
        <f t="shared" ref="D5:M5" si="0">SUM(D6:D8)</f>
        <v>17622</v>
      </c>
      <c r="E5" s="25">
        <f t="shared" si="0"/>
        <v>0</v>
      </c>
      <c r="F5" s="25">
        <f t="shared" si="0"/>
        <v>0</v>
      </c>
      <c r="G5" s="25">
        <f t="shared" si="0"/>
        <v>0</v>
      </c>
      <c r="H5" s="25">
        <f t="shared" si="0"/>
        <v>0</v>
      </c>
      <c r="I5" s="25">
        <f t="shared" si="0"/>
        <v>0</v>
      </c>
      <c r="J5" s="25">
        <f t="shared" si="0"/>
        <v>0</v>
      </c>
      <c r="K5" s="25">
        <f t="shared" si="0"/>
        <v>0</v>
      </c>
      <c r="L5" s="25">
        <f t="shared" si="0"/>
        <v>0</v>
      </c>
      <c r="M5" s="25">
        <f t="shared" si="0"/>
        <v>0</v>
      </c>
      <c r="N5" s="26">
        <f t="shared" ref="N5:N22" si="1">SUM(D5:M5)</f>
        <v>17622</v>
      </c>
      <c r="O5" s="31">
        <f t="shared" ref="O5:O22" si="2">(N5/O$24)</f>
        <v>87.237623762376231</v>
      </c>
      <c r="P5" s="6"/>
    </row>
    <row r="6" spans="1:133">
      <c r="A6" s="12"/>
      <c r="B6" s="23">
        <v>312.41000000000003</v>
      </c>
      <c r="C6" s="19" t="s">
        <v>73</v>
      </c>
      <c r="D6" s="43">
        <v>6451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6451</v>
      </c>
      <c r="O6" s="44">
        <f t="shared" si="2"/>
        <v>31.935643564356436</v>
      </c>
      <c r="P6" s="9"/>
    </row>
    <row r="7" spans="1:133">
      <c r="A7" s="12"/>
      <c r="B7" s="23">
        <v>312.60000000000002</v>
      </c>
      <c r="C7" s="19" t="s">
        <v>8</v>
      </c>
      <c r="D7" s="43">
        <v>11139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11139</v>
      </c>
      <c r="O7" s="44">
        <f t="shared" si="2"/>
        <v>55.143564356435647</v>
      </c>
      <c r="P7" s="9"/>
    </row>
    <row r="8" spans="1:133">
      <c r="A8" s="12"/>
      <c r="B8" s="23">
        <v>315</v>
      </c>
      <c r="C8" s="19" t="s">
        <v>74</v>
      </c>
      <c r="D8" s="43">
        <v>32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1"/>
        <v>32</v>
      </c>
      <c r="O8" s="44">
        <f t="shared" si="2"/>
        <v>0.15841584158415842</v>
      </c>
      <c r="P8" s="9"/>
    </row>
    <row r="9" spans="1:133" ht="15.75">
      <c r="A9" s="27" t="s">
        <v>10</v>
      </c>
      <c r="B9" s="28"/>
      <c r="C9" s="29"/>
      <c r="D9" s="30">
        <f t="shared" ref="D9:M9" si="3">SUM(D10:D15)</f>
        <v>55401</v>
      </c>
      <c r="E9" s="30">
        <f t="shared" si="3"/>
        <v>0</v>
      </c>
      <c r="F9" s="30">
        <f t="shared" si="3"/>
        <v>0</v>
      </c>
      <c r="G9" s="30">
        <f t="shared" si="3"/>
        <v>0</v>
      </c>
      <c r="H9" s="30">
        <f t="shared" si="3"/>
        <v>0</v>
      </c>
      <c r="I9" s="30">
        <f t="shared" si="3"/>
        <v>0</v>
      </c>
      <c r="J9" s="30">
        <f t="shared" si="3"/>
        <v>0</v>
      </c>
      <c r="K9" s="30">
        <f t="shared" si="3"/>
        <v>0</v>
      </c>
      <c r="L9" s="30">
        <f t="shared" si="3"/>
        <v>0</v>
      </c>
      <c r="M9" s="30">
        <f t="shared" si="3"/>
        <v>0</v>
      </c>
      <c r="N9" s="41">
        <f t="shared" si="1"/>
        <v>55401</v>
      </c>
      <c r="O9" s="42">
        <f t="shared" si="2"/>
        <v>274.26237623762376</v>
      </c>
      <c r="P9" s="10"/>
    </row>
    <row r="10" spans="1:133">
      <c r="A10" s="12"/>
      <c r="B10" s="23">
        <v>331.2</v>
      </c>
      <c r="C10" s="19" t="s">
        <v>87</v>
      </c>
      <c r="D10" s="43">
        <v>2810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1"/>
        <v>2810</v>
      </c>
      <c r="O10" s="44">
        <f t="shared" si="2"/>
        <v>13.910891089108912</v>
      </c>
      <c r="P10" s="9"/>
    </row>
    <row r="11" spans="1:133">
      <c r="A11" s="12"/>
      <c r="B11" s="23">
        <v>331.35</v>
      </c>
      <c r="C11" s="19" t="s">
        <v>88</v>
      </c>
      <c r="D11" s="43">
        <v>27575</v>
      </c>
      <c r="E11" s="43">
        <v>0</v>
      </c>
      <c r="F11" s="43">
        <v>0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1"/>
        <v>27575</v>
      </c>
      <c r="O11" s="44">
        <f t="shared" si="2"/>
        <v>136.509900990099</v>
      </c>
      <c r="P11" s="9"/>
    </row>
    <row r="12" spans="1:133">
      <c r="A12" s="12"/>
      <c r="B12" s="23">
        <v>334.2</v>
      </c>
      <c r="C12" s="19" t="s">
        <v>89</v>
      </c>
      <c r="D12" s="43">
        <v>468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3">
        <v>0</v>
      </c>
      <c r="L12" s="43">
        <v>0</v>
      </c>
      <c r="M12" s="43">
        <v>0</v>
      </c>
      <c r="N12" s="43">
        <f t="shared" si="1"/>
        <v>468</v>
      </c>
      <c r="O12" s="44">
        <f t="shared" si="2"/>
        <v>2.3168316831683167</v>
      </c>
      <c r="P12" s="9"/>
    </row>
    <row r="13" spans="1:133">
      <c r="A13" s="12"/>
      <c r="B13" s="23">
        <v>334.35</v>
      </c>
      <c r="C13" s="19" t="s">
        <v>42</v>
      </c>
      <c r="D13" s="43">
        <v>4596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4596</v>
      </c>
      <c r="O13" s="44">
        <f t="shared" si="2"/>
        <v>22.752475247524753</v>
      </c>
      <c r="P13" s="9"/>
    </row>
    <row r="14" spans="1:133">
      <c r="A14" s="12"/>
      <c r="B14" s="23">
        <v>335.12</v>
      </c>
      <c r="C14" s="19" t="s">
        <v>61</v>
      </c>
      <c r="D14" s="43">
        <v>15472</v>
      </c>
      <c r="E14" s="43">
        <v>0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1"/>
        <v>15472</v>
      </c>
      <c r="O14" s="44">
        <f t="shared" si="2"/>
        <v>76.594059405940598</v>
      </c>
      <c r="P14" s="9"/>
    </row>
    <row r="15" spans="1:133">
      <c r="A15" s="12"/>
      <c r="B15" s="23">
        <v>335.18</v>
      </c>
      <c r="C15" s="19" t="s">
        <v>62</v>
      </c>
      <c r="D15" s="43">
        <v>4480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1"/>
        <v>4480</v>
      </c>
      <c r="O15" s="44">
        <f t="shared" si="2"/>
        <v>22.178217821782177</v>
      </c>
      <c r="P15" s="9"/>
    </row>
    <row r="16" spans="1:133" ht="15.75">
      <c r="A16" s="27" t="s">
        <v>17</v>
      </c>
      <c r="B16" s="28"/>
      <c r="C16" s="29"/>
      <c r="D16" s="30">
        <f t="shared" ref="D16:M16" si="4">SUM(D17:D18)</f>
        <v>2046</v>
      </c>
      <c r="E16" s="30">
        <f t="shared" si="4"/>
        <v>0</v>
      </c>
      <c r="F16" s="30">
        <f t="shared" si="4"/>
        <v>0</v>
      </c>
      <c r="G16" s="30">
        <f t="shared" si="4"/>
        <v>0</v>
      </c>
      <c r="H16" s="30">
        <f t="shared" si="4"/>
        <v>0</v>
      </c>
      <c r="I16" s="30">
        <f t="shared" si="4"/>
        <v>73998</v>
      </c>
      <c r="J16" s="30">
        <f t="shared" si="4"/>
        <v>0</v>
      </c>
      <c r="K16" s="30">
        <f t="shared" si="4"/>
        <v>0</v>
      </c>
      <c r="L16" s="30">
        <f t="shared" si="4"/>
        <v>0</v>
      </c>
      <c r="M16" s="30">
        <f t="shared" si="4"/>
        <v>0</v>
      </c>
      <c r="N16" s="30">
        <f t="shared" si="1"/>
        <v>76044</v>
      </c>
      <c r="O16" s="42">
        <f t="shared" si="2"/>
        <v>376.45544554455444</v>
      </c>
      <c r="P16" s="10"/>
    </row>
    <row r="17" spans="1:119">
      <c r="A17" s="12"/>
      <c r="B17" s="23">
        <v>341.51</v>
      </c>
      <c r="C17" s="19" t="s">
        <v>63</v>
      </c>
      <c r="D17" s="43">
        <v>2046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1"/>
        <v>2046</v>
      </c>
      <c r="O17" s="44">
        <f t="shared" si="2"/>
        <v>10.128712871287128</v>
      </c>
      <c r="P17" s="9"/>
    </row>
    <row r="18" spans="1:119">
      <c r="A18" s="12"/>
      <c r="B18" s="23">
        <v>343.6</v>
      </c>
      <c r="C18" s="19" t="s">
        <v>21</v>
      </c>
      <c r="D18" s="43">
        <v>0</v>
      </c>
      <c r="E18" s="43">
        <v>0</v>
      </c>
      <c r="F18" s="43">
        <v>0</v>
      </c>
      <c r="G18" s="43">
        <v>0</v>
      </c>
      <c r="H18" s="43">
        <v>0</v>
      </c>
      <c r="I18" s="43">
        <v>73998</v>
      </c>
      <c r="J18" s="43">
        <v>0</v>
      </c>
      <c r="K18" s="43">
        <v>0</v>
      </c>
      <c r="L18" s="43">
        <v>0</v>
      </c>
      <c r="M18" s="43">
        <v>0</v>
      </c>
      <c r="N18" s="43">
        <f t="shared" si="1"/>
        <v>73998</v>
      </c>
      <c r="O18" s="44">
        <f t="shared" si="2"/>
        <v>366.32673267326732</v>
      </c>
      <c r="P18" s="9"/>
    </row>
    <row r="19" spans="1:119" ht="15.75">
      <c r="A19" s="27" t="s">
        <v>1</v>
      </c>
      <c r="B19" s="28"/>
      <c r="C19" s="29"/>
      <c r="D19" s="30">
        <f t="shared" ref="D19:M19" si="5">SUM(D20:D21)</f>
        <v>24411</v>
      </c>
      <c r="E19" s="30">
        <f t="shared" si="5"/>
        <v>0</v>
      </c>
      <c r="F19" s="30">
        <f t="shared" si="5"/>
        <v>0</v>
      </c>
      <c r="G19" s="30">
        <f t="shared" si="5"/>
        <v>0</v>
      </c>
      <c r="H19" s="30">
        <f t="shared" si="5"/>
        <v>0</v>
      </c>
      <c r="I19" s="30">
        <f t="shared" si="5"/>
        <v>0</v>
      </c>
      <c r="J19" s="30">
        <f t="shared" si="5"/>
        <v>0</v>
      </c>
      <c r="K19" s="30">
        <f t="shared" si="5"/>
        <v>0</v>
      </c>
      <c r="L19" s="30">
        <f t="shared" si="5"/>
        <v>0</v>
      </c>
      <c r="M19" s="30">
        <f t="shared" si="5"/>
        <v>0</v>
      </c>
      <c r="N19" s="30">
        <f t="shared" si="1"/>
        <v>24411</v>
      </c>
      <c r="O19" s="42">
        <f t="shared" si="2"/>
        <v>120.84653465346534</v>
      </c>
      <c r="P19" s="10"/>
    </row>
    <row r="20" spans="1:119">
      <c r="A20" s="12"/>
      <c r="B20" s="23">
        <v>362</v>
      </c>
      <c r="C20" s="19" t="s">
        <v>79</v>
      </c>
      <c r="D20" s="43">
        <v>850</v>
      </c>
      <c r="E20" s="43">
        <v>0</v>
      </c>
      <c r="F20" s="43">
        <v>0</v>
      </c>
      <c r="G20" s="43">
        <v>0</v>
      </c>
      <c r="H20" s="43">
        <v>0</v>
      </c>
      <c r="I20" s="43">
        <v>0</v>
      </c>
      <c r="J20" s="43">
        <v>0</v>
      </c>
      <c r="K20" s="43">
        <v>0</v>
      </c>
      <c r="L20" s="43">
        <v>0</v>
      </c>
      <c r="M20" s="43">
        <v>0</v>
      </c>
      <c r="N20" s="43">
        <f t="shared" si="1"/>
        <v>850</v>
      </c>
      <c r="O20" s="44">
        <f t="shared" si="2"/>
        <v>4.2079207920792081</v>
      </c>
      <c r="P20" s="9"/>
    </row>
    <row r="21" spans="1:119" ht="15.75" thickBot="1">
      <c r="A21" s="12"/>
      <c r="B21" s="23">
        <v>369.9</v>
      </c>
      <c r="C21" s="19" t="s">
        <v>25</v>
      </c>
      <c r="D21" s="43">
        <v>23561</v>
      </c>
      <c r="E21" s="43">
        <v>0</v>
      </c>
      <c r="F21" s="43">
        <v>0</v>
      </c>
      <c r="G21" s="43">
        <v>0</v>
      </c>
      <c r="H21" s="43">
        <v>0</v>
      </c>
      <c r="I21" s="43">
        <v>0</v>
      </c>
      <c r="J21" s="43">
        <v>0</v>
      </c>
      <c r="K21" s="43">
        <v>0</v>
      </c>
      <c r="L21" s="43">
        <v>0</v>
      </c>
      <c r="M21" s="43">
        <v>0</v>
      </c>
      <c r="N21" s="43">
        <f t="shared" si="1"/>
        <v>23561</v>
      </c>
      <c r="O21" s="44">
        <f t="shared" si="2"/>
        <v>116.63861386138613</v>
      </c>
      <c r="P21" s="9"/>
    </row>
    <row r="22" spans="1:119" ht="16.5" thickBot="1">
      <c r="A22" s="13" t="s">
        <v>22</v>
      </c>
      <c r="B22" s="21"/>
      <c r="C22" s="20"/>
      <c r="D22" s="14">
        <f>SUM(D5,D9,D16,D19)</f>
        <v>99480</v>
      </c>
      <c r="E22" s="14">
        <f t="shared" ref="E22:M22" si="6">SUM(E5,E9,E16,E19)</f>
        <v>0</v>
      </c>
      <c r="F22" s="14">
        <f t="shared" si="6"/>
        <v>0</v>
      </c>
      <c r="G22" s="14">
        <f t="shared" si="6"/>
        <v>0</v>
      </c>
      <c r="H22" s="14">
        <f t="shared" si="6"/>
        <v>0</v>
      </c>
      <c r="I22" s="14">
        <f t="shared" si="6"/>
        <v>73998</v>
      </c>
      <c r="J22" s="14">
        <f t="shared" si="6"/>
        <v>0</v>
      </c>
      <c r="K22" s="14">
        <f t="shared" si="6"/>
        <v>0</v>
      </c>
      <c r="L22" s="14">
        <f t="shared" si="6"/>
        <v>0</v>
      </c>
      <c r="M22" s="14">
        <f t="shared" si="6"/>
        <v>0</v>
      </c>
      <c r="N22" s="14">
        <f t="shared" si="1"/>
        <v>173478</v>
      </c>
      <c r="O22" s="36">
        <f t="shared" si="2"/>
        <v>858.80198019801981</v>
      </c>
      <c r="P22" s="6"/>
      <c r="Q22" s="2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  <c r="BV22" s="5"/>
      <c r="BW22" s="5"/>
      <c r="BX22" s="5"/>
      <c r="BY22" s="5"/>
      <c r="BZ22" s="5"/>
      <c r="CA22" s="5"/>
      <c r="CB22" s="5"/>
      <c r="CC22" s="5"/>
      <c r="CD22" s="5"/>
      <c r="CE22" s="5"/>
      <c r="CF22" s="5"/>
      <c r="CG22" s="5"/>
      <c r="CH22" s="5"/>
      <c r="CI22" s="5"/>
      <c r="CJ22" s="5"/>
      <c r="CK22" s="5"/>
      <c r="CL22" s="5"/>
      <c r="CM22" s="5"/>
      <c r="CN22" s="5"/>
      <c r="CO22" s="5"/>
      <c r="CP22" s="5"/>
      <c r="CQ22" s="5"/>
      <c r="CR22" s="5"/>
      <c r="CS22" s="5"/>
      <c r="CT22" s="5"/>
      <c r="CU22" s="5"/>
      <c r="CV22" s="5"/>
      <c r="CW22" s="5"/>
      <c r="CX22" s="5"/>
      <c r="CY22" s="5"/>
      <c r="CZ22" s="5"/>
      <c r="DA22" s="5"/>
      <c r="DB22" s="5"/>
      <c r="DC22" s="5"/>
      <c r="DD22" s="5"/>
      <c r="DE22" s="5"/>
      <c r="DF22" s="5"/>
      <c r="DG22" s="5"/>
      <c r="DH22" s="5"/>
      <c r="DI22" s="5"/>
      <c r="DJ22" s="5"/>
      <c r="DK22" s="5"/>
      <c r="DL22" s="5"/>
      <c r="DM22" s="5"/>
      <c r="DN22" s="5"/>
      <c r="DO22" s="5"/>
    </row>
    <row r="23" spans="1:119">
      <c r="A23" s="15"/>
      <c r="B23" s="17"/>
      <c r="C23" s="17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8"/>
    </row>
    <row r="24" spans="1:119">
      <c r="A24" s="37"/>
      <c r="B24" s="38"/>
      <c r="C24" s="38"/>
      <c r="D24" s="39"/>
      <c r="E24" s="39"/>
      <c r="F24" s="39"/>
      <c r="G24" s="39"/>
      <c r="H24" s="39"/>
      <c r="I24" s="39"/>
      <c r="J24" s="39"/>
      <c r="K24" s="39"/>
      <c r="L24" s="114" t="s">
        <v>90</v>
      </c>
      <c r="M24" s="114"/>
      <c r="N24" s="114"/>
      <c r="O24" s="40">
        <v>202</v>
      </c>
    </row>
    <row r="25" spans="1:119">
      <c r="A25" s="115"/>
      <c r="B25" s="92"/>
      <c r="C25" s="92"/>
      <c r="D25" s="92"/>
      <c r="E25" s="92"/>
      <c r="F25" s="92"/>
      <c r="G25" s="92"/>
      <c r="H25" s="92"/>
      <c r="I25" s="92"/>
      <c r="J25" s="92"/>
      <c r="K25" s="92"/>
      <c r="L25" s="92"/>
      <c r="M25" s="92"/>
      <c r="N25" s="92"/>
      <c r="O25" s="93"/>
    </row>
    <row r="26" spans="1:119" ht="15.75" customHeight="1" thickBot="1">
      <c r="A26" s="116" t="s">
        <v>47</v>
      </c>
      <c r="B26" s="95"/>
      <c r="C26" s="95"/>
      <c r="D26" s="95"/>
      <c r="E26" s="95"/>
      <c r="F26" s="95"/>
      <c r="G26" s="95"/>
      <c r="H26" s="95"/>
      <c r="I26" s="95"/>
      <c r="J26" s="95"/>
      <c r="K26" s="95"/>
      <c r="L26" s="95"/>
      <c r="M26" s="95"/>
      <c r="N26" s="95"/>
      <c r="O26" s="96"/>
    </row>
  </sheetData>
  <mergeCells count="10">
    <mergeCell ref="L24:N24"/>
    <mergeCell ref="A25:O25"/>
    <mergeCell ref="A26:O2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EC20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17" t="s">
        <v>37</v>
      </c>
      <c r="B1" s="118"/>
      <c r="C1" s="118"/>
      <c r="D1" s="118"/>
      <c r="E1" s="118"/>
      <c r="F1" s="118"/>
      <c r="G1" s="118"/>
      <c r="H1" s="118"/>
      <c r="I1" s="118"/>
      <c r="J1" s="118"/>
      <c r="K1" s="118"/>
      <c r="L1" s="118"/>
      <c r="M1" s="118"/>
      <c r="N1" s="118"/>
      <c r="O1" s="119"/>
      <c r="P1" s="7"/>
      <c r="Q1"/>
    </row>
    <row r="2" spans="1:133" ht="24" thickBot="1">
      <c r="A2" s="120" t="s">
        <v>84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2"/>
      <c r="P2" s="7"/>
      <c r="Q2"/>
    </row>
    <row r="3" spans="1:133" ht="18" customHeight="1">
      <c r="A3" s="123" t="s">
        <v>29</v>
      </c>
      <c r="B3" s="104"/>
      <c r="C3" s="105"/>
      <c r="D3" s="124" t="s">
        <v>13</v>
      </c>
      <c r="E3" s="125"/>
      <c r="F3" s="125"/>
      <c r="G3" s="125"/>
      <c r="H3" s="126"/>
      <c r="I3" s="124" t="s">
        <v>14</v>
      </c>
      <c r="J3" s="126"/>
      <c r="K3" s="124" t="s">
        <v>16</v>
      </c>
      <c r="L3" s="126"/>
      <c r="M3" s="34"/>
      <c r="N3" s="35"/>
      <c r="O3" s="127" t="s">
        <v>34</v>
      </c>
      <c r="P3" s="11"/>
      <c r="Q3"/>
    </row>
    <row r="4" spans="1:133" ht="32.25" customHeight="1" thickBot="1">
      <c r="A4" s="106"/>
      <c r="B4" s="107"/>
      <c r="C4" s="108"/>
      <c r="D4" s="32" t="s">
        <v>2</v>
      </c>
      <c r="E4" s="32" t="s">
        <v>30</v>
      </c>
      <c r="F4" s="32" t="s">
        <v>31</v>
      </c>
      <c r="G4" s="32" t="s">
        <v>32</v>
      </c>
      <c r="H4" s="32" t="s">
        <v>3</v>
      </c>
      <c r="I4" s="32" t="s">
        <v>4</v>
      </c>
      <c r="J4" s="33" t="s">
        <v>33</v>
      </c>
      <c r="K4" s="33" t="s">
        <v>5</v>
      </c>
      <c r="L4" s="33" t="s">
        <v>6</v>
      </c>
      <c r="M4" s="33" t="s">
        <v>7</v>
      </c>
      <c r="N4" s="33" t="s">
        <v>15</v>
      </c>
      <c r="O4" s="113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0</v>
      </c>
      <c r="B5" s="24"/>
      <c r="C5" s="24"/>
      <c r="D5" s="25">
        <f t="shared" ref="D5:M5" si="0">SUM(D6:D8)</f>
        <v>17896</v>
      </c>
      <c r="E5" s="25">
        <f t="shared" si="0"/>
        <v>0</v>
      </c>
      <c r="F5" s="25">
        <f t="shared" si="0"/>
        <v>0</v>
      </c>
      <c r="G5" s="25">
        <f t="shared" si="0"/>
        <v>0</v>
      </c>
      <c r="H5" s="25">
        <f t="shared" si="0"/>
        <v>0</v>
      </c>
      <c r="I5" s="25">
        <f t="shared" si="0"/>
        <v>0</v>
      </c>
      <c r="J5" s="25">
        <f t="shared" si="0"/>
        <v>0</v>
      </c>
      <c r="K5" s="25">
        <f t="shared" si="0"/>
        <v>0</v>
      </c>
      <c r="L5" s="25">
        <f t="shared" si="0"/>
        <v>0</v>
      </c>
      <c r="M5" s="25">
        <f t="shared" si="0"/>
        <v>0</v>
      </c>
      <c r="N5" s="26">
        <f t="shared" ref="N5:N16" si="1">SUM(D5:M5)</f>
        <v>17896</v>
      </c>
      <c r="O5" s="31">
        <f t="shared" ref="O5:O16" si="2">(N5/O$18)</f>
        <v>95.700534759358291</v>
      </c>
      <c r="P5" s="6"/>
    </row>
    <row r="6" spans="1:133">
      <c r="A6" s="12"/>
      <c r="B6" s="23">
        <v>312.10000000000002</v>
      </c>
      <c r="C6" s="19" t="s">
        <v>52</v>
      </c>
      <c r="D6" s="43">
        <v>2034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2034</v>
      </c>
      <c r="O6" s="44">
        <f t="shared" si="2"/>
        <v>10.877005347593583</v>
      </c>
      <c r="P6" s="9"/>
    </row>
    <row r="7" spans="1:133">
      <c r="A7" s="12"/>
      <c r="B7" s="23">
        <v>312.60000000000002</v>
      </c>
      <c r="C7" s="19" t="s">
        <v>8</v>
      </c>
      <c r="D7" s="43">
        <v>15810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15810</v>
      </c>
      <c r="O7" s="44">
        <f t="shared" si="2"/>
        <v>84.545454545454547</v>
      </c>
      <c r="P7" s="9"/>
    </row>
    <row r="8" spans="1:133">
      <c r="A8" s="12"/>
      <c r="B8" s="23">
        <v>315</v>
      </c>
      <c r="C8" s="19" t="s">
        <v>74</v>
      </c>
      <c r="D8" s="43">
        <v>52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1"/>
        <v>52</v>
      </c>
      <c r="O8" s="44">
        <f t="shared" si="2"/>
        <v>0.27807486631016043</v>
      </c>
      <c r="P8" s="9"/>
    </row>
    <row r="9" spans="1:133" ht="15.75">
      <c r="A9" s="27" t="s">
        <v>10</v>
      </c>
      <c r="B9" s="28"/>
      <c r="C9" s="29"/>
      <c r="D9" s="30">
        <f t="shared" ref="D9:M9" si="3">SUM(D10:D11)</f>
        <v>25321</v>
      </c>
      <c r="E9" s="30">
        <f t="shared" si="3"/>
        <v>0</v>
      </c>
      <c r="F9" s="30">
        <f t="shared" si="3"/>
        <v>0</v>
      </c>
      <c r="G9" s="30">
        <f t="shared" si="3"/>
        <v>0</v>
      </c>
      <c r="H9" s="30">
        <f t="shared" si="3"/>
        <v>0</v>
      </c>
      <c r="I9" s="30">
        <f t="shared" si="3"/>
        <v>0</v>
      </c>
      <c r="J9" s="30">
        <f t="shared" si="3"/>
        <v>0</v>
      </c>
      <c r="K9" s="30">
        <f t="shared" si="3"/>
        <v>0</v>
      </c>
      <c r="L9" s="30">
        <f t="shared" si="3"/>
        <v>0</v>
      </c>
      <c r="M9" s="30">
        <f t="shared" si="3"/>
        <v>0</v>
      </c>
      <c r="N9" s="41">
        <f t="shared" si="1"/>
        <v>25321</v>
      </c>
      <c r="O9" s="42">
        <f t="shared" si="2"/>
        <v>135.40641711229947</v>
      </c>
      <c r="P9" s="10"/>
    </row>
    <row r="10" spans="1:133">
      <c r="A10" s="12"/>
      <c r="B10" s="23">
        <v>335.12</v>
      </c>
      <c r="C10" s="19" t="s">
        <v>61</v>
      </c>
      <c r="D10" s="43">
        <v>16753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1"/>
        <v>16753</v>
      </c>
      <c r="O10" s="44">
        <f t="shared" si="2"/>
        <v>89.588235294117652</v>
      </c>
      <c r="P10" s="9"/>
    </row>
    <row r="11" spans="1:133">
      <c r="A11" s="12"/>
      <c r="B11" s="23">
        <v>335.18</v>
      </c>
      <c r="C11" s="19" t="s">
        <v>62</v>
      </c>
      <c r="D11" s="43">
        <v>8568</v>
      </c>
      <c r="E11" s="43">
        <v>0</v>
      </c>
      <c r="F11" s="43">
        <v>0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1"/>
        <v>8568</v>
      </c>
      <c r="O11" s="44">
        <f t="shared" si="2"/>
        <v>45.81818181818182</v>
      </c>
      <c r="P11" s="9"/>
    </row>
    <row r="12" spans="1:133" ht="15.75">
      <c r="A12" s="27" t="s">
        <v>17</v>
      </c>
      <c r="B12" s="28"/>
      <c r="C12" s="29"/>
      <c r="D12" s="30">
        <f t="shared" ref="D12:M12" si="4">SUM(D13:D13)</f>
        <v>0</v>
      </c>
      <c r="E12" s="30">
        <f t="shared" si="4"/>
        <v>0</v>
      </c>
      <c r="F12" s="30">
        <f t="shared" si="4"/>
        <v>0</v>
      </c>
      <c r="G12" s="30">
        <f t="shared" si="4"/>
        <v>0</v>
      </c>
      <c r="H12" s="30">
        <f t="shared" si="4"/>
        <v>0</v>
      </c>
      <c r="I12" s="30">
        <f t="shared" si="4"/>
        <v>72729</v>
      </c>
      <c r="J12" s="30">
        <f t="shared" si="4"/>
        <v>0</v>
      </c>
      <c r="K12" s="30">
        <f t="shared" si="4"/>
        <v>0</v>
      </c>
      <c r="L12" s="30">
        <f t="shared" si="4"/>
        <v>0</v>
      </c>
      <c r="M12" s="30">
        <f t="shared" si="4"/>
        <v>0</v>
      </c>
      <c r="N12" s="30">
        <f t="shared" si="1"/>
        <v>72729</v>
      </c>
      <c r="O12" s="42">
        <f t="shared" si="2"/>
        <v>388.92513368983958</v>
      </c>
      <c r="P12" s="10"/>
    </row>
    <row r="13" spans="1:133">
      <c r="A13" s="12"/>
      <c r="B13" s="23">
        <v>343.6</v>
      </c>
      <c r="C13" s="19" t="s">
        <v>21</v>
      </c>
      <c r="D13" s="43">
        <v>0</v>
      </c>
      <c r="E13" s="43">
        <v>0</v>
      </c>
      <c r="F13" s="43">
        <v>0</v>
      </c>
      <c r="G13" s="43">
        <v>0</v>
      </c>
      <c r="H13" s="43">
        <v>0</v>
      </c>
      <c r="I13" s="43">
        <v>72729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72729</v>
      </c>
      <c r="O13" s="44">
        <f t="shared" si="2"/>
        <v>388.92513368983958</v>
      </c>
      <c r="P13" s="9"/>
    </row>
    <row r="14" spans="1:133" ht="15.75">
      <c r="A14" s="27" t="s">
        <v>1</v>
      </c>
      <c r="B14" s="28"/>
      <c r="C14" s="29"/>
      <c r="D14" s="30">
        <f t="shared" ref="D14:M14" si="5">SUM(D15:D15)</f>
        <v>14335</v>
      </c>
      <c r="E14" s="30">
        <f t="shared" si="5"/>
        <v>0</v>
      </c>
      <c r="F14" s="30">
        <f t="shared" si="5"/>
        <v>0</v>
      </c>
      <c r="G14" s="30">
        <f t="shared" si="5"/>
        <v>0</v>
      </c>
      <c r="H14" s="30">
        <f t="shared" si="5"/>
        <v>0</v>
      </c>
      <c r="I14" s="30">
        <f t="shared" si="5"/>
        <v>0</v>
      </c>
      <c r="J14" s="30">
        <f t="shared" si="5"/>
        <v>0</v>
      </c>
      <c r="K14" s="30">
        <f t="shared" si="5"/>
        <v>0</v>
      </c>
      <c r="L14" s="30">
        <f t="shared" si="5"/>
        <v>0</v>
      </c>
      <c r="M14" s="30">
        <f t="shared" si="5"/>
        <v>0</v>
      </c>
      <c r="N14" s="30">
        <f t="shared" si="1"/>
        <v>14335</v>
      </c>
      <c r="O14" s="42">
        <f t="shared" si="2"/>
        <v>76.657754010695186</v>
      </c>
      <c r="P14" s="10"/>
    </row>
    <row r="15" spans="1:133" ht="15.75" thickBot="1">
      <c r="A15" s="12"/>
      <c r="B15" s="23">
        <v>369.9</v>
      </c>
      <c r="C15" s="19" t="s">
        <v>25</v>
      </c>
      <c r="D15" s="43">
        <v>14335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1"/>
        <v>14335</v>
      </c>
      <c r="O15" s="44">
        <f t="shared" si="2"/>
        <v>76.657754010695186</v>
      </c>
      <c r="P15" s="9"/>
    </row>
    <row r="16" spans="1:133" ht="16.5" thickBot="1">
      <c r="A16" s="13" t="s">
        <v>22</v>
      </c>
      <c r="B16" s="21"/>
      <c r="C16" s="20"/>
      <c r="D16" s="14">
        <f>SUM(D5,D9,D12,D14)</f>
        <v>57552</v>
      </c>
      <c r="E16" s="14">
        <f t="shared" ref="E16:M16" si="6">SUM(E5,E9,E12,E14)</f>
        <v>0</v>
      </c>
      <c r="F16" s="14">
        <f t="shared" si="6"/>
        <v>0</v>
      </c>
      <c r="G16" s="14">
        <f t="shared" si="6"/>
        <v>0</v>
      </c>
      <c r="H16" s="14">
        <f t="shared" si="6"/>
        <v>0</v>
      </c>
      <c r="I16" s="14">
        <f t="shared" si="6"/>
        <v>72729</v>
      </c>
      <c r="J16" s="14">
        <f t="shared" si="6"/>
        <v>0</v>
      </c>
      <c r="K16" s="14">
        <f t="shared" si="6"/>
        <v>0</v>
      </c>
      <c r="L16" s="14">
        <f t="shared" si="6"/>
        <v>0</v>
      </c>
      <c r="M16" s="14">
        <f t="shared" si="6"/>
        <v>0</v>
      </c>
      <c r="N16" s="14">
        <f t="shared" si="1"/>
        <v>130281</v>
      </c>
      <c r="O16" s="36">
        <f t="shared" si="2"/>
        <v>696.68983957219257</v>
      </c>
      <c r="P16" s="6"/>
      <c r="Q16" s="2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  <c r="BR16" s="5"/>
      <c r="BS16" s="5"/>
      <c r="BT16" s="5"/>
      <c r="BU16" s="5"/>
      <c r="BV16" s="5"/>
      <c r="BW16" s="5"/>
      <c r="BX16" s="5"/>
      <c r="BY16" s="5"/>
      <c r="BZ16" s="5"/>
      <c r="CA16" s="5"/>
      <c r="CB16" s="5"/>
      <c r="CC16" s="5"/>
      <c r="CD16" s="5"/>
      <c r="CE16" s="5"/>
      <c r="CF16" s="5"/>
      <c r="CG16" s="5"/>
      <c r="CH16" s="5"/>
      <c r="CI16" s="5"/>
      <c r="CJ16" s="5"/>
      <c r="CK16" s="5"/>
      <c r="CL16" s="5"/>
      <c r="CM16" s="5"/>
      <c r="CN16" s="5"/>
      <c r="CO16" s="5"/>
      <c r="CP16" s="5"/>
      <c r="CQ16" s="5"/>
      <c r="CR16" s="5"/>
      <c r="CS16" s="5"/>
      <c r="CT16" s="5"/>
      <c r="CU16" s="5"/>
      <c r="CV16" s="5"/>
      <c r="CW16" s="5"/>
      <c r="CX16" s="5"/>
      <c r="CY16" s="5"/>
      <c r="CZ16" s="5"/>
      <c r="DA16" s="5"/>
      <c r="DB16" s="5"/>
      <c r="DC16" s="5"/>
      <c r="DD16" s="5"/>
      <c r="DE16" s="5"/>
      <c r="DF16" s="5"/>
      <c r="DG16" s="5"/>
      <c r="DH16" s="5"/>
      <c r="DI16" s="5"/>
      <c r="DJ16" s="5"/>
      <c r="DK16" s="5"/>
      <c r="DL16" s="5"/>
      <c r="DM16" s="5"/>
      <c r="DN16" s="5"/>
      <c r="DO16" s="5"/>
    </row>
    <row r="17" spans="1:15">
      <c r="A17" s="15"/>
      <c r="B17" s="17"/>
      <c r="C17" s="17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8"/>
    </row>
    <row r="18" spans="1:15">
      <c r="A18" s="37"/>
      <c r="B18" s="38"/>
      <c r="C18" s="38"/>
      <c r="D18" s="39"/>
      <c r="E18" s="39"/>
      <c r="F18" s="39"/>
      <c r="G18" s="39"/>
      <c r="H18" s="39"/>
      <c r="I18" s="39"/>
      <c r="J18" s="39"/>
      <c r="K18" s="39"/>
      <c r="L18" s="114" t="s">
        <v>85</v>
      </c>
      <c r="M18" s="114"/>
      <c r="N18" s="114"/>
      <c r="O18" s="40">
        <v>187</v>
      </c>
    </row>
    <row r="19" spans="1:15">
      <c r="A19" s="115"/>
      <c r="B19" s="92"/>
      <c r="C19" s="92"/>
      <c r="D19" s="92"/>
      <c r="E19" s="92"/>
      <c r="F19" s="92"/>
      <c r="G19" s="92"/>
      <c r="H19" s="92"/>
      <c r="I19" s="92"/>
      <c r="J19" s="92"/>
      <c r="K19" s="92"/>
      <c r="L19" s="92"/>
      <c r="M19" s="92"/>
      <c r="N19" s="92"/>
      <c r="O19" s="93"/>
    </row>
    <row r="20" spans="1:15" ht="15.75" customHeight="1" thickBot="1">
      <c r="A20" s="116" t="s">
        <v>47</v>
      </c>
      <c r="B20" s="95"/>
      <c r="C20" s="95"/>
      <c r="D20" s="95"/>
      <c r="E20" s="95"/>
      <c r="F20" s="95"/>
      <c r="G20" s="95"/>
      <c r="H20" s="95"/>
      <c r="I20" s="95"/>
      <c r="J20" s="95"/>
      <c r="K20" s="95"/>
      <c r="L20" s="95"/>
      <c r="M20" s="95"/>
      <c r="N20" s="95"/>
      <c r="O20" s="96"/>
    </row>
  </sheetData>
  <mergeCells count="10">
    <mergeCell ref="L18:N18"/>
    <mergeCell ref="A19:O19"/>
    <mergeCell ref="A20:O20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EC23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17" t="s">
        <v>37</v>
      </c>
      <c r="B1" s="118"/>
      <c r="C1" s="118"/>
      <c r="D1" s="118"/>
      <c r="E1" s="118"/>
      <c r="F1" s="118"/>
      <c r="G1" s="118"/>
      <c r="H1" s="118"/>
      <c r="I1" s="118"/>
      <c r="J1" s="118"/>
      <c r="K1" s="118"/>
      <c r="L1" s="118"/>
      <c r="M1" s="118"/>
      <c r="N1" s="118"/>
      <c r="O1" s="119"/>
      <c r="P1" s="7"/>
      <c r="Q1"/>
    </row>
    <row r="2" spans="1:133" ht="24" thickBot="1">
      <c r="A2" s="120" t="s">
        <v>81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2"/>
      <c r="P2" s="7"/>
      <c r="Q2"/>
    </row>
    <row r="3" spans="1:133" ht="18" customHeight="1">
      <c r="A3" s="123" t="s">
        <v>29</v>
      </c>
      <c r="B3" s="104"/>
      <c r="C3" s="105"/>
      <c r="D3" s="124" t="s">
        <v>13</v>
      </c>
      <c r="E3" s="125"/>
      <c r="F3" s="125"/>
      <c r="G3" s="125"/>
      <c r="H3" s="126"/>
      <c r="I3" s="124" t="s">
        <v>14</v>
      </c>
      <c r="J3" s="126"/>
      <c r="K3" s="124" t="s">
        <v>16</v>
      </c>
      <c r="L3" s="126"/>
      <c r="M3" s="34"/>
      <c r="N3" s="35"/>
      <c r="O3" s="127" t="s">
        <v>34</v>
      </c>
      <c r="P3" s="11"/>
      <c r="Q3"/>
    </row>
    <row r="4" spans="1:133" ht="32.25" customHeight="1" thickBot="1">
      <c r="A4" s="106"/>
      <c r="B4" s="107"/>
      <c r="C4" s="108"/>
      <c r="D4" s="32" t="s">
        <v>2</v>
      </c>
      <c r="E4" s="32" t="s">
        <v>30</v>
      </c>
      <c r="F4" s="32" t="s">
        <v>31</v>
      </c>
      <c r="G4" s="32" t="s">
        <v>32</v>
      </c>
      <c r="H4" s="32" t="s">
        <v>3</v>
      </c>
      <c r="I4" s="32" t="s">
        <v>4</v>
      </c>
      <c r="J4" s="33" t="s">
        <v>33</v>
      </c>
      <c r="K4" s="33" t="s">
        <v>5</v>
      </c>
      <c r="L4" s="33" t="s">
        <v>6</v>
      </c>
      <c r="M4" s="33" t="s">
        <v>7</v>
      </c>
      <c r="N4" s="33" t="s">
        <v>15</v>
      </c>
      <c r="O4" s="113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0</v>
      </c>
      <c r="B5" s="24"/>
      <c r="C5" s="24"/>
      <c r="D5" s="25">
        <f t="shared" ref="D5:M5" si="0">SUM(D6:D8)</f>
        <v>10068</v>
      </c>
      <c r="E5" s="25">
        <f t="shared" si="0"/>
        <v>0</v>
      </c>
      <c r="F5" s="25">
        <f t="shared" si="0"/>
        <v>0</v>
      </c>
      <c r="G5" s="25">
        <f t="shared" si="0"/>
        <v>0</v>
      </c>
      <c r="H5" s="25">
        <f t="shared" si="0"/>
        <v>0</v>
      </c>
      <c r="I5" s="25">
        <f t="shared" si="0"/>
        <v>0</v>
      </c>
      <c r="J5" s="25">
        <f t="shared" si="0"/>
        <v>0</v>
      </c>
      <c r="K5" s="25">
        <f t="shared" si="0"/>
        <v>0</v>
      </c>
      <c r="L5" s="25">
        <f t="shared" si="0"/>
        <v>0</v>
      </c>
      <c r="M5" s="25">
        <f t="shared" si="0"/>
        <v>0</v>
      </c>
      <c r="N5" s="26">
        <f t="shared" ref="N5:N19" si="1">SUM(D5:M5)</f>
        <v>10068</v>
      </c>
      <c r="O5" s="31">
        <f t="shared" ref="O5:O19" si="2">(N5/O$21)</f>
        <v>54.12903225806452</v>
      </c>
      <c r="P5" s="6"/>
    </row>
    <row r="6" spans="1:133">
      <c r="A6" s="12"/>
      <c r="B6" s="23">
        <v>311</v>
      </c>
      <c r="C6" s="19" t="s">
        <v>72</v>
      </c>
      <c r="D6" s="43">
        <v>1860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1860</v>
      </c>
      <c r="O6" s="44">
        <f t="shared" si="2"/>
        <v>10</v>
      </c>
      <c r="P6" s="9"/>
    </row>
    <row r="7" spans="1:133">
      <c r="A7" s="12"/>
      <c r="B7" s="23">
        <v>312.60000000000002</v>
      </c>
      <c r="C7" s="19" t="s">
        <v>8</v>
      </c>
      <c r="D7" s="43">
        <v>8165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8165</v>
      </c>
      <c r="O7" s="44">
        <f t="shared" si="2"/>
        <v>43.897849462365592</v>
      </c>
      <c r="P7" s="9"/>
    </row>
    <row r="8" spans="1:133">
      <c r="A8" s="12"/>
      <c r="B8" s="23">
        <v>315</v>
      </c>
      <c r="C8" s="19" t="s">
        <v>74</v>
      </c>
      <c r="D8" s="43">
        <v>43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1"/>
        <v>43</v>
      </c>
      <c r="O8" s="44">
        <f t="shared" si="2"/>
        <v>0.23118279569892472</v>
      </c>
      <c r="P8" s="9"/>
    </row>
    <row r="9" spans="1:133" ht="15.75">
      <c r="A9" s="27" t="s">
        <v>10</v>
      </c>
      <c r="B9" s="28"/>
      <c r="C9" s="29"/>
      <c r="D9" s="30">
        <f t="shared" ref="D9:M9" si="3">SUM(D10:D13)</f>
        <v>119493</v>
      </c>
      <c r="E9" s="30">
        <f t="shared" si="3"/>
        <v>0</v>
      </c>
      <c r="F9" s="30">
        <f t="shared" si="3"/>
        <v>0</v>
      </c>
      <c r="G9" s="30">
        <f t="shared" si="3"/>
        <v>0</v>
      </c>
      <c r="H9" s="30">
        <f t="shared" si="3"/>
        <v>0</v>
      </c>
      <c r="I9" s="30">
        <f t="shared" si="3"/>
        <v>112000</v>
      </c>
      <c r="J9" s="30">
        <f t="shared" si="3"/>
        <v>0</v>
      </c>
      <c r="K9" s="30">
        <f t="shared" si="3"/>
        <v>0</v>
      </c>
      <c r="L9" s="30">
        <f t="shared" si="3"/>
        <v>0</v>
      </c>
      <c r="M9" s="30">
        <f t="shared" si="3"/>
        <v>0</v>
      </c>
      <c r="N9" s="41">
        <f t="shared" si="1"/>
        <v>231493</v>
      </c>
      <c r="O9" s="42">
        <f t="shared" si="2"/>
        <v>1244.5860215053763</v>
      </c>
      <c r="P9" s="10"/>
    </row>
    <row r="10" spans="1:133">
      <c r="A10" s="12"/>
      <c r="B10" s="23">
        <v>334.31</v>
      </c>
      <c r="C10" s="19" t="s">
        <v>82</v>
      </c>
      <c r="D10" s="43">
        <v>0</v>
      </c>
      <c r="E10" s="43">
        <v>0</v>
      </c>
      <c r="F10" s="43">
        <v>0</v>
      </c>
      <c r="G10" s="43">
        <v>0</v>
      </c>
      <c r="H10" s="43">
        <v>0</v>
      </c>
      <c r="I10" s="43">
        <v>112000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1"/>
        <v>112000</v>
      </c>
      <c r="O10" s="44">
        <f t="shared" si="2"/>
        <v>602.15053763440858</v>
      </c>
      <c r="P10" s="9"/>
    </row>
    <row r="11" spans="1:133">
      <c r="A11" s="12"/>
      <c r="B11" s="23">
        <v>334.7</v>
      </c>
      <c r="C11" s="19" t="s">
        <v>43</v>
      </c>
      <c r="D11" s="43">
        <v>106694</v>
      </c>
      <c r="E11" s="43">
        <v>0</v>
      </c>
      <c r="F11" s="43">
        <v>0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1"/>
        <v>106694</v>
      </c>
      <c r="O11" s="44">
        <f t="shared" si="2"/>
        <v>573.6236559139785</v>
      </c>
      <c r="P11" s="9"/>
    </row>
    <row r="12" spans="1:133">
      <c r="A12" s="12"/>
      <c r="B12" s="23">
        <v>335.12</v>
      </c>
      <c r="C12" s="19" t="s">
        <v>61</v>
      </c>
      <c r="D12" s="43">
        <v>9026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3">
        <v>0</v>
      </c>
      <c r="L12" s="43">
        <v>0</v>
      </c>
      <c r="M12" s="43">
        <v>0</v>
      </c>
      <c r="N12" s="43">
        <f t="shared" si="1"/>
        <v>9026</v>
      </c>
      <c r="O12" s="44">
        <f t="shared" si="2"/>
        <v>48.526881720430104</v>
      </c>
      <c r="P12" s="9"/>
    </row>
    <row r="13" spans="1:133">
      <c r="A13" s="12"/>
      <c r="B13" s="23">
        <v>335.18</v>
      </c>
      <c r="C13" s="19" t="s">
        <v>62</v>
      </c>
      <c r="D13" s="43">
        <v>3773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3773</v>
      </c>
      <c r="O13" s="44">
        <f t="shared" si="2"/>
        <v>20.28494623655914</v>
      </c>
      <c r="P13" s="9"/>
    </row>
    <row r="14" spans="1:133" ht="15.75">
      <c r="A14" s="27" t="s">
        <v>17</v>
      </c>
      <c r="B14" s="28"/>
      <c r="C14" s="29"/>
      <c r="D14" s="30">
        <f t="shared" ref="D14:M14" si="4">SUM(D15:D16)</f>
        <v>6457</v>
      </c>
      <c r="E14" s="30">
        <f t="shared" si="4"/>
        <v>0</v>
      </c>
      <c r="F14" s="30">
        <f t="shared" si="4"/>
        <v>0</v>
      </c>
      <c r="G14" s="30">
        <f t="shared" si="4"/>
        <v>0</v>
      </c>
      <c r="H14" s="30">
        <f t="shared" si="4"/>
        <v>0</v>
      </c>
      <c r="I14" s="30">
        <f t="shared" si="4"/>
        <v>62900</v>
      </c>
      <c r="J14" s="30">
        <f t="shared" si="4"/>
        <v>0</v>
      </c>
      <c r="K14" s="30">
        <f t="shared" si="4"/>
        <v>0</v>
      </c>
      <c r="L14" s="30">
        <f t="shared" si="4"/>
        <v>0</v>
      </c>
      <c r="M14" s="30">
        <f t="shared" si="4"/>
        <v>0</v>
      </c>
      <c r="N14" s="30">
        <f t="shared" si="1"/>
        <v>69357</v>
      </c>
      <c r="O14" s="42">
        <f t="shared" si="2"/>
        <v>372.88709677419354</v>
      </c>
      <c r="P14" s="10"/>
    </row>
    <row r="15" spans="1:133">
      <c r="A15" s="12"/>
      <c r="B15" s="23">
        <v>343.2</v>
      </c>
      <c r="C15" s="19" t="s">
        <v>20</v>
      </c>
      <c r="D15" s="43">
        <v>6457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1"/>
        <v>6457</v>
      </c>
      <c r="O15" s="44">
        <f t="shared" si="2"/>
        <v>34.715053763440864</v>
      </c>
      <c r="P15" s="9"/>
    </row>
    <row r="16" spans="1:133">
      <c r="A16" s="12"/>
      <c r="B16" s="23">
        <v>343.6</v>
      </c>
      <c r="C16" s="19" t="s">
        <v>21</v>
      </c>
      <c r="D16" s="43">
        <v>0</v>
      </c>
      <c r="E16" s="43">
        <v>0</v>
      </c>
      <c r="F16" s="43">
        <v>0</v>
      </c>
      <c r="G16" s="43">
        <v>0</v>
      </c>
      <c r="H16" s="43">
        <v>0</v>
      </c>
      <c r="I16" s="43">
        <v>62900</v>
      </c>
      <c r="J16" s="43">
        <v>0</v>
      </c>
      <c r="K16" s="43">
        <v>0</v>
      </c>
      <c r="L16" s="43">
        <v>0</v>
      </c>
      <c r="M16" s="43">
        <v>0</v>
      </c>
      <c r="N16" s="43">
        <f t="shared" si="1"/>
        <v>62900</v>
      </c>
      <c r="O16" s="44">
        <f t="shared" si="2"/>
        <v>338.1720430107527</v>
      </c>
      <c r="P16" s="9"/>
    </row>
    <row r="17" spans="1:119" ht="15.75">
      <c r="A17" s="27" t="s">
        <v>1</v>
      </c>
      <c r="B17" s="28"/>
      <c r="C17" s="29"/>
      <c r="D17" s="30">
        <f t="shared" ref="D17:M17" si="5">SUM(D18:D18)</f>
        <v>24881</v>
      </c>
      <c r="E17" s="30">
        <f t="shared" si="5"/>
        <v>0</v>
      </c>
      <c r="F17" s="30">
        <f t="shared" si="5"/>
        <v>0</v>
      </c>
      <c r="G17" s="30">
        <f t="shared" si="5"/>
        <v>0</v>
      </c>
      <c r="H17" s="30">
        <f t="shared" si="5"/>
        <v>0</v>
      </c>
      <c r="I17" s="30">
        <f t="shared" si="5"/>
        <v>0</v>
      </c>
      <c r="J17" s="30">
        <f t="shared" si="5"/>
        <v>0</v>
      </c>
      <c r="K17" s="30">
        <f t="shared" si="5"/>
        <v>0</v>
      </c>
      <c r="L17" s="30">
        <f t="shared" si="5"/>
        <v>0</v>
      </c>
      <c r="M17" s="30">
        <f t="shared" si="5"/>
        <v>0</v>
      </c>
      <c r="N17" s="30">
        <f t="shared" si="1"/>
        <v>24881</v>
      </c>
      <c r="O17" s="42">
        <f t="shared" si="2"/>
        <v>133.76881720430109</v>
      </c>
      <c r="P17" s="10"/>
    </row>
    <row r="18" spans="1:119" ht="15.75" thickBot="1">
      <c r="A18" s="12"/>
      <c r="B18" s="23">
        <v>369.9</v>
      </c>
      <c r="C18" s="19" t="s">
        <v>25</v>
      </c>
      <c r="D18" s="43">
        <v>24881</v>
      </c>
      <c r="E18" s="43">
        <v>0</v>
      </c>
      <c r="F18" s="43">
        <v>0</v>
      </c>
      <c r="G18" s="43">
        <v>0</v>
      </c>
      <c r="H18" s="43">
        <v>0</v>
      </c>
      <c r="I18" s="43">
        <v>0</v>
      </c>
      <c r="J18" s="43">
        <v>0</v>
      </c>
      <c r="K18" s="43">
        <v>0</v>
      </c>
      <c r="L18" s="43">
        <v>0</v>
      </c>
      <c r="M18" s="43">
        <v>0</v>
      </c>
      <c r="N18" s="43">
        <f t="shared" si="1"/>
        <v>24881</v>
      </c>
      <c r="O18" s="44">
        <f t="shared" si="2"/>
        <v>133.76881720430109</v>
      </c>
      <c r="P18" s="9"/>
    </row>
    <row r="19" spans="1:119" ht="16.5" thickBot="1">
      <c r="A19" s="13" t="s">
        <v>22</v>
      </c>
      <c r="B19" s="21"/>
      <c r="C19" s="20"/>
      <c r="D19" s="14">
        <f>SUM(D5,D9,D14,D17)</f>
        <v>160899</v>
      </c>
      <c r="E19" s="14">
        <f t="shared" ref="E19:M19" si="6">SUM(E5,E9,E14,E17)</f>
        <v>0</v>
      </c>
      <c r="F19" s="14">
        <f t="shared" si="6"/>
        <v>0</v>
      </c>
      <c r="G19" s="14">
        <f t="shared" si="6"/>
        <v>0</v>
      </c>
      <c r="H19" s="14">
        <f t="shared" si="6"/>
        <v>0</v>
      </c>
      <c r="I19" s="14">
        <f t="shared" si="6"/>
        <v>174900</v>
      </c>
      <c r="J19" s="14">
        <f t="shared" si="6"/>
        <v>0</v>
      </c>
      <c r="K19" s="14">
        <f t="shared" si="6"/>
        <v>0</v>
      </c>
      <c r="L19" s="14">
        <f t="shared" si="6"/>
        <v>0</v>
      </c>
      <c r="M19" s="14">
        <f t="shared" si="6"/>
        <v>0</v>
      </c>
      <c r="N19" s="14">
        <f t="shared" si="1"/>
        <v>335799</v>
      </c>
      <c r="O19" s="36">
        <f t="shared" si="2"/>
        <v>1805.3709677419354</v>
      </c>
      <c r="P19" s="6"/>
      <c r="Q19" s="2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  <c r="BU19" s="5"/>
      <c r="BV19" s="5"/>
      <c r="BW19" s="5"/>
      <c r="BX19" s="5"/>
      <c r="BY19" s="5"/>
      <c r="BZ19" s="5"/>
      <c r="CA19" s="5"/>
      <c r="CB19" s="5"/>
      <c r="CC19" s="5"/>
      <c r="CD19" s="5"/>
      <c r="CE19" s="5"/>
      <c r="CF19" s="5"/>
      <c r="CG19" s="5"/>
      <c r="CH19" s="5"/>
      <c r="CI19" s="5"/>
      <c r="CJ19" s="5"/>
      <c r="CK19" s="5"/>
      <c r="CL19" s="5"/>
      <c r="CM19" s="5"/>
      <c r="CN19" s="5"/>
      <c r="CO19" s="5"/>
      <c r="CP19" s="5"/>
      <c r="CQ19" s="5"/>
      <c r="CR19" s="5"/>
      <c r="CS19" s="5"/>
      <c r="CT19" s="5"/>
      <c r="CU19" s="5"/>
      <c r="CV19" s="5"/>
      <c r="CW19" s="5"/>
      <c r="CX19" s="5"/>
      <c r="CY19" s="5"/>
      <c r="CZ19" s="5"/>
      <c r="DA19" s="5"/>
      <c r="DB19" s="5"/>
      <c r="DC19" s="5"/>
      <c r="DD19" s="5"/>
      <c r="DE19" s="5"/>
      <c r="DF19" s="5"/>
      <c r="DG19" s="5"/>
      <c r="DH19" s="5"/>
      <c r="DI19" s="5"/>
      <c r="DJ19" s="5"/>
      <c r="DK19" s="5"/>
      <c r="DL19" s="5"/>
      <c r="DM19" s="5"/>
      <c r="DN19" s="5"/>
      <c r="DO19" s="5"/>
    </row>
    <row r="20" spans="1:119">
      <c r="A20" s="15"/>
      <c r="B20" s="17"/>
      <c r="C20" s="17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8"/>
    </row>
    <row r="21" spans="1:119">
      <c r="A21" s="37"/>
      <c r="B21" s="38"/>
      <c r="C21" s="38"/>
      <c r="D21" s="39"/>
      <c r="E21" s="39"/>
      <c r="F21" s="39"/>
      <c r="G21" s="39"/>
      <c r="H21" s="39"/>
      <c r="I21" s="39"/>
      <c r="J21" s="39"/>
      <c r="K21" s="39"/>
      <c r="L21" s="114" t="s">
        <v>83</v>
      </c>
      <c r="M21" s="114"/>
      <c r="N21" s="114"/>
      <c r="O21" s="40">
        <v>186</v>
      </c>
    </row>
    <row r="22" spans="1:119">
      <c r="A22" s="115"/>
      <c r="B22" s="92"/>
      <c r="C22" s="92"/>
      <c r="D22" s="92"/>
      <c r="E22" s="92"/>
      <c r="F22" s="92"/>
      <c r="G22" s="92"/>
      <c r="H22" s="92"/>
      <c r="I22" s="92"/>
      <c r="J22" s="92"/>
      <c r="K22" s="92"/>
      <c r="L22" s="92"/>
      <c r="M22" s="92"/>
      <c r="N22" s="92"/>
      <c r="O22" s="93"/>
    </row>
    <row r="23" spans="1:119" ht="15.75" customHeight="1" thickBot="1">
      <c r="A23" s="116" t="s">
        <v>47</v>
      </c>
      <c r="B23" s="95"/>
      <c r="C23" s="95"/>
      <c r="D23" s="95"/>
      <c r="E23" s="95"/>
      <c r="F23" s="95"/>
      <c r="G23" s="95"/>
      <c r="H23" s="95"/>
      <c r="I23" s="95"/>
      <c r="J23" s="95"/>
      <c r="K23" s="95"/>
      <c r="L23" s="95"/>
      <c r="M23" s="95"/>
      <c r="N23" s="95"/>
      <c r="O23" s="96"/>
    </row>
  </sheetData>
  <mergeCells count="10">
    <mergeCell ref="L21:N21"/>
    <mergeCell ref="A22:O22"/>
    <mergeCell ref="A23:O23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EC2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17" t="s">
        <v>37</v>
      </c>
      <c r="B1" s="118"/>
      <c r="C1" s="118"/>
      <c r="D1" s="118"/>
      <c r="E1" s="118"/>
      <c r="F1" s="118"/>
      <c r="G1" s="118"/>
      <c r="H1" s="118"/>
      <c r="I1" s="118"/>
      <c r="J1" s="118"/>
      <c r="K1" s="118"/>
      <c r="L1" s="118"/>
      <c r="M1" s="118"/>
      <c r="N1" s="118"/>
      <c r="O1" s="119"/>
      <c r="P1" s="7"/>
      <c r="Q1"/>
    </row>
    <row r="2" spans="1:133" ht="24" thickBot="1">
      <c r="A2" s="120" t="s">
        <v>71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2"/>
      <c r="P2" s="7"/>
      <c r="Q2"/>
    </row>
    <row r="3" spans="1:133" ht="18" customHeight="1">
      <c r="A3" s="123" t="s">
        <v>29</v>
      </c>
      <c r="B3" s="104"/>
      <c r="C3" s="105"/>
      <c r="D3" s="124" t="s">
        <v>13</v>
      </c>
      <c r="E3" s="125"/>
      <c r="F3" s="125"/>
      <c r="G3" s="125"/>
      <c r="H3" s="126"/>
      <c r="I3" s="124" t="s">
        <v>14</v>
      </c>
      <c r="J3" s="126"/>
      <c r="K3" s="124" t="s">
        <v>16</v>
      </c>
      <c r="L3" s="126"/>
      <c r="M3" s="34"/>
      <c r="N3" s="35"/>
      <c r="O3" s="127" t="s">
        <v>34</v>
      </c>
      <c r="P3" s="11"/>
      <c r="Q3"/>
    </row>
    <row r="4" spans="1:133" ht="32.25" customHeight="1" thickBot="1">
      <c r="A4" s="106"/>
      <c r="B4" s="107"/>
      <c r="C4" s="108"/>
      <c r="D4" s="32" t="s">
        <v>2</v>
      </c>
      <c r="E4" s="32" t="s">
        <v>30</v>
      </c>
      <c r="F4" s="32" t="s">
        <v>31</v>
      </c>
      <c r="G4" s="32" t="s">
        <v>32</v>
      </c>
      <c r="H4" s="32" t="s">
        <v>3</v>
      </c>
      <c r="I4" s="32" t="s">
        <v>4</v>
      </c>
      <c r="J4" s="33" t="s">
        <v>33</v>
      </c>
      <c r="K4" s="33" t="s">
        <v>5</v>
      </c>
      <c r="L4" s="33" t="s">
        <v>6</v>
      </c>
      <c r="M4" s="33" t="s">
        <v>7</v>
      </c>
      <c r="N4" s="33" t="s">
        <v>15</v>
      </c>
      <c r="O4" s="113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0</v>
      </c>
      <c r="B5" s="24"/>
      <c r="C5" s="24"/>
      <c r="D5" s="25">
        <f t="shared" ref="D5:M5" si="0">SUM(D6:D10)</f>
        <v>24384</v>
      </c>
      <c r="E5" s="25">
        <f t="shared" si="0"/>
        <v>0</v>
      </c>
      <c r="F5" s="25">
        <f t="shared" si="0"/>
        <v>0</v>
      </c>
      <c r="G5" s="25">
        <f t="shared" si="0"/>
        <v>0</v>
      </c>
      <c r="H5" s="25">
        <f t="shared" si="0"/>
        <v>0</v>
      </c>
      <c r="I5" s="25">
        <f t="shared" si="0"/>
        <v>0</v>
      </c>
      <c r="J5" s="25">
        <f t="shared" si="0"/>
        <v>0</v>
      </c>
      <c r="K5" s="25">
        <f t="shared" si="0"/>
        <v>0</v>
      </c>
      <c r="L5" s="25">
        <f t="shared" si="0"/>
        <v>0</v>
      </c>
      <c r="M5" s="25">
        <f t="shared" si="0"/>
        <v>0</v>
      </c>
      <c r="N5" s="26">
        <f t="shared" ref="N5:N23" si="1">SUM(D5:M5)</f>
        <v>24384</v>
      </c>
      <c r="O5" s="31">
        <f t="shared" ref="O5:O23" si="2">(N5/O$25)</f>
        <v>133.24590163934425</v>
      </c>
      <c r="P5" s="6"/>
    </row>
    <row r="6" spans="1:133">
      <c r="A6" s="12"/>
      <c r="B6" s="23">
        <v>311</v>
      </c>
      <c r="C6" s="19" t="s">
        <v>72</v>
      </c>
      <c r="D6" s="43">
        <v>1220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1220</v>
      </c>
      <c r="O6" s="44">
        <f t="shared" si="2"/>
        <v>6.666666666666667</v>
      </c>
      <c r="P6" s="9"/>
    </row>
    <row r="7" spans="1:133">
      <c r="A7" s="12"/>
      <c r="B7" s="23">
        <v>312.41000000000003</v>
      </c>
      <c r="C7" s="19" t="s">
        <v>73</v>
      </c>
      <c r="D7" s="43">
        <v>5780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5780</v>
      </c>
      <c r="O7" s="44">
        <f t="shared" si="2"/>
        <v>31.584699453551913</v>
      </c>
      <c r="P7" s="9"/>
    </row>
    <row r="8" spans="1:133">
      <c r="A8" s="12"/>
      <c r="B8" s="23">
        <v>312.60000000000002</v>
      </c>
      <c r="C8" s="19" t="s">
        <v>8</v>
      </c>
      <c r="D8" s="43">
        <v>13671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1"/>
        <v>13671</v>
      </c>
      <c r="O8" s="44">
        <f t="shared" si="2"/>
        <v>74.704918032786878</v>
      </c>
      <c r="P8" s="9"/>
    </row>
    <row r="9" spans="1:133">
      <c r="A9" s="12"/>
      <c r="B9" s="23">
        <v>315</v>
      </c>
      <c r="C9" s="19" t="s">
        <v>74</v>
      </c>
      <c r="D9" s="43">
        <v>46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1"/>
        <v>46</v>
      </c>
      <c r="O9" s="44">
        <f t="shared" si="2"/>
        <v>0.25136612021857924</v>
      </c>
      <c r="P9" s="9"/>
    </row>
    <row r="10" spans="1:133">
      <c r="A10" s="12"/>
      <c r="B10" s="23">
        <v>319</v>
      </c>
      <c r="C10" s="19" t="s">
        <v>53</v>
      </c>
      <c r="D10" s="43">
        <v>3667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1"/>
        <v>3667</v>
      </c>
      <c r="O10" s="44">
        <f t="shared" si="2"/>
        <v>20.038251366120218</v>
      </c>
      <c r="P10" s="9"/>
    </row>
    <row r="11" spans="1:133" ht="15.75">
      <c r="A11" s="27" t="s">
        <v>75</v>
      </c>
      <c r="B11" s="28"/>
      <c r="C11" s="29"/>
      <c r="D11" s="30">
        <f t="shared" ref="D11:M11" si="3">SUM(D12:D12)</f>
        <v>3308</v>
      </c>
      <c r="E11" s="30">
        <f t="shared" si="3"/>
        <v>0</v>
      </c>
      <c r="F11" s="30">
        <f t="shared" si="3"/>
        <v>0</v>
      </c>
      <c r="G11" s="30">
        <f t="shared" si="3"/>
        <v>0</v>
      </c>
      <c r="H11" s="30">
        <f t="shared" si="3"/>
        <v>0</v>
      </c>
      <c r="I11" s="30">
        <f t="shared" si="3"/>
        <v>0</v>
      </c>
      <c r="J11" s="30">
        <f t="shared" si="3"/>
        <v>0</v>
      </c>
      <c r="K11" s="30">
        <f t="shared" si="3"/>
        <v>0</v>
      </c>
      <c r="L11" s="30">
        <f t="shared" si="3"/>
        <v>0</v>
      </c>
      <c r="M11" s="30">
        <f t="shared" si="3"/>
        <v>0</v>
      </c>
      <c r="N11" s="41">
        <f t="shared" si="1"/>
        <v>3308</v>
      </c>
      <c r="O11" s="42">
        <f t="shared" si="2"/>
        <v>18.076502732240439</v>
      </c>
      <c r="P11" s="10"/>
    </row>
    <row r="12" spans="1:133">
      <c r="A12" s="12"/>
      <c r="B12" s="23">
        <v>323.10000000000002</v>
      </c>
      <c r="C12" s="19" t="s">
        <v>76</v>
      </c>
      <c r="D12" s="43">
        <v>3308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3">
        <v>0</v>
      </c>
      <c r="L12" s="43">
        <v>0</v>
      </c>
      <c r="M12" s="43">
        <v>0</v>
      </c>
      <c r="N12" s="43">
        <f t="shared" si="1"/>
        <v>3308</v>
      </c>
      <c r="O12" s="44">
        <f t="shared" si="2"/>
        <v>18.076502732240439</v>
      </c>
      <c r="P12" s="9"/>
    </row>
    <row r="13" spans="1:133" ht="15.75">
      <c r="A13" s="27" t="s">
        <v>10</v>
      </c>
      <c r="B13" s="28"/>
      <c r="C13" s="29"/>
      <c r="D13" s="30">
        <f t="shared" ref="D13:M13" si="4">SUM(D14:D16)</f>
        <v>15349</v>
      </c>
      <c r="E13" s="30">
        <f t="shared" si="4"/>
        <v>0</v>
      </c>
      <c r="F13" s="30">
        <f t="shared" si="4"/>
        <v>0</v>
      </c>
      <c r="G13" s="30">
        <f t="shared" si="4"/>
        <v>0</v>
      </c>
      <c r="H13" s="30">
        <f t="shared" si="4"/>
        <v>0</v>
      </c>
      <c r="I13" s="30">
        <f t="shared" si="4"/>
        <v>604967</v>
      </c>
      <c r="J13" s="30">
        <f t="shared" si="4"/>
        <v>0</v>
      </c>
      <c r="K13" s="30">
        <f t="shared" si="4"/>
        <v>0</v>
      </c>
      <c r="L13" s="30">
        <f t="shared" si="4"/>
        <v>0</v>
      </c>
      <c r="M13" s="30">
        <f t="shared" si="4"/>
        <v>0</v>
      </c>
      <c r="N13" s="41">
        <f t="shared" si="1"/>
        <v>620316</v>
      </c>
      <c r="O13" s="42">
        <f t="shared" si="2"/>
        <v>3389.7049180327867</v>
      </c>
      <c r="P13" s="10"/>
    </row>
    <row r="14" spans="1:133">
      <c r="A14" s="12"/>
      <c r="B14" s="23">
        <v>331.31</v>
      </c>
      <c r="C14" s="19" t="s">
        <v>77</v>
      </c>
      <c r="D14" s="43">
        <v>0</v>
      </c>
      <c r="E14" s="43">
        <v>0</v>
      </c>
      <c r="F14" s="43">
        <v>0</v>
      </c>
      <c r="G14" s="43">
        <v>0</v>
      </c>
      <c r="H14" s="43">
        <v>0</v>
      </c>
      <c r="I14" s="43">
        <v>214143</v>
      </c>
      <c r="J14" s="43">
        <v>0</v>
      </c>
      <c r="K14" s="43">
        <v>0</v>
      </c>
      <c r="L14" s="43">
        <v>0</v>
      </c>
      <c r="M14" s="43">
        <v>0</v>
      </c>
      <c r="N14" s="43">
        <f t="shared" si="1"/>
        <v>214143</v>
      </c>
      <c r="O14" s="44">
        <f t="shared" si="2"/>
        <v>1170.1803278688524</v>
      </c>
      <c r="P14" s="9"/>
    </row>
    <row r="15" spans="1:133">
      <c r="A15" s="12"/>
      <c r="B15" s="23">
        <v>334.35</v>
      </c>
      <c r="C15" s="19" t="s">
        <v>42</v>
      </c>
      <c r="D15" s="43">
        <v>0</v>
      </c>
      <c r="E15" s="43">
        <v>0</v>
      </c>
      <c r="F15" s="43">
        <v>0</v>
      </c>
      <c r="G15" s="43">
        <v>0</v>
      </c>
      <c r="H15" s="43">
        <v>0</v>
      </c>
      <c r="I15" s="43">
        <v>390824</v>
      </c>
      <c r="J15" s="43">
        <v>0</v>
      </c>
      <c r="K15" s="43">
        <v>0</v>
      </c>
      <c r="L15" s="43">
        <v>0</v>
      </c>
      <c r="M15" s="43">
        <v>0</v>
      </c>
      <c r="N15" s="43">
        <f t="shared" si="1"/>
        <v>390824</v>
      </c>
      <c r="O15" s="44">
        <f t="shared" si="2"/>
        <v>2135.6502732240438</v>
      </c>
      <c r="P15" s="9"/>
    </row>
    <row r="16" spans="1:133">
      <c r="A16" s="12"/>
      <c r="B16" s="23">
        <v>335.9</v>
      </c>
      <c r="C16" s="19" t="s">
        <v>78</v>
      </c>
      <c r="D16" s="43">
        <v>15349</v>
      </c>
      <c r="E16" s="43">
        <v>0</v>
      </c>
      <c r="F16" s="43">
        <v>0</v>
      </c>
      <c r="G16" s="43">
        <v>0</v>
      </c>
      <c r="H16" s="43">
        <v>0</v>
      </c>
      <c r="I16" s="43">
        <v>0</v>
      </c>
      <c r="J16" s="43">
        <v>0</v>
      </c>
      <c r="K16" s="43">
        <v>0</v>
      </c>
      <c r="L16" s="43">
        <v>0</v>
      </c>
      <c r="M16" s="43">
        <v>0</v>
      </c>
      <c r="N16" s="43">
        <f t="shared" si="1"/>
        <v>15349</v>
      </c>
      <c r="O16" s="44">
        <f t="shared" si="2"/>
        <v>83.874316939890704</v>
      </c>
      <c r="P16" s="9"/>
    </row>
    <row r="17" spans="1:119" ht="15.75">
      <c r="A17" s="27" t="s">
        <v>17</v>
      </c>
      <c r="B17" s="28"/>
      <c r="C17" s="29"/>
      <c r="D17" s="30">
        <f>SUM(D18)</f>
        <v>0</v>
      </c>
      <c r="E17" s="30">
        <f t="shared" ref="E17:M17" si="5">SUM(E18)</f>
        <v>0</v>
      </c>
      <c r="F17" s="30">
        <f t="shared" si="5"/>
        <v>0</v>
      </c>
      <c r="G17" s="30">
        <f t="shared" si="5"/>
        <v>0</v>
      </c>
      <c r="H17" s="30">
        <f t="shared" si="5"/>
        <v>0</v>
      </c>
      <c r="I17" s="30">
        <f t="shared" si="5"/>
        <v>69574</v>
      </c>
      <c r="J17" s="30">
        <f t="shared" si="5"/>
        <v>0</v>
      </c>
      <c r="K17" s="30">
        <f t="shared" si="5"/>
        <v>0</v>
      </c>
      <c r="L17" s="30">
        <f t="shared" si="5"/>
        <v>0</v>
      </c>
      <c r="M17" s="30">
        <f t="shared" si="5"/>
        <v>0</v>
      </c>
      <c r="N17" s="30">
        <f>SUM(D17:M17)</f>
        <v>69574</v>
      </c>
      <c r="O17" s="42">
        <f t="shared" si="2"/>
        <v>380.1857923497268</v>
      </c>
      <c r="P17" s="9"/>
    </row>
    <row r="18" spans="1:119">
      <c r="A18" s="12"/>
      <c r="B18" s="23">
        <v>343.6</v>
      </c>
      <c r="C18" s="19" t="s">
        <v>21</v>
      </c>
      <c r="D18" s="43">
        <v>0</v>
      </c>
      <c r="E18" s="43">
        <v>0</v>
      </c>
      <c r="F18" s="43">
        <v>0</v>
      </c>
      <c r="G18" s="43">
        <v>0</v>
      </c>
      <c r="H18" s="43">
        <v>0</v>
      </c>
      <c r="I18" s="43">
        <v>69574</v>
      </c>
      <c r="J18" s="43">
        <v>0</v>
      </c>
      <c r="K18" s="43">
        <v>0</v>
      </c>
      <c r="L18" s="43">
        <v>0</v>
      </c>
      <c r="M18" s="43">
        <v>0</v>
      </c>
      <c r="N18" s="43">
        <f>SUM(D18:M18)</f>
        <v>69574</v>
      </c>
      <c r="O18" s="44">
        <f t="shared" si="2"/>
        <v>380.1857923497268</v>
      </c>
      <c r="P18" s="9"/>
    </row>
    <row r="19" spans="1:119" ht="15.75">
      <c r="A19" s="27" t="s">
        <v>1</v>
      </c>
      <c r="B19" s="28"/>
      <c r="C19" s="29"/>
      <c r="D19" s="30">
        <f>SUM(D20)</f>
        <v>3125</v>
      </c>
      <c r="E19" s="30">
        <f t="shared" ref="E19:M19" si="6">SUM(E20)</f>
        <v>0</v>
      </c>
      <c r="F19" s="30">
        <f t="shared" si="6"/>
        <v>0</v>
      </c>
      <c r="G19" s="30">
        <f t="shared" si="6"/>
        <v>0</v>
      </c>
      <c r="H19" s="30">
        <f t="shared" si="6"/>
        <v>0</v>
      </c>
      <c r="I19" s="30">
        <f t="shared" si="6"/>
        <v>0</v>
      </c>
      <c r="J19" s="30">
        <f t="shared" si="6"/>
        <v>0</v>
      </c>
      <c r="K19" s="30">
        <f t="shared" si="6"/>
        <v>0</v>
      </c>
      <c r="L19" s="30">
        <f t="shared" si="6"/>
        <v>0</v>
      </c>
      <c r="M19" s="30">
        <f t="shared" si="6"/>
        <v>0</v>
      </c>
      <c r="N19" s="30">
        <f t="shared" si="1"/>
        <v>3125</v>
      </c>
      <c r="O19" s="42">
        <f t="shared" si="2"/>
        <v>17.076502732240439</v>
      </c>
      <c r="P19" s="10"/>
    </row>
    <row r="20" spans="1:119">
      <c r="A20" s="12"/>
      <c r="B20" s="23">
        <v>362</v>
      </c>
      <c r="C20" s="19" t="s">
        <v>79</v>
      </c>
      <c r="D20" s="43">
        <v>3125</v>
      </c>
      <c r="E20" s="43">
        <v>0</v>
      </c>
      <c r="F20" s="43">
        <v>0</v>
      </c>
      <c r="G20" s="43">
        <v>0</v>
      </c>
      <c r="H20" s="43">
        <v>0</v>
      </c>
      <c r="I20" s="43">
        <v>0</v>
      </c>
      <c r="J20" s="43">
        <v>0</v>
      </c>
      <c r="K20" s="43">
        <v>0</v>
      </c>
      <c r="L20" s="43">
        <v>0</v>
      </c>
      <c r="M20" s="43">
        <v>0</v>
      </c>
      <c r="N20" s="43">
        <f t="shared" si="1"/>
        <v>3125</v>
      </c>
      <c r="O20" s="44">
        <f t="shared" si="2"/>
        <v>17.076502732240439</v>
      </c>
      <c r="P20" s="9"/>
    </row>
    <row r="21" spans="1:119" ht="15.75">
      <c r="A21" s="27" t="s">
        <v>18</v>
      </c>
      <c r="B21" s="28"/>
      <c r="C21" s="29"/>
      <c r="D21" s="30">
        <f>SUM(D22)</f>
        <v>100200</v>
      </c>
      <c r="E21" s="30">
        <f t="shared" ref="E21:M21" si="7">SUM(E22)</f>
        <v>0</v>
      </c>
      <c r="F21" s="30">
        <f t="shared" si="7"/>
        <v>0</v>
      </c>
      <c r="G21" s="30">
        <f t="shared" si="7"/>
        <v>0</v>
      </c>
      <c r="H21" s="30">
        <f t="shared" si="7"/>
        <v>0</v>
      </c>
      <c r="I21" s="30">
        <f t="shared" si="7"/>
        <v>0</v>
      </c>
      <c r="J21" s="30">
        <f t="shared" si="7"/>
        <v>0</v>
      </c>
      <c r="K21" s="30">
        <f t="shared" si="7"/>
        <v>0</v>
      </c>
      <c r="L21" s="30">
        <f t="shared" si="7"/>
        <v>0</v>
      </c>
      <c r="M21" s="30">
        <f t="shared" si="7"/>
        <v>0</v>
      </c>
      <c r="N21" s="30">
        <f>SUM(D21:M21)</f>
        <v>100200</v>
      </c>
      <c r="O21" s="42">
        <f t="shared" si="2"/>
        <v>547.54098360655735</v>
      </c>
      <c r="P21" s="9"/>
    </row>
    <row r="22" spans="1:119" ht="15.75" thickBot="1">
      <c r="A22" s="12"/>
      <c r="B22" s="23">
        <v>384</v>
      </c>
      <c r="C22" s="19" t="s">
        <v>64</v>
      </c>
      <c r="D22" s="43">
        <v>100200</v>
      </c>
      <c r="E22" s="43">
        <v>0</v>
      </c>
      <c r="F22" s="43">
        <v>0</v>
      </c>
      <c r="G22" s="43">
        <v>0</v>
      </c>
      <c r="H22" s="43">
        <v>0</v>
      </c>
      <c r="I22" s="43">
        <v>0</v>
      </c>
      <c r="J22" s="43">
        <v>0</v>
      </c>
      <c r="K22" s="43">
        <v>0</v>
      </c>
      <c r="L22" s="43">
        <v>0</v>
      </c>
      <c r="M22" s="43">
        <v>0</v>
      </c>
      <c r="N22" s="43">
        <f>SUM(D22:M22)</f>
        <v>100200</v>
      </c>
      <c r="O22" s="44">
        <f t="shared" si="2"/>
        <v>547.54098360655735</v>
      </c>
      <c r="P22" s="9"/>
    </row>
    <row r="23" spans="1:119" ht="16.5" thickBot="1">
      <c r="A23" s="13" t="s">
        <v>22</v>
      </c>
      <c r="B23" s="21"/>
      <c r="C23" s="20"/>
      <c r="D23" s="14">
        <f>SUM(D5,D11,D13,D17,D19,D21)</f>
        <v>146366</v>
      </c>
      <c r="E23" s="14">
        <f t="shared" ref="E23:M23" si="8">SUM(E5,E11,E13,E17,E19,E21)</f>
        <v>0</v>
      </c>
      <c r="F23" s="14">
        <f t="shared" si="8"/>
        <v>0</v>
      </c>
      <c r="G23" s="14">
        <f t="shared" si="8"/>
        <v>0</v>
      </c>
      <c r="H23" s="14">
        <f t="shared" si="8"/>
        <v>0</v>
      </c>
      <c r="I23" s="14">
        <f t="shared" si="8"/>
        <v>674541</v>
      </c>
      <c r="J23" s="14">
        <f t="shared" si="8"/>
        <v>0</v>
      </c>
      <c r="K23" s="14">
        <f t="shared" si="8"/>
        <v>0</v>
      </c>
      <c r="L23" s="14">
        <f t="shared" si="8"/>
        <v>0</v>
      </c>
      <c r="M23" s="14">
        <f t="shared" si="8"/>
        <v>0</v>
      </c>
      <c r="N23" s="14">
        <f t="shared" si="1"/>
        <v>820907</v>
      </c>
      <c r="O23" s="36">
        <f t="shared" si="2"/>
        <v>4485.8306010928964</v>
      </c>
      <c r="P23" s="6"/>
      <c r="Q23" s="2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  <c r="BW23" s="5"/>
      <c r="BX23" s="5"/>
      <c r="BY23" s="5"/>
      <c r="BZ23" s="5"/>
      <c r="CA23" s="5"/>
      <c r="CB23" s="5"/>
      <c r="CC23" s="5"/>
      <c r="CD23" s="5"/>
      <c r="CE23" s="5"/>
      <c r="CF23" s="5"/>
      <c r="CG23" s="5"/>
      <c r="CH23" s="5"/>
      <c r="CI23" s="5"/>
      <c r="CJ23" s="5"/>
      <c r="CK23" s="5"/>
      <c r="CL23" s="5"/>
      <c r="CM23" s="5"/>
      <c r="CN23" s="5"/>
      <c r="CO23" s="5"/>
      <c r="CP23" s="5"/>
      <c r="CQ23" s="5"/>
      <c r="CR23" s="5"/>
      <c r="CS23" s="5"/>
      <c r="CT23" s="5"/>
      <c r="CU23" s="5"/>
      <c r="CV23" s="5"/>
      <c r="CW23" s="5"/>
      <c r="CX23" s="5"/>
      <c r="CY23" s="5"/>
      <c r="CZ23" s="5"/>
      <c r="DA23" s="5"/>
      <c r="DB23" s="5"/>
      <c r="DC23" s="5"/>
      <c r="DD23" s="5"/>
      <c r="DE23" s="5"/>
      <c r="DF23" s="5"/>
      <c r="DG23" s="5"/>
      <c r="DH23" s="5"/>
      <c r="DI23" s="5"/>
      <c r="DJ23" s="5"/>
      <c r="DK23" s="5"/>
      <c r="DL23" s="5"/>
      <c r="DM23" s="5"/>
      <c r="DN23" s="5"/>
      <c r="DO23" s="5"/>
    </row>
    <row r="24" spans="1:119">
      <c r="A24" s="15"/>
      <c r="B24" s="17"/>
      <c r="C24" s="17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8"/>
    </row>
    <row r="25" spans="1:119">
      <c r="A25" s="37"/>
      <c r="B25" s="38"/>
      <c r="C25" s="38"/>
      <c r="D25" s="39"/>
      <c r="E25" s="39"/>
      <c r="F25" s="39"/>
      <c r="G25" s="39"/>
      <c r="H25" s="39"/>
      <c r="I25" s="39"/>
      <c r="J25" s="39"/>
      <c r="K25" s="39"/>
      <c r="L25" s="114" t="s">
        <v>80</v>
      </c>
      <c r="M25" s="114"/>
      <c r="N25" s="114"/>
      <c r="O25" s="40">
        <v>183</v>
      </c>
    </row>
    <row r="26" spans="1:119">
      <c r="A26" s="115"/>
      <c r="B26" s="92"/>
      <c r="C26" s="92"/>
      <c r="D26" s="92"/>
      <c r="E26" s="92"/>
      <c r="F26" s="92"/>
      <c r="G26" s="92"/>
      <c r="H26" s="92"/>
      <c r="I26" s="92"/>
      <c r="J26" s="92"/>
      <c r="K26" s="92"/>
      <c r="L26" s="92"/>
      <c r="M26" s="92"/>
      <c r="N26" s="92"/>
      <c r="O26" s="93"/>
    </row>
    <row r="27" spans="1:119" ht="15.75" customHeight="1" thickBot="1">
      <c r="A27" s="116" t="s">
        <v>47</v>
      </c>
      <c r="B27" s="95"/>
      <c r="C27" s="95"/>
      <c r="D27" s="95"/>
      <c r="E27" s="95"/>
      <c r="F27" s="95"/>
      <c r="G27" s="95"/>
      <c r="H27" s="95"/>
      <c r="I27" s="95"/>
      <c r="J27" s="95"/>
      <c r="K27" s="95"/>
      <c r="L27" s="95"/>
      <c r="M27" s="95"/>
      <c r="N27" s="95"/>
      <c r="O27" s="96"/>
    </row>
  </sheetData>
  <mergeCells count="10">
    <mergeCell ref="L25:N25"/>
    <mergeCell ref="A26:O26"/>
    <mergeCell ref="A27:O2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horizontalDpi="1200" verticalDpi="1200" r:id="rId1"/>
  <headerFooter>
    <oddFooter>&amp;L&amp;14Office of Economic and Demographic Research&amp;R&amp;14Page &amp;P of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EC24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17" t="s">
        <v>37</v>
      </c>
      <c r="B1" s="118"/>
      <c r="C1" s="118"/>
      <c r="D1" s="118"/>
      <c r="E1" s="118"/>
      <c r="F1" s="118"/>
      <c r="G1" s="118"/>
      <c r="H1" s="118"/>
      <c r="I1" s="118"/>
      <c r="J1" s="118"/>
      <c r="K1" s="118"/>
      <c r="L1" s="118"/>
      <c r="M1" s="118"/>
      <c r="N1" s="118"/>
      <c r="O1" s="119"/>
      <c r="P1" s="7"/>
      <c r="Q1"/>
    </row>
    <row r="2" spans="1:133" ht="24" thickBot="1">
      <c r="A2" s="120" t="s">
        <v>69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2"/>
      <c r="P2" s="7"/>
      <c r="Q2"/>
    </row>
    <row r="3" spans="1:133" ht="18" customHeight="1">
      <c r="A3" s="123" t="s">
        <v>29</v>
      </c>
      <c r="B3" s="104"/>
      <c r="C3" s="105"/>
      <c r="D3" s="124" t="s">
        <v>13</v>
      </c>
      <c r="E3" s="125"/>
      <c r="F3" s="125"/>
      <c r="G3" s="125"/>
      <c r="H3" s="126"/>
      <c r="I3" s="124" t="s">
        <v>14</v>
      </c>
      <c r="J3" s="126"/>
      <c r="K3" s="124" t="s">
        <v>16</v>
      </c>
      <c r="L3" s="126"/>
      <c r="M3" s="34"/>
      <c r="N3" s="35"/>
      <c r="O3" s="127" t="s">
        <v>34</v>
      </c>
      <c r="P3" s="11"/>
      <c r="Q3"/>
    </row>
    <row r="4" spans="1:133" ht="32.25" customHeight="1" thickBot="1">
      <c r="A4" s="106"/>
      <c r="B4" s="107"/>
      <c r="C4" s="108"/>
      <c r="D4" s="32" t="s">
        <v>2</v>
      </c>
      <c r="E4" s="32" t="s">
        <v>30</v>
      </c>
      <c r="F4" s="32" t="s">
        <v>31</v>
      </c>
      <c r="G4" s="32" t="s">
        <v>32</v>
      </c>
      <c r="H4" s="32" t="s">
        <v>3</v>
      </c>
      <c r="I4" s="32" t="s">
        <v>4</v>
      </c>
      <c r="J4" s="33" t="s">
        <v>33</v>
      </c>
      <c r="K4" s="33" t="s">
        <v>5</v>
      </c>
      <c r="L4" s="33" t="s">
        <v>6</v>
      </c>
      <c r="M4" s="33" t="s">
        <v>7</v>
      </c>
      <c r="N4" s="33" t="s">
        <v>15</v>
      </c>
      <c r="O4" s="113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0</v>
      </c>
      <c r="B5" s="24"/>
      <c r="C5" s="24"/>
      <c r="D5" s="25">
        <f t="shared" ref="D5:M5" si="0">SUM(D6:D8)</f>
        <v>22804</v>
      </c>
      <c r="E5" s="25">
        <f t="shared" si="0"/>
        <v>0</v>
      </c>
      <c r="F5" s="25">
        <f t="shared" si="0"/>
        <v>0</v>
      </c>
      <c r="G5" s="25">
        <f t="shared" si="0"/>
        <v>0</v>
      </c>
      <c r="H5" s="25">
        <f t="shared" si="0"/>
        <v>0</v>
      </c>
      <c r="I5" s="25">
        <f t="shared" si="0"/>
        <v>0</v>
      </c>
      <c r="J5" s="25">
        <f t="shared" si="0"/>
        <v>0</v>
      </c>
      <c r="K5" s="25">
        <f t="shared" si="0"/>
        <v>0</v>
      </c>
      <c r="L5" s="25">
        <f t="shared" si="0"/>
        <v>0</v>
      </c>
      <c r="M5" s="25">
        <f t="shared" si="0"/>
        <v>0</v>
      </c>
      <c r="N5" s="26">
        <f t="shared" ref="N5:N20" si="1">SUM(D5:M5)</f>
        <v>22804</v>
      </c>
      <c r="O5" s="31">
        <f t="shared" ref="O5:O20" si="2">(N5/O$22)</f>
        <v>124.61202185792349</v>
      </c>
      <c r="P5" s="6"/>
    </row>
    <row r="6" spans="1:133">
      <c r="A6" s="12"/>
      <c r="B6" s="23">
        <v>312.60000000000002</v>
      </c>
      <c r="C6" s="19" t="s">
        <v>8</v>
      </c>
      <c r="D6" s="43">
        <v>9863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9863</v>
      </c>
      <c r="O6" s="44">
        <f t="shared" si="2"/>
        <v>53.896174863387976</v>
      </c>
      <c r="P6" s="9"/>
    </row>
    <row r="7" spans="1:133">
      <c r="A7" s="12"/>
      <c r="B7" s="23">
        <v>314.10000000000002</v>
      </c>
      <c r="C7" s="19" t="s">
        <v>60</v>
      </c>
      <c r="D7" s="43">
        <v>12749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12749</v>
      </c>
      <c r="O7" s="44">
        <f t="shared" si="2"/>
        <v>69.666666666666671</v>
      </c>
      <c r="P7" s="9"/>
    </row>
    <row r="8" spans="1:133">
      <c r="A8" s="12"/>
      <c r="B8" s="23">
        <v>314.89999999999998</v>
      </c>
      <c r="C8" s="19" t="s">
        <v>9</v>
      </c>
      <c r="D8" s="43">
        <v>192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1"/>
        <v>192</v>
      </c>
      <c r="O8" s="44">
        <f t="shared" si="2"/>
        <v>1.0491803278688525</v>
      </c>
      <c r="P8" s="9"/>
    </row>
    <row r="9" spans="1:133" ht="15.75">
      <c r="A9" s="27" t="s">
        <v>10</v>
      </c>
      <c r="B9" s="28"/>
      <c r="C9" s="29"/>
      <c r="D9" s="30">
        <f t="shared" ref="D9:M9" si="3">SUM(D10:D11)</f>
        <v>19207</v>
      </c>
      <c r="E9" s="30">
        <f t="shared" si="3"/>
        <v>0</v>
      </c>
      <c r="F9" s="30">
        <f t="shared" si="3"/>
        <v>0</v>
      </c>
      <c r="G9" s="30">
        <f t="shared" si="3"/>
        <v>0</v>
      </c>
      <c r="H9" s="30">
        <f t="shared" si="3"/>
        <v>0</v>
      </c>
      <c r="I9" s="30">
        <f t="shared" si="3"/>
        <v>0</v>
      </c>
      <c r="J9" s="30">
        <f t="shared" si="3"/>
        <v>0</v>
      </c>
      <c r="K9" s="30">
        <f t="shared" si="3"/>
        <v>0</v>
      </c>
      <c r="L9" s="30">
        <f t="shared" si="3"/>
        <v>0</v>
      </c>
      <c r="M9" s="30">
        <f t="shared" si="3"/>
        <v>0</v>
      </c>
      <c r="N9" s="41">
        <f t="shared" si="1"/>
        <v>19207</v>
      </c>
      <c r="O9" s="42">
        <f t="shared" si="2"/>
        <v>104.95628415300547</v>
      </c>
      <c r="P9" s="10"/>
    </row>
    <row r="10" spans="1:133">
      <c r="A10" s="12"/>
      <c r="B10" s="23">
        <v>335.12</v>
      </c>
      <c r="C10" s="19" t="s">
        <v>61</v>
      </c>
      <c r="D10" s="43">
        <v>15450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1"/>
        <v>15450</v>
      </c>
      <c r="O10" s="44">
        <f t="shared" si="2"/>
        <v>84.426229508196727</v>
      </c>
      <c r="P10" s="9"/>
    </row>
    <row r="11" spans="1:133">
      <c r="A11" s="12"/>
      <c r="B11" s="23">
        <v>335.18</v>
      </c>
      <c r="C11" s="19" t="s">
        <v>62</v>
      </c>
      <c r="D11" s="43">
        <v>3757</v>
      </c>
      <c r="E11" s="43">
        <v>0</v>
      </c>
      <c r="F11" s="43">
        <v>0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1"/>
        <v>3757</v>
      </c>
      <c r="O11" s="44">
        <f t="shared" si="2"/>
        <v>20.530054644808743</v>
      </c>
      <c r="P11" s="9"/>
    </row>
    <row r="12" spans="1:133" ht="15.75">
      <c r="A12" s="27" t="s">
        <v>17</v>
      </c>
      <c r="B12" s="28"/>
      <c r="C12" s="29"/>
      <c r="D12" s="30">
        <f t="shared" ref="D12:M12" si="4">SUM(D13:D15)</f>
        <v>62631</v>
      </c>
      <c r="E12" s="30">
        <f t="shared" si="4"/>
        <v>0</v>
      </c>
      <c r="F12" s="30">
        <f t="shared" si="4"/>
        <v>0</v>
      </c>
      <c r="G12" s="30">
        <f t="shared" si="4"/>
        <v>0</v>
      </c>
      <c r="H12" s="30">
        <f t="shared" si="4"/>
        <v>0</v>
      </c>
      <c r="I12" s="30">
        <f t="shared" si="4"/>
        <v>0</v>
      </c>
      <c r="J12" s="30">
        <f t="shared" si="4"/>
        <v>0</v>
      </c>
      <c r="K12" s="30">
        <f t="shared" si="4"/>
        <v>0</v>
      </c>
      <c r="L12" s="30">
        <f t="shared" si="4"/>
        <v>0</v>
      </c>
      <c r="M12" s="30">
        <f t="shared" si="4"/>
        <v>0</v>
      </c>
      <c r="N12" s="30">
        <f t="shared" si="1"/>
        <v>62631</v>
      </c>
      <c r="O12" s="42">
        <f t="shared" si="2"/>
        <v>342.24590163934425</v>
      </c>
      <c r="P12" s="10"/>
    </row>
    <row r="13" spans="1:133">
      <c r="A13" s="12"/>
      <c r="B13" s="23">
        <v>341.51</v>
      </c>
      <c r="C13" s="19" t="s">
        <v>63</v>
      </c>
      <c r="D13" s="43">
        <v>1838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1838</v>
      </c>
      <c r="O13" s="44">
        <f t="shared" si="2"/>
        <v>10.043715846994536</v>
      </c>
      <c r="P13" s="9"/>
    </row>
    <row r="14" spans="1:133">
      <c r="A14" s="12"/>
      <c r="B14" s="23">
        <v>343.2</v>
      </c>
      <c r="C14" s="19" t="s">
        <v>20</v>
      </c>
      <c r="D14" s="43">
        <v>6204</v>
      </c>
      <c r="E14" s="43">
        <v>0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1"/>
        <v>6204</v>
      </c>
      <c r="O14" s="44">
        <f t="shared" si="2"/>
        <v>33.901639344262293</v>
      </c>
      <c r="P14" s="9"/>
    </row>
    <row r="15" spans="1:133">
      <c r="A15" s="12"/>
      <c r="B15" s="23">
        <v>343.6</v>
      </c>
      <c r="C15" s="19" t="s">
        <v>21</v>
      </c>
      <c r="D15" s="43">
        <v>54589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1"/>
        <v>54589</v>
      </c>
      <c r="O15" s="44">
        <f t="shared" si="2"/>
        <v>298.30054644808746</v>
      </c>
      <c r="P15" s="9"/>
    </row>
    <row r="16" spans="1:133" ht="15.75">
      <c r="A16" s="27" t="s">
        <v>1</v>
      </c>
      <c r="B16" s="28"/>
      <c r="C16" s="29"/>
      <c r="D16" s="30">
        <f t="shared" ref="D16:M16" si="5">SUM(D17:D17)</f>
        <v>2839</v>
      </c>
      <c r="E16" s="30">
        <f t="shared" si="5"/>
        <v>0</v>
      </c>
      <c r="F16" s="30">
        <f t="shared" si="5"/>
        <v>0</v>
      </c>
      <c r="G16" s="30">
        <f t="shared" si="5"/>
        <v>0</v>
      </c>
      <c r="H16" s="30">
        <f t="shared" si="5"/>
        <v>0</v>
      </c>
      <c r="I16" s="30">
        <f t="shared" si="5"/>
        <v>0</v>
      </c>
      <c r="J16" s="30">
        <f t="shared" si="5"/>
        <v>0</v>
      </c>
      <c r="K16" s="30">
        <f t="shared" si="5"/>
        <v>0</v>
      </c>
      <c r="L16" s="30">
        <f t="shared" si="5"/>
        <v>0</v>
      </c>
      <c r="M16" s="30">
        <f t="shared" si="5"/>
        <v>0</v>
      </c>
      <c r="N16" s="30">
        <f t="shared" si="1"/>
        <v>2839</v>
      </c>
      <c r="O16" s="42">
        <f t="shared" si="2"/>
        <v>15.513661202185792</v>
      </c>
      <c r="P16" s="10"/>
    </row>
    <row r="17" spans="1:119">
      <c r="A17" s="12"/>
      <c r="B17" s="23">
        <v>369.9</v>
      </c>
      <c r="C17" s="19" t="s">
        <v>25</v>
      </c>
      <c r="D17" s="43">
        <v>2839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1"/>
        <v>2839</v>
      </c>
      <c r="O17" s="44">
        <f t="shared" si="2"/>
        <v>15.513661202185792</v>
      </c>
      <c r="P17" s="9"/>
    </row>
    <row r="18" spans="1:119" ht="15.75">
      <c r="A18" s="27" t="s">
        <v>18</v>
      </c>
      <c r="B18" s="28"/>
      <c r="C18" s="29"/>
      <c r="D18" s="30">
        <f t="shared" ref="D18:M18" si="6">SUM(D19:D19)</f>
        <v>44488</v>
      </c>
      <c r="E18" s="30">
        <f t="shared" si="6"/>
        <v>0</v>
      </c>
      <c r="F18" s="30">
        <f t="shared" si="6"/>
        <v>0</v>
      </c>
      <c r="G18" s="30">
        <f t="shared" si="6"/>
        <v>0</v>
      </c>
      <c r="H18" s="30">
        <f t="shared" si="6"/>
        <v>0</v>
      </c>
      <c r="I18" s="30">
        <f t="shared" si="6"/>
        <v>0</v>
      </c>
      <c r="J18" s="30">
        <f t="shared" si="6"/>
        <v>0</v>
      </c>
      <c r="K18" s="30">
        <f t="shared" si="6"/>
        <v>0</v>
      </c>
      <c r="L18" s="30">
        <f t="shared" si="6"/>
        <v>0</v>
      </c>
      <c r="M18" s="30">
        <f t="shared" si="6"/>
        <v>0</v>
      </c>
      <c r="N18" s="30">
        <f t="shared" si="1"/>
        <v>44488</v>
      </c>
      <c r="O18" s="42">
        <f t="shared" si="2"/>
        <v>243.10382513661202</v>
      </c>
      <c r="P18" s="9"/>
    </row>
    <row r="19" spans="1:119" ht="15.75" thickBot="1">
      <c r="A19" s="12"/>
      <c r="B19" s="23">
        <v>389.3</v>
      </c>
      <c r="C19" s="19" t="s">
        <v>65</v>
      </c>
      <c r="D19" s="43">
        <v>44488</v>
      </c>
      <c r="E19" s="43">
        <v>0</v>
      </c>
      <c r="F19" s="43">
        <v>0</v>
      </c>
      <c r="G19" s="43">
        <v>0</v>
      </c>
      <c r="H19" s="43">
        <v>0</v>
      </c>
      <c r="I19" s="43">
        <v>0</v>
      </c>
      <c r="J19" s="43">
        <v>0</v>
      </c>
      <c r="K19" s="43">
        <v>0</v>
      </c>
      <c r="L19" s="43">
        <v>0</v>
      </c>
      <c r="M19" s="43">
        <v>0</v>
      </c>
      <c r="N19" s="43">
        <f t="shared" si="1"/>
        <v>44488</v>
      </c>
      <c r="O19" s="44">
        <f t="shared" si="2"/>
        <v>243.10382513661202</v>
      </c>
      <c r="P19" s="9"/>
    </row>
    <row r="20" spans="1:119" ht="16.5" thickBot="1">
      <c r="A20" s="13" t="s">
        <v>22</v>
      </c>
      <c r="B20" s="21"/>
      <c r="C20" s="20"/>
      <c r="D20" s="14">
        <f>SUM(D5,D9,D12,D16,D18)</f>
        <v>151969</v>
      </c>
      <c r="E20" s="14">
        <f t="shared" ref="E20:M20" si="7">SUM(E5,E9,E12,E16,E18)</f>
        <v>0</v>
      </c>
      <c r="F20" s="14">
        <f t="shared" si="7"/>
        <v>0</v>
      </c>
      <c r="G20" s="14">
        <f t="shared" si="7"/>
        <v>0</v>
      </c>
      <c r="H20" s="14">
        <f t="shared" si="7"/>
        <v>0</v>
      </c>
      <c r="I20" s="14">
        <f t="shared" si="7"/>
        <v>0</v>
      </c>
      <c r="J20" s="14">
        <f t="shared" si="7"/>
        <v>0</v>
      </c>
      <c r="K20" s="14">
        <f t="shared" si="7"/>
        <v>0</v>
      </c>
      <c r="L20" s="14">
        <f t="shared" si="7"/>
        <v>0</v>
      </c>
      <c r="M20" s="14">
        <f t="shared" si="7"/>
        <v>0</v>
      </c>
      <c r="N20" s="14">
        <f t="shared" si="1"/>
        <v>151969</v>
      </c>
      <c r="O20" s="36">
        <f t="shared" si="2"/>
        <v>830.43169398907105</v>
      </c>
      <c r="P20" s="6"/>
      <c r="Q20" s="2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  <c r="BZ20" s="5"/>
      <c r="CA20" s="5"/>
      <c r="CB20" s="5"/>
      <c r="CC20" s="5"/>
      <c r="CD20" s="5"/>
      <c r="CE20" s="5"/>
      <c r="CF20" s="5"/>
      <c r="CG20" s="5"/>
      <c r="CH20" s="5"/>
      <c r="CI20" s="5"/>
      <c r="CJ20" s="5"/>
      <c r="CK20" s="5"/>
      <c r="CL20" s="5"/>
      <c r="CM20" s="5"/>
      <c r="CN20" s="5"/>
      <c r="CO20" s="5"/>
      <c r="CP20" s="5"/>
      <c r="CQ20" s="5"/>
      <c r="CR20" s="5"/>
      <c r="CS20" s="5"/>
      <c r="CT20" s="5"/>
      <c r="CU20" s="5"/>
      <c r="CV20" s="5"/>
      <c r="CW20" s="5"/>
      <c r="CX20" s="5"/>
      <c r="CY20" s="5"/>
      <c r="CZ20" s="5"/>
      <c r="DA20" s="5"/>
      <c r="DB20" s="5"/>
      <c r="DC20" s="5"/>
      <c r="DD20" s="5"/>
      <c r="DE20" s="5"/>
      <c r="DF20" s="5"/>
      <c r="DG20" s="5"/>
      <c r="DH20" s="5"/>
      <c r="DI20" s="5"/>
      <c r="DJ20" s="5"/>
      <c r="DK20" s="5"/>
      <c r="DL20" s="5"/>
      <c r="DM20" s="5"/>
      <c r="DN20" s="5"/>
      <c r="DO20" s="5"/>
    </row>
    <row r="21" spans="1:119">
      <c r="A21" s="15"/>
      <c r="B21" s="17"/>
      <c r="C21" s="17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8"/>
    </row>
    <row r="22" spans="1:119">
      <c r="A22" s="37"/>
      <c r="B22" s="38"/>
      <c r="C22" s="38"/>
      <c r="D22" s="39"/>
      <c r="E22" s="39"/>
      <c r="F22" s="39"/>
      <c r="G22" s="39"/>
      <c r="H22" s="39"/>
      <c r="I22" s="39"/>
      <c r="J22" s="39"/>
      <c r="K22" s="39"/>
      <c r="L22" s="114" t="s">
        <v>70</v>
      </c>
      <c r="M22" s="114"/>
      <c r="N22" s="114"/>
      <c r="O22" s="40">
        <v>183</v>
      </c>
    </row>
    <row r="23" spans="1:119">
      <c r="A23" s="115"/>
      <c r="B23" s="92"/>
      <c r="C23" s="92"/>
      <c r="D23" s="92"/>
      <c r="E23" s="92"/>
      <c r="F23" s="92"/>
      <c r="G23" s="92"/>
      <c r="H23" s="92"/>
      <c r="I23" s="92"/>
      <c r="J23" s="92"/>
      <c r="K23" s="92"/>
      <c r="L23" s="92"/>
      <c r="M23" s="92"/>
      <c r="N23" s="92"/>
      <c r="O23" s="93"/>
    </row>
    <row r="24" spans="1:119" ht="15.75" customHeight="1" thickBot="1">
      <c r="A24" s="116" t="s">
        <v>47</v>
      </c>
      <c r="B24" s="95"/>
      <c r="C24" s="95"/>
      <c r="D24" s="95"/>
      <c r="E24" s="95"/>
      <c r="F24" s="95"/>
      <c r="G24" s="95"/>
      <c r="H24" s="95"/>
      <c r="I24" s="95"/>
      <c r="J24" s="95"/>
      <c r="K24" s="95"/>
      <c r="L24" s="95"/>
      <c r="M24" s="95"/>
      <c r="N24" s="95"/>
      <c r="O24" s="96"/>
    </row>
  </sheetData>
  <mergeCells count="10">
    <mergeCell ref="L22:N22"/>
    <mergeCell ref="A23:O23"/>
    <mergeCell ref="A24:O24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EC22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17" t="s">
        <v>37</v>
      </c>
      <c r="B1" s="118"/>
      <c r="C1" s="118"/>
      <c r="D1" s="118"/>
      <c r="E1" s="118"/>
      <c r="F1" s="118"/>
      <c r="G1" s="118"/>
      <c r="H1" s="118"/>
      <c r="I1" s="118"/>
      <c r="J1" s="118"/>
      <c r="K1" s="118"/>
      <c r="L1" s="118"/>
      <c r="M1" s="118"/>
      <c r="N1" s="118"/>
      <c r="O1" s="119"/>
      <c r="P1" s="7"/>
      <c r="Q1"/>
    </row>
    <row r="2" spans="1:133" ht="24" thickBot="1">
      <c r="A2" s="120" t="s">
        <v>67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2"/>
      <c r="P2" s="7"/>
      <c r="Q2"/>
    </row>
    <row r="3" spans="1:133" ht="18" customHeight="1">
      <c r="A3" s="123" t="s">
        <v>29</v>
      </c>
      <c r="B3" s="104"/>
      <c r="C3" s="105"/>
      <c r="D3" s="124" t="s">
        <v>13</v>
      </c>
      <c r="E3" s="125"/>
      <c r="F3" s="125"/>
      <c r="G3" s="125"/>
      <c r="H3" s="126"/>
      <c r="I3" s="124" t="s">
        <v>14</v>
      </c>
      <c r="J3" s="126"/>
      <c r="K3" s="124" t="s">
        <v>16</v>
      </c>
      <c r="L3" s="126"/>
      <c r="M3" s="34"/>
      <c r="N3" s="35"/>
      <c r="O3" s="127" t="s">
        <v>34</v>
      </c>
      <c r="P3" s="11"/>
      <c r="Q3"/>
    </row>
    <row r="4" spans="1:133" ht="32.25" customHeight="1" thickBot="1">
      <c r="A4" s="106"/>
      <c r="B4" s="107"/>
      <c r="C4" s="108"/>
      <c r="D4" s="32" t="s">
        <v>2</v>
      </c>
      <c r="E4" s="32" t="s">
        <v>30</v>
      </c>
      <c r="F4" s="32" t="s">
        <v>31</v>
      </c>
      <c r="G4" s="32" t="s">
        <v>32</v>
      </c>
      <c r="H4" s="32" t="s">
        <v>3</v>
      </c>
      <c r="I4" s="32" t="s">
        <v>4</v>
      </c>
      <c r="J4" s="33" t="s">
        <v>33</v>
      </c>
      <c r="K4" s="33" t="s">
        <v>5</v>
      </c>
      <c r="L4" s="33" t="s">
        <v>6</v>
      </c>
      <c r="M4" s="33" t="s">
        <v>7</v>
      </c>
      <c r="N4" s="33" t="s">
        <v>15</v>
      </c>
      <c r="O4" s="113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0</v>
      </c>
      <c r="B5" s="24"/>
      <c r="C5" s="24"/>
      <c r="D5" s="25">
        <f t="shared" ref="D5:M5" si="0">SUM(D6:D8)</f>
        <v>23660</v>
      </c>
      <c r="E5" s="25">
        <f t="shared" si="0"/>
        <v>0</v>
      </c>
      <c r="F5" s="25">
        <f t="shared" si="0"/>
        <v>0</v>
      </c>
      <c r="G5" s="25">
        <f t="shared" si="0"/>
        <v>0</v>
      </c>
      <c r="H5" s="25">
        <f t="shared" si="0"/>
        <v>0</v>
      </c>
      <c r="I5" s="25">
        <f t="shared" si="0"/>
        <v>0</v>
      </c>
      <c r="J5" s="25">
        <f t="shared" si="0"/>
        <v>0</v>
      </c>
      <c r="K5" s="25">
        <f t="shared" si="0"/>
        <v>0</v>
      </c>
      <c r="L5" s="25">
        <f t="shared" si="0"/>
        <v>0</v>
      </c>
      <c r="M5" s="25">
        <f t="shared" si="0"/>
        <v>0</v>
      </c>
      <c r="N5" s="26">
        <f t="shared" ref="N5:N18" si="1">SUM(D5:M5)</f>
        <v>23660</v>
      </c>
      <c r="O5" s="31">
        <f t="shared" ref="O5:O18" si="2">(N5/O$20)</f>
        <v>118.3</v>
      </c>
      <c r="P5" s="6"/>
    </row>
    <row r="6" spans="1:133">
      <c r="A6" s="12"/>
      <c r="B6" s="23">
        <v>312.60000000000002</v>
      </c>
      <c r="C6" s="19" t="s">
        <v>8</v>
      </c>
      <c r="D6" s="43">
        <v>7155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7155</v>
      </c>
      <c r="O6" s="44">
        <f t="shared" si="2"/>
        <v>35.774999999999999</v>
      </c>
      <c r="P6" s="9"/>
    </row>
    <row r="7" spans="1:133">
      <c r="A7" s="12"/>
      <c r="B7" s="23">
        <v>314.10000000000002</v>
      </c>
      <c r="C7" s="19" t="s">
        <v>60</v>
      </c>
      <c r="D7" s="43">
        <v>11988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11988</v>
      </c>
      <c r="O7" s="44">
        <f t="shared" si="2"/>
        <v>59.94</v>
      </c>
      <c r="P7" s="9"/>
    </row>
    <row r="8" spans="1:133">
      <c r="A8" s="12"/>
      <c r="B8" s="23">
        <v>314.89999999999998</v>
      </c>
      <c r="C8" s="19" t="s">
        <v>9</v>
      </c>
      <c r="D8" s="43">
        <v>4517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1"/>
        <v>4517</v>
      </c>
      <c r="O8" s="44">
        <f t="shared" si="2"/>
        <v>22.585000000000001</v>
      </c>
      <c r="P8" s="9"/>
    </row>
    <row r="9" spans="1:133" ht="15.75">
      <c r="A9" s="27" t="s">
        <v>10</v>
      </c>
      <c r="B9" s="28"/>
      <c r="C9" s="29"/>
      <c r="D9" s="30">
        <f t="shared" ref="D9:M9" si="3">SUM(D10:D11)</f>
        <v>15694</v>
      </c>
      <c r="E9" s="30">
        <f t="shared" si="3"/>
        <v>0</v>
      </c>
      <c r="F9" s="30">
        <f t="shared" si="3"/>
        <v>0</v>
      </c>
      <c r="G9" s="30">
        <f t="shared" si="3"/>
        <v>0</v>
      </c>
      <c r="H9" s="30">
        <f t="shared" si="3"/>
        <v>0</v>
      </c>
      <c r="I9" s="30">
        <f t="shared" si="3"/>
        <v>0</v>
      </c>
      <c r="J9" s="30">
        <f t="shared" si="3"/>
        <v>0</v>
      </c>
      <c r="K9" s="30">
        <f t="shared" si="3"/>
        <v>0</v>
      </c>
      <c r="L9" s="30">
        <f t="shared" si="3"/>
        <v>0</v>
      </c>
      <c r="M9" s="30">
        <f t="shared" si="3"/>
        <v>0</v>
      </c>
      <c r="N9" s="41">
        <f t="shared" si="1"/>
        <v>15694</v>
      </c>
      <c r="O9" s="42">
        <f t="shared" si="2"/>
        <v>78.47</v>
      </c>
      <c r="P9" s="10"/>
    </row>
    <row r="10" spans="1:133">
      <c r="A10" s="12"/>
      <c r="B10" s="23">
        <v>335.12</v>
      </c>
      <c r="C10" s="19" t="s">
        <v>61</v>
      </c>
      <c r="D10" s="43">
        <v>12851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1"/>
        <v>12851</v>
      </c>
      <c r="O10" s="44">
        <f t="shared" si="2"/>
        <v>64.254999999999995</v>
      </c>
      <c r="P10" s="9"/>
    </row>
    <row r="11" spans="1:133">
      <c r="A11" s="12"/>
      <c r="B11" s="23">
        <v>335.18</v>
      </c>
      <c r="C11" s="19" t="s">
        <v>62</v>
      </c>
      <c r="D11" s="43">
        <v>2843</v>
      </c>
      <c r="E11" s="43">
        <v>0</v>
      </c>
      <c r="F11" s="43">
        <v>0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1"/>
        <v>2843</v>
      </c>
      <c r="O11" s="44">
        <f t="shared" si="2"/>
        <v>14.215</v>
      </c>
      <c r="P11" s="9"/>
    </row>
    <row r="12" spans="1:133" ht="15.75">
      <c r="A12" s="27" t="s">
        <v>17</v>
      </c>
      <c r="B12" s="28"/>
      <c r="C12" s="29"/>
      <c r="D12" s="30">
        <f t="shared" ref="D12:M12" si="4">SUM(D13:D15)</f>
        <v>84708</v>
      </c>
      <c r="E12" s="30">
        <f t="shared" si="4"/>
        <v>0</v>
      </c>
      <c r="F12" s="30">
        <f t="shared" si="4"/>
        <v>0</v>
      </c>
      <c r="G12" s="30">
        <f t="shared" si="4"/>
        <v>0</v>
      </c>
      <c r="H12" s="30">
        <f t="shared" si="4"/>
        <v>0</v>
      </c>
      <c r="I12" s="30">
        <f t="shared" si="4"/>
        <v>0</v>
      </c>
      <c r="J12" s="30">
        <f t="shared" si="4"/>
        <v>0</v>
      </c>
      <c r="K12" s="30">
        <f t="shared" si="4"/>
        <v>0</v>
      </c>
      <c r="L12" s="30">
        <f t="shared" si="4"/>
        <v>0</v>
      </c>
      <c r="M12" s="30">
        <f t="shared" si="4"/>
        <v>0</v>
      </c>
      <c r="N12" s="30">
        <f t="shared" si="1"/>
        <v>84708</v>
      </c>
      <c r="O12" s="42">
        <f t="shared" si="2"/>
        <v>423.54</v>
      </c>
      <c r="P12" s="10"/>
    </row>
    <row r="13" spans="1:133">
      <c r="A13" s="12"/>
      <c r="B13" s="23">
        <v>341.51</v>
      </c>
      <c r="C13" s="19" t="s">
        <v>63</v>
      </c>
      <c r="D13" s="43">
        <v>1712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1712</v>
      </c>
      <c r="O13" s="44">
        <f t="shared" si="2"/>
        <v>8.56</v>
      </c>
      <c r="P13" s="9"/>
    </row>
    <row r="14" spans="1:133">
      <c r="A14" s="12"/>
      <c r="B14" s="23">
        <v>343.2</v>
      </c>
      <c r="C14" s="19" t="s">
        <v>20</v>
      </c>
      <c r="D14" s="43">
        <v>4832</v>
      </c>
      <c r="E14" s="43">
        <v>0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1"/>
        <v>4832</v>
      </c>
      <c r="O14" s="44">
        <f t="shared" si="2"/>
        <v>24.16</v>
      </c>
      <c r="P14" s="9"/>
    </row>
    <row r="15" spans="1:133">
      <c r="A15" s="12"/>
      <c r="B15" s="23">
        <v>343.6</v>
      </c>
      <c r="C15" s="19" t="s">
        <v>21</v>
      </c>
      <c r="D15" s="43">
        <v>78164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1"/>
        <v>78164</v>
      </c>
      <c r="O15" s="44">
        <f t="shared" si="2"/>
        <v>390.82</v>
      </c>
      <c r="P15" s="9"/>
    </row>
    <row r="16" spans="1:133" ht="15.75">
      <c r="A16" s="27" t="s">
        <v>1</v>
      </c>
      <c r="B16" s="28"/>
      <c r="C16" s="29"/>
      <c r="D16" s="30">
        <f t="shared" ref="D16:M16" si="5">SUM(D17:D17)</f>
        <v>6494</v>
      </c>
      <c r="E16" s="30">
        <f t="shared" si="5"/>
        <v>0</v>
      </c>
      <c r="F16" s="30">
        <f t="shared" si="5"/>
        <v>0</v>
      </c>
      <c r="G16" s="30">
        <f t="shared" si="5"/>
        <v>0</v>
      </c>
      <c r="H16" s="30">
        <f t="shared" si="5"/>
        <v>0</v>
      </c>
      <c r="I16" s="30">
        <f t="shared" si="5"/>
        <v>0</v>
      </c>
      <c r="J16" s="30">
        <f t="shared" si="5"/>
        <v>0</v>
      </c>
      <c r="K16" s="30">
        <f t="shared" si="5"/>
        <v>0</v>
      </c>
      <c r="L16" s="30">
        <f t="shared" si="5"/>
        <v>0</v>
      </c>
      <c r="M16" s="30">
        <f t="shared" si="5"/>
        <v>0</v>
      </c>
      <c r="N16" s="30">
        <f t="shared" si="1"/>
        <v>6494</v>
      </c>
      <c r="O16" s="42">
        <f t="shared" si="2"/>
        <v>32.47</v>
      </c>
      <c r="P16" s="10"/>
    </row>
    <row r="17" spans="1:119" ht="15.75" thickBot="1">
      <c r="A17" s="12"/>
      <c r="B17" s="23">
        <v>369.9</v>
      </c>
      <c r="C17" s="19" t="s">
        <v>25</v>
      </c>
      <c r="D17" s="43">
        <v>6494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1"/>
        <v>6494</v>
      </c>
      <c r="O17" s="44">
        <f t="shared" si="2"/>
        <v>32.47</v>
      </c>
      <c r="P17" s="9"/>
    </row>
    <row r="18" spans="1:119" ht="16.5" thickBot="1">
      <c r="A18" s="13" t="s">
        <v>22</v>
      </c>
      <c r="B18" s="21"/>
      <c r="C18" s="20"/>
      <c r="D18" s="14">
        <f>SUM(D5,D9,D12,D16)</f>
        <v>130556</v>
      </c>
      <c r="E18" s="14">
        <f t="shared" ref="E18:M18" si="6">SUM(E5,E9,E12,E16)</f>
        <v>0</v>
      </c>
      <c r="F18" s="14">
        <f t="shared" si="6"/>
        <v>0</v>
      </c>
      <c r="G18" s="14">
        <f t="shared" si="6"/>
        <v>0</v>
      </c>
      <c r="H18" s="14">
        <f t="shared" si="6"/>
        <v>0</v>
      </c>
      <c r="I18" s="14">
        <f t="shared" si="6"/>
        <v>0</v>
      </c>
      <c r="J18" s="14">
        <f t="shared" si="6"/>
        <v>0</v>
      </c>
      <c r="K18" s="14">
        <f t="shared" si="6"/>
        <v>0</v>
      </c>
      <c r="L18" s="14">
        <f t="shared" si="6"/>
        <v>0</v>
      </c>
      <c r="M18" s="14">
        <f t="shared" si="6"/>
        <v>0</v>
      </c>
      <c r="N18" s="14">
        <f t="shared" si="1"/>
        <v>130556</v>
      </c>
      <c r="O18" s="36">
        <f t="shared" si="2"/>
        <v>652.78</v>
      </c>
      <c r="P18" s="6"/>
      <c r="Q18" s="2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  <c r="CF18" s="5"/>
      <c r="CG18" s="5"/>
      <c r="CH18" s="5"/>
      <c r="CI18" s="5"/>
      <c r="CJ18" s="5"/>
      <c r="CK18" s="5"/>
      <c r="CL18" s="5"/>
      <c r="CM18" s="5"/>
      <c r="CN18" s="5"/>
      <c r="CO18" s="5"/>
      <c r="CP18" s="5"/>
      <c r="CQ18" s="5"/>
      <c r="CR18" s="5"/>
      <c r="CS18" s="5"/>
      <c r="CT18" s="5"/>
      <c r="CU18" s="5"/>
      <c r="CV18" s="5"/>
      <c r="CW18" s="5"/>
      <c r="CX18" s="5"/>
      <c r="CY18" s="5"/>
      <c r="CZ18" s="5"/>
      <c r="DA18" s="5"/>
      <c r="DB18" s="5"/>
      <c r="DC18" s="5"/>
      <c r="DD18" s="5"/>
      <c r="DE18" s="5"/>
      <c r="DF18" s="5"/>
      <c r="DG18" s="5"/>
      <c r="DH18" s="5"/>
      <c r="DI18" s="5"/>
      <c r="DJ18" s="5"/>
      <c r="DK18" s="5"/>
      <c r="DL18" s="5"/>
      <c r="DM18" s="5"/>
      <c r="DN18" s="5"/>
      <c r="DO18" s="5"/>
    </row>
    <row r="19" spans="1:119">
      <c r="A19" s="15"/>
      <c r="B19" s="17"/>
      <c r="C19" s="17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8"/>
    </row>
    <row r="20" spans="1:119">
      <c r="A20" s="37"/>
      <c r="B20" s="38"/>
      <c r="C20" s="38"/>
      <c r="D20" s="39"/>
      <c r="E20" s="39"/>
      <c r="F20" s="39"/>
      <c r="G20" s="39"/>
      <c r="H20" s="39"/>
      <c r="I20" s="39"/>
      <c r="J20" s="39"/>
      <c r="K20" s="39"/>
      <c r="L20" s="114" t="s">
        <v>68</v>
      </c>
      <c r="M20" s="114"/>
      <c r="N20" s="114"/>
      <c r="O20" s="40">
        <v>200</v>
      </c>
    </row>
    <row r="21" spans="1:119">
      <c r="A21" s="115"/>
      <c r="B21" s="92"/>
      <c r="C21" s="92"/>
      <c r="D21" s="92"/>
      <c r="E21" s="92"/>
      <c r="F21" s="92"/>
      <c r="G21" s="92"/>
      <c r="H21" s="92"/>
      <c r="I21" s="92"/>
      <c r="J21" s="92"/>
      <c r="K21" s="92"/>
      <c r="L21" s="92"/>
      <c r="M21" s="92"/>
      <c r="N21" s="92"/>
      <c r="O21" s="93"/>
    </row>
    <row r="22" spans="1:119" ht="15.75" customHeight="1" thickBot="1">
      <c r="A22" s="116" t="s">
        <v>47</v>
      </c>
      <c r="B22" s="95"/>
      <c r="C22" s="95"/>
      <c r="D22" s="95"/>
      <c r="E22" s="95"/>
      <c r="F22" s="95"/>
      <c r="G22" s="95"/>
      <c r="H22" s="95"/>
      <c r="I22" s="95"/>
      <c r="J22" s="95"/>
      <c r="K22" s="95"/>
      <c r="L22" s="95"/>
      <c r="M22" s="95"/>
      <c r="N22" s="95"/>
      <c r="O22" s="96"/>
    </row>
  </sheetData>
  <mergeCells count="10">
    <mergeCell ref="L20:N20"/>
    <mergeCell ref="A21:O21"/>
    <mergeCell ref="A22:O2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7" fitToHeight="0" orientation="landscape" horizontalDpi="200" verticalDpi="200" r:id="rId1"/>
  <headerFooter>
    <oddFooter>&amp;L&amp;14Office of Economic and Demographic Research&amp;R&amp;14Page &amp;P of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EC24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17" t="s">
        <v>37</v>
      </c>
      <c r="B1" s="118"/>
      <c r="C1" s="118"/>
      <c r="D1" s="118"/>
      <c r="E1" s="118"/>
      <c r="F1" s="118"/>
      <c r="G1" s="118"/>
      <c r="H1" s="118"/>
      <c r="I1" s="118"/>
      <c r="J1" s="118"/>
      <c r="K1" s="118"/>
      <c r="L1" s="118"/>
      <c r="M1" s="118"/>
      <c r="N1" s="118"/>
      <c r="O1" s="119"/>
      <c r="P1" s="7"/>
      <c r="Q1"/>
    </row>
    <row r="2" spans="1:133" ht="24" thickBot="1">
      <c r="A2" s="120" t="s">
        <v>59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2"/>
      <c r="P2" s="7"/>
      <c r="Q2"/>
    </row>
    <row r="3" spans="1:133" ht="18" customHeight="1">
      <c r="A3" s="123" t="s">
        <v>29</v>
      </c>
      <c r="B3" s="104"/>
      <c r="C3" s="105"/>
      <c r="D3" s="124" t="s">
        <v>13</v>
      </c>
      <c r="E3" s="125"/>
      <c r="F3" s="125"/>
      <c r="G3" s="125"/>
      <c r="H3" s="126"/>
      <c r="I3" s="124" t="s">
        <v>14</v>
      </c>
      <c r="J3" s="126"/>
      <c r="K3" s="124" t="s">
        <v>16</v>
      </c>
      <c r="L3" s="126"/>
      <c r="M3" s="34"/>
      <c r="N3" s="35"/>
      <c r="O3" s="127" t="s">
        <v>34</v>
      </c>
      <c r="P3" s="11"/>
      <c r="Q3"/>
    </row>
    <row r="4" spans="1:133" ht="32.25" customHeight="1" thickBot="1">
      <c r="A4" s="106"/>
      <c r="B4" s="107"/>
      <c r="C4" s="108"/>
      <c r="D4" s="32" t="s">
        <v>2</v>
      </c>
      <c r="E4" s="32" t="s">
        <v>30</v>
      </c>
      <c r="F4" s="32" t="s">
        <v>31</v>
      </c>
      <c r="G4" s="32" t="s">
        <v>32</v>
      </c>
      <c r="H4" s="32" t="s">
        <v>3</v>
      </c>
      <c r="I4" s="32" t="s">
        <v>4</v>
      </c>
      <c r="J4" s="33" t="s">
        <v>33</v>
      </c>
      <c r="K4" s="33" t="s">
        <v>5</v>
      </c>
      <c r="L4" s="33" t="s">
        <v>6</v>
      </c>
      <c r="M4" s="33" t="s">
        <v>7</v>
      </c>
      <c r="N4" s="33" t="s">
        <v>15</v>
      </c>
      <c r="O4" s="113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0</v>
      </c>
      <c r="B5" s="24"/>
      <c r="C5" s="24"/>
      <c r="D5" s="25">
        <f t="shared" ref="D5:M5" si="0">SUM(D6:D7)</f>
        <v>16939</v>
      </c>
      <c r="E5" s="25">
        <f t="shared" si="0"/>
        <v>0</v>
      </c>
      <c r="F5" s="25">
        <f t="shared" si="0"/>
        <v>0</v>
      </c>
      <c r="G5" s="25">
        <f t="shared" si="0"/>
        <v>0</v>
      </c>
      <c r="H5" s="25">
        <f t="shared" si="0"/>
        <v>0</v>
      </c>
      <c r="I5" s="25">
        <f t="shared" si="0"/>
        <v>0</v>
      </c>
      <c r="J5" s="25">
        <f t="shared" si="0"/>
        <v>0</v>
      </c>
      <c r="K5" s="25">
        <f t="shared" si="0"/>
        <v>0</v>
      </c>
      <c r="L5" s="25">
        <f t="shared" si="0"/>
        <v>0</v>
      </c>
      <c r="M5" s="25">
        <f t="shared" si="0"/>
        <v>0</v>
      </c>
      <c r="N5" s="26">
        <f t="shared" ref="N5:N20" si="1">SUM(D5:M5)</f>
        <v>16939</v>
      </c>
      <c r="O5" s="31">
        <f t="shared" ref="O5:O20" si="2">(N5/O$22)</f>
        <v>91.562162162162167</v>
      </c>
      <c r="P5" s="6"/>
    </row>
    <row r="6" spans="1:133">
      <c r="A6" s="12"/>
      <c r="B6" s="23">
        <v>312.60000000000002</v>
      </c>
      <c r="C6" s="19" t="s">
        <v>8</v>
      </c>
      <c r="D6" s="43">
        <v>6756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6756</v>
      </c>
      <c r="O6" s="44">
        <f t="shared" si="2"/>
        <v>36.518918918918921</v>
      </c>
      <c r="P6" s="9"/>
    </row>
    <row r="7" spans="1:133">
      <c r="A7" s="12"/>
      <c r="B7" s="23">
        <v>314.10000000000002</v>
      </c>
      <c r="C7" s="19" t="s">
        <v>60</v>
      </c>
      <c r="D7" s="43">
        <v>10183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10183</v>
      </c>
      <c r="O7" s="44">
        <f t="shared" si="2"/>
        <v>55.043243243243246</v>
      </c>
      <c r="P7" s="9"/>
    </row>
    <row r="8" spans="1:133" ht="15.75">
      <c r="A8" s="27" t="s">
        <v>10</v>
      </c>
      <c r="B8" s="28"/>
      <c r="C8" s="29"/>
      <c r="D8" s="30">
        <f t="shared" ref="D8:M8" si="3">SUM(D9:D10)</f>
        <v>12754</v>
      </c>
      <c r="E8" s="30">
        <f t="shared" si="3"/>
        <v>0</v>
      </c>
      <c r="F8" s="30">
        <f t="shared" si="3"/>
        <v>0</v>
      </c>
      <c r="G8" s="30">
        <f t="shared" si="3"/>
        <v>0</v>
      </c>
      <c r="H8" s="30">
        <f t="shared" si="3"/>
        <v>0</v>
      </c>
      <c r="I8" s="30">
        <f t="shared" si="3"/>
        <v>0</v>
      </c>
      <c r="J8" s="30">
        <f t="shared" si="3"/>
        <v>0</v>
      </c>
      <c r="K8" s="30">
        <f t="shared" si="3"/>
        <v>0</v>
      </c>
      <c r="L8" s="30">
        <f t="shared" si="3"/>
        <v>0</v>
      </c>
      <c r="M8" s="30">
        <f t="shared" si="3"/>
        <v>0</v>
      </c>
      <c r="N8" s="41">
        <f t="shared" si="1"/>
        <v>12754</v>
      </c>
      <c r="O8" s="42">
        <f t="shared" si="2"/>
        <v>68.940540540540539</v>
      </c>
      <c r="P8" s="10"/>
    </row>
    <row r="9" spans="1:133">
      <c r="A9" s="12"/>
      <c r="B9" s="23">
        <v>335.12</v>
      </c>
      <c r="C9" s="19" t="s">
        <v>61</v>
      </c>
      <c r="D9" s="43">
        <v>10302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1"/>
        <v>10302</v>
      </c>
      <c r="O9" s="44">
        <f t="shared" si="2"/>
        <v>55.686486486486487</v>
      </c>
      <c r="P9" s="9"/>
    </row>
    <row r="10" spans="1:133">
      <c r="A10" s="12"/>
      <c r="B10" s="23">
        <v>335.18</v>
      </c>
      <c r="C10" s="19" t="s">
        <v>62</v>
      </c>
      <c r="D10" s="43">
        <v>2452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1"/>
        <v>2452</v>
      </c>
      <c r="O10" s="44">
        <f t="shared" si="2"/>
        <v>13.254054054054054</v>
      </c>
      <c r="P10" s="9"/>
    </row>
    <row r="11" spans="1:133" ht="15.75">
      <c r="A11" s="27" t="s">
        <v>17</v>
      </c>
      <c r="B11" s="28"/>
      <c r="C11" s="29"/>
      <c r="D11" s="30">
        <f t="shared" ref="D11:M11" si="4">SUM(D12:D14)</f>
        <v>61005</v>
      </c>
      <c r="E11" s="30">
        <f t="shared" si="4"/>
        <v>0</v>
      </c>
      <c r="F11" s="30">
        <f t="shared" si="4"/>
        <v>0</v>
      </c>
      <c r="G11" s="30">
        <f t="shared" si="4"/>
        <v>0</v>
      </c>
      <c r="H11" s="30">
        <f t="shared" si="4"/>
        <v>0</v>
      </c>
      <c r="I11" s="30">
        <f t="shared" si="4"/>
        <v>0</v>
      </c>
      <c r="J11" s="30">
        <f t="shared" si="4"/>
        <v>0</v>
      </c>
      <c r="K11" s="30">
        <f t="shared" si="4"/>
        <v>0</v>
      </c>
      <c r="L11" s="30">
        <f t="shared" si="4"/>
        <v>0</v>
      </c>
      <c r="M11" s="30">
        <f t="shared" si="4"/>
        <v>0</v>
      </c>
      <c r="N11" s="30">
        <f t="shared" si="1"/>
        <v>61005</v>
      </c>
      <c r="O11" s="42">
        <f t="shared" si="2"/>
        <v>329.75675675675677</v>
      </c>
      <c r="P11" s="10"/>
    </row>
    <row r="12" spans="1:133">
      <c r="A12" s="12"/>
      <c r="B12" s="23">
        <v>341.51</v>
      </c>
      <c r="C12" s="19" t="s">
        <v>63</v>
      </c>
      <c r="D12" s="43">
        <v>1791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3">
        <v>0</v>
      </c>
      <c r="L12" s="43">
        <v>0</v>
      </c>
      <c r="M12" s="43">
        <v>0</v>
      </c>
      <c r="N12" s="43">
        <f t="shared" si="1"/>
        <v>1791</v>
      </c>
      <c r="O12" s="44">
        <f t="shared" si="2"/>
        <v>9.6810810810810803</v>
      </c>
      <c r="P12" s="9"/>
    </row>
    <row r="13" spans="1:133">
      <c r="A13" s="12"/>
      <c r="B13" s="23">
        <v>343.2</v>
      </c>
      <c r="C13" s="19" t="s">
        <v>20</v>
      </c>
      <c r="D13" s="43">
        <v>6111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6111</v>
      </c>
      <c r="O13" s="44">
        <f t="shared" si="2"/>
        <v>33.032432432432429</v>
      </c>
      <c r="P13" s="9"/>
    </row>
    <row r="14" spans="1:133">
      <c r="A14" s="12"/>
      <c r="B14" s="23">
        <v>343.6</v>
      </c>
      <c r="C14" s="19" t="s">
        <v>21</v>
      </c>
      <c r="D14" s="43">
        <v>53103</v>
      </c>
      <c r="E14" s="43">
        <v>0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1"/>
        <v>53103</v>
      </c>
      <c r="O14" s="44">
        <f t="shared" si="2"/>
        <v>287.04324324324324</v>
      </c>
      <c r="P14" s="9"/>
    </row>
    <row r="15" spans="1:133" ht="15.75">
      <c r="A15" s="27" t="s">
        <v>1</v>
      </c>
      <c r="B15" s="28"/>
      <c r="C15" s="29"/>
      <c r="D15" s="30">
        <f t="shared" ref="D15:M15" si="5">SUM(D16:D16)</f>
        <v>8278</v>
      </c>
      <c r="E15" s="30">
        <f t="shared" si="5"/>
        <v>0</v>
      </c>
      <c r="F15" s="30">
        <f t="shared" si="5"/>
        <v>0</v>
      </c>
      <c r="G15" s="30">
        <f t="shared" si="5"/>
        <v>0</v>
      </c>
      <c r="H15" s="30">
        <f t="shared" si="5"/>
        <v>0</v>
      </c>
      <c r="I15" s="30">
        <f t="shared" si="5"/>
        <v>0</v>
      </c>
      <c r="J15" s="30">
        <f t="shared" si="5"/>
        <v>0</v>
      </c>
      <c r="K15" s="30">
        <f t="shared" si="5"/>
        <v>0</v>
      </c>
      <c r="L15" s="30">
        <f t="shared" si="5"/>
        <v>0</v>
      </c>
      <c r="M15" s="30">
        <f t="shared" si="5"/>
        <v>0</v>
      </c>
      <c r="N15" s="30">
        <f t="shared" si="1"/>
        <v>8278</v>
      </c>
      <c r="O15" s="42">
        <f t="shared" si="2"/>
        <v>44.745945945945948</v>
      </c>
      <c r="P15" s="10"/>
    </row>
    <row r="16" spans="1:133">
      <c r="A16" s="12"/>
      <c r="B16" s="23">
        <v>369.9</v>
      </c>
      <c r="C16" s="19" t="s">
        <v>25</v>
      </c>
      <c r="D16" s="43">
        <v>8278</v>
      </c>
      <c r="E16" s="43">
        <v>0</v>
      </c>
      <c r="F16" s="43">
        <v>0</v>
      </c>
      <c r="G16" s="43">
        <v>0</v>
      </c>
      <c r="H16" s="43">
        <v>0</v>
      </c>
      <c r="I16" s="43">
        <v>0</v>
      </c>
      <c r="J16" s="43">
        <v>0</v>
      </c>
      <c r="K16" s="43">
        <v>0</v>
      </c>
      <c r="L16" s="43">
        <v>0</v>
      </c>
      <c r="M16" s="43">
        <v>0</v>
      </c>
      <c r="N16" s="43">
        <f t="shared" si="1"/>
        <v>8278</v>
      </c>
      <c r="O16" s="44">
        <f t="shared" si="2"/>
        <v>44.745945945945948</v>
      </c>
      <c r="P16" s="9"/>
    </row>
    <row r="17" spans="1:119" ht="15.75">
      <c r="A17" s="27" t="s">
        <v>18</v>
      </c>
      <c r="B17" s="28"/>
      <c r="C17" s="29"/>
      <c r="D17" s="30">
        <f t="shared" ref="D17:M17" si="6">SUM(D18:D19)</f>
        <v>41948</v>
      </c>
      <c r="E17" s="30">
        <f t="shared" si="6"/>
        <v>10000</v>
      </c>
      <c r="F17" s="30">
        <f t="shared" si="6"/>
        <v>0</v>
      </c>
      <c r="G17" s="30">
        <f t="shared" si="6"/>
        <v>0</v>
      </c>
      <c r="H17" s="30">
        <f t="shared" si="6"/>
        <v>0</v>
      </c>
      <c r="I17" s="30">
        <f t="shared" si="6"/>
        <v>0</v>
      </c>
      <c r="J17" s="30">
        <f t="shared" si="6"/>
        <v>0</v>
      </c>
      <c r="K17" s="30">
        <f t="shared" si="6"/>
        <v>0</v>
      </c>
      <c r="L17" s="30">
        <f t="shared" si="6"/>
        <v>0</v>
      </c>
      <c r="M17" s="30">
        <f t="shared" si="6"/>
        <v>0</v>
      </c>
      <c r="N17" s="30">
        <f t="shared" si="1"/>
        <v>51948</v>
      </c>
      <c r="O17" s="42">
        <f t="shared" si="2"/>
        <v>280.8</v>
      </c>
      <c r="P17" s="9"/>
    </row>
    <row r="18" spans="1:119">
      <c r="A18" s="12"/>
      <c r="B18" s="23">
        <v>384</v>
      </c>
      <c r="C18" s="19" t="s">
        <v>64</v>
      </c>
      <c r="D18" s="43">
        <v>0</v>
      </c>
      <c r="E18" s="43">
        <v>10000</v>
      </c>
      <c r="F18" s="43">
        <v>0</v>
      </c>
      <c r="G18" s="43">
        <v>0</v>
      </c>
      <c r="H18" s="43">
        <v>0</v>
      </c>
      <c r="I18" s="43">
        <v>0</v>
      </c>
      <c r="J18" s="43">
        <v>0</v>
      </c>
      <c r="K18" s="43">
        <v>0</v>
      </c>
      <c r="L18" s="43">
        <v>0</v>
      </c>
      <c r="M18" s="43">
        <v>0</v>
      </c>
      <c r="N18" s="43">
        <f t="shared" si="1"/>
        <v>10000</v>
      </c>
      <c r="O18" s="44">
        <f t="shared" si="2"/>
        <v>54.054054054054056</v>
      </c>
      <c r="P18" s="9"/>
    </row>
    <row r="19" spans="1:119" ht="15.75" thickBot="1">
      <c r="A19" s="12"/>
      <c r="B19" s="23">
        <v>389.3</v>
      </c>
      <c r="C19" s="19" t="s">
        <v>65</v>
      </c>
      <c r="D19" s="43">
        <v>41948</v>
      </c>
      <c r="E19" s="43">
        <v>0</v>
      </c>
      <c r="F19" s="43">
        <v>0</v>
      </c>
      <c r="G19" s="43">
        <v>0</v>
      </c>
      <c r="H19" s="43">
        <v>0</v>
      </c>
      <c r="I19" s="43">
        <v>0</v>
      </c>
      <c r="J19" s="43">
        <v>0</v>
      </c>
      <c r="K19" s="43">
        <v>0</v>
      </c>
      <c r="L19" s="43">
        <v>0</v>
      </c>
      <c r="M19" s="43">
        <v>0</v>
      </c>
      <c r="N19" s="43">
        <f t="shared" si="1"/>
        <v>41948</v>
      </c>
      <c r="O19" s="44">
        <f t="shared" si="2"/>
        <v>226.74594594594595</v>
      </c>
      <c r="P19" s="9"/>
    </row>
    <row r="20" spans="1:119" ht="16.5" thickBot="1">
      <c r="A20" s="13" t="s">
        <v>22</v>
      </c>
      <c r="B20" s="21"/>
      <c r="C20" s="20"/>
      <c r="D20" s="14">
        <f>SUM(D5,D8,D11,D15,D17)</f>
        <v>140924</v>
      </c>
      <c r="E20" s="14">
        <f t="shared" ref="E20:M20" si="7">SUM(E5,E8,E11,E15,E17)</f>
        <v>10000</v>
      </c>
      <c r="F20" s="14">
        <f t="shared" si="7"/>
        <v>0</v>
      </c>
      <c r="G20" s="14">
        <f t="shared" si="7"/>
        <v>0</v>
      </c>
      <c r="H20" s="14">
        <f t="shared" si="7"/>
        <v>0</v>
      </c>
      <c r="I20" s="14">
        <f t="shared" si="7"/>
        <v>0</v>
      </c>
      <c r="J20" s="14">
        <f t="shared" si="7"/>
        <v>0</v>
      </c>
      <c r="K20" s="14">
        <f t="shared" si="7"/>
        <v>0</v>
      </c>
      <c r="L20" s="14">
        <f t="shared" si="7"/>
        <v>0</v>
      </c>
      <c r="M20" s="14">
        <f t="shared" si="7"/>
        <v>0</v>
      </c>
      <c r="N20" s="14">
        <f t="shared" si="1"/>
        <v>150924</v>
      </c>
      <c r="O20" s="36">
        <f t="shared" si="2"/>
        <v>815.80540540540539</v>
      </c>
      <c r="P20" s="6"/>
      <c r="Q20" s="2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  <c r="BZ20" s="5"/>
      <c r="CA20" s="5"/>
      <c r="CB20" s="5"/>
      <c r="CC20" s="5"/>
      <c r="CD20" s="5"/>
      <c r="CE20" s="5"/>
      <c r="CF20" s="5"/>
      <c r="CG20" s="5"/>
      <c r="CH20" s="5"/>
      <c r="CI20" s="5"/>
      <c r="CJ20" s="5"/>
      <c r="CK20" s="5"/>
      <c r="CL20" s="5"/>
      <c r="CM20" s="5"/>
      <c r="CN20" s="5"/>
      <c r="CO20" s="5"/>
      <c r="CP20" s="5"/>
      <c r="CQ20" s="5"/>
      <c r="CR20" s="5"/>
      <c r="CS20" s="5"/>
      <c r="CT20" s="5"/>
      <c r="CU20" s="5"/>
      <c r="CV20" s="5"/>
      <c r="CW20" s="5"/>
      <c r="CX20" s="5"/>
      <c r="CY20" s="5"/>
      <c r="CZ20" s="5"/>
      <c r="DA20" s="5"/>
      <c r="DB20" s="5"/>
      <c r="DC20" s="5"/>
      <c r="DD20" s="5"/>
      <c r="DE20" s="5"/>
      <c r="DF20" s="5"/>
      <c r="DG20" s="5"/>
      <c r="DH20" s="5"/>
      <c r="DI20" s="5"/>
      <c r="DJ20" s="5"/>
      <c r="DK20" s="5"/>
      <c r="DL20" s="5"/>
      <c r="DM20" s="5"/>
      <c r="DN20" s="5"/>
      <c r="DO20" s="5"/>
    </row>
    <row r="21" spans="1:119">
      <c r="A21" s="15"/>
      <c r="B21" s="17"/>
      <c r="C21" s="17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8"/>
    </row>
    <row r="22" spans="1:119">
      <c r="A22" s="37"/>
      <c r="B22" s="38"/>
      <c r="C22" s="38"/>
      <c r="D22" s="39"/>
      <c r="E22" s="39"/>
      <c r="F22" s="39"/>
      <c r="G22" s="39"/>
      <c r="H22" s="39"/>
      <c r="I22" s="39"/>
      <c r="J22" s="39"/>
      <c r="K22" s="39"/>
      <c r="L22" s="114" t="s">
        <v>66</v>
      </c>
      <c r="M22" s="114"/>
      <c r="N22" s="114"/>
      <c r="O22" s="40">
        <v>185</v>
      </c>
    </row>
    <row r="23" spans="1:119">
      <c r="A23" s="115"/>
      <c r="B23" s="92"/>
      <c r="C23" s="92"/>
      <c r="D23" s="92"/>
      <c r="E23" s="92"/>
      <c r="F23" s="92"/>
      <c r="G23" s="92"/>
      <c r="H23" s="92"/>
      <c r="I23" s="92"/>
      <c r="J23" s="92"/>
      <c r="K23" s="92"/>
      <c r="L23" s="92"/>
      <c r="M23" s="92"/>
      <c r="N23" s="92"/>
      <c r="O23" s="93"/>
    </row>
    <row r="24" spans="1:119" ht="15.75" customHeight="1" thickBot="1">
      <c r="A24" s="116" t="s">
        <v>47</v>
      </c>
      <c r="B24" s="95"/>
      <c r="C24" s="95"/>
      <c r="D24" s="95"/>
      <c r="E24" s="95"/>
      <c r="F24" s="95"/>
      <c r="G24" s="95"/>
      <c r="H24" s="95"/>
      <c r="I24" s="95"/>
      <c r="J24" s="95"/>
      <c r="K24" s="95"/>
      <c r="L24" s="95"/>
      <c r="M24" s="95"/>
      <c r="N24" s="95"/>
      <c r="O24" s="96"/>
    </row>
  </sheetData>
  <mergeCells count="10">
    <mergeCell ref="L22:N22"/>
    <mergeCell ref="A23:O23"/>
    <mergeCell ref="A24:O24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EC2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17" t="s">
        <v>37</v>
      </c>
      <c r="B1" s="118"/>
      <c r="C1" s="118"/>
      <c r="D1" s="118"/>
      <c r="E1" s="118"/>
      <c r="F1" s="118"/>
      <c r="G1" s="118"/>
      <c r="H1" s="118"/>
      <c r="I1" s="118"/>
      <c r="J1" s="118"/>
      <c r="K1" s="118"/>
      <c r="L1" s="118"/>
      <c r="M1" s="118"/>
      <c r="N1" s="118"/>
      <c r="O1" s="119"/>
      <c r="P1" s="7"/>
      <c r="Q1"/>
    </row>
    <row r="2" spans="1:133" ht="24" thickBot="1">
      <c r="A2" s="120" t="s">
        <v>51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2"/>
      <c r="P2" s="7"/>
      <c r="Q2"/>
    </row>
    <row r="3" spans="1:133" ht="18" customHeight="1">
      <c r="A3" s="123" t="s">
        <v>29</v>
      </c>
      <c r="B3" s="104"/>
      <c r="C3" s="105"/>
      <c r="D3" s="124" t="s">
        <v>13</v>
      </c>
      <c r="E3" s="125"/>
      <c r="F3" s="125"/>
      <c r="G3" s="125"/>
      <c r="H3" s="126"/>
      <c r="I3" s="124" t="s">
        <v>14</v>
      </c>
      <c r="J3" s="126"/>
      <c r="K3" s="124" t="s">
        <v>16</v>
      </c>
      <c r="L3" s="126"/>
      <c r="M3" s="34"/>
      <c r="N3" s="35"/>
      <c r="O3" s="127" t="s">
        <v>34</v>
      </c>
      <c r="P3" s="11"/>
      <c r="Q3"/>
    </row>
    <row r="4" spans="1:133" ht="32.25" customHeight="1" thickBot="1">
      <c r="A4" s="106"/>
      <c r="B4" s="107"/>
      <c r="C4" s="108"/>
      <c r="D4" s="32" t="s">
        <v>2</v>
      </c>
      <c r="E4" s="32" t="s">
        <v>30</v>
      </c>
      <c r="F4" s="32" t="s">
        <v>31</v>
      </c>
      <c r="G4" s="32" t="s">
        <v>32</v>
      </c>
      <c r="H4" s="32" t="s">
        <v>3</v>
      </c>
      <c r="I4" s="32" t="s">
        <v>4</v>
      </c>
      <c r="J4" s="33" t="s">
        <v>33</v>
      </c>
      <c r="K4" s="33" t="s">
        <v>5</v>
      </c>
      <c r="L4" s="33" t="s">
        <v>6</v>
      </c>
      <c r="M4" s="33" t="s">
        <v>7</v>
      </c>
      <c r="N4" s="33" t="s">
        <v>15</v>
      </c>
      <c r="O4" s="113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0</v>
      </c>
      <c r="B5" s="24"/>
      <c r="C5" s="24"/>
      <c r="D5" s="25">
        <f t="shared" ref="D5:M5" si="0">SUM(D6:D9)</f>
        <v>15310</v>
      </c>
      <c r="E5" s="25">
        <f t="shared" si="0"/>
        <v>0</v>
      </c>
      <c r="F5" s="25">
        <f t="shared" si="0"/>
        <v>0</v>
      </c>
      <c r="G5" s="25">
        <f t="shared" si="0"/>
        <v>0</v>
      </c>
      <c r="H5" s="25">
        <f t="shared" si="0"/>
        <v>0</v>
      </c>
      <c r="I5" s="25">
        <f t="shared" si="0"/>
        <v>0</v>
      </c>
      <c r="J5" s="25">
        <f t="shared" si="0"/>
        <v>0</v>
      </c>
      <c r="K5" s="25">
        <f t="shared" si="0"/>
        <v>0</v>
      </c>
      <c r="L5" s="25">
        <f t="shared" si="0"/>
        <v>0</v>
      </c>
      <c r="M5" s="25">
        <f t="shared" si="0"/>
        <v>0</v>
      </c>
      <c r="N5" s="26">
        <f t="shared" ref="N5:N22" si="1">SUM(D5:M5)</f>
        <v>15310</v>
      </c>
      <c r="O5" s="31">
        <f t="shared" ref="O5:O22" si="2">(N5/O$24)</f>
        <v>78.917525773195877</v>
      </c>
      <c r="P5" s="6"/>
    </row>
    <row r="6" spans="1:133">
      <c r="A6" s="12"/>
      <c r="B6" s="23">
        <v>312.10000000000002</v>
      </c>
      <c r="C6" s="19" t="s">
        <v>52</v>
      </c>
      <c r="D6" s="43">
        <v>6321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6321</v>
      </c>
      <c r="O6" s="44">
        <f t="shared" si="2"/>
        <v>32.582474226804123</v>
      </c>
      <c r="P6" s="9"/>
    </row>
    <row r="7" spans="1:133">
      <c r="A7" s="12"/>
      <c r="B7" s="23">
        <v>312.60000000000002</v>
      </c>
      <c r="C7" s="19" t="s">
        <v>8</v>
      </c>
      <c r="D7" s="43">
        <v>8759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8759</v>
      </c>
      <c r="O7" s="44">
        <f t="shared" si="2"/>
        <v>45.149484536082475</v>
      </c>
      <c r="P7" s="9"/>
    </row>
    <row r="8" spans="1:133">
      <c r="A8" s="12"/>
      <c r="B8" s="23">
        <v>314.89999999999998</v>
      </c>
      <c r="C8" s="19" t="s">
        <v>9</v>
      </c>
      <c r="D8" s="43">
        <v>164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1"/>
        <v>164</v>
      </c>
      <c r="O8" s="44">
        <f t="shared" si="2"/>
        <v>0.84536082474226804</v>
      </c>
      <c r="P8" s="9"/>
    </row>
    <row r="9" spans="1:133">
      <c r="A9" s="12"/>
      <c r="B9" s="23">
        <v>319</v>
      </c>
      <c r="C9" s="19" t="s">
        <v>53</v>
      </c>
      <c r="D9" s="43">
        <v>66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1"/>
        <v>66</v>
      </c>
      <c r="O9" s="44">
        <f t="shared" si="2"/>
        <v>0.34020618556701032</v>
      </c>
      <c r="P9" s="9"/>
    </row>
    <row r="10" spans="1:133" ht="15.75">
      <c r="A10" s="27" t="s">
        <v>10</v>
      </c>
      <c r="B10" s="28"/>
      <c r="C10" s="29"/>
      <c r="D10" s="30">
        <f t="shared" ref="D10:M10" si="3">SUM(D11:D13)</f>
        <v>32721</v>
      </c>
      <c r="E10" s="30">
        <f t="shared" si="3"/>
        <v>0</v>
      </c>
      <c r="F10" s="30">
        <f t="shared" si="3"/>
        <v>0</v>
      </c>
      <c r="G10" s="30">
        <f t="shared" si="3"/>
        <v>0</v>
      </c>
      <c r="H10" s="30">
        <f t="shared" si="3"/>
        <v>0</v>
      </c>
      <c r="I10" s="30">
        <f t="shared" si="3"/>
        <v>0</v>
      </c>
      <c r="J10" s="30">
        <f t="shared" si="3"/>
        <v>0</v>
      </c>
      <c r="K10" s="30">
        <f t="shared" si="3"/>
        <v>0</v>
      </c>
      <c r="L10" s="30">
        <f t="shared" si="3"/>
        <v>0</v>
      </c>
      <c r="M10" s="30">
        <f t="shared" si="3"/>
        <v>0</v>
      </c>
      <c r="N10" s="41">
        <f t="shared" si="1"/>
        <v>32721</v>
      </c>
      <c r="O10" s="42">
        <f t="shared" si="2"/>
        <v>168.66494845360825</v>
      </c>
      <c r="P10" s="10"/>
    </row>
    <row r="11" spans="1:133">
      <c r="A11" s="12"/>
      <c r="B11" s="23">
        <v>335.12</v>
      </c>
      <c r="C11" s="19" t="s">
        <v>11</v>
      </c>
      <c r="D11" s="43">
        <v>16739</v>
      </c>
      <c r="E11" s="43">
        <v>0</v>
      </c>
      <c r="F11" s="43">
        <v>0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1"/>
        <v>16739</v>
      </c>
      <c r="O11" s="44">
        <f t="shared" si="2"/>
        <v>86.283505154639172</v>
      </c>
      <c r="P11" s="9"/>
    </row>
    <row r="12" spans="1:133">
      <c r="A12" s="12"/>
      <c r="B12" s="23">
        <v>335.18</v>
      </c>
      <c r="C12" s="19" t="s">
        <v>12</v>
      </c>
      <c r="D12" s="43">
        <v>3832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3">
        <v>0</v>
      </c>
      <c r="L12" s="43">
        <v>0</v>
      </c>
      <c r="M12" s="43">
        <v>0</v>
      </c>
      <c r="N12" s="43">
        <f t="shared" si="1"/>
        <v>3832</v>
      </c>
      <c r="O12" s="44">
        <f t="shared" si="2"/>
        <v>19.75257731958763</v>
      </c>
      <c r="P12" s="9"/>
    </row>
    <row r="13" spans="1:133">
      <c r="A13" s="12"/>
      <c r="B13" s="23">
        <v>335.32</v>
      </c>
      <c r="C13" s="19" t="s">
        <v>36</v>
      </c>
      <c r="D13" s="43">
        <v>12150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12150</v>
      </c>
      <c r="O13" s="44">
        <f t="shared" si="2"/>
        <v>62.628865979381445</v>
      </c>
      <c r="P13" s="9"/>
    </row>
    <row r="14" spans="1:133" ht="15.75">
      <c r="A14" s="27" t="s">
        <v>17</v>
      </c>
      <c r="B14" s="28"/>
      <c r="C14" s="29"/>
      <c r="D14" s="30">
        <f t="shared" ref="D14:M14" si="4">SUM(D15:D16)</f>
        <v>1726</v>
      </c>
      <c r="E14" s="30">
        <f t="shared" si="4"/>
        <v>0</v>
      </c>
      <c r="F14" s="30">
        <f t="shared" si="4"/>
        <v>0</v>
      </c>
      <c r="G14" s="30">
        <f t="shared" si="4"/>
        <v>0</v>
      </c>
      <c r="H14" s="30">
        <f t="shared" si="4"/>
        <v>0</v>
      </c>
      <c r="I14" s="30">
        <f t="shared" si="4"/>
        <v>51969</v>
      </c>
      <c r="J14" s="30">
        <f t="shared" si="4"/>
        <v>0</v>
      </c>
      <c r="K14" s="30">
        <f t="shared" si="4"/>
        <v>0</v>
      </c>
      <c r="L14" s="30">
        <f t="shared" si="4"/>
        <v>0</v>
      </c>
      <c r="M14" s="30">
        <f t="shared" si="4"/>
        <v>0</v>
      </c>
      <c r="N14" s="30">
        <f t="shared" si="1"/>
        <v>53695</v>
      </c>
      <c r="O14" s="42">
        <f t="shared" si="2"/>
        <v>276.7783505154639</v>
      </c>
      <c r="P14" s="10"/>
    </row>
    <row r="15" spans="1:133">
      <c r="A15" s="12"/>
      <c r="B15" s="23">
        <v>341.51</v>
      </c>
      <c r="C15" s="19" t="s">
        <v>19</v>
      </c>
      <c r="D15" s="43">
        <v>1726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1"/>
        <v>1726</v>
      </c>
      <c r="O15" s="44">
        <f t="shared" si="2"/>
        <v>8.8969072164948457</v>
      </c>
      <c r="P15" s="9"/>
    </row>
    <row r="16" spans="1:133">
      <c r="A16" s="12"/>
      <c r="B16" s="23">
        <v>343.3</v>
      </c>
      <c r="C16" s="19" t="s">
        <v>54</v>
      </c>
      <c r="D16" s="43">
        <v>0</v>
      </c>
      <c r="E16" s="43">
        <v>0</v>
      </c>
      <c r="F16" s="43">
        <v>0</v>
      </c>
      <c r="G16" s="43">
        <v>0</v>
      </c>
      <c r="H16" s="43">
        <v>0</v>
      </c>
      <c r="I16" s="43">
        <v>51969</v>
      </c>
      <c r="J16" s="43">
        <v>0</v>
      </c>
      <c r="K16" s="43">
        <v>0</v>
      </c>
      <c r="L16" s="43">
        <v>0</v>
      </c>
      <c r="M16" s="43">
        <v>0</v>
      </c>
      <c r="N16" s="43">
        <f t="shared" si="1"/>
        <v>51969</v>
      </c>
      <c r="O16" s="44">
        <f t="shared" si="2"/>
        <v>267.88144329896909</v>
      </c>
      <c r="P16" s="9"/>
    </row>
    <row r="17" spans="1:119" ht="15.75">
      <c r="A17" s="27" t="s">
        <v>1</v>
      </c>
      <c r="B17" s="28"/>
      <c r="C17" s="29"/>
      <c r="D17" s="30">
        <f t="shared" ref="D17:M17" si="5">SUM(D18:D18)</f>
        <v>4233</v>
      </c>
      <c r="E17" s="30">
        <f t="shared" si="5"/>
        <v>0</v>
      </c>
      <c r="F17" s="30">
        <f t="shared" si="5"/>
        <v>0</v>
      </c>
      <c r="G17" s="30">
        <f t="shared" si="5"/>
        <v>0</v>
      </c>
      <c r="H17" s="30">
        <f t="shared" si="5"/>
        <v>0</v>
      </c>
      <c r="I17" s="30">
        <f t="shared" si="5"/>
        <v>106</v>
      </c>
      <c r="J17" s="30">
        <f t="shared" si="5"/>
        <v>0</v>
      </c>
      <c r="K17" s="30">
        <f t="shared" si="5"/>
        <v>0</v>
      </c>
      <c r="L17" s="30">
        <f t="shared" si="5"/>
        <v>0</v>
      </c>
      <c r="M17" s="30">
        <f t="shared" si="5"/>
        <v>0</v>
      </c>
      <c r="N17" s="30">
        <f t="shared" si="1"/>
        <v>4339</v>
      </c>
      <c r="O17" s="42">
        <f t="shared" si="2"/>
        <v>22.365979381443299</v>
      </c>
      <c r="P17" s="10"/>
    </row>
    <row r="18" spans="1:119">
      <c r="A18" s="12"/>
      <c r="B18" s="23">
        <v>369.9</v>
      </c>
      <c r="C18" s="19" t="s">
        <v>25</v>
      </c>
      <c r="D18" s="43">
        <v>4233</v>
      </c>
      <c r="E18" s="43">
        <v>0</v>
      </c>
      <c r="F18" s="43">
        <v>0</v>
      </c>
      <c r="G18" s="43">
        <v>0</v>
      </c>
      <c r="H18" s="43">
        <v>0</v>
      </c>
      <c r="I18" s="43">
        <v>106</v>
      </c>
      <c r="J18" s="43">
        <v>0</v>
      </c>
      <c r="K18" s="43">
        <v>0</v>
      </c>
      <c r="L18" s="43">
        <v>0</v>
      </c>
      <c r="M18" s="43">
        <v>0</v>
      </c>
      <c r="N18" s="43">
        <f t="shared" si="1"/>
        <v>4339</v>
      </c>
      <c r="O18" s="44">
        <f t="shared" si="2"/>
        <v>22.365979381443299</v>
      </c>
      <c r="P18" s="9"/>
    </row>
    <row r="19" spans="1:119" ht="15.75">
      <c r="A19" s="27" t="s">
        <v>18</v>
      </c>
      <c r="B19" s="28"/>
      <c r="C19" s="29"/>
      <c r="D19" s="30">
        <f t="shared" ref="D19:M19" si="6">SUM(D20:D21)</f>
        <v>469676</v>
      </c>
      <c r="E19" s="30">
        <f t="shared" si="6"/>
        <v>0</v>
      </c>
      <c r="F19" s="30">
        <f t="shared" si="6"/>
        <v>0</v>
      </c>
      <c r="G19" s="30">
        <f t="shared" si="6"/>
        <v>0</v>
      </c>
      <c r="H19" s="30">
        <f t="shared" si="6"/>
        <v>0</v>
      </c>
      <c r="I19" s="30">
        <f t="shared" si="6"/>
        <v>344225</v>
      </c>
      <c r="J19" s="30">
        <f t="shared" si="6"/>
        <v>0</v>
      </c>
      <c r="K19" s="30">
        <f t="shared" si="6"/>
        <v>0</v>
      </c>
      <c r="L19" s="30">
        <f t="shared" si="6"/>
        <v>0</v>
      </c>
      <c r="M19" s="30">
        <f t="shared" si="6"/>
        <v>0</v>
      </c>
      <c r="N19" s="30">
        <f t="shared" si="1"/>
        <v>813901</v>
      </c>
      <c r="O19" s="42">
        <f t="shared" si="2"/>
        <v>4195.3659793814431</v>
      </c>
      <c r="P19" s="9"/>
    </row>
    <row r="20" spans="1:119">
      <c r="A20" s="12"/>
      <c r="B20" s="23">
        <v>381</v>
      </c>
      <c r="C20" s="19" t="s">
        <v>26</v>
      </c>
      <c r="D20" s="43">
        <v>0</v>
      </c>
      <c r="E20" s="43">
        <v>0</v>
      </c>
      <c r="F20" s="43">
        <v>0</v>
      </c>
      <c r="G20" s="43">
        <v>0</v>
      </c>
      <c r="H20" s="43">
        <v>0</v>
      </c>
      <c r="I20" s="43">
        <v>344225</v>
      </c>
      <c r="J20" s="43">
        <v>0</v>
      </c>
      <c r="K20" s="43">
        <v>0</v>
      </c>
      <c r="L20" s="43">
        <v>0</v>
      </c>
      <c r="M20" s="43">
        <v>0</v>
      </c>
      <c r="N20" s="43">
        <f t="shared" si="1"/>
        <v>344225</v>
      </c>
      <c r="O20" s="44">
        <f t="shared" si="2"/>
        <v>1774.3556701030927</v>
      </c>
      <c r="P20" s="9"/>
    </row>
    <row r="21" spans="1:119" ht="15.75" thickBot="1">
      <c r="A21" s="12"/>
      <c r="B21" s="23">
        <v>389.2</v>
      </c>
      <c r="C21" s="19" t="s">
        <v>49</v>
      </c>
      <c r="D21" s="43">
        <v>469676</v>
      </c>
      <c r="E21" s="43">
        <v>0</v>
      </c>
      <c r="F21" s="43">
        <v>0</v>
      </c>
      <c r="G21" s="43">
        <v>0</v>
      </c>
      <c r="H21" s="43">
        <v>0</v>
      </c>
      <c r="I21" s="43">
        <v>0</v>
      </c>
      <c r="J21" s="43">
        <v>0</v>
      </c>
      <c r="K21" s="43">
        <v>0</v>
      </c>
      <c r="L21" s="43">
        <v>0</v>
      </c>
      <c r="M21" s="43">
        <v>0</v>
      </c>
      <c r="N21" s="43">
        <f t="shared" si="1"/>
        <v>469676</v>
      </c>
      <c r="O21" s="44">
        <f t="shared" si="2"/>
        <v>2421.0103092783506</v>
      </c>
      <c r="P21" s="9"/>
    </row>
    <row r="22" spans="1:119" ht="16.5" thickBot="1">
      <c r="A22" s="13" t="s">
        <v>22</v>
      </c>
      <c r="B22" s="21"/>
      <c r="C22" s="20"/>
      <c r="D22" s="14">
        <f>SUM(D5,D10,D14,D17,D19)</f>
        <v>523666</v>
      </c>
      <c r="E22" s="14">
        <f t="shared" ref="E22:M22" si="7">SUM(E5,E10,E14,E17,E19)</f>
        <v>0</v>
      </c>
      <c r="F22" s="14">
        <f t="shared" si="7"/>
        <v>0</v>
      </c>
      <c r="G22" s="14">
        <f t="shared" si="7"/>
        <v>0</v>
      </c>
      <c r="H22" s="14">
        <f t="shared" si="7"/>
        <v>0</v>
      </c>
      <c r="I22" s="14">
        <f t="shared" si="7"/>
        <v>396300</v>
      </c>
      <c r="J22" s="14">
        <f t="shared" si="7"/>
        <v>0</v>
      </c>
      <c r="K22" s="14">
        <f t="shared" si="7"/>
        <v>0</v>
      </c>
      <c r="L22" s="14">
        <f t="shared" si="7"/>
        <v>0</v>
      </c>
      <c r="M22" s="14">
        <f t="shared" si="7"/>
        <v>0</v>
      </c>
      <c r="N22" s="14">
        <f t="shared" si="1"/>
        <v>919966</v>
      </c>
      <c r="O22" s="36">
        <f t="shared" si="2"/>
        <v>4742.0927835051543</v>
      </c>
      <c r="P22" s="6"/>
      <c r="Q22" s="2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  <c r="BV22" s="5"/>
      <c r="BW22" s="5"/>
      <c r="BX22" s="5"/>
      <c r="BY22" s="5"/>
      <c r="BZ22" s="5"/>
      <c r="CA22" s="5"/>
      <c r="CB22" s="5"/>
      <c r="CC22" s="5"/>
      <c r="CD22" s="5"/>
      <c r="CE22" s="5"/>
      <c r="CF22" s="5"/>
      <c r="CG22" s="5"/>
      <c r="CH22" s="5"/>
      <c r="CI22" s="5"/>
      <c r="CJ22" s="5"/>
      <c r="CK22" s="5"/>
      <c r="CL22" s="5"/>
      <c r="CM22" s="5"/>
      <c r="CN22" s="5"/>
      <c r="CO22" s="5"/>
      <c r="CP22" s="5"/>
      <c r="CQ22" s="5"/>
      <c r="CR22" s="5"/>
      <c r="CS22" s="5"/>
      <c r="CT22" s="5"/>
      <c r="CU22" s="5"/>
      <c r="CV22" s="5"/>
      <c r="CW22" s="5"/>
      <c r="CX22" s="5"/>
      <c r="CY22" s="5"/>
      <c r="CZ22" s="5"/>
      <c r="DA22" s="5"/>
      <c r="DB22" s="5"/>
      <c r="DC22" s="5"/>
      <c r="DD22" s="5"/>
      <c r="DE22" s="5"/>
      <c r="DF22" s="5"/>
      <c r="DG22" s="5"/>
      <c r="DH22" s="5"/>
      <c r="DI22" s="5"/>
      <c r="DJ22" s="5"/>
      <c r="DK22" s="5"/>
      <c r="DL22" s="5"/>
      <c r="DM22" s="5"/>
      <c r="DN22" s="5"/>
      <c r="DO22" s="5"/>
    </row>
    <row r="23" spans="1:119">
      <c r="A23" s="15"/>
      <c r="B23" s="17"/>
      <c r="C23" s="17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8"/>
    </row>
    <row r="24" spans="1:119">
      <c r="A24" s="37"/>
      <c r="B24" s="38"/>
      <c r="C24" s="38"/>
      <c r="D24" s="39"/>
      <c r="E24" s="39"/>
      <c r="F24" s="39"/>
      <c r="G24" s="39"/>
      <c r="H24" s="39"/>
      <c r="I24" s="39"/>
      <c r="J24" s="39"/>
      <c r="K24" s="39"/>
      <c r="L24" s="114" t="s">
        <v>55</v>
      </c>
      <c r="M24" s="114"/>
      <c r="N24" s="114"/>
      <c r="O24" s="40">
        <v>194</v>
      </c>
    </row>
    <row r="25" spans="1:119">
      <c r="A25" s="115"/>
      <c r="B25" s="92"/>
      <c r="C25" s="92"/>
      <c r="D25" s="92"/>
      <c r="E25" s="92"/>
      <c r="F25" s="92"/>
      <c r="G25" s="92"/>
      <c r="H25" s="92"/>
      <c r="I25" s="92"/>
      <c r="J25" s="92"/>
      <c r="K25" s="92"/>
      <c r="L25" s="92"/>
      <c r="M25" s="92"/>
      <c r="N25" s="92"/>
      <c r="O25" s="93"/>
    </row>
    <row r="26" spans="1:119" ht="15.75" customHeight="1" thickBot="1">
      <c r="A26" s="116" t="s">
        <v>47</v>
      </c>
      <c r="B26" s="95"/>
      <c r="C26" s="95"/>
      <c r="D26" s="95"/>
      <c r="E26" s="95"/>
      <c r="F26" s="95"/>
      <c r="G26" s="95"/>
      <c r="H26" s="95"/>
      <c r="I26" s="95"/>
      <c r="J26" s="95"/>
      <c r="K26" s="95"/>
      <c r="L26" s="95"/>
      <c r="M26" s="95"/>
      <c r="N26" s="95"/>
      <c r="O26" s="96"/>
    </row>
  </sheetData>
  <mergeCells count="10">
    <mergeCell ref="L24:N24"/>
    <mergeCell ref="A25:O25"/>
    <mergeCell ref="A26:O2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EC25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17" t="s">
        <v>37</v>
      </c>
      <c r="B1" s="118"/>
      <c r="C1" s="118"/>
      <c r="D1" s="118"/>
      <c r="E1" s="118"/>
      <c r="F1" s="118"/>
      <c r="G1" s="118"/>
      <c r="H1" s="118"/>
      <c r="I1" s="118"/>
      <c r="J1" s="118"/>
      <c r="K1" s="118"/>
      <c r="L1" s="118"/>
      <c r="M1" s="118"/>
      <c r="N1" s="118"/>
      <c r="O1" s="119"/>
      <c r="P1" s="7"/>
      <c r="Q1"/>
    </row>
    <row r="2" spans="1:133" ht="24" thickBot="1">
      <c r="A2" s="120" t="s">
        <v>48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2"/>
      <c r="P2" s="7"/>
      <c r="Q2"/>
    </row>
    <row r="3" spans="1:133" ht="18" customHeight="1">
      <c r="A3" s="123" t="s">
        <v>29</v>
      </c>
      <c r="B3" s="104"/>
      <c r="C3" s="105"/>
      <c r="D3" s="124" t="s">
        <v>13</v>
      </c>
      <c r="E3" s="125"/>
      <c r="F3" s="125"/>
      <c r="G3" s="125"/>
      <c r="H3" s="126"/>
      <c r="I3" s="124" t="s">
        <v>14</v>
      </c>
      <c r="J3" s="126"/>
      <c r="K3" s="124" t="s">
        <v>16</v>
      </c>
      <c r="L3" s="126"/>
      <c r="M3" s="34"/>
      <c r="N3" s="35"/>
      <c r="O3" s="127" t="s">
        <v>34</v>
      </c>
      <c r="P3" s="11"/>
      <c r="Q3"/>
    </row>
    <row r="4" spans="1:133" ht="32.25" customHeight="1" thickBot="1">
      <c r="A4" s="106"/>
      <c r="B4" s="107"/>
      <c r="C4" s="108"/>
      <c r="D4" s="32" t="s">
        <v>2</v>
      </c>
      <c r="E4" s="32" t="s">
        <v>30</v>
      </c>
      <c r="F4" s="32" t="s">
        <v>31</v>
      </c>
      <c r="G4" s="32" t="s">
        <v>32</v>
      </c>
      <c r="H4" s="32" t="s">
        <v>3</v>
      </c>
      <c r="I4" s="32" t="s">
        <v>4</v>
      </c>
      <c r="J4" s="33" t="s">
        <v>33</v>
      </c>
      <c r="K4" s="33" t="s">
        <v>5</v>
      </c>
      <c r="L4" s="33" t="s">
        <v>6</v>
      </c>
      <c r="M4" s="33" t="s">
        <v>7</v>
      </c>
      <c r="N4" s="33" t="s">
        <v>15</v>
      </c>
      <c r="O4" s="113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0</v>
      </c>
      <c r="B5" s="24"/>
      <c r="C5" s="24"/>
      <c r="D5" s="25">
        <f t="shared" ref="D5:M5" si="0">SUM(D6:D7)</f>
        <v>10227</v>
      </c>
      <c r="E5" s="25">
        <f t="shared" si="0"/>
        <v>0</v>
      </c>
      <c r="F5" s="25">
        <f t="shared" si="0"/>
        <v>0</v>
      </c>
      <c r="G5" s="25">
        <f t="shared" si="0"/>
        <v>0</v>
      </c>
      <c r="H5" s="25">
        <f t="shared" si="0"/>
        <v>0</v>
      </c>
      <c r="I5" s="25">
        <f t="shared" si="0"/>
        <v>0</v>
      </c>
      <c r="J5" s="25">
        <f t="shared" si="0"/>
        <v>0</v>
      </c>
      <c r="K5" s="25">
        <f t="shared" si="0"/>
        <v>0</v>
      </c>
      <c r="L5" s="25">
        <f t="shared" si="0"/>
        <v>0</v>
      </c>
      <c r="M5" s="25">
        <f t="shared" si="0"/>
        <v>0</v>
      </c>
      <c r="N5" s="26">
        <f t="shared" ref="N5:N21" si="1">SUM(D5:M5)</f>
        <v>10227</v>
      </c>
      <c r="O5" s="31">
        <f t="shared" ref="O5:O21" si="2">(N5/O$23)</f>
        <v>51.651515151515149</v>
      </c>
      <c r="P5" s="6"/>
    </row>
    <row r="6" spans="1:133">
      <c r="A6" s="12"/>
      <c r="B6" s="23">
        <v>312.60000000000002</v>
      </c>
      <c r="C6" s="19" t="s">
        <v>8</v>
      </c>
      <c r="D6" s="43">
        <v>9737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9737</v>
      </c>
      <c r="O6" s="44">
        <f t="shared" si="2"/>
        <v>49.176767676767675</v>
      </c>
      <c r="P6" s="9"/>
    </row>
    <row r="7" spans="1:133">
      <c r="A7" s="12"/>
      <c r="B7" s="23">
        <v>314.89999999999998</v>
      </c>
      <c r="C7" s="19" t="s">
        <v>9</v>
      </c>
      <c r="D7" s="43">
        <v>490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490</v>
      </c>
      <c r="O7" s="44">
        <f t="shared" si="2"/>
        <v>2.4747474747474749</v>
      </c>
      <c r="P7" s="9"/>
    </row>
    <row r="8" spans="1:133" ht="15.75">
      <c r="A8" s="27" t="s">
        <v>10</v>
      </c>
      <c r="B8" s="28"/>
      <c r="C8" s="29"/>
      <c r="D8" s="30">
        <f t="shared" ref="D8:M8" si="3">SUM(D9:D11)</f>
        <v>35004</v>
      </c>
      <c r="E8" s="30">
        <f t="shared" si="3"/>
        <v>0</v>
      </c>
      <c r="F8" s="30">
        <f t="shared" si="3"/>
        <v>0</v>
      </c>
      <c r="G8" s="30">
        <f t="shared" si="3"/>
        <v>0</v>
      </c>
      <c r="H8" s="30">
        <f t="shared" si="3"/>
        <v>0</v>
      </c>
      <c r="I8" s="30">
        <f t="shared" si="3"/>
        <v>0</v>
      </c>
      <c r="J8" s="30">
        <f t="shared" si="3"/>
        <v>0</v>
      </c>
      <c r="K8" s="30">
        <f t="shared" si="3"/>
        <v>0</v>
      </c>
      <c r="L8" s="30">
        <f t="shared" si="3"/>
        <v>0</v>
      </c>
      <c r="M8" s="30">
        <f t="shared" si="3"/>
        <v>0</v>
      </c>
      <c r="N8" s="41">
        <f t="shared" si="1"/>
        <v>35004</v>
      </c>
      <c r="O8" s="42">
        <f t="shared" si="2"/>
        <v>176.78787878787878</v>
      </c>
      <c r="P8" s="10"/>
    </row>
    <row r="9" spans="1:133">
      <c r="A9" s="12"/>
      <c r="B9" s="23">
        <v>335.12</v>
      </c>
      <c r="C9" s="19" t="s">
        <v>11</v>
      </c>
      <c r="D9" s="43">
        <v>17077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1"/>
        <v>17077</v>
      </c>
      <c r="O9" s="44">
        <f t="shared" si="2"/>
        <v>86.247474747474755</v>
      </c>
      <c r="P9" s="9"/>
    </row>
    <row r="10" spans="1:133">
      <c r="A10" s="12"/>
      <c r="B10" s="23">
        <v>335.18</v>
      </c>
      <c r="C10" s="19" t="s">
        <v>12</v>
      </c>
      <c r="D10" s="43">
        <v>4388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1"/>
        <v>4388</v>
      </c>
      <c r="O10" s="44">
        <f t="shared" si="2"/>
        <v>22.161616161616163</v>
      </c>
      <c r="P10" s="9"/>
    </row>
    <row r="11" spans="1:133">
      <c r="A11" s="12"/>
      <c r="B11" s="23">
        <v>335.32</v>
      </c>
      <c r="C11" s="19" t="s">
        <v>36</v>
      </c>
      <c r="D11" s="43">
        <v>13539</v>
      </c>
      <c r="E11" s="43">
        <v>0</v>
      </c>
      <c r="F11" s="43">
        <v>0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1"/>
        <v>13539</v>
      </c>
      <c r="O11" s="44">
        <f t="shared" si="2"/>
        <v>68.378787878787875</v>
      </c>
      <c r="P11" s="9"/>
    </row>
    <row r="12" spans="1:133" ht="15.75">
      <c r="A12" s="27" t="s">
        <v>17</v>
      </c>
      <c r="B12" s="28"/>
      <c r="C12" s="29"/>
      <c r="D12" s="30">
        <f t="shared" ref="D12:M12" si="4">SUM(D13:D15)</f>
        <v>56630</v>
      </c>
      <c r="E12" s="30">
        <f t="shared" si="4"/>
        <v>0</v>
      </c>
      <c r="F12" s="30">
        <f t="shared" si="4"/>
        <v>0</v>
      </c>
      <c r="G12" s="30">
        <f t="shared" si="4"/>
        <v>0</v>
      </c>
      <c r="H12" s="30">
        <f t="shared" si="4"/>
        <v>0</v>
      </c>
      <c r="I12" s="30">
        <f t="shared" si="4"/>
        <v>0</v>
      </c>
      <c r="J12" s="30">
        <f t="shared" si="4"/>
        <v>0</v>
      </c>
      <c r="K12" s="30">
        <f t="shared" si="4"/>
        <v>0</v>
      </c>
      <c r="L12" s="30">
        <f t="shared" si="4"/>
        <v>0</v>
      </c>
      <c r="M12" s="30">
        <f t="shared" si="4"/>
        <v>0</v>
      </c>
      <c r="N12" s="30">
        <f t="shared" si="1"/>
        <v>56630</v>
      </c>
      <c r="O12" s="42">
        <f t="shared" si="2"/>
        <v>286.01010101010098</v>
      </c>
      <c r="P12" s="10"/>
    </row>
    <row r="13" spans="1:133">
      <c r="A13" s="12"/>
      <c r="B13" s="23">
        <v>341.51</v>
      </c>
      <c r="C13" s="19" t="s">
        <v>19</v>
      </c>
      <c r="D13" s="43">
        <v>1790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1790</v>
      </c>
      <c r="O13" s="44">
        <f t="shared" si="2"/>
        <v>9.0404040404040398</v>
      </c>
      <c r="P13" s="9"/>
    </row>
    <row r="14" spans="1:133">
      <c r="A14" s="12"/>
      <c r="B14" s="23">
        <v>343.2</v>
      </c>
      <c r="C14" s="19" t="s">
        <v>20</v>
      </c>
      <c r="D14" s="43">
        <v>6663</v>
      </c>
      <c r="E14" s="43">
        <v>0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1"/>
        <v>6663</v>
      </c>
      <c r="O14" s="44">
        <f t="shared" si="2"/>
        <v>33.651515151515149</v>
      </c>
      <c r="P14" s="9"/>
    </row>
    <row r="15" spans="1:133">
      <c r="A15" s="12"/>
      <c r="B15" s="23">
        <v>343.6</v>
      </c>
      <c r="C15" s="19" t="s">
        <v>21</v>
      </c>
      <c r="D15" s="43">
        <v>48177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1"/>
        <v>48177</v>
      </c>
      <c r="O15" s="44">
        <f t="shared" si="2"/>
        <v>243.31818181818181</v>
      </c>
      <c r="P15" s="9"/>
    </row>
    <row r="16" spans="1:133" ht="15.75">
      <c r="A16" s="27" t="s">
        <v>1</v>
      </c>
      <c r="B16" s="28"/>
      <c r="C16" s="29"/>
      <c r="D16" s="30">
        <f t="shared" ref="D16:M16" si="5">SUM(D17:D17)</f>
        <v>1659</v>
      </c>
      <c r="E16" s="30">
        <f t="shared" si="5"/>
        <v>0</v>
      </c>
      <c r="F16" s="30">
        <f t="shared" si="5"/>
        <v>0</v>
      </c>
      <c r="G16" s="30">
        <f t="shared" si="5"/>
        <v>0</v>
      </c>
      <c r="H16" s="30">
        <f t="shared" si="5"/>
        <v>0</v>
      </c>
      <c r="I16" s="30">
        <f t="shared" si="5"/>
        <v>0</v>
      </c>
      <c r="J16" s="30">
        <f t="shared" si="5"/>
        <v>0</v>
      </c>
      <c r="K16" s="30">
        <f t="shared" si="5"/>
        <v>0</v>
      </c>
      <c r="L16" s="30">
        <f t="shared" si="5"/>
        <v>0</v>
      </c>
      <c r="M16" s="30">
        <f t="shared" si="5"/>
        <v>0</v>
      </c>
      <c r="N16" s="30">
        <f t="shared" si="1"/>
        <v>1659</v>
      </c>
      <c r="O16" s="42">
        <f t="shared" si="2"/>
        <v>8.3787878787878789</v>
      </c>
      <c r="P16" s="10"/>
    </row>
    <row r="17" spans="1:119">
      <c r="A17" s="12"/>
      <c r="B17" s="23">
        <v>369.9</v>
      </c>
      <c r="C17" s="19" t="s">
        <v>25</v>
      </c>
      <c r="D17" s="43">
        <v>1659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1"/>
        <v>1659</v>
      </c>
      <c r="O17" s="44">
        <f t="shared" si="2"/>
        <v>8.3787878787878789</v>
      </c>
      <c r="P17" s="9"/>
    </row>
    <row r="18" spans="1:119" ht="15.75">
      <c r="A18" s="27" t="s">
        <v>18</v>
      </c>
      <c r="B18" s="28"/>
      <c r="C18" s="29"/>
      <c r="D18" s="30">
        <f t="shared" ref="D18:M18" si="6">SUM(D19:D20)</f>
        <v>331133</v>
      </c>
      <c r="E18" s="30">
        <f t="shared" si="6"/>
        <v>0</v>
      </c>
      <c r="F18" s="30">
        <f t="shared" si="6"/>
        <v>0</v>
      </c>
      <c r="G18" s="30">
        <f t="shared" si="6"/>
        <v>0</v>
      </c>
      <c r="H18" s="30">
        <f t="shared" si="6"/>
        <v>0</v>
      </c>
      <c r="I18" s="30">
        <f t="shared" si="6"/>
        <v>0</v>
      </c>
      <c r="J18" s="30">
        <f t="shared" si="6"/>
        <v>0</v>
      </c>
      <c r="K18" s="30">
        <f t="shared" si="6"/>
        <v>0</v>
      </c>
      <c r="L18" s="30">
        <f t="shared" si="6"/>
        <v>0</v>
      </c>
      <c r="M18" s="30">
        <f t="shared" si="6"/>
        <v>0</v>
      </c>
      <c r="N18" s="30">
        <f t="shared" si="1"/>
        <v>331133</v>
      </c>
      <c r="O18" s="42">
        <f t="shared" si="2"/>
        <v>1672.3888888888889</v>
      </c>
      <c r="P18" s="9"/>
    </row>
    <row r="19" spans="1:119">
      <c r="A19" s="12"/>
      <c r="B19" s="23">
        <v>381</v>
      </c>
      <c r="C19" s="19" t="s">
        <v>26</v>
      </c>
      <c r="D19" s="43">
        <v>3300</v>
      </c>
      <c r="E19" s="43">
        <v>0</v>
      </c>
      <c r="F19" s="43">
        <v>0</v>
      </c>
      <c r="G19" s="43">
        <v>0</v>
      </c>
      <c r="H19" s="43">
        <v>0</v>
      </c>
      <c r="I19" s="43">
        <v>0</v>
      </c>
      <c r="J19" s="43">
        <v>0</v>
      </c>
      <c r="K19" s="43">
        <v>0</v>
      </c>
      <c r="L19" s="43">
        <v>0</v>
      </c>
      <c r="M19" s="43">
        <v>0</v>
      </c>
      <c r="N19" s="43">
        <f t="shared" si="1"/>
        <v>3300</v>
      </c>
      <c r="O19" s="44">
        <f t="shared" si="2"/>
        <v>16.666666666666668</v>
      </c>
      <c r="P19" s="9"/>
    </row>
    <row r="20" spans="1:119" ht="15.75" thickBot="1">
      <c r="A20" s="12"/>
      <c r="B20" s="23">
        <v>389.2</v>
      </c>
      <c r="C20" s="19" t="s">
        <v>49</v>
      </c>
      <c r="D20" s="43">
        <v>327833</v>
      </c>
      <c r="E20" s="43">
        <v>0</v>
      </c>
      <c r="F20" s="43">
        <v>0</v>
      </c>
      <c r="G20" s="43">
        <v>0</v>
      </c>
      <c r="H20" s="43">
        <v>0</v>
      </c>
      <c r="I20" s="43">
        <v>0</v>
      </c>
      <c r="J20" s="43">
        <v>0</v>
      </c>
      <c r="K20" s="43">
        <v>0</v>
      </c>
      <c r="L20" s="43">
        <v>0</v>
      </c>
      <c r="M20" s="43">
        <v>0</v>
      </c>
      <c r="N20" s="43">
        <f t="shared" si="1"/>
        <v>327833</v>
      </c>
      <c r="O20" s="44">
        <f t="shared" si="2"/>
        <v>1655.7222222222222</v>
      </c>
      <c r="P20" s="9"/>
    </row>
    <row r="21" spans="1:119" ht="16.5" thickBot="1">
      <c r="A21" s="13" t="s">
        <v>22</v>
      </c>
      <c r="B21" s="21"/>
      <c r="C21" s="20"/>
      <c r="D21" s="14">
        <f>SUM(D5,D8,D12,D16,D18)</f>
        <v>434653</v>
      </c>
      <c r="E21" s="14">
        <f t="shared" ref="E21:M21" si="7">SUM(E5,E8,E12,E16,E18)</f>
        <v>0</v>
      </c>
      <c r="F21" s="14">
        <f t="shared" si="7"/>
        <v>0</v>
      </c>
      <c r="G21" s="14">
        <f t="shared" si="7"/>
        <v>0</v>
      </c>
      <c r="H21" s="14">
        <f t="shared" si="7"/>
        <v>0</v>
      </c>
      <c r="I21" s="14">
        <f t="shared" si="7"/>
        <v>0</v>
      </c>
      <c r="J21" s="14">
        <f t="shared" si="7"/>
        <v>0</v>
      </c>
      <c r="K21" s="14">
        <f t="shared" si="7"/>
        <v>0</v>
      </c>
      <c r="L21" s="14">
        <f t="shared" si="7"/>
        <v>0</v>
      </c>
      <c r="M21" s="14">
        <f t="shared" si="7"/>
        <v>0</v>
      </c>
      <c r="N21" s="14">
        <f t="shared" si="1"/>
        <v>434653</v>
      </c>
      <c r="O21" s="36">
        <f t="shared" si="2"/>
        <v>2195.2171717171718</v>
      </c>
      <c r="P21" s="6"/>
      <c r="Q21" s="2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  <c r="CB21" s="5"/>
      <c r="CC21" s="5"/>
      <c r="CD21" s="5"/>
      <c r="CE21" s="5"/>
      <c r="CF21" s="5"/>
      <c r="CG21" s="5"/>
      <c r="CH21" s="5"/>
      <c r="CI21" s="5"/>
      <c r="CJ21" s="5"/>
      <c r="CK21" s="5"/>
      <c r="CL21" s="5"/>
      <c r="CM21" s="5"/>
      <c r="CN21" s="5"/>
      <c r="CO21" s="5"/>
      <c r="CP21" s="5"/>
      <c r="CQ21" s="5"/>
      <c r="CR21" s="5"/>
      <c r="CS21" s="5"/>
      <c r="CT21" s="5"/>
      <c r="CU21" s="5"/>
      <c r="CV21" s="5"/>
      <c r="CW21" s="5"/>
      <c r="CX21" s="5"/>
      <c r="CY21" s="5"/>
      <c r="CZ21" s="5"/>
      <c r="DA21" s="5"/>
      <c r="DB21" s="5"/>
      <c r="DC21" s="5"/>
      <c r="DD21" s="5"/>
      <c r="DE21" s="5"/>
      <c r="DF21" s="5"/>
      <c r="DG21" s="5"/>
      <c r="DH21" s="5"/>
      <c r="DI21" s="5"/>
      <c r="DJ21" s="5"/>
      <c r="DK21" s="5"/>
      <c r="DL21" s="5"/>
      <c r="DM21" s="5"/>
      <c r="DN21" s="5"/>
      <c r="DO21" s="5"/>
    </row>
    <row r="22" spans="1:119">
      <c r="A22" s="15"/>
      <c r="B22" s="17"/>
      <c r="C22" s="17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8"/>
    </row>
    <row r="23" spans="1:119">
      <c r="A23" s="37"/>
      <c r="B23" s="38"/>
      <c r="C23" s="38"/>
      <c r="D23" s="39"/>
      <c r="E23" s="39"/>
      <c r="F23" s="39"/>
      <c r="G23" s="39"/>
      <c r="H23" s="39"/>
      <c r="I23" s="39"/>
      <c r="J23" s="39"/>
      <c r="K23" s="39"/>
      <c r="L23" s="114" t="s">
        <v>50</v>
      </c>
      <c r="M23" s="114"/>
      <c r="N23" s="114"/>
      <c r="O23" s="40">
        <v>198</v>
      </c>
    </row>
    <row r="24" spans="1:119">
      <c r="A24" s="115"/>
      <c r="B24" s="92"/>
      <c r="C24" s="92"/>
      <c r="D24" s="92"/>
      <c r="E24" s="92"/>
      <c r="F24" s="92"/>
      <c r="G24" s="92"/>
      <c r="H24" s="92"/>
      <c r="I24" s="92"/>
      <c r="J24" s="92"/>
      <c r="K24" s="92"/>
      <c r="L24" s="92"/>
      <c r="M24" s="92"/>
      <c r="N24" s="92"/>
      <c r="O24" s="93"/>
    </row>
    <row r="25" spans="1:119" ht="15.75" customHeight="1" thickBot="1">
      <c r="A25" s="116" t="s">
        <v>47</v>
      </c>
      <c r="B25" s="95"/>
      <c r="C25" s="95"/>
      <c r="D25" s="95"/>
      <c r="E25" s="95"/>
      <c r="F25" s="95"/>
      <c r="G25" s="95"/>
      <c r="H25" s="95"/>
      <c r="I25" s="95"/>
      <c r="J25" s="95"/>
      <c r="K25" s="95"/>
      <c r="L25" s="95"/>
      <c r="M25" s="95"/>
      <c r="N25" s="95"/>
      <c r="O25" s="96"/>
    </row>
  </sheetData>
  <mergeCells count="10">
    <mergeCell ref="L23:N23"/>
    <mergeCell ref="A24:O24"/>
    <mergeCell ref="A25:O2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EC31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17" t="s">
        <v>37</v>
      </c>
      <c r="B1" s="118"/>
      <c r="C1" s="118"/>
      <c r="D1" s="118"/>
      <c r="E1" s="118"/>
      <c r="F1" s="118"/>
      <c r="G1" s="118"/>
      <c r="H1" s="118"/>
      <c r="I1" s="118"/>
      <c r="J1" s="118"/>
      <c r="K1" s="118"/>
      <c r="L1" s="118"/>
      <c r="M1" s="118"/>
      <c r="N1" s="118"/>
      <c r="O1" s="119"/>
      <c r="P1" s="7"/>
      <c r="Q1"/>
    </row>
    <row r="2" spans="1:133" ht="24" thickBot="1">
      <c r="A2" s="120" t="s">
        <v>38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2"/>
      <c r="P2" s="7"/>
      <c r="Q2"/>
    </row>
    <row r="3" spans="1:133" ht="18" customHeight="1">
      <c r="A3" s="123" t="s">
        <v>29</v>
      </c>
      <c r="B3" s="104"/>
      <c r="C3" s="105"/>
      <c r="D3" s="124" t="s">
        <v>13</v>
      </c>
      <c r="E3" s="125"/>
      <c r="F3" s="125"/>
      <c r="G3" s="125"/>
      <c r="H3" s="126"/>
      <c r="I3" s="124" t="s">
        <v>14</v>
      </c>
      <c r="J3" s="126"/>
      <c r="K3" s="124" t="s">
        <v>16</v>
      </c>
      <c r="L3" s="126"/>
      <c r="M3" s="34"/>
      <c r="N3" s="35"/>
      <c r="O3" s="127" t="s">
        <v>34</v>
      </c>
      <c r="P3" s="11"/>
      <c r="Q3"/>
    </row>
    <row r="4" spans="1:133" ht="32.25" customHeight="1" thickBot="1">
      <c r="A4" s="106"/>
      <c r="B4" s="107"/>
      <c r="C4" s="108"/>
      <c r="D4" s="32" t="s">
        <v>2</v>
      </c>
      <c r="E4" s="32" t="s">
        <v>30</v>
      </c>
      <c r="F4" s="32" t="s">
        <v>31</v>
      </c>
      <c r="G4" s="32" t="s">
        <v>32</v>
      </c>
      <c r="H4" s="32" t="s">
        <v>3</v>
      </c>
      <c r="I4" s="32" t="s">
        <v>4</v>
      </c>
      <c r="J4" s="33" t="s">
        <v>33</v>
      </c>
      <c r="K4" s="33" t="s">
        <v>5</v>
      </c>
      <c r="L4" s="33" t="s">
        <v>6</v>
      </c>
      <c r="M4" s="33" t="s">
        <v>7</v>
      </c>
      <c r="N4" s="33" t="s">
        <v>15</v>
      </c>
      <c r="O4" s="113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0</v>
      </c>
      <c r="B5" s="24"/>
      <c r="C5" s="24"/>
      <c r="D5" s="25">
        <f t="shared" ref="D5:M5" si="0">SUM(D6:D9)</f>
        <v>17051</v>
      </c>
      <c r="E5" s="25">
        <f t="shared" si="0"/>
        <v>0</v>
      </c>
      <c r="F5" s="25">
        <f t="shared" si="0"/>
        <v>0</v>
      </c>
      <c r="G5" s="25">
        <f t="shared" si="0"/>
        <v>0</v>
      </c>
      <c r="H5" s="25">
        <f t="shared" si="0"/>
        <v>0</v>
      </c>
      <c r="I5" s="25">
        <f t="shared" si="0"/>
        <v>0</v>
      </c>
      <c r="J5" s="25">
        <f t="shared" si="0"/>
        <v>0</v>
      </c>
      <c r="K5" s="25">
        <f t="shared" si="0"/>
        <v>0</v>
      </c>
      <c r="L5" s="25">
        <f t="shared" si="0"/>
        <v>0</v>
      </c>
      <c r="M5" s="25">
        <f t="shared" si="0"/>
        <v>0</v>
      </c>
      <c r="N5" s="26">
        <f t="shared" ref="N5:N27" si="1">SUM(D5:M5)</f>
        <v>17051</v>
      </c>
      <c r="O5" s="31">
        <f t="shared" ref="O5:O27" si="2">(N5/O$29)</f>
        <v>80.810426540284354</v>
      </c>
      <c r="P5" s="6"/>
    </row>
    <row r="6" spans="1:133">
      <c r="A6" s="12"/>
      <c r="B6" s="23">
        <v>312.60000000000002</v>
      </c>
      <c r="C6" s="19" t="s">
        <v>8</v>
      </c>
      <c r="D6" s="43">
        <v>9399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9399</v>
      </c>
      <c r="O6" s="44">
        <f t="shared" si="2"/>
        <v>44.545023696682463</v>
      </c>
      <c r="P6" s="9"/>
    </row>
    <row r="7" spans="1:133">
      <c r="A7" s="12"/>
      <c r="B7" s="23">
        <v>314.39999999999998</v>
      </c>
      <c r="C7" s="19" t="s">
        <v>39</v>
      </c>
      <c r="D7" s="43">
        <v>6998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6998</v>
      </c>
      <c r="O7" s="44">
        <f t="shared" si="2"/>
        <v>33.165876777251185</v>
      </c>
      <c r="P7" s="9"/>
    </row>
    <row r="8" spans="1:133">
      <c r="A8" s="12"/>
      <c r="B8" s="23">
        <v>314.7</v>
      </c>
      <c r="C8" s="19" t="s">
        <v>40</v>
      </c>
      <c r="D8" s="43">
        <v>560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1"/>
        <v>560</v>
      </c>
      <c r="O8" s="44">
        <f t="shared" si="2"/>
        <v>2.6540284360189572</v>
      </c>
      <c r="P8" s="9"/>
    </row>
    <row r="9" spans="1:133">
      <c r="A9" s="12"/>
      <c r="B9" s="23">
        <v>314.89999999999998</v>
      </c>
      <c r="C9" s="19" t="s">
        <v>9</v>
      </c>
      <c r="D9" s="43">
        <v>94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1"/>
        <v>94</v>
      </c>
      <c r="O9" s="44">
        <f t="shared" si="2"/>
        <v>0.44549763033175355</v>
      </c>
      <c r="P9" s="9"/>
    </row>
    <row r="10" spans="1:133" ht="15.75">
      <c r="A10" s="27" t="s">
        <v>10</v>
      </c>
      <c r="B10" s="28"/>
      <c r="C10" s="29"/>
      <c r="D10" s="30">
        <f t="shared" ref="D10:M10" si="3">SUM(D11:D17)</f>
        <v>218280</v>
      </c>
      <c r="E10" s="30">
        <f t="shared" si="3"/>
        <v>0</v>
      </c>
      <c r="F10" s="30">
        <f t="shared" si="3"/>
        <v>0</v>
      </c>
      <c r="G10" s="30">
        <f t="shared" si="3"/>
        <v>0</v>
      </c>
      <c r="H10" s="30">
        <f t="shared" si="3"/>
        <v>0</v>
      </c>
      <c r="I10" s="30">
        <f t="shared" si="3"/>
        <v>70000</v>
      </c>
      <c r="J10" s="30">
        <f t="shared" si="3"/>
        <v>0</v>
      </c>
      <c r="K10" s="30">
        <f t="shared" si="3"/>
        <v>0</v>
      </c>
      <c r="L10" s="30">
        <f t="shared" si="3"/>
        <v>0</v>
      </c>
      <c r="M10" s="30">
        <f t="shared" si="3"/>
        <v>0</v>
      </c>
      <c r="N10" s="41">
        <f t="shared" si="1"/>
        <v>288280</v>
      </c>
      <c r="O10" s="42">
        <f t="shared" si="2"/>
        <v>1366.255924170616</v>
      </c>
      <c r="P10" s="10"/>
    </row>
    <row r="11" spans="1:133">
      <c r="A11" s="12"/>
      <c r="B11" s="23">
        <v>331.1</v>
      </c>
      <c r="C11" s="19" t="s">
        <v>41</v>
      </c>
      <c r="D11" s="43">
        <v>14451</v>
      </c>
      <c r="E11" s="43">
        <v>0</v>
      </c>
      <c r="F11" s="43">
        <v>0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1"/>
        <v>14451</v>
      </c>
      <c r="O11" s="44">
        <f t="shared" si="2"/>
        <v>68.488151658767777</v>
      </c>
      <c r="P11" s="9"/>
    </row>
    <row r="12" spans="1:133">
      <c r="A12" s="12"/>
      <c r="B12" s="23">
        <v>334.35</v>
      </c>
      <c r="C12" s="19" t="s">
        <v>42</v>
      </c>
      <c r="D12" s="43">
        <v>0</v>
      </c>
      <c r="E12" s="43">
        <v>0</v>
      </c>
      <c r="F12" s="43">
        <v>0</v>
      </c>
      <c r="G12" s="43">
        <v>0</v>
      </c>
      <c r="H12" s="43">
        <v>0</v>
      </c>
      <c r="I12" s="43">
        <v>70000</v>
      </c>
      <c r="J12" s="43">
        <v>0</v>
      </c>
      <c r="K12" s="43">
        <v>0</v>
      </c>
      <c r="L12" s="43">
        <v>0</v>
      </c>
      <c r="M12" s="43">
        <v>0</v>
      </c>
      <c r="N12" s="43">
        <f t="shared" si="1"/>
        <v>70000</v>
      </c>
      <c r="O12" s="44">
        <f t="shared" si="2"/>
        <v>331.7535545023697</v>
      </c>
      <c r="P12" s="9"/>
    </row>
    <row r="13" spans="1:133">
      <c r="A13" s="12"/>
      <c r="B13" s="23">
        <v>334.7</v>
      </c>
      <c r="C13" s="19" t="s">
        <v>43</v>
      </c>
      <c r="D13" s="43">
        <v>164953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164953</v>
      </c>
      <c r="O13" s="44">
        <f t="shared" si="2"/>
        <v>781.76777251184831</v>
      </c>
      <c r="P13" s="9"/>
    </row>
    <row r="14" spans="1:133">
      <c r="A14" s="12"/>
      <c r="B14" s="23">
        <v>334.9</v>
      </c>
      <c r="C14" s="19" t="s">
        <v>44</v>
      </c>
      <c r="D14" s="43">
        <v>3000</v>
      </c>
      <c r="E14" s="43">
        <v>0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1"/>
        <v>3000</v>
      </c>
      <c r="O14" s="44">
        <f t="shared" si="2"/>
        <v>14.218009478672986</v>
      </c>
      <c r="P14" s="9"/>
    </row>
    <row r="15" spans="1:133">
      <c r="A15" s="12"/>
      <c r="B15" s="23">
        <v>335.12</v>
      </c>
      <c r="C15" s="19" t="s">
        <v>11</v>
      </c>
      <c r="D15" s="43">
        <v>16637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1"/>
        <v>16637</v>
      </c>
      <c r="O15" s="44">
        <f t="shared" si="2"/>
        <v>78.848341232227483</v>
      </c>
      <c r="P15" s="9"/>
    </row>
    <row r="16" spans="1:133">
      <c r="A16" s="12"/>
      <c r="B16" s="23">
        <v>335.18</v>
      </c>
      <c r="C16" s="19" t="s">
        <v>12</v>
      </c>
      <c r="D16" s="43">
        <v>4310</v>
      </c>
      <c r="E16" s="43">
        <v>0</v>
      </c>
      <c r="F16" s="43">
        <v>0</v>
      </c>
      <c r="G16" s="43">
        <v>0</v>
      </c>
      <c r="H16" s="43">
        <v>0</v>
      </c>
      <c r="I16" s="43">
        <v>0</v>
      </c>
      <c r="J16" s="43">
        <v>0</v>
      </c>
      <c r="K16" s="43">
        <v>0</v>
      </c>
      <c r="L16" s="43">
        <v>0</v>
      </c>
      <c r="M16" s="43">
        <v>0</v>
      </c>
      <c r="N16" s="43">
        <f t="shared" si="1"/>
        <v>4310</v>
      </c>
      <c r="O16" s="44">
        <f t="shared" si="2"/>
        <v>20.42654028436019</v>
      </c>
      <c r="P16" s="9"/>
    </row>
    <row r="17" spans="1:119">
      <c r="A17" s="12"/>
      <c r="B17" s="23">
        <v>335.32</v>
      </c>
      <c r="C17" s="19" t="s">
        <v>36</v>
      </c>
      <c r="D17" s="43">
        <v>14929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1"/>
        <v>14929</v>
      </c>
      <c r="O17" s="44">
        <f t="shared" si="2"/>
        <v>70.753554502369667</v>
      </c>
      <c r="P17" s="9"/>
    </row>
    <row r="18" spans="1:119" ht="15.75">
      <c r="A18" s="27" t="s">
        <v>17</v>
      </c>
      <c r="B18" s="28"/>
      <c r="C18" s="29"/>
      <c r="D18" s="30">
        <f t="shared" ref="D18:M18" si="4">SUM(D19:D21)</f>
        <v>1799</v>
      </c>
      <c r="E18" s="30">
        <f t="shared" si="4"/>
        <v>0</v>
      </c>
      <c r="F18" s="30">
        <f t="shared" si="4"/>
        <v>0</v>
      </c>
      <c r="G18" s="30">
        <f t="shared" si="4"/>
        <v>0</v>
      </c>
      <c r="H18" s="30">
        <f t="shared" si="4"/>
        <v>0</v>
      </c>
      <c r="I18" s="30">
        <f t="shared" si="4"/>
        <v>58173</v>
      </c>
      <c r="J18" s="30">
        <f t="shared" si="4"/>
        <v>0</v>
      </c>
      <c r="K18" s="30">
        <f t="shared" si="4"/>
        <v>0</v>
      </c>
      <c r="L18" s="30">
        <f t="shared" si="4"/>
        <v>0</v>
      </c>
      <c r="M18" s="30">
        <f t="shared" si="4"/>
        <v>0</v>
      </c>
      <c r="N18" s="30">
        <f t="shared" si="1"/>
        <v>59972</v>
      </c>
      <c r="O18" s="42">
        <f t="shared" si="2"/>
        <v>284.22748815165875</v>
      </c>
      <c r="P18" s="10"/>
    </row>
    <row r="19" spans="1:119">
      <c r="A19" s="12"/>
      <c r="B19" s="23">
        <v>341.51</v>
      </c>
      <c r="C19" s="19" t="s">
        <v>19</v>
      </c>
      <c r="D19" s="43">
        <v>1799</v>
      </c>
      <c r="E19" s="43">
        <v>0</v>
      </c>
      <c r="F19" s="43">
        <v>0</v>
      </c>
      <c r="G19" s="43">
        <v>0</v>
      </c>
      <c r="H19" s="43">
        <v>0</v>
      </c>
      <c r="I19" s="43">
        <v>0</v>
      </c>
      <c r="J19" s="43">
        <v>0</v>
      </c>
      <c r="K19" s="43">
        <v>0</v>
      </c>
      <c r="L19" s="43">
        <v>0</v>
      </c>
      <c r="M19" s="43">
        <v>0</v>
      </c>
      <c r="N19" s="43">
        <f t="shared" si="1"/>
        <v>1799</v>
      </c>
      <c r="O19" s="44">
        <f t="shared" si="2"/>
        <v>8.5260663507109005</v>
      </c>
      <c r="P19" s="9"/>
    </row>
    <row r="20" spans="1:119">
      <c r="A20" s="12"/>
      <c r="B20" s="23">
        <v>343.6</v>
      </c>
      <c r="C20" s="19" t="s">
        <v>21</v>
      </c>
      <c r="D20" s="43">
        <v>0</v>
      </c>
      <c r="E20" s="43">
        <v>0</v>
      </c>
      <c r="F20" s="43">
        <v>0</v>
      </c>
      <c r="G20" s="43">
        <v>0</v>
      </c>
      <c r="H20" s="43">
        <v>0</v>
      </c>
      <c r="I20" s="43">
        <v>56016</v>
      </c>
      <c r="J20" s="43">
        <v>0</v>
      </c>
      <c r="K20" s="43">
        <v>0</v>
      </c>
      <c r="L20" s="43">
        <v>0</v>
      </c>
      <c r="M20" s="43">
        <v>0</v>
      </c>
      <c r="N20" s="43">
        <f t="shared" si="1"/>
        <v>56016</v>
      </c>
      <c r="O20" s="44">
        <f t="shared" si="2"/>
        <v>265.478672985782</v>
      </c>
      <c r="P20" s="9"/>
    </row>
    <row r="21" spans="1:119">
      <c r="A21" s="12"/>
      <c r="B21" s="23">
        <v>343.9</v>
      </c>
      <c r="C21" s="19" t="s">
        <v>45</v>
      </c>
      <c r="D21" s="43">
        <v>0</v>
      </c>
      <c r="E21" s="43">
        <v>0</v>
      </c>
      <c r="F21" s="43">
        <v>0</v>
      </c>
      <c r="G21" s="43">
        <v>0</v>
      </c>
      <c r="H21" s="43">
        <v>0</v>
      </c>
      <c r="I21" s="43">
        <v>2157</v>
      </c>
      <c r="J21" s="43">
        <v>0</v>
      </c>
      <c r="K21" s="43">
        <v>0</v>
      </c>
      <c r="L21" s="43">
        <v>0</v>
      </c>
      <c r="M21" s="43">
        <v>0</v>
      </c>
      <c r="N21" s="43">
        <f t="shared" si="1"/>
        <v>2157</v>
      </c>
      <c r="O21" s="44">
        <f t="shared" si="2"/>
        <v>10.222748815165877</v>
      </c>
      <c r="P21" s="9"/>
    </row>
    <row r="22" spans="1:119" ht="15.75">
      <c r="A22" s="27" t="s">
        <v>1</v>
      </c>
      <c r="B22" s="28"/>
      <c r="C22" s="29"/>
      <c r="D22" s="30">
        <f t="shared" ref="D22:M22" si="5">SUM(D23:D24)</f>
        <v>8442</v>
      </c>
      <c r="E22" s="30">
        <f t="shared" si="5"/>
        <v>0</v>
      </c>
      <c r="F22" s="30">
        <f t="shared" si="5"/>
        <v>0</v>
      </c>
      <c r="G22" s="30">
        <f t="shared" si="5"/>
        <v>0</v>
      </c>
      <c r="H22" s="30">
        <f t="shared" si="5"/>
        <v>0</v>
      </c>
      <c r="I22" s="30">
        <f t="shared" si="5"/>
        <v>0</v>
      </c>
      <c r="J22" s="30">
        <f t="shared" si="5"/>
        <v>0</v>
      </c>
      <c r="K22" s="30">
        <f t="shared" si="5"/>
        <v>0</v>
      </c>
      <c r="L22" s="30">
        <f t="shared" si="5"/>
        <v>0</v>
      </c>
      <c r="M22" s="30">
        <f t="shared" si="5"/>
        <v>0</v>
      </c>
      <c r="N22" s="30">
        <f t="shared" si="1"/>
        <v>8442</v>
      </c>
      <c r="O22" s="42">
        <f t="shared" si="2"/>
        <v>40.009478672985779</v>
      </c>
      <c r="P22" s="10"/>
    </row>
    <row r="23" spans="1:119">
      <c r="A23" s="12"/>
      <c r="B23" s="23">
        <v>361.1</v>
      </c>
      <c r="C23" s="19" t="s">
        <v>24</v>
      </c>
      <c r="D23" s="43">
        <v>3</v>
      </c>
      <c r="E23" s="43">
        <v>0</v>
      </c>
      <c r="F23" s="43">
        <v>0</v>
      </c>
      <c r="G23" s="43">
        <v>0</v>
      </c>
      <c r="H23" s="43">
        <v>0</v>
      </c>
      <c r="I23" s="43">
        <v>0</v>
      </c>
      <c r="J23" s="43">
        <v>0</v>
      </c>
      <c r="K23" s="43">
        <v>0</v>
      </c>
      <c r="L23" s="43">
        <v>0</v>
      </c>
      <c r="M23" s="43">
        <v>0</v>
      </c>
      <c r="N23" s="43">
        <f t="shared" si="1"/>
        <v>3</v>
      </c>
      <c r="O23" s="44">
        <f t="shared" si="2"/>
        <v>1.4218009478672985E-2</v>
      </c>
      <c r="P23" s="9"/>
    </row>
    <row r="24" spans="1:119">
      <c r="A24" s="12"/>
      <c r="B24" s="23">
        <v>369.9</v>
      </c>
      <c r="C24" s="19" t="s">
        <v>25</v>
      </c>
      <c r="D24" s="43">
        <v>8439</v>
      </c>
      <c r="E24" s="43">
        <v>0</v>
      </c>
      <c r="F24" s="43">
        <v>0</v>
      </c>
      <c r="G24" s="43">
        <v>0</v>
      </c>
      <c r="H24" s="43">
        <v>0</v>
      </c>
      <c r="I24" s="43">
        <v>0</v>
      </c>
      <c r="J24" s="43">
        <v>0</v>
      </c>
      <c r="K24" s="43">
        <v>0</v>
      </c>
      <c r="L24" s="43">
        <v>0</v>
      </c>
      <c r="M24" s="43">
        <v>0</v>
      </c>
      <c r="N24" s="43">
        <f t="shared" si="1"/>
        <v>8439</v>
      </c>
      <c r="O24" s="44">
        <f t="shared" si="2"/>
        <v>39.995260663507111</v>
      </c>
      <c r="P24" s="9"/>
    </row>
    <row r="25" spans="1:119" ht="15.75">
      <c r="A25" s="27" t="s">
        <v>18</v>
      </c>
      <c r="B25" s="28"/>
      <c r="C25" s="29"/>
      <c r="D25" s="30">
        <f t="shared" ref="D25:M25" si="6">SUM(D26:D26)</f>
        <v>2960</v>
      </c>
      <c r="E25" s="30">
        <f t="shared" si="6"/>
        <v>0</v>
      </c>
      <c r="F25" s="30">
        <f t="shared" si="6"/>
        <v>0</v>
      </c>
      <c r="G25" s="30">
        <f t="shared" si="6"/>
        <v>0</v>
      </c>
      <c r="H25" s="30">
        <f t="shared" si="6"/>
        <v>0</v>
      </c>
      <c r="I25" s="30">
        <f t="shared" si="6"/>
        <v>0</v>
      </c>
      <c r="J25" s="30">
        <f t="shared" si="6"/>
        <v>0</v>
      </c>
      <c r="K25" s="30">
        <f t="shared" si="6"/>
        <v>0</v>
      </c>
      <c r="L25" s="30">
        <f t="shared" si="6"/>
        <v>0</v>
      </c>
      <c r="M25" s="30">
        <f t="shared" si="6"/>
        <v>0</v>
      </c>
      <c r="N25" s="30">
        <f t="shared" si="1"/>
        <v>2960</v>
      </c>
      <c r="O25" s="42">
        <f t="shared" si="2"/>
        <v>14.028436018957345</v>
      </c>
      <c r="P25" s="9"/>
    </row>
    <row r="26" spans="1:119" ht="15.75" thickBot="1">
      <c r="A26" s="12"/>
      <c r="B26" s="23">
        <v>381</v>
      </c>
      <c r="C26" s="19" t="s">
        <v>26</v>
      </c>
      <c r="D26" s="43">
        <v>2960</v>
      </c>
      <c r="E26" s="43">
        <v>0</v>
      </c>
      <c r="F26" s="43">
        <v>0</v>
      </c>
      <c r="G26" s="43">
        <v>0</v>
      </c>
      <c r="H26" s="43">
        <v>0</v>
      </c>
      <c r="I26" s="43">
        <v>0</v>
      </c>
      <c r="J26" s="43">
        <v>0</v>
      </c>
      <c r="K26" s="43">
        <v>0</v>
      </c>
      <c r="L26" s="43">
        <v>0</v>
      </c>
      <c r="M26" s="43">
        <v>0</v>
      </c>
      <c r="N26" s="43">
        <f t="shared" si="1"/>
        <v>2960</v>
      </c>
      <c r="O26" s="44">
        <f t="shared" si="2"/>
        <v>14.028436018957345</v>
      </c>
      <c r="P26" s="9"/>
    </row>
    <row r="27" spans="1:119" ht="16.5" thickBot="1">
      <c r="A27" s="13" t="s">
        <v>22</v>
      </c>
      <c r="B27" s="21"/>
      <c r="C27" s="20"/>
      <c r="D27" s="14">
        <f>SUM(D5,D10,D18,D22,D25)</f>
        <v>248532</v>
      </c>
      <c r="E27" s="14">
        <f t="shared" ref="E27:M27" si="7">SUM(E5,E10,E18,E22,E25)</f>
        <v>0</v>
      </c>
      <c r="F27" s="14">
        <f t="shared" si="7"/>
        <v>0</v>
      </c>
      <c r="G27" s="14">
        <f t="shared" si="7"/>
        <v>0</v>
      </c>
      <c r="H27" s="14">
        <f t="shared" si="7"/>
        <v>0</v>
      </c>
      <c r="I27" s="14">
        <f t="shared" si="7"/>
        <v>128173</v>
      </c>
      <c r="J27" s="14">
        <f t="shared" si="7"/>
        <v>0</v>
      </c>
      <c r="K27" s="14">
        <f t="shared" si="7"/>
        <v>0</v>
      </c>
      <c r="L27" s="14">
        <f t="shared" si="7"/>
        <v>0</v>
      </c>
      <c r="M27" s="14">
        <f t="shared" si="7"/>
        <v>0</v>
      </c>
      <c r="N27" s="14">
        <f t="shared" si="1"/>
        <v>376705</v>
      </c>
      <c r="O27" s="36">
        <f t="shared" si="2"/>
        <v>1785.3317535545023</v>
      </c>
      <c r="P27" s="6"/>
      <c r="Q27" s="2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5"/>
      <c r="BT27" s="5"/>
      <c r="BU27" s="5"/>
      <c r="BV27" s="5"/>
      <c r="BW27" s="5"/>
      <c r="BX27" s="5"/>
      <c r="BY27" s="5"/>
      <c r="BZ27" s="5"/>
      <c r="CA27" s="5"/>
      <c r="CB27" s="5"/>
      <c r="CC27" s="5"/>
      <c r="CD27" s="5"/>
      <c r="CE27" s="5"/>
      <c r="CF27" s="5"/>
      <c r="CG27" s="5"/>
      <c r="CH27" s="5"/>
      <c r="CI27" s="5"/>
      <c r="CJ27" s="5"/>
      <c r="CK27" s="5"/>
      <c r="CL27" s="5"/>
      <c r="CM27" s="5"/>
      <c r="CN27" s="5"/>
      <c r="CO27" s="5"/>
      <c r="CP27" s="5"/>
      <c r="CQ27" s="5"/>
      <c r="CR27" s="5"/>
      <c r="CS27" s="5"/>
      <c r="CT27" s="5"/>
      <c r="CU27" s="5"/>
      <c r="CV27" s="5"/>
      <c r="CW27" s="5"/>
      <c r="CX27" s="5"/>
      <c r="CY27" s="5"/>
      <c r="CZ27" s="5"/>
      <c r="DA27" s="5"/>
      <c r="DB27" s="5"/>
      <c r="DC27" s="5"/>
      <c r="DD27" s="5"/>
      <c r="DE27" s="5"/>
      <c r="DF27" s="5"/>
      <c r="DG27" s="5"/>
      <c r="DH27" s="5"/>
      <c r="DI27" s="5"/>
      <c r="DJ27" s="5"/>
      <c r="DK27" s="5"/>
      <c r="DL27" s="5"/>
      <c r="DM27" s="5"/>
      <c r="DN27" s="5"/>
      <c r="DO27" s="5"/>
    </row>
    <row r="28" spans="1:119">
      <c r="A28" s="15"/>
      <c r="B28" s="17"/>
      <c r="C28" s="17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8"/>
    </row>
    <row r="29" spans="1:119">
      <c r="A29" s="37"/>
      <c r="B29" s="38"/>
      <c r="C29" s="38"/>
      <c r="D29" s="39"/>
      <c r="E29" s="39"/>
      <c r="F29" s="39"/>
      <c r="G29" s="39"/>
      <c r="H29" s="39"/>
      <c r="I29" s="39"/>
      <c r="J29" s="39"/>
      <c r="K29" s="39"/>
      <c r="L29" s="114" t="s">
        <v>46</v>
      </c>
      <c r="M29" s="114"/>
      <c r="N29" s="114"/>
      <c r="O29" s="40">
        <v>211</v>
      </c>
    </row>
    <row r="30" spans="1:119">
      <c r="A30" s="115"/>
      <c r="B30" s="92"/>
      <c r="C30" s="92"/>
      <c r="D30" s="92"/>
      <c r="E30" s="92"/>
      <c r="F30" s="92"/>
      <c r="G30" s="92"/>
      <c r="H30" s="92"/>
      <c r="I30" s="92"/>
      <c r="J30" s="92"/>
      <c r="K30" s="92"/>
      <c r="L30" s="92"/>
      <c r="M30" s="92"/>
      <c r="N30" s="92"/>
      <c r="O30" s="93"/>
    </row>
    <row r="31" spans="1:119" ht="15.75" customHeight="1" thickBot="1">
      <c r="A31" s="116" t="s">
        <v>47</v>
      </c>
      <c r="B31" s="95"/>
      <c r="C31" s="95"/>
      <c r="D31" s="95"/>
      <c r="E31" s="95"/>
      <c r="F31" s="95"/>
      <c r="G31" s="95"/>
      <c r="H31" s="95"/>
      <c r="I31" s="95"/>
      <c r="J31" s="95"/>
      <c r="K31" s="95"/>
      <c r="L31" s="95"/>
      <c r="M31" s="95"/>
      <c r="N31" s="95"/>
      <c r="O31" s="96"/>
    </row>
  </sheetData>
  <mergeCells count="10">
    <mergeCell ref="L29:N29"/>
    <mergeCell ref="A30:O30"/>
    <mergeCell ref="A31:O31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EC27"/>
  <sheetViews>
    <sheetView zoomScaleNormal="100"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17" t="s">
        <v>37</v>
      </c>
      <c r="B1" s="118"/>
      <c r="C1" s="118"/>
      <c r="D1" s="118"/>
      <c r="E1" s="118"/>
      <c r="F1" s="118"/>
      <c r="G1" s="118"/>
      <c r="H1" s="118"/>
      <c r="I1" s="118"/>
      <c r="J1" s="118"/>
      <c r="K1" s="118"/>
      <c r="L1" s="118"/>
      <c r="M1" s="118"/>
      <c r="N1" s="118"/>
      <c r="O1" s="119"/>
      <c r="P1" s="7"/>
      <c r="Q1"/>
    </row>
    <row r="2" spans="1:133" ht="24" thickBot="1">
      <c r="A2" s="120" t="s">
        <v>23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2"/>
      <c r="P2" s="7"/>
      <c r="Q2"/>
    </row>
    <row r="3" spans="1:133" ht="18" customHeight="1">
      <c r="A3" s="123" t="s">
        <v>29</v>
      </c>
      <c r="B3" s="104"/>
      <c r="C3" s="105"/>
      <c r="D3" s="124" t="s">
        <v>13</v>
      </c>
      <c r="E3" s="125"/>
      <c r="F3" s="125"/>
      <c r="G3" s="125"/>
      <c r="H3" s="126"/>
      <c r="I3" s="124" t="s">
        <v>14</v>
      </c>
      <c r="J3" s="126"/>
      <c r="K3" s="124" t="s">
        <v>16</v>
      </c>
      <c r="L3" s="126"/>
      <c r="M3" s="34"/>
      <c r="N3" s="35"/>
      <c r="O3" s="127" t="s">
        <v>34</v>
      </c>
      <c r="P3" s="11"/>
      <c r="Q3"/>
    </row>
    <row r="4" spans="1:133" ht="32.25" customHeight="1" thickBot="1">
      <c r="A4" s="106"/>
      <c r="B4" s="107"/>
      <c r="C4" s="108"/>
      <c r="D4" s="32" t="s">
        <v>2</v>
      </c>
      <c r="E4" s="32" t="s">
        <v>30</v>
      </c>
      <c r="F4" s="32" t="s">
        <v>31</v>
      </c>
      <c r="G4" s="32" t="s">
        <v>32</v>
      </c>
      <c r="H4" s="32" t="s">
        <v>3</v>
      </c>
      <c r="I4" s="32" t="s">
        <v>4</v>
      </c>
      <c r="J4" s="33" t="s">
        <v>33</v>
      </c>
      <c r="K4" s="33" t="s">
        <v>5</v>
      </c>
      <c r="L4" s="33" t="s">
        <v>6</v>
      </c>
      <c r="M4" s="33" t="s">
        <v>7</v>
      </c>
      <c r="N4" s="33" t="s">
        <v>15</v>
      </c>
      <c r="O4" s="113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0</v>
      </c>
      <c r="B5" s="24"/>
      <c r="C5" s="24"/>
      <c r="D5" s="25">
        <f t="shared" ref="D5:M5" si="0">SUM(D6:D7)</f>
        <v>9055</v>
      </c>
      <c r="E5" s="25">
        <f t="shared" si="0"/>
        <v>0</v>
      </c>
      <c r="F5" s="25">
        <f t="shared" si="0"/>
        <v>0</v>
      </c>
      <c r="G5" s="25">
        <f t="shared" si="0"/>
        <v>0</v>
      </c>
      <c r="H5" s="25">
        <f t="shared" si="0"/>
        <v>0</v>
      </c>
      <c r="I5" s="25">
        <f t="shared" si="0"/>
        <v>0</v>
      </c>
      <c r="J5" s="25">
        <f t="shared" si="0"/>
        <v>0</v>
      </c>
      <c r="K5" s="25">
        <f t="shared" si="0"/>
        <v>0</v>
      </c>
      <c r="L5" s="25">
        <f t="shared" si="0"/>
        <v>0</v>
      </c>
      <c r="M5" s="25">
        <f t="shared" si="0"/>
        <v>0</v>
      </c>
      <c r="N5" s="26">
        <f t="shared" ref="N5:N23" si="1">SUM(D5:M5)</f>
        <v>9055</v>
      </c>
      <c r="O5" s="31">
        <f t="shared" ref="O5:O23" si="2">(N5/O$25)</f>
        <v>39.1991341991342</v>
      </c>
      <c r="P5" s="6"/>
    </row>
    <row r="6" spans="1:133">
      <c r="A6" s="12"/>
      <c r="B6" s="23">
        <v>312.60000000000002</v>
      </c>
      <c r="C6" s="19" t="s">
        <v>8</v>
      </c>
      <c r="D6" s="43">
        <v>8547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8547</v>
      </c>
      <c r="O6" s="44">
        <f t="shared" si="2"/>
        <v>37</v>
      </c>
      <c r="P6" s="9"/>
    </row>
    <row r="7" spans="1:133">
      <c r="A7" s="12"/>
      <c r="B7" s="23">
        <v>314.89999999999998</v>
      </c>
      <c r="C7" s="19" t="s">
        <v>9</v>
      </c>
      <c r="D7" s="43">
        <v>508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508</v>
      </c>
      <c r="O7" s="44">
        <f t="shared" si="2"/>
        <v>2.1991341991341993</v>
      </c>
      <c r="P7" s="9"/>
    </row>
    <row r="8" spans="1:133" ht="15.75">
      <c r="A8" s="27" t="s">
        <v>10</v>
      </c>
      <c r="B8" s="28"/>
      <c r="C8" s="29"/>
      <c r="D8" s="30">
        <f t="shared" ref="D8:M8" si="3">SUM(D9:D11)</f>
        <v>39978</v>
      </c>
      <c r="E8" s="30">
        <f t="shared" si="3"/>
        <v>0</v>
      </c>
      <c r="F8" s="30">
        <f t="shared" si="3"/>
        <v>0</v>
      </c>
      <c r="G8" s="30">
        <f t="shared" si="3"/>
        <v>0</v>
      </c>
      <c r="H8" s="30">
        <f t="shared" si="3"/>
        <v>0</v>
      </c>
      <c r="I8" s="30">
        <f t="shared" si="3"/>
        <v>0</v>
      </c>
      <c r="J8" s="30">
        <f t="shared" si="3"/>
        <v>0</v>
      </c>
      <c r="K8" s="30">
        <f t="shared" si="3"/>
        <v>0</v>
      </c>
      <c r="L8" s="30">
        <f t="shared" si="3"/>
        <v>0</v>
      </c>
      <c r="M8" s="30">
        <f t="shared" si="3"/>
        <v>0</v>
      </c>
      <c r="N8" s="41">
        <f t="shared" si="1"/>
        <v>39978</v>
      </c>
      <c r="O8" s="42">
        <f t="shared" si="2"/>
        <v>173.06493506493507</v>
      </c>
      <c r="P8" s="10"/>
    </row>
    <row r="9" spans="1:133">
      <c r="A9" s="12"/>
      <c r="B9" s="23">
        <v>335.12</v>
      </c>
      <c r="C9" s="19" t="s">
        <v>11</v>
      </c>
      <c r="D9" s="43">
        <v>16854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1"/>
        <v>16854</v>
      </c>
      <c r="O9" s="44">
        <f t="shared" si="2"/>
        <v>72.961038961038966</v>
      </c>
      <c r="P9" s="9"/>
    </row>
    <row r="10" spans="1:133">
      <c r="A10" s="12"/>
      <c r="B10" s="23">
        <v>335.18</v>
      </c>
      <c r="C10" s="19" t="s">
        <v>12</v>
      </c>
      <c r="D10" s="43">
        <v>4309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1"/>
        <v>4309</v>
      </c>
      <c r="O10" s="44">
        <f t="shared" si="2"/>
        <v>18.653679653679653</v>
      </c>
      <c r="P10" s="9"/>
    </row>
    <row r="11" spans="1:133">
      <c r="A11" s="12"/>
      <c r="B11" s="23">
        <v>335.32</v>
      </c>
      <c r="C11" s="19" t="s">
        <v>36</v>
      </c>
      <c r="D11" s="43">
        <v>18815</v>
      </c>
      <c r="E11" s="43">
        <v>0</v>
      </c>
      <c r="F11" s="43">
        <v>0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1"/>
        <v>18815</v>
      </c>
      <c r="O11" s="44">
        <f t="shared" si="2"/>
        <v>81.450216450216445</v>
      </c>
      <c r="P11" s="9"/>
    </row>
    <row r="12" spans="1:133" ht="15.75">
      <c r="A12" s="27" t="s">
        <v>17</v>
      </c>
      <c r="B12" s="28"/>
      <c r="C12" s="29"/>
      <c r="D12" s="30">
        <f t="shared" ref="D12:M12" si="4">SUM(D13:D15)</f>
        <v>63607</v>
      </c>
      <c r="E12" s="30">
        <f t="shared" si="4"/>
        <v>0</v>
      </c>
      <c r="F12" s="30">
        <f t="shared" si="4"/>
        <v>0</v>
      </c>
      <c r="G12" s="30">
        <f t="shared" si="4"/>
        <v>0</v>
      </c>
      <c r="H12" s="30">
        <f t="shared" si="4"/>
        <v>0</v>
      </c>
      <c r="I12" s="30">
        <f t="shared" si="4"/>
        <v>0</v>
      </c>
      <c r="J12" s="30">
        <f t="shared" si="4"/>
        <v>0</v>
      </c>
      <c r="K12" s="30">
        <f t="shared" si="4"/>
        <v>0</v>
      </c>
      <c r="L12" s="30">
        <f t="shared" si="4"/>
        <v>0</v>
      </c>
      <c r="M12" s="30">
        <f t="shared" si="4"/>
        <v>0</v>
      </c>
      <c r="N12" s="30">
        <f t="shared" si="1"/>
        <v>63607</v>
      </c>
      <c r="O12" s="42">
        <f t="shared" si="2"/>
        <v>275.35497835497836</v>
      </c>
      <c r="P12" s="10"/>
    </row>
    <row r="13" spans="1:133">
      <c r="A13" s="12"/>
      <c r="B13" s="23">
        <v>341.51</v>
      </c>
      <c r="C13" s="19" t="s">
        <v>19</v>
      </c>
      <c r="D13" s="43">
        <v>1792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1792</v>
      </c>
      <c r="O13" s="44">
        <f t="shared" si="2"/>
        <v>7.7575757575757578</v>
      </c>
      <c r="P13" s="9"/>
    </row>
    <row r="14" spans="1:133">
      <c r="A14" s="12"/>
      <c r="B14" s="23">
        <v>343.2</v>
      </c>
      <c r="C14" s="19" t="s">
        <v>20</v>
      </c>
      <c r="D14" s="43">
        <v>6340</v>
      </c>
      <c r="E14" s="43">
        <v>0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1"/>
        <v>6340</v>
      </c>
      <c r="O14" s="44">
        <f t="shared" si="2"/>
        <v>27.445887445887447</v>
      </c>
      <c r="P14" s="9"/>
    </row>
    <row r="15" spans="1:133">
      <c r="A15" s="12"/>
      <c r="B15" s="23">
        <v>343.6</v>
      </c>
      <c r="C15" s="19" t="s">
        <v>21</v>
      </c>
      <c r="D15" s="43">
        <v>55475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1"/>
        <v>55475</v>
      </c>
      <c r="O15" s="44">
        <f t="shared" si="2"/>
        <v>240.15151515151516</v>
      </c>
      <c r="P15" s="9"/>
    </row>
    <row r="16" spans="1:133" ht="15.75">
      <c r="A16" s="27" t="s">
        <v>1</v>
      </c>
      <c r="B16" s="28"/>
      <c r="C16" s="29"/>
      <c r="D16" s="30">
        <f t="shared" ref="D16:M16" si="5">SUM(D17:D18)</f>
        <v>8315</v>
      </c>
      <c r="E16" s="30">
        <f t="shared" si="5"/>
        <v>0</v>
      </c>
      <c r="F16" s="30">
        <f t="shared" si="5"/>
        <v>0</v>
      </c>
      <c r="G16" s="30">
        <f t="shared" si="5"/>
        <v>0</v>
      </c>
      <c r="H16" s="30">
        <f t="shared" si="5"/>
        <v>0</v>
      </c>
      <c r="I16" s="30">
        <f t="shared" si="5"/>
        <v>0</v>
      </c>
      <c r="J16" s="30">
        <f t="shared" si="5"/>
        <v>0</v>
      </c>
      <c r="K16" s="30">
        <f t="shared" si="5"/>
        <v>0</v>
      </c>
      <c r="L16" s="30">
        <f t="shared" si="5"/>
        <v>0</v>
      </c>
      <c r="M16" s="30">
        <f t="shared" si="5"/>
        <v>0</v>
      </c>
      <c r="N16" s="30">
        <f t="shared" si="1"/>
        <v>8315</v>
      </c>
      <c r="O16" s="42">
        <f t="shared" si="2"/>
        <v>35.995670995670999</v>
      </c>
      <c r="P16" s="10"/>
    </row>
    <row r="17" spans="1:119">
      <c r="A17" s="12"/>
      <c r="B17" s="23">
        <v>361.1</v>
      </c>
      <c r="C17" s="19" t="s">
        <v>24</v>
      </c>
      <c r="D17" s="43">
        <v>5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1"/>
        <v>5</v>
      </c>
      <c r="O17" s="44">
        <f t="shared" si="2"/>
        <v>2.1645021645021644E-2</v>
      </c>
      <c r="P17" s="9"/>
    </row>
    <row r="18" spans="1:119">
      <c r="A18" s="12"/>
      <c r="B18" s="23">
        <v>369.9</v>
      </c>
      <c r="C18" s="19" t="s">
        <v>25</v>
      </c>
      <c r="D18" s="43">
        <v>8310</v>
      </c>
      <c r="E18" s="43">
        <v>0</v>
      </c>
      <c r="F18" s="43">
        <v>0</v>
      </c>
      <c r="G18" s="43">
        <v>0</v>
      </c>
      <c r="H18" s="43">
        <v>0</v>
      </c>
      <c r="I18" s="43">
        <v>0</v>
      </c>
      <c r="J18" s="43">
        <v>0</v>
      </c>
      <c r="K18" s="43">
        <v>0</v>
      </c>
      <c r="L18" s="43">
        <v>0</v>
      </c>
      <c r="M18" s="43">
        <v>0</v>
      </c>
      <c r="N18" s="43">
        <f t="shared" si="1"/>
        <v>8310</v>
      </c>
      <c r="O18" s="44">
        <f t="shared" si="2"/>
        <v>35.974025974025977</v>
      </c>
      <c r="P18" s="9"/>
    </row>
    <row r="19" spans="1:119" ht="15.75">
      <c r="A19" s="27" t="s">
        <v>18</v>
      </c>
      <c r="B19" s="28"/>
      <c r="C19" s="29"/>
      <c r="D19" s="30">
        <f t="shared" ref="D19:M19" si="6">SUM(D20:D22)</f>
        <v>232531</v>
      </c>
      <c r="E19" s="30">
        <f t="shared" si="6"/>
        <v>0</v>
      </c>
      <c r="F19" s="30">
        <f t="shared" si="6"/>
        <v>0</v>
      </c>
      <c r="G19" s="30">
        <f t="shared" si="6"/>
        <v>0</v>
      </c>
      <c r="H19" s="30">
        <f t="shared" si="6"/>
        <v>0</v>
      </c>
      <c r="I19" s="30">
        <f t="shared" si="6"/>
        <v>58962</v>
      </c>
      <c r="J19" s="30">
        <f t="shared" si="6"/>
        <v>0</v>
      </c>
      <c r="K19" s="30">
        <f t="shared" si="6"/>
        <v>0</v>
      </c>
      <c r="L19" s="30">
        <f t="shared" si="6"/>
        <v>0</v>
      </c>
      <c r="M19" s="30">
        <f t="shared" si="6"/>
        <v>0</v>
      </c>
      <c r="N19" s="30">
        <f t="shared" si="1"/>
        <v>291493</v>
      </c>
      <c r="O19" s="42">
        <f t="shared" si="2"/>
        <v>1261.8744588744589</v>
      </c>
      <c r="P19" s="9"/>
    </row>
    <row r="20" spans="1:119">
      <c r="A20" s="12"/>
      <c r="B20" s="23">
        <v>381</v>
      </c>
      <c r="C20" s="19" t="s">
        <v>26</v>
      </c>
      <c r="D20" s="43">
        <v>5397</v>
      </c>
      <c r="E20" s="43">
        <v>0</v>
      </c>
      <c r="F20" s="43">
        <v>0</v>
      </c>
      <c r="G20" s="43">
        <v>0</v>
      </c>
      <c r="H20" s="43">
        <v>0</v>
      </c>
      <c r="I20" s="43">
        <v>58962</v>
      </c>
      <c r="J20" s="43">
        <v>0</v>
      </c>
      <c r="K20" s="43">
        <v>0</v>
      </c>
      <c r="L20" s="43">
        <v>0</v>
      </c>
      <c r="M20" s="43">
        <v>0</v>
      </c>
      <c r="N20" s="43">
        <f t="shared" si="1"/>
        <v>64359</v>
      </c>
      <c r="O20" s="44">
        <f t="shared" si="2"/>
        <v>278.61038961038963</v>
      </c>
      <c r="P20" s="9"/>
    </row>
    <row r="21" spans="1:119">
      <c r="A21" s="12"/>
      <c r="B21" s="23">
        <v>389.3</v>
      </c>
      <c r="C21" s="19" t="s">
        <v>27</v>
      </c>
      <c r="D21" s="43">
        <v>224134</v>
      </c>
      <c r="E21" s="43">
        <v>0</v>
      </c>
      <c r="F21" s="43">
        <v>0</v>
      </c>
      <c r="G21" s="43">
        <v>0</v>
      </c>
      <c r="H21" s="43">
        <v>0</v>
      </c>
      <c r="I21" s="43">
        <v>0</v>
      </c>
      <c r="J21" s="43">
        <v>0</v>
      </c>
      <c r="K21" s="43">
        <v>0</v>
      </c>
      <c r="L21" s="43">
        <v>0</v>
      </c>
      <c r="M21" s="43">
        <v>0</v>
      </c>
      <c r="N21" s="43">
        <f t="shared" si="1"/>
        <v>224134</v>
      </c>
      <c r="O21" s="44">
        <f t="shared" si="2"/>
        <v>970.27705627705632</v>
      </c>
      <c r="P21" s="9"/>
    </row>
    <row r="22" spans="1:119" ht="15.75" thickBot="1">
      <c r="A22" s="12"/>
      <c r="B22" s="23">
        <v>389.4</v>
      </c>
      <c r="C22" s="19" t="s">
        <v>28</v>
      </c>
      <c r="D22" s="43">
        <v>3000</v>
      </c>
      <c r="E22" s="43">
        <v>0</v>
      </c>
      <c r="F22" s="43">
        <v>0</v>
      </c>
      <c r="G22" s="43">
        <v>0</v>
      </c>
      <c r="H22" s="43">
        <v>0</v>
      </c>
      <c r="I22" s="43">
        <v>0</v>
      </c>
      <c r="J22" s="43">
        <v>0</v>
      </c>
      <c r="K22" s="43">
        <v>0</v>
      </c>
      <c r="L22" s="43">
        <v>0</v>
      </c>
      <c r="M22" s="43">
        <v>0</v>
      </c>
      <c r="N22" s="43">
        <f t="shared" si="1"/>
        <v>3000</v>
      </c>
      <c r="O22" s="44">
        <f t="shared" si="2"/>
        <v>12.987012987012987</v>
      </c>
      <c r="P22" s="9"/>
    </row>
    <row r="23" spans="1:119" ht="16.5" thickBot="1">
      <c r="A23" s="13" t="s">
        <v>22</v>
      </c>
      <c r="B23" s="21"/>
      <c r="C23" s="20"/>
      <c r="D23" s="14">
        <f>SUM(D5,D8,D12,D16,D19)</f>
        <v>353486</v>
      </c>
      <c r="E23" s="14">
        <f t="shared" ref="E23:M23" si="7">SUM(E5,E8,E12,E16,E19)</f>
        <v>0</v>
      </c>
      <c r="F23" s="14">
        <f t="shared" si="7"/>
        <v>0</v>
      </c>
      <c r="G23" s="14">
        <f t="shared" si="7"/>
        <v>0</v>
      </c>
      <c r="H23" s="14">
        <f t="shared" si="7"/>
        <v>0</v>
      </c>
      <c r="I23" s="14">
        <f t="shared" si="7"/>
        <v>58962</v>
      </c>
      <c r="J23" s="14">
        <f t="shared" si="7"/>
        <v>0</v>
      </c>
      <c r="K23" s="14">
        <f t="shared" si="7"/>
        <v>0</v>
      </c>
      <c r="L23" s="14">
        <f t="shared" si="7"/>
        <v>0</v>
      </c>
      <c r="M23" s="14">
        <f t="shared" si="7"/>
        <v>0</v>
      </c>
      <c r="N23" s="14">
        <f t="shared" si="1"/>
        <v>412448</v>
      </c>
      <c r="O23" s="36">
        <f t="shared" si="2"/>
        <v>1785.4891774891776</v>
      </c>
      <c r="P23" s="6"/>
      <c r="Q23" s="2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  <c r="BW23" s="5"/>
      <c r="BX23" s="5"/>
      <c r="BY23" s="5"/>
      <c r="BZ23" s="5"/>
      <c r="CA23" s="5"/>
      <c r="CB23" s="5"/>
      <c r="CC23" s="5"/>
      <c r="CD23" s="5"/>
      <c r="CE23" s="5"/>
      <c r="CF23" s="5"/>
      <c r="CG23" s="5"/>
      <c r="CH23" s="5"/>
      <c r="CI23" s="5"/>
      <c r="CJ23" s="5"/>
      <c r="CK23" s="5"/>
      <c r="CL23" s="5"/>
      <c r="CM23" s="5"/>
      <c r="CN23" s="5"/>
      <c r="CO23" s="5"/>
      <c r="CP23" s="5"/>
      <c r="CQ23" s="5"/>
      <c r="CR23" s="5"/>
      <c r="CS23" s="5"/>
      <c r="CT23" s="5"/>
      <c r="CU23" s="5"/>
      <c r="CV23" s="5"/>
      <c r="CW23" s="5"/>
      <c r="CX23" s="5"/>
      <c r="CY23" s="5"/>
      <c r="CZ23" s="5"/>
      <c r="DA23" s="5"/>
      <c r="DB23" s="5"/>
      <c r="DC23" s="5"/>
      <c r="DD23" s="5"/>
      <c r="DE23" s="5"/>
      <c r="DF23" s="5"/>
      <c r="DG23" s="5"/>
      <c r="DH23" s="5"/>
      <c r="DI23" s="5"/>
      <c r="DJ23" s="5"/>
      <c r="DK23" s="5"/>
      <c r="DL23" s="5"/>
      <c r="DM23" s="5"/>
      <c r="DN23" s="5"/>
      <c r="DO23" s="5"/>
    </row>
    <row r="24" spans="1:119">
      <c r="A24" s="15"/>
      <c r="B24" s="17"/>
      <c r="C24" s="17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8"/>
    </row>
    <row r="25" spans="1:119">
      <c r="A25" s="37"/>
      <c r="B25" s="38"/>
      <c r="C25" s="38"/>
      <c r="D25" s="39"/>
      <c r="E25" s="39"/>
      <c r="F25" s="39"/>
      <c r="G25" s="39"/>
      <c r="H25" s="39"/>
      <c r="I25" s="39"/>
      <c r="J25" s="39"/>
      <c r="K25" s="39"/>
      <c r="L25" s="114" t="s">
        <v>35</v>
      </c>
      <c r="M25" s="114"/>
      <c r="N25" s="114"/>
      <c r="O25" s="40">
        <v>231</v>
      </c>
    </row>
    <row r="26" spans="1:119">
      <c r="A26" s="115"/>
      <c r="B26" s="92"/>
      <c r="C26" s="92"/>
      <c r="D26" s="92"/>
      <c r="E26" s="92"/>
      <c r="F26" s="92"/>
      <c r="G26" s="92"/>
      <c r="H26" s="92"/>
      <c r="I26" s="92"/>
      <c r="J26" s="92"/>
      <c r="K26" s="92"/>
      <c r="L26" s="92"/>
      <c r="M26" s="92"/>
      <c r="N26" s="92"/>
      <c r="O26" s="93"/>
    </row>
    <row r="27" spans="1:119" ht="15.75" thickBot="1">
      <c r="A27" s="116" t="s">
        <v>47</v>
      </c>
      <c r="B27" s="95"/>
      <c r="C27" s="95"/>
      <c r="D27" s="95"/>
      <c r="E27" s="95"/>
      <c r="F27" s="95"/>
      <c r="G27" s="95"/>
      <c r="H27" s="95"/>
      <c r="I27" s="95"/>
      <c r="J27" s="95"/>
      <c r="K27" s="95"/>
      <c r="L27" s="95"/>
      <c r="M27" s="95"/>
      <c r="N27" s="95"/>
      <c r="O27" s="96"/>
    </row>
  </sheetData>
  <mergeCells count="10">
    <mergeCell ref="A27:O27"/>
    <mergeCell ref="A26:O26"/>
    <mergeCell ref="L25:N25"/>
    <mergeCell ref="A1:O1"/>
    <mergeCell ref="D3:H3"/>
    <mergeCell ref="I3:J3"/>
    <mergeCell ref="K3:L3"/>
    <mergeCell ref="O3:O4"/>
    <mergeCell ref="A2:O2"/>
    <mergeCell ref="A3:C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EC21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17" t="s">
        <v>37</v>
      </c>
      <c r="B1" s="118"/>
      <c r="C1" s="118"/>
      <c r="D1" s="118"/>
      <c r="E1" s="118"/>
      <c r="F1" s="118"/>
      <c r="G1" s="118"/>
      <c r="H1" s="118"/>
      <c r="I1" s="118"/>
      <c r="J1" s="118"/>
      <c r="K1" s="118"/>
      <c r="L1" s="118"/>
      <c r="M1" s="118"/>
      <c r="N1" s="118"/>
      <c r="O1" s="119"/>
      <c r="P1" s="7"/>
      <c r="Q1"/>
    </row>
    <row r="2" spans="1:133" ht="24" thickBot="1">
      <c r="A2" s="120" t="s">
        <v>56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2"/>
      <c r="P2" s="7"/>
      <c r="Q2"/>
    </row>
    <row r="3" spans="1:133" ht="18" customHeight="1">
      <c r="A3" s="123" t="s">
        <v>29</v>
      </c>
      <c r="B3" s="104"/>
      <c r="C3" s="105"/>
      <c r="D3" s="124" t="s">
        <v>13</v>
      </c>
      <c r="E3" s="125"/>
      <c r="F3" s="125"/>
      <c r="G3" s="125"/>
      <c r="H3" s="126"/>
      <c r="I3" s="124" t="s">
        <v>14</v>
      </c>
      <c r="J3" s="126"/>
      <c r="K3" s="124" t="s">
        <v>16</v>
      </c>
      <c r="L3" s="126"/>
      <c r="M3" s="34"/>
      <c r="N3" s="35"/>
      <c r="O3" s="127" t="s">
        <v>34</v>
      </c>
      <c r="P3" s="11"/>
      <c r="Q3"/>
    </row>
    <row r="4" spans="1:133" ht="32.25" customHeight="1" thickBot="1">
      <c r="A4" s="106"/>
      <c r="B4" s="107"/>
      <c r="C4" s="108"/>
      <c r="D4" s="32" t="s">
        <v>2</v>
      </c>
      <c r="E4" s="32" t="s">
        <v>30</v>
      </c>
      <c r="F4" s="32" t="s">
        <v>31</v>
      </c>
      <c r="G4" s="32" t="s">
        <v>32</v>
      </c>
      <c r="H4" s="32" t="s">
        <v>3</v>
      </c>
      <c r="I4" s="32" t="s">
        <v>4</v>
      </c>
      <c r="J4" s="33" t="s">
        <v>33</v>
      </c>
      <c r="K4" s="33" t="s">
        <v>5</v>
      </c>
      <c r="L4" s="33" t="s">
        <v>6</v>
      </c>
      <c r="M4" s="33" t="s">
        <v>7</v>
      </c>
      <c r="N4" s="33" t="s">
        <v>15</v>
      </c>
      <c r="O4" s="113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0</v>
      </c>
      <c r="B5" s="24"/>
      <c r="C5" s="24"/>
      <c r="D5" s="25">
        <f t="shared" ref="D5:M5" si="0">SUM(D6:D8)</f>
        <v>9090</v>
      </c>
      <c r="E5" s="25">
        <f t="shared" si="0"/>
        <v>0</v>
      </c>
      <c r="F5" s="25">
        <f t="shared" si="0"/>
        <v>0</v>
      </c>
      <c r="G5" s="25">
        <f t="shared" si="0"/>
        <v>0</v>
      </c>
      <c r="H5" s="25">
        <f t="shared" si="0"/>
        <v>0</v>
      </c>
      <c r="I5" s="25">
        <f t="shared" si="0"/>
        <v>0</v>
      </c>
      <c r="J5" s="25">
        <f t="shared" si="0"/>
        <v>0</v>
      </c>
      <c r="K5" s="25">
        <f t="shared" si="0"/>
        <v>0</v>
      </c>
      <c r="L5" s="25">
        <f t="shared" si="0"/>
        <v>0</v>
      </c>
      <c r="M5" s="25">
        <f t="shared" si="0"/>
        <v>0</v>
      </c>
      <c r="N5" s="26">
        <f t="shared" ref="N5:N17" si="1">SUM(D5:M5)</f>
        <v>9090</v>
      </c>
      <c r="O5" s="31">
        <f t="shared" ref="O5:O17" si="2">(N5/O$19)</f>
        <v>39.521739130434781</v>
      </c>
      <c r="P5" s="6"/>
    </row>
    <row r="6" spans="1:133">
      <c r="A6" s="12"/>
      <c r="B6" s="23">
        <v>312.60000000000002</v>
      </c>
      <c r="C6" s="19" t="s">
        <v>8</v>
      </c>
      <c r="D6" s="43">
        <v>8421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8421</v>
      </c>
      <c r="O6" s="44">
        <f t="shared" si="2"/>
        <v>36.61304347826087</v>
      </c>
      <c r="P6" s="9"/>
    </row>
    <row r="7" spans="1:133">
      <c r="A7" s="12"/>
      <c r="B7" s="23">
        <v>314.89999999999998</v>
      </c>
      <c r="C7" s="19" t="s">
        <v>9</v>
      </c>
      <c r="D7" s="43">
        <v>596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596</v>
      </c>
      <c r="O7" s="44">
        <f t="shared" si="2"/>
        <v>2.5913043478260871</v>
      </c>
      <c r="P7" s="9"/>
    </row>
    <row r="8" spans="1:133">
      <c r="A8" s="12"/>
      <c r="B8" s="23">
        <v>315</v>
      </c>
      <c r="C8" s="19" t="s">
        <v>57</v>
      </c>
      <c r="D8" s="43">
        <v>73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1"/>
        <v>73</v>
      </c>
      <c r="O8" s="44">
        <f t="shared" si="2"/>
        <v>0.31739130434782609</v>
      </c>
      <c r="P8" s="9"/>
    </row>
    <row r="9" spans="1:133" ht="15.75">
      <c r="A9" s="27" t="s">
        <v>10</v>
      </c>
      <c r="B9" s="28"/>
      <c r="C9" s="29"/>
      <c r="D9" s="30">
        <f t="shared" ref="D9:M9" si="3">SUM(D10:D12)</f>
        <v>36369</v>
      </c>
      <c r="E9" s="30">
        <f t="shared" si="3"/>
        <v>0</v>
      </c>
      <c r="F9" s="30">
        <f t="shared" si="3"/>
        <v>0</v>
      </c>
      <c r="G9" s="30">
        <f t="shared" si="3"/>
        <v>0</v>
      </c>
      <c r="H9" s="30">
        <f t="shared" si="3"/>
        <v>0</v>
      </c>
      <c r="I9" s="30">
        <f t="shared" si="3"/>
        <v>0</v>
      </c>
      <c r="J9" s="30">
        <f t="shared" si="3"/>
        <v>0</v>
      </c>
      <c r="K9" s="30">
        <f t="shared" si="3"/>
        <v>0</v>
      </c>
      <c r="L9" s="30">
        <f t="shared" si="3"/>
        <v>0</v>
      </c>
      <c r="M9" s="30">
        <f t="shared" si="3"/>
        <v>0</v>
      </c>
      <c r="N9" s="41">
        <f t="shared" si="1"/>
        <v>36369</v>
      </c>
      <c r="O9" s="42">
        <f t="shared" si="2"/>
        <v>158.12608695652173</v>
      </c>
      <c r="P9" s="10"/>
    </row>
    <row r="10" spans="1:133">
      <c r="A10" s="12"/>
      <c r="B10" s="23">
        <v>335.12</v>
      </c>
      <c r="C10" s="19" t="s">
        <v>11</v>
      </c>
      <c r="D10" s="43">
        <v>18347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1"/>
        <v>18347</v>
      </c>
      <c r="O10" s="44">
        <f t="shared" si="2"/>
        <v>79.769565217391303</v>
      </c>
      <c r="P10" s="9"/>
    </row>
    <row r="11" spans="1:133">
      <c r="A11" s="12"/>
      <c r="B11" s="23">
        <v>335.18</v>
      </c>
      <c r="C11" s="19" t="s">
        <v>12</v>
      </c>
      <c r="D11" s="43">
        <v>5318</v>
      </c>
      <c r="E11" s="43">
        <v>0</v>
      </c>
      <c r="F11" s="43">
        <v>0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1"/>
        <v>5318</v>
      </c>
      <c r="O11" s="44">
        <f t="shared" si="2"/>
        <v>23.121739130434783</v>
      </c>
      <c r="P11" s="9"/>
    </row>
    <row r="12" spans="1:133">
      <c r="A12" s="12"/>
      <c r="B12" s="23">
        <v>335.32</v>
      </c>
      <c r="C12" s="19" t="s">
        <v>36</v>
      </c>
      <c r="D12" s="43">
        <v>12704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3">
        <v>0</v>
      </c>
      <c r="L12" s="43">
        <v>0</v>
      </c>
      <c r="M12" s="43">
        <v>0</v>
      </c>
      <c r="N12" s="43">
        <f t="shared" si="1"/>
        <v>12704</v>
      </c>
      <c r="O12" s="44">
        <f t="shared" si="2"/>
        <v>55.234782608695653</v>
      </c>
      <c r="P12" s="9"/>
    </row>
    <row r="13" spans="1:133" ht="15.75">
      <c r="A13" s="27" t="s">
        <v>17</v>
      </c>
      <c r="B13" s="28"/>
      <c r="C13" s="29"/>
      <c r="D13" s="30">
        <f t="shared" ref="D13:M13" si="4">SUM(D14:D16)</f>
        <v>10657</v>
      </c>
      <c r="E13" s="30">
        <f t="shared" si="4"/>
        <v>0</v>
      </c>
      <c r="F13" s="30">
        <f t="shared" si="4"/>
        <v>0</v>
      </c>
      <c r="G13" s="30">
        <f t="shared" si="4"/>
        <v>0</v>
      </c>
      <c r="H13" s="30">
        <f t="shared" si="4"/>
        <v>0</v>
      </c>
      <c r="I13" s="30">
        <f t="shared" si="4"/>
        <v>48427</v>
      </c>
      <c r="J13" s="30">
        <f t="shared" si="4"/>
        <v>0</v>
      </c>
      <c r="K13" s="30">
        <f t="shared" si="4"/>
        <v>0</v>
      </c>
      <c r="L13" s="30">
        <f t="shared" si="4"/>
        <v>0</v>
      </c>
      <c r="M13" s="30">
        <f t="shared" si="4"/>
        <v>0</v>
      </c>
      <c r="N13" s="30">
        <f t="shared" si="1"/>
        <v>59084</v>
      </c>
      <c r="O13" s="42">
        <f t="shared" si="2"/>
        <v>256.88695652173914</v>
      </c>
      <c r="P13" s="10"/>
    </row>
    <row r="14" spans="1:133">
      <c r="A14" s="12"/>
      <c r="B14" s="23">
        <v>341.51</v>
      </c>
      <c r="C14" s="19" t="s">
        <v>19</v>
      </c>
      <c r="D14" s="43">
        <v>3878</v>
      </c>
      <c r="E14" s="43">
        <v>0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1"/>
        <v>3878</v>
      </c>
      <c r="O14" s="44">
        <f t="shared" si="2"/>
        <v>16.860869565217392</v>
      </c>
      <c r="P14" s="9"/>
    </row>
    <row r="15" spans="1:133">
      <c r="A15" s="12"/>
      <c r="B15" s="23">
        <v>343.2</v>
      </c>
      <c r="C15" s="19" t="s">
        <v>20</v>
      </c>
      <c r="D15" s="43">
        <v>6779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1"/>
        <v>6779</v>
      </c>
      <c r="O15" s="44">
        <f t="shared" si="2"/>
        <v>29.473913043478262</v>
      </c>
      <c r="P15" s="9"/>
    </row>
    <row r="16" spans="1:133" ht="15.75" thickBot="1">
      <c r="A16" s="12"/>
      <c r="B16" s="23">
        <v>343.6</v>
      </c>
      <c r="C16" s="19" t="s">
        <v>21</v>
      </c>
      <c r="D16" s="43">
        <v>0</v>
      </c>
      <c r="E16" s="43">
        <v>0</v>
      </c>
      <c r="F16" s="43">
        <v>0</v>
      </c>
      <c r="G16" s="43">
        <v>0</v>
      </c>
      <c r="H16" s="43">
        <v>0</v>
      </c>
      <c r="I16" s="43">
        <v>48427</v>
      </c>
      <c r="J16" s="43">
        <v>0</v>
      </c>
      <c r="K16" s="43">
        <v>0</v>
      </c>
      <c r="L16" s="43">
        <v>0</v>
      </c>
      <c r="M16" s="43">
        <v>0</v>
      </c>
      <c r="N16" s="43">
        <f t="shared" si="1"/>
        <v>48427</v>
      </c>
      <c r="O16" s="44">
        <f t="shared" si="2"/>
        <v>210.55217391304348</v>
      </c>
      <c r="P16" s="9"/>
    </row>
    <row r="17" spans="1:119" ht="16.5" thickBot="1">
      <c r="A17" s="13" t="s">
        <v>22</v>
      </c>
      <c r="B17" s="21"/>
      <c r="C17" s="20"/>
      <c r="D17" s="14">
        <f>SUM(D5,D9,D13)</f>
        <v>56116</v>
      </c>
      <c r="E17" s="14">
        <f t="shared" ref="E17:M17" si="5">SUM(E5,E9,E13)</f>
        <v>0</v>
      </c>
      <c r="F17" s="14">
        <f t="shared" si="5"/>
        <v>0</v>
      </c>
      <c r="G17" s="14">
        <f t="shared" si="5"/>
        <v>0</v>
      </c>
      <c r="H17" s="14">
        <f t="shared" si="5"/>
        <v>0</v>
      </c>
      <c r="I17" s="14">
        <f t="shared" si="5"/>
        <v>48427</v>
      </c>
      <c r="J17" s="14">
        <f t="shared" si="5"/>
        <v>0</v>
      </c>
      <c r="K17" s="14">
        <f t="shared" si="5"/>
        <v>0</v>
      </c>
      <c r="L17" s="14">
        <f t="shared" si="5"/>
        <v>0</v>
      </c>
      <c r="M17" s="14">
        <f t="shared" si="5"/>
        <v>0</v>
      </c>
      <c r="N17" s="14">
        <f t="shared" si="1"/>
        <v>104543</v>
      </c>
      <c r="O17" s="36">
        <f t="shared" si="2"/>
        <v>454.53478260869565</v>
      </c>
      <c r="P17" s="6"/>
      <c r="Q17" s="2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  <c r="BR17" s="5"/>
      <c r="BS17" s="5"/>
      <c r="BT17" s="5"/>
      <c r="BU17" s="5"/>
      <c r="BV17" s="5"/>
      <c r="BW17" s="5"/>
      <c r="BX17" s="5"/>
      <c r="BY17" s="5"/>
      <c r="BZ17" s="5"/>
      <c r="CA17" s="5"/>
      <c r="CB17" s="5"/>
      <c r="CC17" s="5"/>
      <c r="CD17" s="5"/>
      <c r="CE17" s="5"/>
      <c r="CF17" s="5"/>
      <c r="CG17" s="5"/>
      <c r="CH17" s="5"/>
      <c r="CI17" s="5"/>
      <c r="CJ17" s="5"/>
      <c r="CK17" s="5"/>
      <c r="CL17" s="5"/>
      <c r="CM17" s="5"/>
      <c r="CN17" s="5"/>
      <c r="CO17" s="5"/>
      <c r="CP17" s="5"/>
      <c r="CQ17" s="5"/>
      <c r="CR17" s="5"/>
      <c r="CS17" s="5"/>
      <c r="CT17" s="5"/>
      <c r="CU17" s="5"/>
      <c r="CV17" s="5"/>
      <c r="CW17" s="5"/>
      <c r="CX17" s="5"/>
      <c r="CY17" s="5"/>
      <c r="CZ17" s="5"/>
      <c r="DA17" s="5"/>
      <c r="DB17" s="5"/>
      <c r="DC17" s="5"/>
      <c r="DD17" s="5"/>
      <c r="DE17" s="5"/>
      <c r="DF17" s="5"/>
      <c r="DG17" s="5"/>
      <c r="DH17" s="5"/>
      <c r="DI17" s="5"/>
      <c r="DJ17" s="5"/>
      <c r="DK17" s="5"/>
      <c r="DL17" s="5"/>
      <c r="DM17" s="5"/>
      <c r="DN17" s="5"/>
      <c r="DO17" s="5"/>
    </row>
    <row r="18" spans="1:119">
      <c r="A18" s="15"/>
      <c r="B18" s="17"/>
      <c r="C18" s="17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8"/>
    </row>
    <row r="19" spans="1:119">
      <c r="A19" s="37"/>
      <c r="B19" s="38"/>
      <c r="C19" s="38"/>
      <c r="D19" s="39"/>
      <c r="E19" s="39"/>
      <c r="F19" s="39"/>
      <c r="G19" s="39"/>
      <c r="H19" s="39"/>
      <c r="I19" s="39"/>
      <c r="J19" s="39"/>
      <c r="K19" s="39"/>
      <c r="L19" s="114" t="s">
        <v>58</v>
      </c>
      <c r="M19" s="114"/>
      <c r="N19" s="114"/>
      <c r="O19" s="40">
        <v>230</v>
      </c>
    </row>
    <row r="20" spans="1:119">
      <c r="A20" s="115"/>
      <c r="B20" s="92"/>
      <c r="C20" s="92"/>
      <c r="D20" s="92"/>
      <c r="E20" s="92"/>
      <c r="F20" s="92"/>
      <c r="G20" s="92"/>
      <c r="H20" s="92"/>
      <c r="I20" s="92"/>
      <c r="J20" s="92"/>
      <c r="K20" s="92"/>
      <c r="L20" s="92"/>
      <c r="M20" s="92"/>
      <c r="N20" s="92"/>
      <c r="O20" s="93"/>
    </row>
    <row r="21" spans="1:119" ht="15.75" customHeight="1" thickBot="1">
      <c r="A21" s="116" t="s">
        <v>47</v>
      </c>
      <c r="B21" s="95"/>
      <c r="C21" s="95"/>
      <c r="D21" s="95"/>
      <c r="E21" s="95"/>
      <c r="F21" s="95"/>
      <c r="G21" s="95"/>
      <c r="H21" s="95"/>
      <c r="I21" s="95"/>
      <c r="J21" s="95"/>
      <c r="K21" s="95"/>
      <c r="L21" s="95"/>
      <c r="M21" s="95"/>
      <c r="N21" s="95"/>
      <c r="O21" s="96"/>
    </row>
  </sheetData>
  <mergeCells count="10">
    <mergeCell ref="L19:N19"/>
    <mergeCell ref="A20:O20"/>
    <mergeCell ref="A21:O21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32</vt:i4>
      </vt:variant>
    </vt:vector>
  </HeadingPairs>
  <TitlesOfParts>
    <vt:vector size="48" baseType="lpstr"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'2008'!Print_Area</vt:lpstr>
      <vt:lpstr>'2009'!Print_Area</vt:lpstr>
      <vt:lpstr>'2010'!Print_Area</vt:lpstr>
      <vt:lpstr>'2011'!Print_Area</vt:lpstr>
      <vt:lpstr>'2012'!Print_Area</vt:lpstr>
      <vt:lpstr>'2013'!Print_Area</vt:lpstr>
      <vt:lpstr>'2014'!Print_Area</vt:lpstr>
      <vt:lpstr>'2015'!Print_Area</vt:lpstr>
      <vt:lpstr>'2016'!Print_Area</vt:lpstr>
      <vt:lpstr>'2017'!Print_Area</vt:lpstr>
      <vt:lpstr>'2018'!Print_Area</vt:lpstr>
      <vt:lpstr>'2019'!Print_Area</vt:lpstr>
      <vt:lpstr>'2020'!Print_Area</vt:lpstr>
      <vt:lpstr>'2021'!Print_Area</vt:lpstr>
      <vt:lpstr>'2022'!Print_Area</vt:lpstr>
      <vt:lpstr>'2023'!Print_Area</vt:lpstr>
      <vt:lpstr>'2008'!Print_Titles</vt:lpstr>
      <vt:lpstr>'2009'!Print_Titles</vt:lpstr>
      <vt:lpstr>'2010'!Print_Titles</vt:lpstr>
      <vt:lpstr>'2011'!Print_Titles</vt:lpstr>
      <vt:lpstr>'2012'!Print_Titles</vt:lpstr>
      <vt:lpstr>'2013'!Print_Titles</vt:lpstr>
      <vt:lpstr>'2014'!Print_Titles</vt:lpstr>
      <vt:lpstr>'2015'!Print_Titles</vt:lpstr>
      <vt:lpstr>'2016'!Print_Titles</vt:lpstr>
      <vt:lpstr>'2017'!Print_Titles</vt:lpstr>
      <vt:lpstr>'2018'!Print_Titles</vt:lpstr>
      <vt:lpstr>'2019'!Print_Titles</vt:lpstr>
      <vt:lpstr>'2020'!Print_Titles</vt:lpstr>
      <vt:lpstr>'2021'!Print_Titles</vt:lpstr>
      <vt:lpstr>'2022'!Print_Titles</vt:lpstr>
      <vt:lpstr>'2023'!Print_Titles</vt:lpstr>
    </vt:vector>
  </TitlesOfParts>
  <Company>Florida Legislature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Florida Legislature</dc:creator>
  <cp:lastModifiedBy>O'Cain, Steve</cp:lastModifiedBy>
  <cp:lastPrinted>2025-05-21T23:03:46Z</cp:lastPrinted>
  <dcterms:created xsi:type="dcterms:W3CDTF">2000-08-31T21:26:31Z</dcterms:created>
  <dcterms:modified xsi:type="dcterms:W3CDTF">2025-05-21T23:03:51Z</dcterms:modified>
</cp:coreProperties>
</file>