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F139EB4F8B9F4C7A063BAB257A312D2E1FB6C75E" xr6:coauthVersionLast="47" xr6:coauthVersionMax="47" xr10:uidLastSave="{58E53096-FF1F-4888-BC80-C8EC5F1E5E1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'2008'!$A$1:$O$47</definedName>
    <definedName name="_xlnm.Print_Area" localSheetId="14">'2009'!$A$1:$O$46</definedName>
    <definedName name="_xlnm.Print_Area" localSheetId="13">'2010'!$A$1:$O$44</definedName>
    <definedName name="_xlnm.Print_Area" localSheetId="12">'2011'!$A$1:$O$45</definedName>
    <definedName name="_xlnm.Print_Area" localSheetId="11">'2012'!$A$1:$O$44</definedName>
    <definedName name="_xlnm.Print_Area" localSheetId="10">'2013'!$A$1:$O$47</definedName>
    <definedName name="_xlnm.Print_Area" localSheetId="9">'2014'!$A$1:$O$49</definedName>
    <definedName name="_xlnm.Print_Area" localSheetId="8">'2015'!$A$1:$O$49</definedName>
    <definedName name="_xlnm.Print_Area" localSheetId="7">'2016'!$A$1:$O$43</definedName>
    <definedName name="_xlnm.Print_Area" localSheetId="6">'2017'!$A$1:$O$50</definedName>
    <definedName name="_xlnm.Print_Area" localSheetId="5">'2018'!$A$1:$O$48</definedName>
    <definedName name="_xlnm.Print_Area" localSheetId="4">'2019'!$A$1:$O$47</definedName>
    <definedName name="_xlnm.Print_Area" localSheetId="3">'2020'!$A$1:$O$44</definedName>
    <definedName name="_xlnm.Print_Area" localSheetId="2">'2021'!$A$1:$P$49</definedName>
    <definedName name="_xlnm.Print_Area" localSheetId="1">'2022'!$A$1:$P$49</definedName>
    <definedName name="_xlnm.Print_Area" localSheetId="0">'2023'!$A$1:$P$48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48" l="1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8" l="1"/>
  <c r="P41" i="48" s="1"/>
  <c r="G44" i="48"/>
  <c r="H44" i="48"/>
  <c r="O25" i="48"/>
  <c r="P25" i="48" s="1"/>
  <c r="N44" i="48"/>
  <c r="E44" i="48"/>
  <c r="O5" i="48"/>
  <c r="P5" i="48" s="1"/>
  <c r="D44" i="48"/>
  <c r="O13" i="48"/>
  <c r="P13" i="48" s="1"/>
  <c r="O15" i="48"/>
  <c r="P15" i="48" s="1"/>
  <c r="J44" i="48"/>
  <c r="O36" i="48"/>
  <c r="P36" i="48" s="1"/>
  <c r="F44" i="48"/>
  <c r="I44" i="48"/>
  <c r="K44" i="48"/>
  <c r="O34" i="48"/>
  <c r="P34" i="48" s="1"/>
  <c r="L44" i="48"/>
  <c r="M44" i="48"/>
  <c r="O43" i="47"/>
  <c r="P43" i="47" s="1"/>
  <c r="O38" i="47"/>
  <c r="P38" i="47" s="1"/>
  <c r="I45" i="47"/>
  <c r="O27" i="47"/>
  <c r="P27" i="47" s="1"/>
  <c r="O15" i="47"/>
  <c r="P15" i="47" s="1"/>
  <c r="M45" i="47"/>
  <c r="O13" i="47"/>
  <c r="P13" i="47" s="1"/>
  <c r="L45" i="47"/>
  <c r="N45" i="47"/>
  <c r="H45" i="47"/>
  <c r="J45" i="47"/>
  <c r="G45" i="47"/>
  <c r="F45" i="47"/>
  <c r="D45" i="47"/>
  <c r="E45" i="47"/>
  <c r="O36" i="47"/>
  <c r="P36" i="47" s="1"/>
  <c r="K45" i="47"/>
  <c r="O5" i="47"/>
  <c r="P5" i="47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O40" i="46"/>
  <c r="P40" i="46" s="1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7" i="46" s="1"/>
  <c r="P27" i="46" s="1"/>
  <c r="O26" i="46"/>
  <c r="P26" i="46" s="1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9" i="45"/>
  <c r="O39" i="45" s="1"/>
  <c r="N38" i="45"/>
  <c r="O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40" i="45" s="1"/>
  <c r="F5" i="45"/>
  <c r="E5" i="45"/>
  <c r="E40" i="45" s="1"/>
  <c r="D5" i="45"/>
  <c r="D40" i="45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E43" i="44" s="1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N27" i="43"/>
  <c r="O27" i="43" s="1"/>
  <c r="N26" i="43"/>
  <c r="O26" i="43" s="1"/>
  <c r="M25" i="43"/>
  <c r="L25" i="43"/>
  <c r="K25" i="43"/>
  <c r="K44" i="43" s="1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/>
  <c r="M15" i="43"/>
  <c r="N15" i="43" s="1"/>
  <c r="O15" i="43" s="1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45" i="42"/>
  <c r="O45" i="42" s="1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E46" i="42" s="1"/>
  <c r="D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K46" i="42" s="1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J46" i="42" s="1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8" i="41"/>
  <c r="O38" i="41" s="1"/>
  <c r="M37" i="41"/>
  <c r="L37" i="41"/>
  <c r="K37" i="41"/>
  <c r="J37" i="41"/>
  <c r="I37" i="41"/>
  <c r="I39" i="41" s="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N32" i="41" s="1"/>
  <c r="O32" i="41" s="1"/>
  <c r="E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G39" i="41" s="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4" i="40"/>
  <c r="O44" i="40" s="1"/>
  <c r="N43" i="40"/>
  <c r="O43" i="40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/>
  <c r="M34" i="40"/>
  <c r="M45" i="40" s="1"/>
  <c r="L34" i="40"/>
  <c r="K34" i="40"/>
  <c r="J34" i="40"/>
  <c r="I34" i="40"/>
  <c r="H34" i="40"/>
  <c r="G34" i="40"/>
  <c r="F34" i="40"/>
  <c r="E34" i="40"/>
  <c r="N34" i="40" s="1"/>
  <c r="O34" i="40" s="1"/>
  <c r="D34" i="40"/>
  <c r="N33" i="40"/>
  <c r="O33" i="40" s="1"/>
  <c r="N32" i="40"/>
  <c r="O32" i="40" s="1"/>
  <c r="M31" i="40"/>
  <c r="L31" i="40"/>
  <c r="L45" i="40" s="1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N24" i="40" s="1"/>
  <c r="O24" i="40" s="1"/>
  <c r="G24" i="40"/>
  <c r="F24" i="40"/>
  <c r="E24" i="40"/>
  <c r="D24" i="40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J45" i="40" s="1"/>
  <c r="I16" i="40"/>
  <c r="I45" i="40" s="1"/>
  <c r="H16" i="40"/>
  <c r="H45" i="40" s="1"/>
  <c r="G16" i="40"/>
  <c r="G45" i="40" s="1"/>
  <c r="F16" i="40"/>
  <c r="F45" i="40" s="1"/>
  <c r="E16" i="40"/>
  <c r="N16" i="40" s="1"/>
  <c r="O16" i="40" s="1"/>
  <c r="D16" i="40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44" i="39"/>
  <c r="O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I45" i="39" s="1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I43" i="38"/>
  <c r="H35" i="38"/>
  <c r="G35" i="38"/>
  <c r="F35" i="38"/>
  <c r="N35" i="38" s="1"/>
  <c r="O35" i="38" s="1"/>
  <c r="E35" i="38"/>
  <c r="D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43" i="38" s="1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43" i="38" s="1"/>
  <c r="G5" i="38"/>
  <c r="G43" i="38" s="1"/>
  <c r="F5" i="38"/>
  <c r="E5" i="38"/>
  <c r="D5" i="38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/>
  <c r="M15" i="37"/>
  <c r="M43" i="37" s="1"/>
  <c r="L15" i="37"/>
  <c r="K15" i="37"/>
  <c r="J15" i="37"/>
  <c r="I15" i="37"/>
  <c r="H15" i="37"/>
  <c r="G15" i="37"/>
  <c r="F15" i="37"/>
  <c r="E15" i="37"/>
  <c r="D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J40" i="36" s="1"/>
  <c r="I32" i="36"/>
  <c r="H32" i="36"/>
  <c r="G32" i="36"/>
  <c r="F32" i="36"/>
  <c r="E32" i="36"/>
  <c r="D32" i="36"/>
  <c r="N31" i="36"/>
  <c r="O31" i="36"/>
  <c r="N30" i="36"/>
  <c r="O30" i="36" s="1"/>
  <c r="M29" i="36"/>
  <c r="L29" i="36"/>
  <c r="K29" i="36"/>
  <c r="J29" i="36"/>
  <c r="I29" i="36"/>
  <c r="H29" i="36"/>
  <c r="H40" i="36" s="1"/>
  <c r="G29" i="36"/>
  <c r="F29" i="36"/>
  <c r="E29" i="36"/>
  <c r="D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H13" i="36"/>
  <c r="G13" i="36"/>
  <c r="F13" i="36"/>
  <c r="F40" i="36" s="1"/>
  <c r="E13" i="36"/>
  <c r="D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I40" i="36" s="1"/>
  <c r="H5" i="36"/>
  <c r="G5" i="36"/>
  <c r="F5" i="36"/>
  <c r="E5" i="36"/>
  <c r="D5" i="36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/>
  <c r="N16" i="35"/>
  <c r="O16" i="35"/>
  <c r="M15" i="35"/>
  <c r="L15" i="35"/>
  <c r="L41" i="35" s="1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I41" i="35" s="1"/>
  <c r="H5" i="35"/>
  <c r="H41" i="35" s="1"/>
  <c r="G5" i="35"/>
  <c r="G41" i="35" s="1"/>
  <c r="F5" i="35"/>
  <c r="F41" i="35" s="1"/>
  <c r="E5" i="35"/>
  <c r="D5" i="35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N28" i="34" s="1"/>
  <c r="O28" i="34" s="1"/>
  <c r="D28" i="34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E40" i="34" s="1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40" i="34" s="1"/>
  <c r="I5" i="34"/>
  <c r="H5" i="34"/>
  <c r="G5" i="34"/>
  <c r="F5" i="34"/>
  <c r="E5" i="34"/>
  <c r="D5" i="34"/>
  <c r="N30" i="33"/>
  <c r="O30" i="33" s="1"/>
  <c r="N41" i="33"/>
  <c r="O41" i="33" s="1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E23" i="33"/>
  <c r="F23" i="33"/>
  <c r="G23" i="33"/>
  <c r="H23" i="33"/>
  <c r="I23" i="33"/>
  <c r="J23" i="33"/>
  <c r="K23" i="33"/>
  <c r="L23" i="33"/>
  <c r="M23" i="33"/>
  <c r="D23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G42" i="33" s="1"/>
  <c r="H5" i="33"/>
  <c r="I5" i="33"/>
  <c r="I42" i="33" s="1"/>
  <c r="J5" i="33"/>
  <c r="K5" i="33"/>
  <c r="L5" i="33"/>
  <c r="M5" i="33"/>
  <c r="D5" i="33"/>
  <c r="E39" i="33"/>
  <c r="F39" i="33"/>
  <c r="G39" i="33"/>
  <c r="H39" i="33"/>
  <c r="I39" i="33"/>
  <c r="J39" i="33"/>
  <c r="K39" i="33"/>
  <c r="L39" i="33"/>
  <c r="M39" i="33"/>
  <c r="D39" i="33"/>
  <c r="N40" i="33"/>
  <c r="O40" i="33" s="1"/>
  <c r="N36" i="33"/>
  <c r="O36" i="33" s="1"/>
  <c r="N37" i="33"/>
  <c r="O37" i="33" s="1"/>
  <c r="N38" i="33"/>
  <c r="O38" i="33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E31" i="33"/>
  <c r="F31" i="33"/>
  <c r="G31" i="33"/>
  <c r="H31" i="33"/>
  <c r="I31" i="33"/>
  <c r="J31" i="33"/>
  <c r="K31" i="33"/>
  <c r="L31" i="33"/>
  <c r="M31" i="33"/>
  <c r="D31" i="33"/>
  <c r="N33" i="33"/>
  <c r="O33" i="33"/>
  <c r="N32" i="33"/>
  <c r="O32" i="33" s="1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D42" i="33"/>
  <c r="L40" i="34"/>
  <c r="E41" i="35"/>
  <c r="D43" i="38"/>
  <c r="H45" i="39"/>
  <c r="M45" i="39"/>
  <c r="F45" i="39"/>
  <c r="N40" i="39"/>
  <c r="O40" i="39" s="1"/>
  <c r="D45" i="39"/>
  <c r="E45" i="39"/>
  <c r="K45" i="40"/>
  <c r="F39" i="41"/>
  <c r="K39" i="41"/>
  <c r="E39" i="41"/>
  <c r="N30" i="41"/>
  <c r="O30" i="41" s="1"/>
  <c r="J39" i="41"/>
  <c r="D39" i="41"/>
  <c r="D46" i="42"/>
  <c r="M44" i="43"/>
  <c r="L44" i="43"/>
  <c r="E44" i="43"/>
  <c r="N41" i="43"/>
  <c r="O41" i="43" s="1"/>
  <c r="F44" i="43"/>
  <c r="G44" i="43"/>
  <c r="I44" i="43"/>
  <c r="N12" i="44"/>
  <c r="O12" i="44" s="1"/>
  <c r="N34" i="44"/>
  <c r="O34" i="44" s="1"/>
  <c r="N36" i="44"/>
  <c r="O36" i="44" s="1"/>
  <c r="H43" i="44"/>
  <c r="I43" i="44"/>
  <c r="D43" i="44"/>
  <c r="N15" i="44"/>
  <c r="O15" i="44" s="1"/>
  <c r="N33" i="45"/>
  <c r="O33" i="45" s="1"/>
  <c r="O38" i="46"/>
  <c r="P38" i="46" s="1"/>
  <c r="M45" i="46"/>
  <c r="K45" i="46"/>
  <c r="J45" i="46"/>
  <c r="O15" i="46"/>
  <c r="P15" i="46"/>
  <c r="I45" i="46"/>
  <c r="L45" i="46"/>
  <c r="N45" i="46"/>
  <c r="F45" i="46"/>
  <c r="E45" i="46"/>
  <c r="G45" i="46"/>
  <c r="H45" i="46"/>
  <c r="O5" i="46"/>
  <c r="P5" i="46" s="1"/>
  <c r="D45" i="46"/>
  <c r="O45" i="46" s="1"/>
  <c r="P45" i="46" s="1"/>
  <c r="O44" i="48" l="1"/>
  <c r="P44" i="48" s="1"/>
  <c r="K40" i="34"/>
  <c r="M40" i="36"/>
  <c r="N29" i="36"/>
  <c r="O29" i="36" s="1"/>
  <c r="N15" i="41"/>
  <c r="O15" i="41" s="1"/>
  <c r="N15" i="35"/>
  <c r="O15" i="35" s="1"/>
  <c r="L40" i="36"/>
  <c r="E43" i="37"/>
  <c r="N22" i="36"/>
  <c r="O22" i="36" s="1"/>
  <c r="F43" i="44"/>
  <c r="N35" i="45"/>
  <c r="O35" i="45" s="1"/>
  <c r="I40" i="45"/>
  <c r="J41" i="35"/>
  <c r="J40" i="45"/>
  <c r="N38" i="35"/>
  <c r="O38" i="35" s="1"/>
  <c r="N36" i="43"/>
  <c r="O36" i="43" s="1"/>
  <c r="J43" i="44"/>
  <c r="N27" i="42"/>
  <c r="O27" i="42" s="1"/>
  <c r="N5" i="38"/>
  <c r="O5" i="38" s="1"/>
  <c r="N37" i="34"/>
  <c r="O37" i="34" s="1"/>
  <c r="M41" i="35"/>
  <c r="N41" i="40"/>
  <c r="O41" i="40" s="1"/>
  <c r="K43" i="44"/>
  <c r="M40" i="45"/>
  <c r="J42" i="33"/>
  <c r="N13" i="42"/>
  <c r="O13" i="42" s="1"/>
  <c r="L46" i="42"/>
  <c r="H42" i="33"/>
  <c r="N31" i="34"/>
  <c r="O31" i="34" s="1"/>
  <c r="F40" i="45"/>
  <c r="O36" i="46"/>
  <c r="P36" i="46" s="1"/>
  <c r="N13" i="35"/>
  <c r="O13" i="35" s="1"/>
  <c r="N13" i="36"/>
  <c r="O13" i="36" s="1"/>
  <c r="M39" i="41"/>
  <c r="N24" i="38"/>
  <c r="O24" i="38" s="1"/>
  <c r="N32" i="38"/>
  <c r="O32" i="38" s="1"/>
  <c r="N13" i="39"/>
  <c r="O13" i="39" s="1"/>
  <c r="N16" i="39"/>
  <c r="O16" i="39" s="1"/>
  <c r="G40" i="36"/>
  <c r="F40" i="34"/>
  <c r="N32" i="36"/>
  <c r="O32" i="36" s="1"/>
  <c r="N23" i="37"/>
  <c r="O23" i="37" s="1"/>
  <c r="L45" i="39"/>
  <c r="N34" i="39"/>
  <c r="O34" i="39" s="1"/>
  <c r="N23" i="33"/>
  <c r="O23" i="33" s="1"/>
  <c r="G45" i="39"/>
  <c r="N45" i="39" s="1"/>
  <c r="O45" i="39" s="1"/>
  <c r="K40" i="45"/>
  <c r="D40" i="36"/>
  <c r="N31" i="40"/>
  <c r="O31" i="40" s="1"/>
  <c r="N41" i="44"/>
  <c r="O41" i="44" s="1"/>
  <c r="N15" i="45"/>
  <c r="O15" i="45" s="1"/>
  <c r="O13" i="46"/>
  <c r="P13" i="46" s="1"/>
  <c r="G40" i="34"/>
  <c r="G43" i="37"/>
  <c r="E43" i="38"/>
  <c r="N25" i="43"/>
  <c r="O25" i="43" s="1"/>
  <c r="I43" i="37"/>
  <c r="H43" i="37"/>
  <c r="I40" i="34"/>
  <c r="K40" i="36"/>
  <c r="J43" i="37"/>
  <c r="N23" i="41"/>
  <c r="O23" i="41" s="1"/>
  <c r="J44" i="43"/>
  <c r="N5" i="44"/>
  <c r="O5" i="44" s="1"/>
  <c r="O45" i="47"/>
  <c r="P45" i="47" s="1"/>
  <c r="D40" i="34"/>
  <c r="N15" i="34"/>
  <c r="O15" i="34" s="1"/>
  <c r="K41" i="35"/>
  <c r="K45" i="39"/>
  <c r="N5" i="39"/>
  <c r="O5" i="39" s="1"/>
  <c r="D44" i="43"/>
  <c r="N12" i="43"/>
  <c r="O12" i="43" s="1"/>
  <c r="N34" i="43"/>
  <c r="O34" i="43" s="1"/>
  <c r="H44" i="43"/>
  <c r="N24" i="45"/>
  <c r="O24" i="45" s="1"/>
  <c r="N39" i="33"/>
  <c r="O39" i="33" s="1"/>
  <c r="K42" i="33"/>
  <c r="N13" i="34"/>
  <c r="O13" i="34" s="1"/>
  <c r="N38" i="36"/>
  <c r="O38" i="36" s="1"/>
  <c r="N41" i="38"/>
  <c r="O41" i="38" s="1"/>
  <c r="O43" i="46"/>
  <c r="P43" i="46" s="1"/>
  <c r="D43" i="37"/>
  <c r="N33" i="37"/>
  <c r="O33" i="37" s="1"/>
  <c r="F43" i="37"/>
  <c r="N30" i="37"/>
  <c r="O30" i="37" s="1"/>
  <c r="J43" i="38"/>
  <c r="N17" i="38"/>
  <c r="O17" i="38" s="1"/>
  <c r="G43" i="44"/>
  <c r="N34" i="33"/>
  <c r="O34" i="33" s="1"/>
  <c r="F42" i="33"/>
  <c r="N16" i="33"/>
  <c r="O16" i="33" s="1"/>
  <c r="K43" i="38"/>
  <c r="N24" i="39"/>
  <c r="O24" i="39" s="1"/>
  <c r="E45" i="40"/>
  <c r="N5" i="42"/>
  <c r="O5" i="42" s="1"/>
  <c r="H46" i="42"/>
  <c r="M46" i="42"/>
  <c r="L43" i="44"/>
  <c r="E42" i="33"/>
  <c r="N28" i="35"/>
  <c r="O28" i="35" s="1"/>
  <c r="K43" i="37"/>
  <c r="N13" i="37"/>
  <c r="O13" i="37" s="1"/>
  <c r="L43" i="38"/>
  <c r="N14" i="38"/>
  <c r="O14" i="38" s="1"/>
  <c r="H39" i="41"/>
  <c r="N37" i="41"/>
  <c r="O37" i="41" s="1"/>
  <c r="I46" i="42"/>
  <c r="N42" i="42"/>
  <c r="O42" i="42" s="1"/>
  <c r="N13" i="45"/>
  <c r="O13" i="45" s="1"/>
  <c r="N31" i="33"/>
  <c r="O31" i="33" s="1"/>
  <c r="N13" i="33"/>
  <c r="O13" i="33" s="1"/>
  <c r="N21" i="34"/>
  <c r="O21" i="34" s="1"/>
  <c r="M43" i="38"/>
  <c r="N31" i="39"/>
  <c r="O31" i="39" s="1"/>
  <c r="H40" i="45"/>
  <c r="N5" i="35"/>
  <c r="O5" i="35" s="1"/>
  <c r="D45" i="40"/>
  <c r="N45" i="40" s="1"/>
  <c r="O45" i="40" s="1"/>
  <c r="N40" i="36"/>
  <c r="O40" i="36" s="1"/>
  <c r="J45" i="39"/>
  <c r="M42" i="33"/>
  <c r="M40" i="34"/>
  <c r="N5" i="36"/>
  <c r="O5" i="36" s="1"/>
  <c r="N5" i="37"/>
  <c r="O5" i="37" s="1"/>
  <c r="L43" i="37"/>
  <c r="N15" i="37"/>
  <c r="O15" i="37" s="1"/>
  <c r="N16" i="42"/>
  <c r="O16" i="42" s="1"/>
  <c r="F46" i="42"/>
  <c r="N37" i="42"/>
  <c r="O37" i="42" s="1"/>
  <c r="M43" i="44"/>
  <c r="D41" i="35"/>
  <c r="N21" i="35"/>
  <c r="O21" i="35" s="1"/>
  <c r="L42" i="33"/>
  <c r="N5" i="33"/>
  <c r="O5" i="33" s="1"/>
  <c r="N5" i="34"/>
  <c r="O5" i="34" s="1"/>
  <c r="H40" i="34"/>
  <c r="N31" i="35"/>
  <c r="O31" i="35" s="1"/>
  <c r="E40" i="36"/>
  <c r="N5" i="41"/>
  <c r="O5" i="41" s="1"/>
  <c r="L39" i="41"/>
  <c r="N39" i="41" s="1"/>
  <c r="O39" i="41" s="1"/>
  <c r="G46" i="42"/>
  <c r="N35" i="42"/>
  <c r="O35" i="42" s="1"/>
  <c r="L40" i="45"/>
  <c r="N5" i="45"/>
  <c r="O5" i="45" s="1"/>
  <c r="N42" i="33" l="1"/>
  <c r="O42" i="33" s="1"/>
  <c r="N43" i="44"/>
  <c r="O43" i="44" s="1"/>
  <c r="N46" i="42"/>
  <c r="O46" i="42" s="1"/>
  <c r="N41" i="35"/>
  <c r="O41" i="35" s="1"/>
  <c r="N43" i="38"/>
  <c r="O43" i="38" s="1"/>
  <c r="N44" i="43"/>
  <c r="O44" i="43" s="1"/>
  <c r="N43" i="37"/>
  <c r="O43" i="37" s="1"/>
  <c r="N40" i="45"/>
  <c r="O40" i="45" s="1"/>
  <c r="N40" i="34"/>
  <c r="O40" i="34" s="1"/>
</calcChain>
</file>

<file path=xl/sharedStrings.xml><?xml version="1.0" encoding="utf-8"?>
<sst xmlns="http://schemas.openxmlformats.org/spreadsheetml/2006/main" count="944" uniqueCount="141">
  <si>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</si>
  <si>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</si>
  <si>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</si>
  <si>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</si>
  <si>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</si>
  <si>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</si>
  <si>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</si>
  <si>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</si>
  <si>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</si>
  <si>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</si>
  <si>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</si>
  <si>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</si>
  <si>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</si>
  <si>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</si>
  <si>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</si>
  <si>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</si>
  <si>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</si>
  <si>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</si>
  <si>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</si>
  <si>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</si>
  <si>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</si>
  <si>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</si>
  <si>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</si>
  <si>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</si>
  <si>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</si>
  <si>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</si>
  <si>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</si>
  <si>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</si>
  <si>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</si>
  <si>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</si>
  <si>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</si>
  <si>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</si>
  <si>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</si>
  <si>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</si>
  <si>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</si>
  <si>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</si>
  <si>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</si>
  <si>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</si>
  <si>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</si>
  <si>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</si>
  <si>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</si>
  <si>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Civil</t>
  </si>
  <si>
    <t>Interest and Other Earnings - Interest</t>
  </si>
  <si>
    <t>Interest and Other Earnings - Net Increase (Decrease) in Fair Value of Investments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</si>
  <si>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</si>
  <si>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</si>
  <si>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</si>
  <si>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</si>
  <si>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</si>
  <si>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</si>
  <si>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</si>
  <si>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</si>
  <si>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</si>
  <si>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</si>
  <si>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</si>
  <si>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Circuit Court Criminal - Court Costs</t>
  </si>
  <si>
    <t>Monticello Revenues Reported by Account Code and Fund Type</t>
  </si>
  <si>
    <t>Local Fiscal Year Ended September 30, 2010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</si>
  <si>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</si>
  <si>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</si>
  <si>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</si>
  <si>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</si>
  <si>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Sale of Surplus Materials and Scrap</t>
  </si>
  <si>
    <t>Proceeds of General Capital Asset Dispositions - Sales</t>
  </si>
  <si>
    <t>2011 Municipal Population:</t>
  </si>
  <si>
    <t>Local Fiscal Year Ended September 30, 2012</t>
  </si>
  <si>
    <t>Federal Grant - Physical Environment - Other Physical Environment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</si>
  <si>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</si>
  <si>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</si>
  <si>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</si>
  <si>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</si>
  <si>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Transportation - Other Transportation</t>
  </si>
  <si>
    <t>Federal Grant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</si>
  <si>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</si>
  <si>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</si>
  <si>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</si>
  <si>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</si>
  <si>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Sale of Surplus Materials and Scrap</t>
  </si>
  <si>
    <t>Proprietary Non-Operating - Other Grants and Donations</t>
  </si>
  <si>
    <t>2013 Municipal Population:</t>
  </si>
  <si>
    <t>Local Fiscal Year Ended September 30, 2008</t>
  </si>
  <si>
    <t>Utility Service Tax - Fuel Oil</t>
  </si>
  <si>
    <t>Permits and Franchise Fees</t>
  </si>
  <si>
    <t>Other Permits and Fees</t>
  </si>
  <si>
    <t>2008 Municipal Population:</t>
  </si>
  <si>
    <t>Local Fiscal Year Ended September 30, 2014</t>
  </si>
  <si>
    <t>Proceeds - Debt Proceeds</t>
  </si>
  <si>
    <t>Proprietary Non-Operating - Federal Grants and Donations</t>
  </si>
  <si>
    <t>2014 Municipal Population:</t>
  </si>
  <si>
    <t>Local Fiscal Year Ended September 30, 2015</t>
  </si>
  <si>
    <t>State Grant - Physical Environment - Water Supply System</t>
  </si>
  <si>
    <t>State Grant - Transportation - Other Transportation</t>
  </si>
  <si>
    <t>Public Safety - Fire Protection</t>
  </si>
  <si>
    <t>Other Miscellaneous Revenues - Settlements</t>
  </si>
  <si>
    <t>2015 Municipal Population:</t>
  </si>
  <si>
    <t>Local Fiscal Year Ended September 30, 2016</t>
  </si>
  <si>
    <t>State Grant - Public Safety</t>
  </si>
  <si>
    <t>State Grant - Economic Environment</t>
  </si>
  <si>
    <t>2016 Municipal Population:</t>
  </si>
  <si>
    <t>Local Fiscal Year Ended September 30, 2017</t>
  </si>
  <si>
    <t>Federal Grant - Other Federal Grants</t>
  </si>
  <si>
    <t>Grants from Other Local Units - Economic Environment</t>
  </si>
  <si>
    <t>Proprietary Non-Operating - Capital Contributions from Private Source</t>
  </si>
  <si>
    <t>2017 Municipal Population:</t>
  </si>
  <si>
    <t>Local Fiscal Year Ended September 30, 2018</t>
  </si>
  <si>
    <t>General Government - Other General Government Charges and Fees</t>
  </si>
  <si>
    <t>2018 Municipal Population:</t>
  </si>
  <si>
    <t>Local Fiscal Year Ended September 30, 2019</t>
  </si>
  <si>
    <t>Federal Grant - General Government</t>
  </si>
  <si>
    <t>Federal Grant - Physical Environment - Sewer / Wastewater</t>
  </si>
  <si>
    <t>Public Safety - Law Enforcement Services</t>
  </si>
  <si>
    <t>Court-Ordered Judgments and Fines - Other Court-Ordered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</si>
  <si>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</si>
  <si>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</si>
  <si>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</si>
  <si>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</si>
  <si>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Federal Grant - Economic Environment</t>
  </si>
  <si>
    <t>Fines - Local Ordinance Violations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</si>
  <si>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</si>
  <si>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</si>
  <si>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</si>
  <si>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</si>
  <si>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</si>
  <si>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</si>
  <si>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</si>
  <si>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Insurance Premium Tax for Firefighters' Pension</t>
  </si>
  <si>
    <t>Insurance Premium Tax for Police Officers' Retirement</t>
  </si>
  <si>
    <t>Local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</si>
  <si>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</si>
  <si>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</si>
  <si>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</si>
  <si>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</si>
  <si>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General Government - Other General Government</t>
  </si>
  <si>
    <t>Grants from Other Local Units - Other</t>
  </si>
  <si>
    <t>2021 Municipal Population:</t>
  </si>
  <si>
    <t>Local Fiscal Year Ended September 30, 2022</t>
  </si>
  <si>
    <t>State Grant - Physical Environment - Other Physical Environment</t>
  </si>
  <si>
    <t>2022 Municipal Population:</t>
  </si>
  <si>
    <t>Local Fiscal Year Ended September 30, 2023</t>
  </si>
  <si>
    <t>Shared Revenue from Other Local Units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</si>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</sst>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637C-08B7-4295-8A46-519224AFDE95}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48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49"/>
      <c r="O3" s="50"/>
      <c r="P3" s="116" t="s">
        <v>120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49</v>
      </c>
      <c r="F4" s="52" t="s">
        <v>50</v>
      </c>
      <c r="G4" s="52" t="s">
        <v>51</v>
      </c>
      <c r="H4" s="52" t="s">
        <v>4</v>
      </c>
      <c r="I4" s="52" t="s">
        <v>5</v>
      </c>
      <c r="J4" s="53" t="s">
        <v>52</v>
      </c>
      <c r="K4" s="53" t="s">
        <v>6</v>
      </c>
      <c r="L4" s="53" t="s">
        <v>7</v>
      </c>
      <c r="M4" s="53" t="s">
        <v>121</v>
      </c>
      <c r="N4" s="53" t="s">
        <v>8</v>
      </c>
      <c r="O4" s="53" t="s">
        <v>122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123</v>
      </c>
      <c r="B5" s="57"/>
      <c r="C5" s="57"/>
      <c r="D5" s="58">
        <f>SUM(D6:D12)</f>
        <v>1589846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1589846</v>
      </c>
      <c r="P5" s="60">
        <f>(O5/P$46)</f>
        <v>590.14328136599852</v>
      </c>
      <c r="Q5" s="61"/>
    </row>
    <row r="6" spans="1:134">
      <c r="A6" s="63"/>
      <c r="B6" s="64">
        <v>311</v>
      </c>
      <c r="C6" s="65" t="s">
        <v>1</v>
      </c>
      <c r="D6" s="66">
        <v>789655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789655</v>
      </c>
      <c r="P6" s="67">
        <f>(O6/P$46)</f>
        <v>293.11618411284337</v>
      </c>
      <c r="Q6" s="68"/>
    </row>
    <row r="7" spans="1:134">
      <c r="A7" s="63"/>
      <c r="B7" s="64">
        <v>312.41000000000003</v>
      </c>
      <c r="C7" s="65" t="s">
        <v>124</v>
      </c>
      <c r="D7" s="66">
        <v>131591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131591</v>
      </c>
      <c r="P7" s="67">
        <f>(O7/P$46)</f>
        <v>48.845953971789164</v>
      </c>
      <c r="Q7" s="68"/>
    </row>
    <row r="8" spans="1:134">
      <c r="A8" s="63"/>
      <c r="B8" s="64">
        <v>312.51</v>
      </c>
      <c r="C8" s="65" t="s">
        <v>125</v>
      </c>
      <c r="D8" s="66">
        <v>14122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14122</v>
      </c>
      <c r="P8" s="67">
        <f>(O8/P$46)</f>
        <v>5.2420193021529329</v>
      </c>
      <c r="Q8" s="68"/>
    </row>
    <row r="9" spans="1:134">
      <c r="A9" s="63"/>
      <c r="B9" s="64">
        <v>312.52</v>
      </c>
      <c r="C9" s="65" t="s">
        <v>126</v>
      </c>
      <c r="D9" s="66">
        <v>45172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45172</v>
      </c>
      <c r="P9" s="67">
        <f>(O9/P$46)</f>
        <v>16.767631774313291</v>
      </c>
      <c r="Q9" s="68"/>
    </row>
    <row r="10" spans="1:134">
      <c r="A10" s="63"/>
      <c r="B10" s="64">
        <v>314.10000000000002</v>
      </c>
      <c r="C10" s="65" t="s">
        <v>11</v>
      </c>
      <c r="D10" s="66">
        <v>521181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521181</v>
      </c>
      <c r="P10" s="67">
        <f>(O10/P$46)</f>
        <v>193.45991091314031</v>
      </c>
      <c r="Q10" s="68"/>
    </row>
    <row r="11" spans="1:134">
      <c r="A11" s="63"/>
      <c r="B11" s="64">
        <v>314.8</v>
      </c>
      <c r="C11" s="65" t="s">
        <v>12</v>
      </c>
      <c r="D11" s="66">
        <v>28088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28088</v>
      </c>
      <c r="P11" s="67">
        <f>(O11/P$46)</f>
        <v>10.426132145508538</v>
      </c>
      <c r="Q11" s="68"/>
    </row>
    <row r="12" spans="1:134">
      <c r="A12" s="63"/>
      <c r="B12" s="64">
        <v>315.2</v>
      </c>
      <c r="C12" s="65" t="s">
        <v>127</v>
      </c>
      <c r="D12" s="66">
        <v>60037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60037</v>
      </c>
      <c r="P12" s="67">
        <f>(O12/P$46)</f>
        <v>22.285449146250929</v>
      </c>
      <c r="Q12" s="68"/>
    </row>
    <row r="13" spans="1:134" ht="15.75">
      <c r="A13" s="69" t="s">
        <v>15</v>
      </c>
      <c r="B13" s="70"/>
      <c r="C13" s="71"/>
      <c r="D13" s="72">
        <f>SUM(D14:D14)</f>
        <v>3199</v>
      </c>
      <c r="E13" s="72">
        <f>SUM(E14:E14)</f>
        <v>0</v>
      </c>
      <c r="F13" s="72">
        <f>SUM(F14:F14)</f>
        <v>0</v>
      </c>
      <c r="G13" s="72">
        <f>SUM(G14:G14)</f>
        <v>0</v>
      </c>
      <c r="H13" s="72">
        <f>SUM(H14:H14)</f>
        <v>0</v>
      </c>
      <c r="I13" s="72">
        <f>SUM(I14:I14)</f>
        <v>0</v>
      </c>
      <c r="J13" s="72">
        <f>SUM(J14:J14)</f>
        <v>0</v>
      </c>
      <c r="K13" s="72">
        <f>SUM(K14:K14)</f>
        <v>0</v>
      </c>
      <c r="L13" s="72">
        <f>SUM(L14:L14)</f>
        <v>0</v>
      </c>
      <c r="M13" s="72">
        <f>SUM(M14:M14)</f>
        <v>0</v>
      </c>
      <c r="N13" s="72">
        <f>SUM(N14:N14)</f>
        <v>0</v>
      </c>
      <c r="O13" s="73">
        <f>SUM(D13:N13)</f>
        <v>3199</v>
      </c>
      <c r="P13" s="74">
        <f>(O13/P$46)</f>
        <v>1.1874536005939125</v>
      </c>
      <c r="Q13" s="75"/>
    </row>
    <row r="14" spans="1:134">
      <c r="A14" s="63"/>
      <c r="B14" s="64">
        <v>329.5</v>
      </c>
      <c r="C14" s="65" t="s">
        <v>128</v>
      </c>
      <c r="D14" s="66">
        <v>3199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" si="1">SUM(D14:N14)</f>
        <v>3199</v>
      </c>
      <c r="P14" s="67">
        <f>(O14/P$46)</f>
        <v>1.1874536005939125</v>
      </c>
      <c r="Q14" s="68"/>
    </row>
    <row r="15" spans="1:134" ht="15.75">
      <c r="A15" s="69" t="s">
        <v>129</v>
      </c>
      <c r="B15" s="70"/>
      <c r="C15" s="71"/>
      <c r="D15" s="72">
        <f>SUM(D16:D24)</f>
        <v>1089776</v>
      </c>
      <c r="E15" s="72">
        <f>SUM(E16:E24)</f>
        <v>0</v>
      </c>
      <c r="F15" s="72">
        <f>SUM(F16:F24)</f>
        <v>0</v>
      </c>
      <c r="G15" s="72">
        <f>SUM(G16:G24)</f>
        <v>0</v>
      </c>
      <c r="H15" s="72">
        <f>SUM(H16:H24)</f>
        <v>0</v>
      </c>
      <c r="I15" s="72">
        <f>SUM(I16:I24)</f>
        <v>25750</v>
      </c>
      <c r="J15" s="72">
        <f>SUM(J16:J24)</f>
        <v>0</v>
      </c>
      <c r="K15" s="72">
        <f>SUM(K16:K24)</f>
        <v>0</v>
      </c>
      <c r="L15" s="72">
        <f>SUM(L16:L24)</f>
        <v>0</v>
      </c>
      <c r="M15" s="72">
        <f>SUM(M16:M24)</f>
        <v>0</v>
      </c>
      <c r="N15" s="72">
        <f>SUM(N16:N24)</f>
        <v>0</v>
      </c>
      <c r="O15" s="73">
        <f>SUM(D15:N15)</f>
        <v>1115526</v>
      </c>
      <c r="P15" s="74">
        <f>(O15/P$46)</f>
        <v>414.07795100222717</v>
      </c>
      <c r="Q15" s="75"/>
    </row>
    <row r="16" spans="1:134">
      <c r="A16" s="63"/>
      <c r="B16" s="64">
        <v>331.1</v>
      </c>
      <c r="C16" s="65" t="s">
        <v>108</v>
      </c>
      <c r="D16" s="66">
        <v>1690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1690</v>
      </c>
      <c r="P16" s="67">
        <f>(O16/P$46)</f>
        <v>0.62731997030438014</v>
      </c>
      <c r="Q16" s="68"/>
    </row>
    <row r="17" spans="1:17">
      <c r="A17" s="63"/>
      <c r="B17" s="64">
        <v>334.49</v>
      </c>
      <c r="C17" s="65" t="s">
        <v>91</v>
      </c>
      <c r="D17" s="66">
        <v>22250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2" si="2">SUM(D17:N17)</f>
        <v>22250</v>
      </c>
      <c r="P17" s="67">
        <f>(O17/P$46)</f>
        <v>8.2590942835931695</v>
      </c>
      <c r="Q17" s="68"/>
    </row>
    <row r="18" spans="1:17">
      <c r="A18" s="63"/>
      <c r="B18" s="64">
        <v>335.125</v>
      </c>
      <c r="C18" s="65" t="s">
        <v>130</v>
      </c>
      <c r="D18" s="66">
        <v>197576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197576</v>
      </c>
      <c r="P18" s="67">
        <f>(O18/P$46)</f>
        <v>73.339272457312546</v>
      </c>
      <c r="Q18" s="68"/>
    </row>
    <row r="19" spans="1:17">
      <c r="A19" s="63"/>
      <c r="B19" s="64">
        <v>335.14</v>
      </c>
      <c r="C19" s="65" t="s">
        <v>74</v>
      </c>
      <c r="D19" s="66">
        <v>809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809</v>
      </c>
      <c r="P19" s="67">
        <f>(O19/P$46)</f>
        <v>0.30029695619896063</v>
      </c>
      <c r="Q19" s="68"/>
    </row>
    <row r="20" spans="1:17">
      <c r="A20" s="63"/>
      <c r="B20" s="64">
        <v>335.15</v>
      </c>
      <c r="C20" s="65" t="s">
        <v>75</v>
      </c>
      <c r="D20" s="66">
        <v>6352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6352</v>
      </c>
      <c r="P20" s="67">
        <f>(O20/P$46)</f>
        <v>2.3578322197475874</v>
      </c>
      <c r="Q20" s="68"/>
    </row>
    <row r="21" spans="1:17">
      <c r="A21" s="63"/>
      <c r="B21" s="64">
        <v>335.18</v>
      </c>
      <c r="C21" s="65" t="s">
        <v>131</v>
      </c>
      <c r="D21" s="66">
        <v>478842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478842</v>
      </c>
      <c r="P21" s="67">
        <f>(O21/P$46)</f>
        <v>177.74387527839644</v>
      </c>
      <c r="Q21" s="68"/>
    </row>
    <row r="22" spans="1:17">
      <c r="A22" s="63"/>
      <c r="B22" s="64">
        <v>335.19</v>
      </c>
      <c r="C22" s="65" t="s">
        <v>132</v>
      </c>
      <c r="D22" s="66">
        <v>364707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364707</v>
      </c>
      <c r="P22" s="67">
        <f>(O22/P$46)</f>
        <v>135.37750556792872</v>
      </c>
      <c r="Q22" s="68"/>
    </row>
    <row r="23" spans="1:17">
      <c r="A23" s="63"/>
      <c r="B23" s="64">
        <v>337.9</v>
      </c>
      <c r="C23" s="65" t="s">
        <v>133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25750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3">SUM(D23:N23)</f>
        <v>25750</v>
      </c>
      <c r="P23" s="67">
        <f>(O23/P$46)</f>
        <v>9.5582776540460284</v>
      </c>
      <c r="Q23" s="68"/>
    </row>
    <row r="24" spans="1:17">
      <c r="A24" s="63"/>
      <c r="B24" s="64">
        <v>338</v>
      </c>
      <c r="C24" s="65" t="s">
        <v>139</v>
      </c>
      <c r="D24" s="66">
        <v>17550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17550</v>
      </c>
      <c r="P24" s="67">
        <f>(O24/P$46)</f>
        <v>6.5144766146993316</v>
      </c>
      <c r="Q24" s="68"/>
    </row>
    <row r="25" spans="1:17" ht="15.75">
      <c r="A25" s="69" t="s">
        <v>29</v>
      </c>
      <c r="B25" s="70"/>
      <c r="C25" s="71"/>
      <c r="D25" s="72">
        <f>SUM(D26:D33)</f>
        <v>457636</v>
      </c>
      <c r="E25" s="72">
        <f>SUM(E26:E33)</f>
        <v>0</v>
      </c>
      <c r="F25" s="72">
        <f>SUM(F26:F33)</f>
        <v>0</v>
      </c>
      <c r="G25" s="72">
        <f>SUM(G26:G33)</f>
        <v>0</v>
      </c>
      <c r="H25" s="72">
        <f>SUM(H26:H33)</f>
        <v>0</v>
      </c>
      <c r="I25" s="72">
        <f>SUM(I26:I33)</f>
        <v>1467859</v>
      </c>
      <c r="J25" s="72">
        <f>SUM(J26:J33)</f>
        <v>0</v>
      </c>
      <c r="K25" s="72">
        <f>SUM(K26:K33)</f>
        <v>0</v>
      </c>
      <c r="L25" s="72">
        <f>SUM(L26:L33)</f>
        <v>0</v>
      </c>
      <c r="M25" s="72">
        <f>SUM(M26:M33)</f>
        <v>0</v>
      </c>
      <c r="N25" s="72">
        <f>SUM(N26:N33)</f>
        <v>0</v>
      </c>
      <c r="O25" s="72">
        <f>SUM(D25:N25)</f>
        <v>1925495</v>
      </c>
      <c r="P25" s="74">
        <f>(O25/P$46)</f>
        <v>714.73459539717896</v>
      </c>
      <c r="Q25" s="75"/>
    </row>
    <row r="26" spans="1:17">
      <c r="A26" s="63"/>
      <c r="B26" s="64">
        <v>341.9</v>
      </c>
      <c r="C26" s="65" t="s">
        <v>105</v>
      </c>
      <c r="D26" s="66">
        <v>9480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3" si="4">SUM(D26:N26)</f>
        <v>9480</v>
      </c>
      <c r="P26" s="67">
        <f>(O26/P$46)</f>
        <v>3.5189309576837418</v>
      </c>
      <c r="Q26" s="68"/>
    </row>
    <row r="27" spans="1:17">
      <c r="A27" s="63"/>
      <c r="B27" s="64">
        <v>342.2</v>
      </c>
      <c r="C27" s="65" t="s">
        <v>92</v>
      </c>
      <c r="D27" s="66">
        <v>37098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37098</v>
      </c>
      <c r="P27" s="67">
        <f>(O27/P$46)</f>
        <v>13.770601336302896</v>
      </c>
      <c r="Q27" s="68"/>
    </row>
    <row r="28" spans="1:17">
      <c r="A28" s="63"/>
      <c r="B28" s="64">
        <v>343.3</v>
      </c>
      <c r="C28" s="65" t="s">
        <v>32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497348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497348</v>
      </c>
      <c r="P28" s="67">
        <f>(O28/P$46)</f>
        <v>184.61321455085374</v>
      </c>
      <c r="Q28" s="68"/>
    </row>
    <row r="29" spans="1:17">
      <c r="A29" s="63"/>
      <c r="B29" s="64">
        <v>343.4</v>
      </c>
      <c r="C29" s="65" t="s">
        <v>33</v>
      </c>
      <c r="D29" s="66">
        <v>313228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313228</v>
      </c>
      <c r="P29" s="67">
        <f>(O29/P$46)</f>
        <v>116.2687453600594</v>
      </c>
      <c r="Q29" s="68"/>
    </row>
    <row r="30" spans="1:17">
      <c r="A30" s="63"/>
      <c r="B30" s="64">
        <v>343.5</v>
      </c>
      <c r="C30" s="65" t="s">
        <v>34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970511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970511</v>
      </c>
      <c r="P30" s="67">
        <f>(O30/P$46)</f>
        <v>360.24907201187824</v>
      </c>
      <c r="Q30" s="68"/>
    </row>
    <row r="31" spans="1:17">
      <c r="A31" s="63"/>
      <c r="B31" s="64">
        <v>343.8</v>
      </c>
      <c r="C31" s="65" t="s">
        <v>35</v>
      </c>
      <c r="D31" s="66">
        <v>17800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17800</v>
      </c>
      <c r="P31" s="67">
        <f>(O31/P$46)</f>
        <v>6.6072754268745362</v>
      </c>
      <c r="Q31" s="68"/>
    </row>
    <row r="32" spans="1:17">
      <c r="A32" s="63"/>
      <c r="B32" s="64">
        <v>343.9</v>
      </c>
      <c r="C32" s="65" t="s">
        <v>36</v>
      </c>
      <c r="D32" s="66">
        <v>78730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78730</v>
      </c>
      <c r="P32" s="67">
        <f>(O32/P$46)</f>
        <v>29.224201930215294</v>
      </c>
      <c r="Q32" s="68"/>
    </row>
    <row r="33" spans="1:120">
      <c r="A33" s="63"/>
      <c r="B33" s="64">
        <v>347.4</v>
      </c>
      <c r="C33" s="65" t="s">
        <v>37</v>
      </c>
      <c r="D33" s="66">
        <v>1300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1300</v>
      </c>
      <c r="P33" s="67">
        <f>(O33/P$46)</f>
        <v>0.48255382331106161</v>
      </c>
      <c r="Q33" s="68"/>
    </row>
    <row r="34" spans="1:120" ht="15.75">
      <c r="A34" s="69" t="s">
        <v>30</v>
      </c>
      <c r="B34" s="70"/>
      <c r="C34" s="71"/>
      <c r="D34" s="72">
        <f>SUM(D35:D35)</f>
        <v>7725</v>
      </c>
      <c r="E34" s="72">
        <f>SUM(E35:E35)</f>
        <v>0</v>
      </c>
      <c r="F34" s="72">
        <f>SUM(F35:F35)</f>
        <v>0</v>
      </c>
      <c r="G34" s="72">
        <f>SUM(G35:G35)</f>
        <v>0</v>
      </c>
      <c r="H34" s="72">
        <f>SUM(H35:H35)</f>
        <v>0</v>
      </c>
      <c r="I34" s="72">
        <f>SUM(I35:I35)</f>
        <v>0</v>
      </c>
      <c r="J34" s="72">
        <f>SUM(J35:J35)</f>
        <v>0</v>
      </c>
      <c r="K34" s="72">
        <f>SUM(K35:K35)</f>
        <v>0</v>
      </c>
      <c r="L34" s="72">
        <f>SUM(L35:L35)</f>
        <v>0</v>
      </c>
      <c r="M34" s="72">
        <f>SUM(M35:M35)</f>
        <v>0</v>
      </c>
      <c r="N34" s="72">
        <f>SUM(N35:N35)</f>
        <v>0</v>
      </c>
      <c r="O34" s="72">
        <f>SUM(D34:N34)</f>
        <v>7725</v>
      </c>
      <c r="P34" s="74">
        <f>(O34/P$46)</f>
        <v>2.8674832962138086</v>
      </c>
      <c r="Q34" s="75"/>
    </row>
    <row r="35" spans="1:120">
      <c r="A35" s="76"/>
      <c r="B35" s="77">
        <v>354</v>
      </c>
      <c r="C35" s="78" t="s">
        <v>117</v>
      </c>
      <c r="D35" s="66">
        <v>7725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" si="5">SUM(D35:N35)</f>
        <v>7725</v>
      </c>
      <c r="P35" s="67">
        <f>(O35/P$46)</f>
        <v>2.8674832962138086</v>
      </c>
      <c r="Q35" s="68"/>
    </row>
    <row r="36" spans="1:120" ht="15.75">
      <c r="A36" s="69" t="s">
        <v>2</v>
      </c>
      <c r="B36" s="70"/>
      <c r="C36" s="71"/>
      <c r="D36" s="72">
        <f>SUM(D37:D40)</f>
        <v>136818</v>
      </c>
      <c r="E36" s="72">
        <f>SUM(E37:E40)</f>
        <v>0</v>
      </c>
      <c r="F36" s="72">
        <f>SUM(F37:F40)</f>
        <v>0</v>
      </c>
      <c r="G36" s="72">
        <f>SUM(G37:G40)</f>
        <v>0</v>
      </c>
      <c r="H36" s="72">
        <f>SUM(H37:H40)</f>
        <v>0</v>
      </c>
      <c r="I36" s="72">
        <f>SUM(I37:I40)</f>
        <v>41821</v>
      </c>
      <c r="J36" s="72">
        <f>SUM(J37:J40)</f>
        <v>0</v>
      </c>
      <c r="K36" s="72">
        <f>SUM(K37:K40)</f>
        <v>471391</v>
      </c>
      <c r="L36" s="72">
        <f>SUM(L37:L40)</f>
        <v>0</v>
      </c>
      <c r="M36" s="72">
        <f>SUM(M37:M40)</f>
        <v>0</v>
      </c>
      <c r="N36" s="72">
        <f>SUM(N37:N40)</f>
        <v>0</v>
      </c>
      <c r="O36" s="72">
        <f>SUM(D36:N36)</f>
        <v>650030</v>
      </c>
      <c r="P36" s="74">
        <f>(O36/P$46)</f>
        <v>241.28804751299182</v>
      </c>
      <c r="Q36" s="75"/>
    </row>
    <row r="37" spans="1:120">
      <c r="A37" s="63"/>
      <c r="B37" s="64">
        <v>361.1</v>
      </c>
      <c r="C37" s="65" t="s">
        <v>42</v>
      </c>
      <c r="D37" s="66">
        <v>119362</v>
      </c>
      <c r="E37" s="66">
        <v>0</v>
      </c>
      <c r="F37" s="66">
        <v>0</v>
      </c>
      <c r="G37" s="66">
        <v>0</v>
      </c>
      <c r="H37" s="66">
        <v>0</v>
      </c>
      <c r="I37" s="66">
        <v>32223</v>
      </c>
      <c r="J37" s="66">
        <v>0</v>
      </c>
      <c r="K37" s="66">
        <v>85411</v>
      </c>
      <c r="L37" s="66">
        <v>0</v>
      </c>
      <c r="M37" s="66">
        <v>0</v>
      </c>
      <c r="N37" s="66">
        <v>0</v>
      </c>
      <c r="O37" s="66">
        <f>SUM(D37:N37)</f>
        <v>236996</v>
      </c>
      <c r="P37" s="67">
        <f>(O37/P$46)</f>
        <v>87.971789161098741</v>
      </c>
      <c r="Q37" s="68"/>
    </row>
    <row r="38" spans="1:120">
      <c r="A38" s="63"/>
      <c r="B38" s="64">
        <v>361.3</v>
      </c>
      <c r="C38" s="65" t="s">
        <v>43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212717</v>
      </c>
      <c r="L38" s="66">
        <v>0</v>
      </c>
      <c r="M38" s="66">
        <v>0</v>
      </c>
      <c r="N38" s="66">
        <v>0</v>
      </c>
      <c r="O38" s="66">
        <f t="shared" ref="O38:O43" si="6">SUM(D38:N38)</f>
        <v>212717</v>
      </c>
      <c r="P38" s="67">
        <f>(O38/P$46)</f>
        <v>78.959539717891616</v>
      </c>
      <c r="Q38" s="68"/>
    </row>
    <row r="39" spans="1:120">
      <c r="A39" s="63"/>
      <c r="B39" s="64">
        <v>368</v>
      </c>
      <c r="C39" s="65" t="s">
        <v>44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173263</v>
      </c>
      <c r="L39" s="66">
        <v>0</v>
      </c>
      <c r="M39" s="66">
        <v>0</v>
      </c>
      <c r="N39" s="66">
        <v>0</v>
      </c>
      <c r="O39" s="66">
        <f t="shared" si="6"/>
        <v>173263</v>
      </c>
      <c r="P39" s="67">
        <f>(O39/P$46)</f>
        <v>64.314402375649593</v>
      </c>
      <c r="Q39" s="68"/>
    </row>
    <row r="40" spans="1:120">
      <c r="A40" s="63"/>
      <c r="B40" s="64">
        <v>369.9</v>
      </c>
      <c r="C40" s="65" t="s">
        <v>45</v>
      </c>
      <c r="D40" s="66">
        <v>17456</v>
      </c>
      <c r="E40" s="66">
        <v>0</v>
      </c>
      <c r="F40" s="66">
        <v>0</v>
      </c>
      <c r="G40" s="66">
        <v>0</v>
      </c>
      <c r="H40" s="66">
        <v>0</v>
      </c>
      <c r="I40" s="66">
        <v>9598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27054</v>
      </c>
      <c r="P40" s="67">
        <f>(O40/P$46)</f>
        <v>10.042316258351892</v>
      </c>
      <c r="Q40" s="68"/>
    </row>
    <row r="41" spans="1:120" ht="15.75">
      <c r="A41" s="69" t="s">
        <v>31</v>
      </c>
      <c r="B41" s="70"/>
      <c r="C41" s="71"/>
      <c r="D41" s="72">
        <f>SUM(D42:D43)</f>
        <v>521000</v>
      </c>
      <c r="E41" s="72">
        <f>SUM(E42:E43)</f>
        <v>0</v>
      </c>
      <c r="F41" s="72">
        <f>SUM(F42:F43)</f>
        <v>0</v>
      </c>
      <c r="G41" s="72">
        <f>SUM(G42:G43)</f>
        <v>0</v>
      </c>
      <c r="H41" s="72">
        <f>SUM(H42:H43)</f>
        <v>0</v>
      </c>
      <c r="I41" s="72">
        <f>SUM(I42:I43)</f>
        <v>79119</v>
      </c>
      <c r="J41" s="72">
        <f>SUM(J42:J43)</f>
        <v>0</v>
      </c>
      <c r="K41" s="72">
        <f>SUM(K42:K43)</f>
        <v>0</v>
      </c>
      <c r="L41" s="72">
        <f>SUM(L42:L43)</f>
        <v>0</v>
      </c>
      <c r="M41" s="72">
        <f>SUM(M42:M43)</f>
        <v>0</v>
      </c>
      <c r="N41" s="72">
        <f>SUM(N42:N43)</f>
        <v>0</v>
      </c>
      <c r="O41" s="72">
        <f t="shared" si="6"/>
        <v>600119</v>
      </c>
      <c r="P41" s="74">
        <f>(O41/P$46)</f>
        <v>222.76132145508538</v>
      </c>
      <c r="Q41" s="68"/>
    </row>
    <row r="42" spans="1:120">
      <c r="A42" s="63"/>
      <c r="B42" s="64">
        <v>381</v>
      </c>
      <c r="C42" s="65" t="s">
        <v>46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79119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79119</v>
      </c>
      <c r="P42" s="67">
        <f>(O42/P$46)</f>
        <v>29.36859688195991</v>
      </c>
      <c r="Q42" s="68"/>
    </row>
    <row r="43" spans="1:120" ht="15.75" thickBot="1">
      <c r="A43" s="63"/>
      <c r="B43" s="64">
        <v>384</v>
      </c>
      <c r="C43" s="65" t="s">
        <v>86</v>
      </c>
      <c r="D43" s="66">
        <v>521000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521000</v>
      </c>
      <c r="P43" s="67">
        <f>(O43/P$46)</f>
        <v>193.39272457312546</v>
      </c>
      <c r="Q43" s="68"/>
    </row>
    <row r="44" spans="1:120" ht="16.5" thickBot="1">
      <c r="A44" s="79" t="s">
        <v>38</v>
      </c>
      <c r="B44" s="80"/>
      <c r="C44" s="81"/>
      <c r="D44" s="82">
        <f>SUM(D5,D13,D15,D25,D34,D36,D41)</f>
        <v>3806000</v>
      </c>
      <c r="E44" s="82">
        <f>SUM(E5,E13,E15,E25,E34,E36,E41)</f>
        <v>0</v>
      </c>
      <c r="F44" s="82">
        <f>SUM(F5,F13,F15,F25,F34,F36,F41)</f>
        <v>0</v>
      </c>
      <c r="G44" s="82">
        <f>SUM(G5,G13,G15,G25,G34,G36,G41)</f>
        <v>0</v>
      </c>
      <c r="H44" s="82">
        <f>SUM(H5,H13,H15,H25,H34,H36,H41)</f>
        <v>0</v>
      </c>
      <c r="I44" s="82">
        <f>SUM(I5,I13,I15,I25,I34,I36,I41)</f>
        <v>1614549</v>
      </c>
      <c r="J44" s="82">
        <f>SUM(J5,J13,J15,J25,J34,J36,J41)</f>
        <v>0</v>
      </c>
      <c r="K44" s="82">
        <f>SUM(K5,K13,K15,K25,K34,K36,K41)</f>
        <v>471391</v>
      </c>
      <c r="L44" s="82">
        <f>SUM(L5,L13,L15,L25,L34,L36,L41)</f>
        <v>0</v>
      </c>
      <c r="M44" s="82">
        <f>SUM(M5,M13,M15,M25,M34,M36,M41)</f>
        <v>0</v>
      </c>
      <c r="N44" s="82">
        <f>SUM(N5,N13,N15,N25,N34,N36,N41)</f>
        <v>0</v>
      </c>
      <c r="O44" s="82">
        <f>SUM(D44:N44)</f>
        <v>5891940</v>
      </c>
      <c r="P44" s="83">
        <f>(O44/P$46)</f>
        <v>2187.0601336302893</v>
      </c>
      <c r="Q44" s="61"/>
      <c r="R44" s="84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</row>
    <row r="45" spans="1:120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1:120">
      <c r="A46" s="89"/>
      <c r="B46" s="9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4" t="s">
        <v>140</v>
      </c>
      <c r="N46" s="94"/>
      <c r="O46" s="94"/>
      <c r="P46" s="92">
        <v>2694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60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1051459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1051459</v>
      </c>
      <c r="O5" s="33">
        <f t="shared" ref="O5:O45" si="1">(N5/O$47)</f>
        <v>423.80451430874649</v>
      </c>
      <c r="P5" s="6"/>
    </row>
    <row r="6" spans="1:133">
      <c r="A6" s="12"/>
      <c r="B6" s="25">
        <v>311</v>
      </c>
      <c r="C6" s="20" t="s">
        <v>1</v>
      </c>
      <c r="D6" s="46">
        <v>511628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511628</v>
      </c>
      <c r="O6" s="47">
        <f t="shared" si="1"/>
        <v>206.21846029826682</v>
      </c>
      <c r="P6" s="9"/>
    </row>
    <row r="7" spans="1:133">
      <c r="A7" s="12"/>
      <c r="B7" s="25">
        <v>312.10000000000002</v>
      </c>
      <c r="C7" s="20" t="s">
        <v>9</v>
      </c>
      <c r="D7" s="46">
        <v>74520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74520</v>
      </c>
      <c r="O7" s="47">
        <f t="shared" si="1"/>
        <v>30.036275695284161</v>
      </c>
      <c r="P7" s="9"/>
    </row>
    <row r="8" spans="1:133">
      <c r="A8" s="12"/>
      <c r="B8" s="25">
        <v>312.60000000000002</v>
      </c>
      <c r="C8" s="20" t="s">
        <v>10</v>
      </c>
      <c r="D8" s="46">
        <v>149735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149735</v>
      </c>
      <c r="O8" s="47">
        <f t="shared" si="1"/>
        <v>60.35268037081822</v>
      </c>
      <c r="P8" s="9"/>
    </row>
    <row r="9" spans="1:133">
      <c r="A9" s="12"/>
      <c r="B9" s="25">
        <v>314.10000000000002</v>
      </c>
      <c r="C9" s="20" t="s">
        <v>11</v>
      </c>
      <c r="D9" s="46">
        <v>20689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20689</v>
      </c>
      <c r="O9" s="47">
        <f t="shared" si="1"/>
        <v>8.3389762192664243</v>
      </c>
      <c r="P9" s="9"/>
    </row>
    <row r="10" spans="1:133">
      <c r="A10" s="12"/>
      <c r="B10" s="25">
        <v>314.8</v>
      </c>
      <c r="C10" s="20" t="s">
        <v>12</v>
      </c>
      <c r="D10" s="46">
        <v>89153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89153</v>
      </c>
      <c r="O10" s="47">
        <f t="shared" si="1"/>
        <v>35.934300685207575</v>
      </c>
      <c r="P10" s="9"/>
    </row>
    <row r="11" spans="1:133">
      <c r="A11" s="12"/>
      <c r="B11" s="25">
        <v>315</v>
      </c>
      <c r="C11" s="20" t="s">
        <v>69</v>
      </c>
      <c r="D11" s="46">
        <v>7198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7198</v>
      </c>
      <c r="O11" s="47">
        <f t="shared" si="1"/>
        <v>2.901249496170899</v>
      </c>
      <c r="P11" s="9"/>
    </row>
    <row r="12" spans="1:133">
      <c r="A12" s="12"/>
      <c r="B12" s="25">
        <v>316</v>
      </c>
      <c r="C12" s="20" t="s">
        <v>70</v>
      </c>
      <c r="D12" s="46">
        <v>198536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198536</v>
      </c>
      <c r="O12" s="47">
        <f t="shared" si="1"/>
        <v>80.022571543732369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230290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230290</v>
      </c>
      <c r="O13" s="45">
        <f t="shared" si="1"/>
        <v>92.821442966545746</v>
      </c>
      <c r="P13" s="10"/>
    </row>
    <row r="14" spans="1:133">
      <c r="A14" s="12"/>
      <c r="B14" s="25">
        <v>323.10000000000002</v>
      </c>
      <c r="C14" s="20" t="s">
        <v>16</v>
      </c>
      <c r="D14" s="46">
        <v>229885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229885</v>
      </c>
      <c r="O14" s="47">
        <f t="shared" si="1"/>
        <v>92.658202337767023</v>
      </c>
      <c r="P14" s="9"/>
    </row>
    <row r="15" spans="1:133">
      <c r="A15" s="12"/>
      <c r="B15" s="25">
        <v>329</v>
      </c>
      <c r="C15" s="20" t="s">
        <v>17</v>
      </c>
      <c r="D15" s="46">
        <v>405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</v>
      </c>
      <c r="O15" s="47">
        <f t="shared" si="1"/>
        <v>0.16324062877871826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828311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828311</v>
      </c>
      <c r="O16" s="45">
        <f t="shared" si="1"/>
        <v>333.86174929463925</v>
      </c>
      <c r="P16" s="10"/>
    </row>
    <row r="17" spans="1:16">
      <c r="A17" s="12"/>
      <c r="B17" s="25">
        <v>331.2</v>
      </c>
      <c r="C17" s="20" t="s">
        <v>18</v>
      </c>
      <c r="D17" s="46">
        <v>559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559</v>
      </c>
      <c r="O17" s="47">
        <f t="shared" si="1"/>
        <v>0.22531237404272469</v>
      </c>
      <c r="P17" s="9"/>
    </row>
    <row r="18" spans="1:16">
      <c r="A18" s="12"/>
      <c r="B18" s="25">
        <v>331.49</v>
      </c>
      <c r="C18" s="20" t="s">
        <v>71</v>
      </c>
      <c r="D18" s="46">
        <v>354730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354730</v>
      </c>
      <c r="O18" s="47">
        <f t="shared" si="1"/>
        <v>142.97863764611043</v>
      </c>
      <c r="P18" s="9"/>
    </row>
    <row r="19" spans="1:16">
      <c r="A19" s="12"/>
      <c r="B19" s="25">
        <v>331.7</v>
      </c>
      <c r="C19" s="20" t="s">
        <v>72</v>
      </c>
      <c r="D19" s="46">
        <v>170580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170580</v>
      </c>
      <c r="O19" s="47">
        <f t="shared" si="1"/>
        <v>68.754534461910524</v>
      </c>
      <c r="P19" s="9"/>
    </row>
    <row r="20" spans="1:16">
      <c r="A20" s="12"/>
      <c r="B20" s="25">
        <v>335.12</v>
      </c>
      <c r="C20" s="20" t="s">
        <v>73</v>
      </c>
      <c r="D20" s="46">
        <v>104963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104963</v>
      </c>
      <c r="O20" s="47">
        <f t="shared" si="1"/>
        <v>42.306731156791614</v>
      </c>
      <c r="P20" s="9"/>
    </row>
    <row r="21" spans="1:16">
      <c r="A21" s="12"/>
      <c r="B21" s="25">
        <v>335.14</v>
      </c>
      <c r="C21" s="20" t="s">
        <v>74</v>
      </c>
      <c r="D21" s="46">
        <v>752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752</v>
      </c>
      <c r="O21" s="47">
        <f t="shared" si="1"/>
        <v>0.3031035872632003</v>
      </c>
      <c r="P21" s="9"/>
    </row>
    <row r="22" spans="1:16">
      <c r="A22" s="12"/>
      <c r="B22" s="25">
        <v>335.15</v>
      </c>
      <c r="C22" s="20" t="s">
        <v>75</v>
      </c>
      <c r="D22" s="46">
        <v>927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927</v>
      </c>
      <c r="O22" s="47">
        <f t="shared" si="1"/>
        <v>0.37363966142684402</v>
      </c>
      <c r="P22" s="9"/>
    </row>
    <row r="23" spans="1:16">
      <c r="A23" s="12"/>
      <c r="B23" s="25">
        <v>335.18</v>
      </c>
      <c r="C23" s="20" t="s">
        <v>76</v>
      </c>
      <c r="D23" s="46">
        <v>195800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195800</v>
      </c>
      <c r="O23" s="47">
        <f t="shared" si="1"/>
        <v>78.919790407093913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SUM(D25:D30)</f>
        <v>305005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1002923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1307928</v>
      </c>
      <c r="O24" s="45">
        <f t="shared" si="1"/>
        <v>527.17775090689236</v>
      </c>
      <c r="P24" s="10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306854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306854</v>
      </c>
      <c r="O25" s="47">
        <f t="shared" si="1"/>
        <v>123.68158000806126</v>
      </c>
      <c r="P25" s="9"/>
    </row>
    <row r="26" spans="1:16">
      <c r="A26" s="12"/>
      <c r="B26" s="25">
        <v>343.4</v>
      </c>
      <c r="C26" s="20" t="s">
        <v>33</v>
      </c>
      <c r="D26" s="46">
        <v>232016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232016</v>
      </c>
      <c r="O26" s="47">
        <f t="shared" si="1"/>
        <v>93.51713018943974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696069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696069</v>
      </c>
      <c r="O27" s="47">
        <f t="shared" si="1"/>
        <v>280.55985489721888</v>
      </c>
      <c r="P27" s="9"/>
    </row>
    <row r="28" spans="1:16">
      <c r="A28" s="12"/>
      <c r="B28" s="25">
        <v>343.8</v>
      </c>
      <c r="C28" s="20" t="s">
        <v>35</v>
      </c>
      <c r="D28" s="46">
        <v>10000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10000</v>
      </c>
      <c r="O28" s="47">
        <f t="shared" si="1"/>
        <v>4.0306328093510677</v>
      </c>
      <c r="P28" s="9"/>
    </row>
    <row r="29" spans="1:16">
      <c r="A29" s="12"/>
      <c r="B29" s="25">
        <v>343.9</v>
      </c>
      <c r="C29" s="20" t="s">
        <v>36</v>
      </c>
      <c r="D29" s="46">
        <v>60589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60589</v>
      </c>
      <c r="O29" s="47">
        <f t="shared" si="1"/>
        <v>24.421201128577188</v>
      </c>
      <c r="P29" s="9"/>
    </row>
    <row r="30" spans="1:16">
      <c r="A30" s="12"/>
      <c r="B30" s="25">
        <v>347.4</v>
      </c>
      <c r="C30" s="20" t="s">
        <v>37</v>
      </c>
      <c r="D30" s="46">
        <v>2400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2400</v>
      </c>
      <c r="O30" s="47">
        <f t="shared" si="1"/>
        <v>0.96735187424425639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SUM(D32:D33)</f>
        <v>3540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5" si="9">SUM(D31:M31)</f>
        <v>3540</v>
      </c>
      <c r="O31" s="45">
        <f t="shared" si="1"/>
        <v>1.4268440145102781</v>
      </c>
      <c r="P31" s="10"/>
    </row>
    <row r="32" spans="1:16">
      <c r="A32" s="13"/>
      <c r="B32" s="39">
        <v>351.1</v>
      </c>
      <c r="C32" s="21" t="s">
        <v>40</v>
      </c>
      <c r="D32" s="46">
        <v>3436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3436</v>
      </c>
      <c r="O32" s="47">
        <f t="shared" si="1"/>
        <v>1.384925433293027</v>
      </c>
      <c r="P32" s="9"/>
    </row>
    <row r="33" spans="1:119">
      <c r="A33" s="13"/>
      <c r="B33" s="39">
        <v>351.4</v>
      </c>
      <c r="C33" s="21" t="s">
        <v>41</v>
      </c>
      <c r="D33" s="46">
        <v>104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104</v>
      </c>
      <c r="O33" s="47">
        <f t="shared" si="1"/>
        <v>4.1918581217251109E-2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SUM(D35:D39)</f>
        <v>20167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1919</v>
      </c>
      <c r="J34" s="32">
        <f t="shared" si="10"/>
        <v>0</v>
      </c>
      <c r="K34" s="32">
        <f t="shared" si="10"/>
        <v>263128</v>
      </c>
      <c r="L34" s="32">
        <f t="shared" si="10"/>
        <v>0</v>
      </c>
      <c r="M34" s="32">
        <f t="shared" si="10"/>
        <v>0</v>
      </c>
      <c r="N34" s="32">
        <f t="shared" si="9"/>
        <v>285214</v>
      </c>
      <c r="O34" s="45">
        <f t="shared" si="1"/>
        <v>114.95929060862555</v>
      </c>
      <c r="P34" s="10"/>
    </row>
    <row r="35" spans="1:119">
      <c r="A35" s="12"/>
      <c r="B35" s="25">
        <v>361.1</v>
      </c>
      <c r="C35" s="20" t="s">
        <v>42</v>
      </c>
      <c r="D35" s="46">
        <v>295</v>
      </c>
      <c r="E35" s="46">
        <v>0</v>
      </c>
      <c r="F35" s="46">
        <v>0</v>
      </c>
      <c r="G35" s="46">
        <v>0</v>
      </c>
      <c r="H35" s="46">
        <v>0</v>
      </c>
      <c r="I35" s="46">
        <v>880</v>
      </c>
      <c r="J35" s="46">
        <v>0</v>
      </c>
      <c r="K35" s="46">
        <v>31115</v>
      </c>
      <c r="L35" s="46">
        <v>0</v>
      </c>
      <c r="M35" s="46">
        <v>0</v>
      </c>
      <c r="N35" s="46">
        <f t="shared" si="9"/>
        <v>32290</v>
      </c>
      <c r="O35" s="47">
        <f t="shared" si="1"/>
        <v>13.0149133413946</v>
      </c>
      <c r="P35" s="9"/>
    </row>
    <row r="36" spans="1:119">
      <c r="A36" s="12"/>
      <c r="B36" s="25">
        <v>361.3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91884</v>
      </c>
      <c r="L36" s="46">
        <v>0</v>
      </c>
      <c r="M36" s="46">
        <v>0</v>
      </c>
      <c r="N36" s="46">
        <f t="shared" si="9"/>
        <v>91884</v>
      </c>
      <c r="O36" s="47">
        <f t="shared" si="1"/>
        <v>37.035066505441357</v>
      </c>
      <c r="P36" s="9"/>
    </row>
    <row r="37" spans="1:119">
      <c r="A37" s="12"/>
      <c r="B37" s="25">
        <v>365</v>
      </c>
      <c r="C37" s="20" t="s">
        <v>77</v>
      </c>
      <c r="D37" s="46">
        <v>8965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8965</v>
      </c>
      <c r="O37" s="47">
        <f t="shared" si="1"/>
        <v>3.6134623135832324</v>
      </c>
      <c r="P37" s="9"/>
    </row>
    <row r="38" spans="1:119">
      <c r="A38" s="12"/>
      <c r="B38" s="25">
        <v>368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140129</v>
      </c>
      <c r="L38" s="46">
        <v>0</v>
      </c>
      <c r="M38" s="46">
        <v>0</v>
      </c>
      <c r="N38" s="46">
        <f t="shared" si="9"/>
        <v>140129</v>
      </c>
      <c r="O38" s="47">
        <f t="shared" si="1"/>
        <v>56.480854494155579</v>
      </c>
      <c r="P38" s="9"/>
    </row>
    <row r="39" spans="1:119">
      <c r="A39" s="12"/>
      <c r="B39" s="25">
        <v>369.9</v>
      </c>
      <c r="C39" s="20" t="s">
        <v>45</v>
      </c>
      <c r="D39" s="46">
        <v>10907</v>
      </c>
      <c r="E39" s="46">
        <v>0</v>
      </c>
      <c r="F39" s="46">
        <v>0</v>
      </c>
      <c r="G39" s="46">
        <v>0</v>
      </c>
      <c r="H39" s="46">
        <v>0</v>
      </c>
      <c r="I39" s="46">
        <v>1039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11946</v>
      </c>
      <c r="O39" s="47">
        <f t="shared" si="1"/>
        <v>4.8149939540507862</v>
      </c>
      <c r="P39" s="9"/>
    </row>
    <row r="40" spans="1:119" ht="15.75">
      <c r="A40" s="29" t="s">
        <v>31</v>
      </c>
      <c r="B40" s="30"/>
      <c r="C40" s="31"/>
      <c r="D40" s="32">
        <f t="shared" ref="D40:M40" si="11">SUM(D41:D44)</f>
        <v>118500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370126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488626</v>
      </c>
      <c r="O40" s="45">
        <f t="shared" si="1"/>
        <v>196.94719871019751</v>
      </c>
      <c r="P40" s="9"/>
    </row>
    <row r="41" spans="1:119">
      <c r="A41" s="12"/>
      <c r="B41" s="25">
        <v>381</v>
      </c>
      <c r="C41" s="20" t="s">
        <v>46</v>
      </c>
      <c r="D41" s="46">
        <v>18500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18500</v>
      </c>
      <c r="O41" s="47">
        <f t="shared" si="1"/>
        <v>7.4566706972994758</v>
      </c>
      <c r="P41" s="9"/>
    </row>
    <row r="42" spans="1:119">
      <c r="A42" s="12"/>
      <c r="B42" s="25">
        <v>384</v>
      </c>
      <c r="C42" s="20" t="s">
        <v>86</v>
      </c>
      <c r="D42" s="46">
        <v>100000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100000</v>
      </c>
      <c r="O42" s="47">
        <f t="shared" si="1"/>
        <v>40.306328093510679</v>
      </c>
      <c r="P42" s="9"/>
    </row>
    <row r="43" spans="1:119">
      <c r="A43" s="12"/>
      <c r="B43" s="25">
        <v>389.2</v>
      </c>
      <c r="C43" s="20" t="s">
        <v>87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292326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292326</v>
      </c>
      <c r="O43" s="47">
        <f t="shared" si="1"/>
        <v>117.82587666263603</v>
      </c>
      <c r="P43" s="9"/>
    </row>
    <row r="44" spans="1:119" ht="15.75" thickBot="1">
      <c r="A44" s="12"/>
      <c r="B44" s="25">
        <v>389.4</v>
      </c>
      <c r="C44" s="20" t="s">
        <v>78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77800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77800</v>
      </c>
      <c r="O44" s="47">
        <f t="shared" si="1"/>
        <v>31.358323256751309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2">SUM(D5,D13,D16,D24,D31,D34,D40)</f>
        <v>2557272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1374968</v>
      </c>
      <c r="J45" s="15">
        <f t="shared" si="12"/>
        <v>0</v>
      </c>
      <c r="K45" s="15">
        <f t="shared" si="12"/>
        <v>263128</v>
      </c>
      <c r="L45" s="15">
        <f t="shared" si="12"/>
        <v>0</v>
      </c>
      <c r="M45" s="15">
        <f t="shared" si="12"/>
        <v>0</v>
      </c>
      <c r="N45" s="15">
        <f t="shared" si="9"/>
        <v>4195368</v>
      </c>
      <c r="O45" s="38">
        <f t="shared" si="1"/>
        <v>1690.9987908101573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88</v>
      </c>
      <c r="M47" s="118"/>
      <c r="N47" s="118"/>
      <c r="O47" s="43">
        <v>2481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1034267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1034267</v>
      </c>
      <c r="O5" s="33">
        <f t="shared" ref="O5:O43" si="1">(N5/O$45)</f>
        <v>419.07090761750408</v>
      </c>
      <c r="P5" s="6"/>
    </row>
    <row r="6" spans="1:133">
      <c r="A6" s="12"/>
      <c r="B6" s="25">
        <v>311</v>
      </c>
      <c r="C6" s="20" t="s">
        <v>1</v>
      </c>
      <c r="D6" s="46">
        <v>511166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511166</v>
      </c>
      <c r="O6" s="47">
        <f t="shared" si="1"/>
        <v>207.11750405186385</v>
      </c>
      <c r="P6" s="9"/>
    </row>
    <row r="7" spans="1:133">
      <c r="A7" s="12"/>
      <c r="B7" s="25">
        <v>312.10000000000002</v>
      </c>
      <c r="C7" s="20" t="s">
        <v>9</v>
      </c>
      <c r="D7" s="46">
        <v>73876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73876</v>
      </c>
      <c r="O7" s="47">
        <f t="shared" si="1"/>
        <v>29.93354943273906</v>
      </c>
      <c r="P7" s="9"/>
    </row>
    <row r="8" spans="1:133">
      <c r="A8" s="12"/>
      <c r="B8" s="25">
        <v>312.60000000000002</v>
      </c>
      <c r="C8" s="20" t="s">
        <v>10</v>
      </c>
      <c r="D8" s="46">
        <v>140797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140797</v>
      </c>
      <c r="O8" s="47">
        <f t="shared" si="1"/>
        <v>57.049027552674232</v>
      </c>
      <c r="P8" s="9"/>
    </row>
    <row r="9" spans="1:133">
      <c r="A9" s="12"/>
      <c r="B9" s="25">
        <v>314.10000000000002</v>
      </c>
      <c r="C9" s="20" t="s">
        <v>11</v>
      </c>
      <c r="D9" s="46">
        <v>15082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15082</v>
      </c>
      <c r="O9" s="47">
        <f t="shared" si="1"/>
        <v>6.1110210696920584</v>
      </c>
      <c r="P9" s="9"/>
    </row>
    <row r="10" spans="1:133">
      <c r="A10" s="12"/>
      <c r="B10" s="25">
        <v>314.8</v>
      </c>
      <c r="C10" s="20" t="s">
        <v>12</v>
      </c>
      <c r="D10" s="46">
        <v>113043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113043</v>
      </c>
      <c r="O10" s="47">
        <f t="shared" si="1"/>
        <v>45.803484602917344</v>
      </c>
      <c r="P10" s="9"/>
    </row>
    <row r="11" spans="1:133">
      <c r="A11" s="12"/>
      <c r="B11" s="25">
        <v>315</v>
      </c>
      <c r="C11" s="20" t="s">
        <v>69</v>
      </c>
      <c r="D11" s="46">
        <v>6702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6702</v>
      </c>
      <c r="O11" s="47">
        <f t="shared" si="1"/>
        <v>2.7155591572123177</v>
      </c>
      <c r="P11" s="9"/>
    </row>
    <row r="12" spans="1:133">
      <c r="A12" s="12"/>
      <c r="B12" s="25">
        <v>316</v>
      </c>
      <c r="C12" s="20" t="s">
        <v>70</v>
      </c>
      <c r="D12" s="46">
        <v>173601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173601</v>
      </c>
      <c r="O12" s="47">
        <f t="shared" si="1"/>
        <v>70.340761750405193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201362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201362</v>
      </c>
      <c r="O13" s="45">
        <f t="shared" si="1"/>
        <v>81.589141004862242</v>
      </c>
      <c r="P13" s="10"/>
    </row>
    <row r="14" spans="1:133">
      <c r="A14" s="12"/>
      <c r="B14" s="25">
        <v>323.10000000000002</v>
      </c>
      <c r="C14" s="20" t="s">
        <v>16</v>
      </c>
      <c r="D14" s="46">
        <v>201362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201362</v>
      </c>
      <c r="O14" s="47">
        <f t="shared" si="1"/>
        <v>81.589141004862242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SUM(D16:D22)</f>
        <v>328302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328302</v>
      </c>
      <c r="O15" s="45">
        <f t="shared" si="1"/>
        <v>133.02350081037278</v>
      </c>
      <c r="P15" s="10"/>
    </row>
    <row r="16" spans="1:133">
      <c r="A16" s="12"/>
      <c r="B16" s="25">
        <v>331.2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</v>
      </c>
      <c r="O16" s="47">
        <f t="shared" si="1"/>
        <v>0.4051863857374392</v>
      </c>
      <c r="P16" s="9"/>
    </row>
    <row r="17" spans="1:16">
      <c r="A17" s="12"/>
      <c r="B17" s="25">
        <v>331.49</v>
      </c>
      <c r="C17" s="20" t="s">
        <v>71</v>
      </c>
      <c r="D17" s="46">
        <v>30412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30412</v>
      </c>
      <c r="O17" s="47">
        <f t="shared" si="1"/>
        <v>12.322528363047002</v>
      </c>
      <c r="P17" s="9"/>
    </row>
    <row r="18" spans="1:16">
      <c r="A18" s="12"/>
      <c r="B18" s="25">
        <v>331.7</v>
      </c>
      <c r="C18" s="20" t="s">
        <v>72</v>
      </c>
      <c r="D18" s="46">
        <v>14300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14300</v>
      </c>
      <c r="O18" s="47">
        <f t="shared" si="1"/>
        <v>5.7941653160453805</v>
      </c>
      <c r="P18" s="9"/>
    </row>
    <row r="19" spans="1:16">
      <c r="A19" s="12"/>
      <c r="B19" s="25">
        <v>335.12</v>
      </c>
      <c r="C19" s="20" t="s">
        <v>73</v>
      </c>
      <c r="D19" s="46">
        <v>102646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102646</v>
      </c>
      <c r="O19" s="47">
        <f t="shared" si="1"/>
        <v>41.590761750405186</v>
      </c>
      <c r="P19" s="9"/>
    </row>
    <row r="20" spans="1:16">
      <c r="A20" s="12"/>
      <c r="B20" s="25">
        <v>335.14</v>
      </c>
      <c r="C20" s="20" t="s">
        <v>74</v>
      </c>
      <c r="D20" s="46">
        <v>1001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1001</v>
      </c>
      <c r="O20" s="47">
        <f t="shared" si="1"/>
        <v>0.40559157212317665</v>
      </c>
      <c r="P20" s="9"/>
    </row>
    <row r="21" spans="1:16">
      <c r="A21" s="12"/>
      <c r="B21" s="25">
        <v>335.15</v>
      </c>
      <c r="C21" s="20" t="s">
        <v>75</v>
      </c>
      <c r="D21" s="46">
        <v>892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892</v>
      </c>
      <c r="O21" s="47">
        <f t="shared" si="1"/>
        <v>0.36142625607779577</v>
      </c>
      <c r="P21" s="9"/>
    </row>
    <row r="22" spans="1:16">
      <c r="A22" s="12"/>
      <c r="B22" s="25">
        <v>335.18</v>
      </c>
      <c r="C22" s="20" t="s">
        <v>76</v>
      </c>
      <c r="D22" s="46">
        <v>178051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178051</v>
      </c>
      <c r="O22" s="47">
        <f t="shared" si="1"/>
        <v>72.143841166936795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SUM(D24:D29)</f>
        <v>358156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975405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1333561</v>
      </c>
      <c r="O23" s="45">
        <f t="shared" si="1"/>
        <v>540.34076175040514</v>
      </c>
      <c r="P23" s="10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296329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296329</v>
      </c>
      <c r="O24" s="47">
        <f t="shared" si="1"/>
        <v>120.06847649918963</v>
      </c>
      <c r="P24" s="9"/>
    </row>
    <row r="25" spans="1:16">
      <c r="A25" s="12"/>
      <c r="B25" s="25">
        <v>343.4</v>
      </c>
      <c r="C25" s="20" t="s">
        <v>33</v>
      </c>
      <c r="D25" s="46">
        <v>242410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242410</v>
      </c>
      <c r="O25" s="47">
        <f t="shared" si="1"/>
        <v>98.221231766612647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679076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679076</v>
      </c>
      <c r="O26" s="47">
        <f t="shared" si="1"/>
        <v>275.1523500810373</v>
      </c>
      <c r="P26" s="9"/>
    </row>
    <row r="27" spans="1:16">
      <c r="A27" s="12"/>
      <c r="B27" s="25">
        <v>343.8</v>
      </c>
      <c r="C27" s="20" t="s">
        <v>35</v>
      </c>
      <c r="D27" s="46">
        <v>20200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20200</v>
      </c>
      <c r="O27" s="47">
        <f t="shared" si="1"/>
        <v>8.184764991896273</v>
      </c>
      <c r="P27" s="9"/>
    </row>
    <row r="28" spans="1:16">
      <c r="A28" s="12"/>
      <c r="B28" s="25">
        <v>343.9</v>
      </c>
      <c r="C28" s="20" t="s">
        <v>36</v>
      </c>
      <c r="D28" s="46">
        <v>93746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93746</v>
      </c>
      <c r="O28" s="47">
        <f t="shared" si="1"/>
        <v>37.984602917341981</v>
      </c>
      <c r="P28" s="9"/>
    </row>
    <row r="29" spans="1:16">
      <c r="A29" s="12"/>
      <c r="B29" s="25">
        <v>347.4</v>
      </c>
      <c r="C29" s="20" t="s">
        <v>37</v>
      </c>
      <c r="D29" s="46">
        <v>1800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1800</v>
      </c>
      <c r="O29" s="47">
        <f t="shared" si="1"/>
        <v>0.72933549432739064</v>
      </c>
      <c r="P29" s="9"/>
    </row>
    <row r="30" spans="1:16" ht="15.75">
      <c r="A30" s="29" t="s">
        <v>30</v>
      </c>
      <c r="B30" s="30"/>
      <c r="C30" s="31"/>
      <c r="D30" s="32">
        <f t="shared" ref="D30:M30" si="8">SUM(D31:D32)</f>
        <v>3112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3" si="9">SUM(D30:M30)</f>
        <v>3112</v>
      </c>
      <c r="O30" s="45">
        <f t="shared" si="1"/>
        <v>1.2609400324149109</v>
      </c>
      <c r="P30" s="10"/>
    </row>
    <row r="31" spans="1:16">
      <c r="A31" s="13"/>
      <c r="B31" s="39">
        <v>351.1</v>
      </c>
      <c r="C31" s="21" t="s">
        <v>40</v>
      </c>
      <c r="D31" s="46">
        <v>2925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2925</v>
      </c>
      <c r="O31" s="47">
        <f t="shared" si="1"/>
        <v>1.1851701782820097</v>
      </c>
      <c r="P31" s="9"/>
    </row>
    <row r="32" spans="1:16">
      <c r="A32" s="13"/>
      <c r="B32" s="39">
        <v>351.4</v>
      </c>
      <c r="C32" s="21" t="s">
        <v>41</v>
      </c>
      <c r="D32" s="46">
        <v>187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187</v>
      </c>
      <c r="O32" s="47">
        <f t="shared" si="1"/>
        <v>7.5769854132901132E-2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SUM(D34:D39)</f>
        <v>90557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7114</v>
      </c>
      <c r="J33" s="32">
        <f t="shared" si="10"/>
        <v>0</v>
      </c>
      <c r="K33" s="32">
        <f t="shared" si="10"/>
        <v>416571</v>
      </c>
      <c r="L33" s="32">
        <f t="shared" si="10"/>
        <v>0</v>
      </c>
      <c r="M33" s="32">
        <f t="shared" si="10"/>
        <v>0</v>
      </c>
      <c r="N33" s="32">
        <f t="shared" si="9"/>
        <v>514242</v>
      </c>
      <c r="O33" s="45">
        <f t="shared" si="1"/>
        <v>208.36385737439221</v>
      </c>
      <c r="P33" s="10"/>
    </row>
    <row r="34" spans="1:119">
      <c r="A34" s="12"/>
      <c r="B34" s="25">
        <v>361.1</v>
      </c>
      <c r="C34" s="20" t="s">
        <v>42</v>
      </c>
      <c r="D34" s="46">
        <v>1004</v>
      </c>
      <c r="E34" s="46">
        <v>0</v>
      </c>
      <c r="F34" s="46">
        <v>0</v>
      </c>
      <c r="G34" s="46">
        <v>0</v>
      </c>
      <c r="H34" s="46">
        <v>0</v>
      </c>
      <c r="I34" s="46">
        <v>1006</v>
      </c>
      <c r="J34" s="46">
        <v>0</v>
      </c>
      <c r="K34" s="46">
        <v>36106</v>
      </c>
      <c r="L34" s="46">
        <v>0</v>
      </c>
      <c r="M34" s="46">
        <v>0</v>
      </c>
      <c r="N34" s="46">
        <f t="shared" si="9"/>
        <v>38116</v>
      </c>
      <c r="O34" s="47">
        <f t="shared" si="1"/>
        <v>15.444084278768234</v>
      </c>
      <c r="P34" s="9"/>
    </row>
    <row r="35" spans="1:119">
      <c r="A35" s="12"/>
      <c r="B35" s="25">
        <v>361.3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251804</v>
      </c>
      <c r="L35" s="46">
        <v>0</v>
      </c>
      <c r="M35" s="46">
        <v>0</v>
      </c>
      <c r="N35" s="46">
        <f t="shared" si="9"/>
        <v>251804</v>
      </c>
      <c r="O35" s="47">
        <f t="shared" si="1"/>
        <v>102.02755267423015</v>
      </c>
      <c r="P35" s="9"/>
    </row>
    <row r="36" spans="1:119">
      <c r="A36" s="12"/>
      <c r="B36" s="25">
        <v>365</v>
      </c>
      <c r="C36" s="20" t="s">
        <v>77</v>
      </c>
      <c r="D36" s="46">
        <v>39156</v>
      </c>
      <c r="E36" s="46">
        <v>0</v>
      </c>
      <c r="F36" s="46">
        <v>0</v>
      </c>
      <c r="G36" s="46">
        <v>0</v>
      </c>
      <c r="H36" s="46">
        <v>0</v>
      </c>
      <c r="I36" s="46">
        <v>2816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41972</v>
      </c>
      <c r="O36" s="47">
        <f t="shared" si="1"/>
        <v>17.0064829821718</v>
      </c>
      <c r="P36" s="9"/>
    </row>
    <row r="37" spans="1:119">
      <c r="A37" s="12"/>
      <c r="B37" s="25">
        <v>366</v>
      </c>
      <c r="C37" s="20" t="s">
        <v>58</v>
      </c>
      <c r="D37" s="46">
        <v>40000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40000</v>
      </c>
      <c r="O37" s="47">
        <f t="shared" si="1"/>
        <v>16.207455429497568</v>
      </c>
      <c r="P37" s="9"/>
    </row>
    <row r="38" spans="1:119">
      <c r="A38" s="12"/>
      <c r="B38" s="25">
        <v>368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128661</v>
      </c>
      <c r="L38" s="46">
        <v>0</v>
      </c>
      <c r="M38" s="46">
        <v>0</v>
      </c>
      <c r="N38" s="46">
        <f t="shared" si="9"/>
        <v>128661</v>
      </c>
      <c r="O38" s="47">
        <f t="shared" si="1"/>
        <v>52.131685575364671</v>
      </c>
      <c r="P38" s="9"/>
    </row>
    <row r="39" spans="1:119">
      <c r="A39" s="12"/>
      <c r="B39" s="25">
        <v>369.9</v>
      </c>
      <c r="C39" s="20" t="s">
        <v>45</v>
      </c>
      <c r="D39" s="46">
        <v>10397</v>
      </c>
      <c r="E39" s="46">
        <v>0</v>
      </c>
      <c r="F39" s="46">
        <v>0</v>
      </c>
      <c r="G39" s="46">
        <v>0</v>
      </c>
      <c r="H39" s="46">
        <v>0</v>
      </c>
      <c r="I39" s="46">
        <v>3292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13689</v>
      </c>
      <c r="O39" s="47">
        <f t="shared" si="1"/>
        <v>5.5465964343598051</v>
      </c>
      <c r="P39" s="9"/>
    </row>
    <row r="40" spans="1:119" ht="15.75">
      <c r="A40" s="29" t="s">
        <v>31</v>
      </c>
      <c r="B40" s="30"/>
      <c r="C40" s="31"/>
      <c r="D40" s="32">
        <f t="shared" ref="D40:M40" si="11">SUM(D41:D42)</f>
        <v>13700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534004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547704</v>
      </c>
      <c r="O40" s="45">
        <f t="shared" si="1"/>
        <v>221.92220421393841</v>
      </c>
      <c r="P40" s="9"/>
    </row>
    <row r="41" spans="1:119">
      <c r="A41" s="12"/>
      <c r="B41" s="25">
        <v>381</v>
      </c>
      <c r="C41" s="20" t="s">
        <v>46</v>
      </c>
      <c r="D41" s="46">
        <v>13700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13700</v>
      </c>
      <c r="O41" s="47">
        <f t="shared" si="1"/>
        <v>5.5510534846029174</v>
      </c>
      <c r="P41" s="9"/>
    </row>
    <row r="42" spans="1:119" ht="15.75" thickBot="1">
      <c r="A42" s="12"/>
      <c r="B42" s="25">
        <v>389.4</v>
      </c>
      <c r="C42" s="20" t="s">
        <v>78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534004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534004</v>
      </c>
      <c r="O42" s="47">
        <f t="shared" si="1"/>
        <v>216.37115072933548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2">SUM(D5,D13,D15,D23,D30,D33,D40)</f>
        <v>2029456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1516523</v>
      </c>
      <c r="J43" s="15">
        <f t="shared" si="12"/>
        <v>0</v>
      </c>
      <c r="K43" s="15">
        <f t="shared" si="12"/>
        <v>416571</v>
      </c>
      <c r="L43" s="15">
        <f t="shared" si="12"/>
        <v>0</v>
      </c>
      <c r="M43" s="15">
        <f t="shared" si="12"/>
        <v>0</v>
      </c>
      <c r="N43" s="15">
        <f t="shared" si="9"/>
        <v>3962550</v>
      </c>
      <c r="O43" s="38">
        <f t="shared" si="1"/>
        <v>1605.5713128038899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79</v>
      </c>
      <c r="M45" s="118"/>
      <c r="N45" s="118"/>
      <c r="O45" s="43">
        <v>2468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1036288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1036288</v>
      </c>
      <c r="O5" s="33">
        <f t="shared" ref="O5:O40" si="1">(N5/O$42)</f>
        <v>424.01309328968904</v>
      </c>
      <c r="P5" s="6"/>
    </row>
    <row r="6" spans="1:133">
      <c r="A6" s="12"/>
      <c r="B6" s="25">
        <v>311</v>
      </c>
      <c r="C6" s="20" t="s">
        <v>1</v>
      </c>
      <c r="D6" s="46">
        <v>517303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517303</v>
      </c>
      <c r="O6" s="47">
        <f t="shared" si="1"/>
        <v>211.66243862520457</v>
      </c>
      <c r="P6" s="9"/>
    </row>
    <row r="7" spans="1:133">
      <c r="A7" s="12"/>
      <c r="B7" s="25">
        <v>312.10000000000002</v>
      </c>
      <c r="C7" s="20" t="s">
        <v>9</v>
      </c>
      <c r="D7" s="46">
        <v>74429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74429</v>
      </c>
      <c r="O7" s="47">
        <f t="shared" si="1"/>
        <v>30.453764320785599</v>
      </c>
      <c r="P7" s="9"/>
    </row>
    <row r="8" spans="1:133">
      <c r="A8" s="12"/>
      <c r="B8" s="25">
        <v>312.60000000000002</v>
      </c>
      <c r="C8" s="20" t="s">
        <v>10</v>
      </c>
      <c r="D8" s="46">
        <v>129199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129199</v>
      </c>
      <c r="O8" s="47">
        <f t="shared" si="1"/>
        <v>52.863747954173483</v>
      </c>
      <c r="P8" s="9"/>
    </row>
    <row r="9" spans="1:133">
      <c r="A9" s="12"/>
      <c r="B9" s="25">
        <v>314.10000000000002</v>
      </c>
      <c r="C9" s="20" t="s">
        <v>11</v>
      </c>
      <c r="D9" s="46">
        <v>179144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179144</v>
      </c>
      <c r="O9" s="47">
        <f t="shared" si="1"/>
        <v>73.299509001636665</v>
      </c>
      <c r="P9" s="9"/>
    </row>
    <row r="10" spans="1:133">
      <c r="A10" s="12"/>
      <c r="B10" s="25">
        <v>314.8</v>
      </c>
      <c r="C10" s="20" t="s">
        <v>12</v>
      </c>
      <c r="D10" s="46">
        <v>15949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15949</v>
      </c>
      <c r="O10" s="47">
        <f t="shared" si="1"/>
        <v>6.5257774140752867</v>
      </c>
      <c r="P10" s="9"/>
    </row>
    <row r="11" spans="1:133">
      <c r="A11" s="12"/>
      <c r="B11" s="25">
        <v>315</v>
      </c>
      <c r="C11" s="20" t="s">
        <v>13</v>
      </c>
      <c r="D11" s="46">
        <v>113523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113523</v>
      </c>
      <c r="O11" s="47">
        <f t="shared" si="1"/>
        <v>46.449672667757774</v>
      </c>
      <c r="P11" s="9"/>
    </row>
    <row r="12" spans="1:133">
      <c r="A12" s="12"/>
      <c r="B12" s="25">
        <v>316</v>
      </c>
      <c r="C12" s="20" t="s">
        <v>14</v>
      </c>
      <c r="D12" s="46">
        <v>6741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6741</v>
      </c>
      <c r="O12" s="47">
        <f t="shared" si="1"/>
        <v>2.7581833060556464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172509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172509</v>
      </c>
      <c r="O13" s="45">
        <f t="shared" si="1"/>
        <v>70.584697217675938</v>
      </c>
      <c r="P13" s="10"/>
    </row>
    <row r="14" spans="1:133">
      <c r="A14" s="12"/>
      <c r="B14" s="25">
        <v>323.10000000000002</v>
      </c>
      <c r="C14" s="20" t="s">
        <v>16</v>
      </c>
      <c r="D14" s="46">
        <v>172509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172509</v>
      </c>
      <c r="O14" s="47">
        <f t="shared" si="1"/>
        <v>70.584697217675938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SUM(D16:D21)</f>
        <v>262028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262028</v>
      </c>
      <c r="O15" s="45">
        <f t="shared" si="1"/>
        <v>107.21276595744681</v>
      </c>
      <c r="P15" s="10"/>
    </row>
    <row r="16" spans="1:133">
      <c r="A16" s="12"/>
      <c r="B16" s="25">
        <v>331.2</v>
      </c>
      <c r="C16" s="20" t="s">
        <v>18</v>
      </c>
      <c r="D16" s="46">
        <v>653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653</v>
      </c>
      <c r="O16" s="47">
        <f t="shared" si="1"/>
        <v>0.26718494271685761</v>
      </c>
      <c r="P16" s="9"/>
    </row>
    <row r="17" spans="1:16">
      <c r="A17" s="12"/>
      <c r="B17" s="25">
        <v>331.39</v>
      </c>
      <c r="C17" s="20" t="s">
        <v>66</v>
      </c>
      <c r="D17" s="46">
        <v>7603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7603</v>
      </c>
      <c r="O17" s="47">
        <f t="shared" si="1"/>
        <v>3.1108837970540097</v>
      </c>
      <c r="P17" s="9"/>
    </row>
    <row r="18" spans="1:16">
      <c r="A18" s="12"/>
      <c r="B18" s="25">
        <v>335.12</v>
      </c>
      <c r="C18" s="20" t="s">
        <v>21</v>
      </c>
      <c r="D18" s="46">
        <v>100707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100707</v>
      </c>
      <c r="O18" s="47">
        <f t="shared" si="1"/>
        <v>41.205810147299509</v>
      </c>
      <c r="P18" s="9"/>
    </row>
    <row r="19" spans="1:16">
      <c r="A19" s="12"/>
      <c r="B19" s="25">
        <v>335.14</v>
      </c>
      <c r="C19" s="20" t="s">
        <v>22</v>
      </c>
      <c r="D19" s="46">
        <v>688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688</v>
      </c>
      <c r="O19" s="47">
        <f t="shared" si="1"/>
        <v>0.28150572831423898</v>
      </c>
      <c r="P19" s="9"/>
    </row>
    <row r="20" spans="1:16">
      <c r="A20" s="12"/>
      <c r="B20" s="25">
        <v>335.15</v>
      </c>
      <c r="C20" s="20" t="s">
        <v>23</v>
      </c>
      <c r="D20" s="46">
        <v>1354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1354</v>
      </c>
      <c r="O20" s="47">
        <f t="shared" si="1"/>
        <v>0.55400981996726673</v>
      </c>
      <c r="P20" s="9"/>
    </row>
    <row r="21" spans="1:16">
      <c r="A21" s="12"/>
      <c r="B21" s="25">
        <v>335.18</v>
      </c>
      <c r="C21" s="20" t="s">
        <v>24</v>
      </c>
      <c r="D21" s="46">
        <v>151023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151023</v>
      </c>
      <c r="O21" s="47">
        <f t="shared" si="1"/>
        <v>61.79337152209493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SUM(D23:D28)</f>
        <v>324478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1022685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1347163</v>
      </c>
      <c r="O22" s="45">
        <f t="shared" si="1"/>
        <v>551.21235679214408</v>
      </c>
      <c r="P22" s="10"/>
    </row>
    <row r="23" spans="1:16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309629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309629</v>
      </c>
      <c r="O23" s="47">
        <f t="shared" si="1"/>
        <v>126.68944353518822</v>
      </c>
      <c r="P23" s="9"/>
    </row>
    <row r="24" spans="1:16">
      <c r="A24" s="12"/>
      <c r="B24" s="25">
        <v>343.4</v>
      </c>
      <c r="C24" s="20" t="s">
        <v>33</v>
      </c>
      <c r="D24" s="46">
        <v>225404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225404</v>
      </c>
      <c r="O24" s="47">
        <f t="shared" si="1"/>
        <v>92.227495908346967</v>
      </c>
      <c r="P24" s="9"/>
    </row>
    <row r="25" spans="1:16">
      <c r="A25" s="12"/>
      <c r="B25" s="25">
        <v>343.5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713056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713056</v>
      </c>
      <c r="O25" s="47">
        <f t="shared" si="1"/>
        <v>291.75777414075287</v>
      </c>
      <c r="P25" s="9"/>
    </row>
    <row r="26" spans="1:16">
      <c r="A26" s="12"/>
      <c r="B26" s="25">
        <v>343.8</v>
      </c>
      <c r="C26" s="20" t="s">
        <v>35</v>
      </c>
      <c r="D26" s="46">
        <v>11500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11500</v>
      </c>
      <c r="O26" s="47">
        <f t="shared" si="1"/>
        <v>4.7054009819967266</v>
      </c>
      <c r="P26" s="9"/>
    </row>
    <row r="27" spans="1:16">
      <c r="A27" s="12"/>
      <c r="B27" s="25">
        <v>343.9</v>
      </c>
      <c r="C27" s="20" t="s">
        <v>36</v>
      </c>
      <c r="D27" s="46">
        <v>85824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85824</v>
      </c>
      <c r="O27" s="47">
        <f t="shared" si="1"/>
        <v>35.116202945990182</v>
      </c>
      <c r="P27" s="9"/>
    </row>
    <row r="28" spans="1:16">
      <c r="A28" s="12"/>
      <c r="B28" s="25">
        <v>347.4</v>
      </c>
      <c r="C28" s="20" t="s">
        <v>37</v>
      </c>
      <c r="D28" s="46">
        <v>1750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1750</v>
      </c>
      <c r="O28" s="47">
        <f t="shared" si="1"/>
        <v>0.71603927986906712</v>
      </c>
      <c r="P28" s="9"/>
    </row>
    <row r="29" spans="1:16" ht="15.75">
      <c r="A29" s="29" t="s">
        <v>30</v>
      </c>
      <c r="B29" s="30"/>
      <c r="C29" s="31"/>
      <c r="D29" s="32">
        <f t="shared" ref="D29:M29" si="8">SUM(D30:D31)</f>
        <v>4702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40" si="9">SUM(D29:M29)</f>
        <v>4702</v>
      </c>
      <c r="O29" s="45">
        <f t="shared" si="1"/>
        <v>1.9238952536824878</v>
      </c>
      <c r="P29" s="10"/>
    </row>
    <row r="30" spans="1:16">
      <c r="A30" s="13"/>
      <c r="B30" s="39">
        <v>351.1</v>
      </c>
      <c r="C30" s="21" t="s">
        <v>40</v>
      </c>
      <c r="D30" s="46">
        <v>4369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4369</v>
      </c>
      <c r="O30" s="47">
        <f t="shared" si="1"/>
        <v>1.7876432078559739</v>
      </c>
      <c r="P30" s="9"/>
    </row>
    <row r="31" spans="1:16">
      <c r="A31" s="13"/>
      <c r="B31" s="39">
        <v>351.4</v>
      </c>
      <c r="C31" s="21" t="s">
        <v>41</v>
      </c>
      <c r="D31" s="46">
        <v>333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333</v>
      </c>
      <c r="O31" s="47">
        <f t="shared" si="1"/>
        <v>0.1362520458265139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SUM(D33:D37)</f>
        <v>17039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1810</v>
      </c>
      <c r="J32" s="32">
        <f t="shared" si="10"/>
        <v>0</v>
      </c>
      <c r="K32" s="32">
        <f t="shared" si="10"/>
        <v>422101</v>
      </c>
      <c r="L32" s="32">
        <f t="shared" si="10"/>
        <v>0</v>
      </c>
      <c r="M32" s="32">
        <f t="shared" si="10"/>
        <v>0</v>
      </c>
      <c r="N32" s="32">
        <f t="shared" si="9"/>
        <v>440950</v>
      </c>
      <c r="O32" s="45">
        <f t="shared" si="1"/>
        <v>180.4214402618658</v>
      </c>
      <c r="P32" s="10"/>
    </row>
    <row r="33" spans="1:119">
      <c r="A33" s="12"/>
      <c r="B33" s="25">
        <v>361.1</v>
      </c>
      <c r="C33" s="20" t="s">
        <v>42</v>
      </c>
      <c r="D33" s="46">
        <v>1211</v>
      </c>
      <c r="E33" s="46">
        <v>0</v>
      </c>
      <c r="F33" s="46">
        <v>0</v>
      </c>
      <c r="G33" s="46">
        <v>0</v>
      </c>
      <c r="H33" s="46">
        <v>0</v>
      </c>
      <c r="I33" s="46">
        <v>1244</v>
      </c>
      <c r="J33" s="46">
        <v>0</v>
      </c>
      <c r="K33" s="46">
        <v>41642</v>
      </c>
      <c r="L33" s="46">
        <v>0</v>
      </c>
      <c r="M33" s="46">
        <v>0</v>
      </c>
      <c r="N33" s="46">
        <f t="shared" si="9"/>
        <v>44097</v>
      </c>
      <c r="O33" s="47">
        <f t="shared" si="1"/>
        <v>18.042962356792145</v>
      </c>
      <c r="P33" s="9"/>
    </row>
    <row r="34" spans="1:119">
      <c r="A34" s="12"/>
      <c r="B34" s="25">
        <v>361.3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266799</v>
      </c>
      <c r="L34" s="46">
        <v>0</v>
      </c>
      <c r="M34" s="46">
        <v>0</v>
      </c>
      <c r="N34" s="46">
        <f t="shared" si="9"/>
        <v>266799</v>
      </c>
      <c r="O34" s="47">
        <f t="shared" si="1"/>
        <v>109.16489361702128</v>
      </c>
      <c r="P34" s="9"/>
    </row>
    <row r="35" spans="1:119">
      <c r="A35" s="12"/>
      <c r="B35" s="25">
        <v>365</v>
      </c>
      <c r="C35" s="20" t="s">
        <v>62</v>
      </c>
      <c r="D35" s="46">
        <v>3599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3599</v>
      </c>
      <c r="O35" s="47">
        <f t="shared" si="1"/>
        <v>1.4725859247135842</v>
      </c>
      <c r="P35" s="9"/>
    </row>
    <row r="36" spans="1:119">
      <c r="A36" s="12"/>
      <c r="B36" s="25">
        <v>368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113660</v>
      </c>
      <c r="L36" s="46">
        <v>0</v>
      </c>
      <c r="M36" s="46">
        <v>0</v>
      </c>
      <c r="N36" s="46">
        <f t="shared" si="9"/>
        <v>113660</v>
      </c>
      <c r="O36" s="47">
        <f t="shared" si="1"/>
        <v>46.505728314238951</v>
      </c>
      <c r="P36" s="9"/>
    </row>
    <row r="37" spans="1:119">
      <c r="A37" s="12"/>
      <c r="B37" s="25">
        <v>369.9</v>
      </c>
      <c r="C37" s="20" t="s">
        <v>45</v>
      </c>
      <c r="D37" s="46">
        <v>12229</v>
      </c>
      <c r="E37" s="46">
        <v>0</v>
      </c>
      <c r="F37" s="46">
        <v>0</v>
      </c>
      <c r="G37" s="46">
        <v>0</v>
      </c>
      <c r="H37" s="46">
        <v>0</v>
      </c>
      <c r="I37" s="46">
        <v>566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12795</v>
      </c>
      <c r="O37" s="47">
        <f t="shared" si="1"/>
        <v>5.2352700490998361</v>
      </c>
      <c r="P37" s="9"/>
    </row>
    <row r="38" spans="1:119" ht="15.75">
      <c r="A38" s="29" t="s">
        <v>31</v>
      </c>
      <c r="B38" s="30"/>
      <c r="C38" s="31"/>
      <c r="D38" s="32">
        <f t="shared" ref="D38:M38" si="11">SUM(D39:D39)</f>
        <v>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805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805</v>
      </c>
      <c r="O38" s="45">
        <f t="shared" si="1"/>
        <v>0.32937806873977088</v>
      </c>
      <c r="P38" s="9"/>
    </row>
    <row r="39" spans="1:119" ht="15.75" thickBot="1">
      <c r="A39" s="12"/>
      <c r="B39" s="25">
        <v>389.4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805</v>
      </c>
      <c r="O39" s="47">
        <f t="shared" si="1"/>
        <v>0.32937806873977088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2">SUM(D5,D13,D15,D22,D29,D32,D38)</f>
        <v>1817044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1025300</v>
      </c>
      <c r="J40" s="15">
        <f t="shared" si="12"/>
        <v>0</v>
      </c>
      <c r="K40" s="15">
        <f t="shared" si="12"/>
        <v>422101</v>
      </c>
      <c r="L40" s="15">
        <f t="shared" si="12"/>
        <v>0</v>
      </c>
      <c r="M40" s="15">
        <f t="shared" si="12"/>
        <v>0</v>
      </c>
      <c r="N40" s="15">
        <f t="shared" si="9"/>
        <v>3264445</v>
      </c>
      <c r="O40" s="38">
        <f t="shared" si="1"/>
        <v>1335.6976268412438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67</v>
      </c>
      <c r="M42" s="118"/>
      <c r="N42" s="118"/>
      <c r="O42" s="43">
        <v>2444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60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1069737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1069737</v>
      </c>
      <c r="O5" s="33">
        <f t="shared" ref="O5:O41" si="1">(N5/O$43)</f>
        <v>435.56066775244301</v>
      </c>
      <c r="P5" s="6"/>
    </row>
    <row r="6" spans="1:133">
      <c r="A6" s="12"/>
      <c r="B6" s="25">
        <v>311</v>
      </c>
      <c r="C6" s="20" t="s">
        <v>1</v>
      </c>
      <c r="D6" s="46">
        <v>530644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530644</v>
      </c>
      <c r="O6" s="47">
        <f t="shared" si="1"/>
        <v>216.06026058631923</v>
      </c>
      <c r="P6" s="9"/>
    </row>
    <row r="7" spans="1:133">
      <c r="A7" s="12"/>
      <c r="B7" s="25">
        <v>312.10000000000002</v>
      </c>
      <c r="C7" s="20" t="s">
        <v>9</v>
      </c>
      <c r="D7" s="46">
        <v>71551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71551</v>
      </c>
      <c r="O7" s="47">
        <f t="shared" si="1"/>
        <v>29.133143322475568</v>
      </c>
      <c r="P7" s="9"/>
    </row>
    <row r="8" spans="1:133">
      <c r="A8" s="12"/>
      <c r="B8" s="25">
        <v>312.60000000000002</v>
      </c>
      <c r="C8" s="20" t="s">
        <v>10</v>
      </c>
      <c r="D8" s="46">
        <v>124554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124554</v>
      </c>
      <c r="O8" s="47">
        <f t="shared" si="1"/>
        <v>50.714169381107489</v>
      </c>
      <c r="P8" s="9"/>
    </row>
    <row r="9" spans="1:133">
      <c r="A9" s="12"/>
      <c r="B9" s="25">
        <v>314.10000000000002</v>
      </c>
      <c r="C9" s="20" t="s">
        <v>11</v>
      </c>
      <c r="D9" s="46">
        <v>203532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203532</v>
      </c>
      <c r="O9" s="47">
        <f t="shared" si="1"/>
        <v>82.871335504885991</v>
      </c>
      <c r="P9" s="9"/>
    </row>
    <row r="10" spans="1:133">
      <c r="A10" s="12"/>
      <c r="B10" s="25">
        <v>314.8</v>
      </c>
      <c r="C10" s="20" t="s">
        <v>12</v>
      </c>
      <c r="D10" s="46">
        <v>20712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20712</v>
      </c>
      <c r="O10" s="47">
        <f t="shared" si="1"/>
        <v>8.4332247557003264</v>
      </c>
      <c r="P10" s="9"/>
    </row>
    <row r="11" spans="1:133">
      <c r="A11" s="12"/>
      <c r="B11" s="25">
        <v>315</v>
      </c>
      <c r="C11" s="20" t="s">
        <v>13</v>
      </c>
      <c r="D11" s="46">
        <v>110948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110948</v>
      </c>
      <c r="O11" s="47">
        <f t="shared" si="1"/>
        <v>45.174267100977197</v>
      </c>
      <c r="P11" s="9"/>
    </row>
    <row r="12" spans="1:133">
      <c r="A12" s="12"/>
      <c r="B12" s="25">
        <v>316</v>
      </c>
      <c r="C12" s="20" t="s">
        <v>14</v>
      </c>
      <c r="D12" s="46">
        <v>7796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7796</v>
      </c>
      <c r="O12" s="47">
        <f t="shared" si="1"/>
        <v>3.1742671009771986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177768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177768</v>
      </c>
      <c r="O13" s="45">
        <f t="shared" si="1"/>
        <v>72.381107491856682</v>
      </c>
      <c r="P13" s="10"/>
    </row>
    <row r="14" spans="1:133">
      <c r="A14" s="12"/>
      <c r="B14" s="25">
        <v>323.10000000000002</v>
      </c>
      <c r="C14" s="20" t="s">
        <v>16</v>
      </c>
      <c r="D14" s="46">
        <v>177768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177768</v>
      </c>
      <c r="O14" s="47">
        <f t="shared" si="1"/>
        <v>72.381107491856682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SUM(D16:D20)</f>
        <v>229836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229836</v>
      </c>
      <c r="O15" s="45">
        <f t="shared" si="1"/>
        <v>93.581433224755699</v>
      </c>
      <c r="P15" s="10"/>
    </row>
    <row r="16" spans="1:133">
      <c r="A16" s="12"/>
      <c r="B16" s="25">
        <v>331.2</v>
      </c>
      <c r="C16" s="20" t="s">
        <v>18</v>
      </c>
      <c r="D16" s="46">
        <v>996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996</v>
      </c>
      <c r="O16" s="47">
        <f t="shared" si="1"/>
        <v>0.40553745928338764</v>
      </c>
      <c r="P16" s="9"/>
    </row>
    <row r="17" spans="1:16">
      <c r="A17" s="12"/>
      <c r="B17" s="25">
        <v>335.12</v>
      </c>
      <c r="C17" s="20" t="s">
        <v>21</v>
      </c>
      <c r="D17" s="46">
        <v>100360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100360</v>
      </c>
      <c r="O17" s="47">
        <f t="shared" si="1"/>
        <v>40.863192182410423</v>
      </c>
      <c r="P17" s="9"/>
    </row>
    <row r="18" spans="1:16">
      <c r="A18" s="12"/>
      <c r="B18" s="25">
        <v>335.14</v>
      </c>
      <c r="C18" s="20" t="s">
        <v>22</v>
      </c>
      <c r="D18" s="46">
        <v>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889</v>
      </c>
      <c r="O18" s="47">
        <f t="shared" si="1"/>
        <v>0.36197068403908794</v>
      </c>
      <c r="P18" s="9"/>
    </row>
    <row r="19" spans="1:16">
      <c r="A19" s="12"/>
      <c r="B19" s="25">
        <v>335.15</v>
      </c>
      <c r="C19" s="20" t="s">
        <v>23</v>
      </c>
      <c r="D19" s="46">
        <v>1110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1110</v>
      </c>
      <c r="O19" s="47">
        <f t="shared" si="1"/>
        <v>0.45195439739413679</v>
      </c>
      <c r="P19" s="9"/>
    </row>
    <row r="20" spans="1:16">
      <c r="A20" s="12"/>
      <c r="B20" s="25">
        <v>335.18</v>
      </c>
      <c r="C20" s="20" t="s">
        <v>24</v>
      </c>
      <c r="D20" s="46">
        <v>126481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126481</v>
      </c>
      <c r="O20" s="47">
        <f t="shared" si="1"/>
        <v>51.498778501628664</v>
      </c>
      <c r="P20" s="9"/>
    </row>
    <row r="21" spans="1:16" ht="15.75">
      <c r="A21" s="29" t="s">
        <v>29</v>
      </c>
      <c r="B21" s="30"/>
      <c r="C21" s="31"/>
      <c r="D21" s="32">
        <f t="shared" ref="D21:M21" si="6">SUM(D22:D27)</f>
        <v>318992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1095422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1414414</v>
      </c>
      <c r="O21" s="45">
        <f t="shared" si="1"/>
        <v>575.90146579804559</v>
      </c>
      <c r="P21" s="10"/>
    </row>
    <row r="22" spans="1:16">
      <c r="A22" s="12"/>
      <c r="B22" s="25">
        <v>343.3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335527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335527</v>
      </c>
      <c r="O22" s="47">
        <f t="shared" si="1"/>
        <v>136.61522801302931</v>
      </c>
      <c r="P22" s="9"/>
    </row>
    <row r="23" spans="1:16">
      <c r="A23" s="12"/>
      <c r="B23" s="25">
        <v>343.4</v>
      </c>
      <c r="C23" s="20" t="s">
        <v>33</v>
      </c>
      <c r="D23" s="46">
        <v>233273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233273</v>
      </c>
      <c r="O23" s="47">
        <f t="shared" si="1"/>
        <v>94.980863192182412</v>
      </c>
      <c r="P23" s="9"/>
    </row>
    <row r="24" spans="1:16">
      <c r="A24" s="12"/>
      <c r="B24" s="25">
        <v>343.5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759895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759895</v>
      </c>
      <c r="O24" s="47">
        <f t="shared" si="1"/>
        <v>309.40350162866451</v>
      </c>
      <c r="P24" s="9"/>
    </row>
    <row r="25" spans="1:16">
      <c r="A25" s="12"/>
      <c r="B25" s="25">
        <v>343.8</v>
      </c>
      <c r="C25" s="20" t="s">
        <v>35</v>
      </c>
      <c r="D25" s="46">
        <v>28700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28700</v>
      </c>
      <c r="O25" s="47">
        <f t="shared" si="1"/>
        <v>11.685667752442997</v>
      </c>
      <c r="P25" s="9"/>
    </row>
    <row r="26" spans="1:16">
      <c r="A26" s="12"/>
      <c r="B26" s="25">
        <v>343.9</v>
      </c>
      <c r="C26" s="20" t="s">
        <v>36</v>
      </c>
      <c r="D26" s="46">
        <v>55619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55619</v>
      </c>
      <c r="O26" s="47">
        <f t="shared" si="1"/>
        <v>22.646172638436482</v>
      </c>
      <c r="P26" s="9"/>
    </row>
    <row r="27" spans="1:16">
      <c r="A27" s="12"/>
      <c r="B27" s="25">
        <v>347.4</v>
      </c>
      <c r="C27" s="20" t="s">
        <v>37</v>
      </c>
      <c r="D27" s="46">
        <v>1400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1400</v>
      </c>
      <c r="O27" s="47">
        <f t="shared" si="1"/>
        <v>0.57003257328990231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SUM(D29:D30)</f>
        <v>14595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ref="N28:N41" si="9">SUM(D28:M28)</f>
        <v>14595</v>
      </c>
      <c r="O28" s="45">
        <f t="shared" si="1"/>
        <v>5.9425895765472312</v>
      </c>
      <c r="P28" s="10"/>
    </row>
    <row r="29" spans="1:16">
      <c r="A29" s="13"/>
      <c r="B29" s="39">
        <v>351.1</v>
      </c>
      <c r="C29" s="21" t="s">
        <v>40</v>
      </c>
      <c r="D29" s="46">
        <v>13492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13492</v>
      </c>
      <c r="O29" s="47">
        <f t="shared" si="1"/>
        <v>5.493485342019544</v>
      </c>
      <c r="P29" s="9"/>
    </row>
    <row r="30" spans="1:16">
      <c r="A30" s="13"/>
      <c r="B30" s="39">
        <v>351.4</v>
      </c>
      <c r="C30" s="21" t="s">
        <v>41</v>
      </c>
      <c r="D30" s="46">
        <v>1103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1103</v>
      </c>
      <c r="O30" s="47">
        <f t="shared" si="1"/>
        <v>0.44910423452768727</v>
      </c>
      <c r="P30" s="9"/>
    </row>
    <row r="31" spans="1:16" ht="15.75">
      <c r="A31" s="29" t="s">
        <v>2</v>
      </c>
      <c r="B31" s="30"/>
      <c r="C31" s="31"/>
      <c r="D31" s="32">
        <f t="shared" ref="D31:M31" si="10">SUM(D32:D37)</f>
        <v>264123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4389</v>
      </c>
      <c r="J31" s="32">
        <f t="shared" si="10"/>
        <v>0</v>
      </c>
      <c r="K31" s="32">
        <f t="shared" si="10"/>
        <v>97107</v>
      </c>
      <c r="L31" s="32">
        <f t="shared" si="10"/>
        <v>0</v>
      </c>
      <c r="M31" s="32">
        <f t="shared" si="10"/>
        <v>0</v>
      </c>
      <c r="N31" s="32">
        <f t="shared" si="9"/>
        <v>365619</v>
      </c>
      <c r="O31" s="45">
        <f t="shared" si="1"/>
        <v>148.86767100977198</v>
      </c>
      <c r="P31" s="10"/>
    </row>
    <row r="32" spans="1:16">
      <c r="A32" s="12"/>
      <c r="B32" s="25">
        <v>361.1</v>
      </c>
      <c r="C32" s="20" t="s">
        <v>42</v>
      </c>
      <c r="D32" s="46">
        <v>659</v>
      </c>
      <c r="E32" s="46">
        <v>0</v>
      </c>
      <c r="F32" s="46">
        <v>0</v>
      </c>
      <c r="G32" s="46">
        <v>0</v>
      </c>
      <c r="H32" s="46">
        <v>0</v>
      </c>
      <c r="I32" s="46">
        <v>2215</v>
      </c>
      <c r="J32" s="46">
        <v>0</v>
      </c>
      <c r="K32" s="46">
        <v>33213</v>
      </c>
      <c r="L32" s="46">
        <v>0</v>
      </c>
      <c r="M32" s="46">
        <v>0</v>
      </c>
      <c r="N32" s="46">
        <f t="shared" si="9"/>
        <v>36087</v>
      </c>
      <c r="O32" s="47">
        <f t="shared" si="1"/>
        <v>14.693403908794789</v>
      </c>
      <c r="P32" s="9"/>
    </row>
    <row r="33" spans="1:119">
      <c r="A33" s="12"/>
      <c r="B33" s="25">
        <v>361.3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-9056</v>
      </c>
      <c r="L33" s="46">
        <v>0</v>
      </c>
      <c r="M33" s="46">
        <v>0</v>
      </c>
      <c r="N33" s="46">
        <f t="shared" si="9"/>
        <v>-9056</v>
      </c>
      <c r="O33" s="47">
        <f t="shared" si="1"/>
        <v>-3.6872964169381106</v>
      </c>
      <c r="P33" s="9"/>
    </row>
    <row r="34" spans="1:119">
      <c r="A34" s="12"/>
      <c r="B34" s="25">
        <v>365</v>
      </c>
      <c r="C34" s="20" t="s">
        <v>62</v>
      </c>
      <c r="D34" s="46">
        <v>2503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2503</v>
      </c>
      <c r="O34" s="47">
        <f t="shared" si="1"/>
        <v>1.0191368078175895</v>
      </c>
      <c r="P34" s="9"/>
    </row>
    <row r="35" spans="1:119">
      <c r="A35" s="12"/>
      <c r="B35" s="25">
        <v>366</v>
      </c>
      <c r="C35" s="20" t="s">
        <v>58</v>
      </c>
      <c r="D35" s="46">
        <v>221379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221379</v>
      </c>
      <c r="O35" s="47">
        <f t="shared" si="1"/>
        <v>90.138029315960907</v>
      </c>
      <c r="P35" s="9"/>
    </row>
    <row r="36" spans="1:119">
      <c r="A36" s="12"/>
      <c r="B36" s="25">
        <v>368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72950</v>
      </c>
      <c r="L36" s="46">
        <v>0</v>
      </c>
      <c r="M36" s="46">
        <v>0</v>
      </c>
      <c r="N36" s="46">
        <f t="shared" si="9"/>
        <v>72950</v>
      </c>
      <c r="O36" s="47">
        <f t="shared" si="1"/>
        <v>29.702768729641694</v>
      </c>
      <c r="P36" s="9"/>
    </row>
    <row r="37" spans="1:119">
      <c r="A37" s="12"/>
      <c r="B37" s="25">
        <v>369.9</v>
      </c>
      <c r="C37" s="20" t="s">
        <v>45</v>
      </c>
      <c r="D37" s="46">
        <v>39582</v>
      </c>
      <c r="E37" s="46">
        <v>0</v>
      </c>
      <c r="F37" s="46">
        <v>0</v>
      </c>
      <c r="G37" s="46">
        <v>0</v>
      </c>
      <c r="H37" s="46">
        <v>0</v>
      </c>
      <c r="I37" s="46">
        <v>2174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41756</v>
      </c>
      <c r="O37" s="47">
        <f t="shared" si="1"/>
        <v>17.001628664495115</v>
      </c>
      <c r="P37" s="9"/>
    </row>
    <row r="38" spans="1:119" ht="15.75">
      <c r="A38" s="29" t="s">
        <v>31</v>
      </c>
      <c r="B38" s="30"/>
      <c r="C38" s="31"/>
      <c r="D38" s="32">
        <f t="shared" ref="D38:M38" si="11">SUM(D39:D40)</f>
        <v>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565803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565803</v>
      </c>
      <c r="O38" s="45">
        <f t="shared" si="1"/>
        <v>230.37581433224756</v>
      </c>
      <c r="P38" s="9"/>
    </row>
    <row r="39" spans="1:119">
      <c r="A39" s="12"/>
      <c r="B39" s="25">
        <v>388.1</v>
      </c>
      <c r="C39" s="20" t="s">
        <v>63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-4474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-4474</v>
      </c>
      <c r="O39" s="47">
        <f t="shared" si="1"/>
        <v>-1.8216612377850163</v>
      </c>
      <c r="P39" s="9"/>
    </row>
    <row r="40" spans="1:119" ht="15.75" thickBot="1">
      <c r="A40" s="12"/>
      <c r="B40" s="25">
        <v>389.4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570277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570277</v>
      </c>
      <c r="O40" s="47">
        <f t="shared" si="1"/>
        <v>232.19747557003257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2">SUM(D5,D13,D15,D21,D28,D31,D38)</f>
        <v>2075051</v>
      </c>
      <c r="E41" s="15">
        <f t="shared" si="12"/>
        <v>0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1665614</v>
      </c>
      <c r="J41" s="15">
        <f t="shared" si="12"/>
        <v>0</v>
      </c>
      <c r="K41" s="15">
        <f t="shared" si="12"/>
        <v>97107</v>
      </c>
      <c r="L41" s="15">
        <f t="shared" si="12"/>
        <v>0</v>
      </c>
      <c r="M41" s="15">
        <f t="shared" si="12"/>
        <v>0</v>
      </c>
      <c r="N41" s="15">
        <f t="shared" si="9"/>
        <v>3837772</v>
      </c>
      <c r="O41" s="38">
        <f t="shared" si="1"/>
        <v>1562.6107491856678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64</v>
      </c>
      <c r="M43" s="118"/>
      <c r="N43" s="118"/>
      <c r="O43" s="43">
        <v>2456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1202966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1202966</v>
      </c>
      <c r="O5" s="33">
        <f t="shared" ref="O5:O40" si="1">(N5/O$42)</f>
        <v>480.03431763766957</v>
      </c>
      <c r="P5" s="6"/>
    </row>
    <row r="6" spans="1:133">
      <c r="A6" s="12"/>
      <c r="B6" s="25">
        <v>311</v>
      </c>
      <c r="C6" s="20" t="s">
        <v>1</v>
      </c>
      <c r="D6" s="46">
        <v>568869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568869</v>
      </c>
      <c r="O6" s="47">
        <f t="shared" si="1"/>
        <v>227.00279329608938</v>
      </c>
      <c r="P6" s="9"/>
    </row>
    <row r="7" spans="1:133">
      <c r="A7" s="12"/>
      <c r="B7" s="25">
        <v>312.10000000000002</v>
      </c>
      <c r="C7" s="20" t="s">
        <v>9</v>
      </c>
      <c r="D7" s="46">
        <v>87099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87099</v>
      </c>
      <c r="O7" s="47">
        <f t="shared" si="1"/>
        <v>34.756185155626497</v>
      </c>
      <c r="P7" s="9"/>
    </row>
    <row r="8" spans="1:133">
      <c r="A8" s="12"/>
      <c r="B8" s="25">
        <v>312.60000000000002</v>
      </c>
      <c r="C8" s="20" t="s">
        <v>10</v>
      </c>
      <c r="D8" s="46">
        <v>128907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128907</v>
      </c>
      <c r="O8" s="47">
        <f t="shared" si="1"/>
        <v>51.439345570630486</v>
      </c>
      <c r="P8" s="9"/>
    </row>
    <row r="9" spans="1:133">
      <c r="A9" s="12"/>
      <c r="B9" s="25">
        <v>314.10000000000002</v>
      </c>
      <c r="C9" s="20" t="s">
        <v>11</v>
      </c>
      <c r="D9" s="46">
        <v>240703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240703</v>
      </c>
      <c r="O9" s="47">
        <f t="shared" si="1"/>
        <v>96.050678371907424</v>
      </c>
      <c r="P9" s="9"/>
    </row>
    <row r="10" spans="1:133">
      <c r="A10" s="12"/>
      <c r="B10" s="25">
        <v>314.8</v>
      </c>
      <c r="C10" s="20" t="s">
        <v>12</v>
      </c>
      <c r="D10" s="46">
        <v>24050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24050</v>
      </c>
      <c r="O10" s="47">
        <f t="shared" si="1"/>
        <v>9.5969672785315243</v>
      </c>
      <c r="P10" s="9"/>
    </row>
    <row r="11" spans="1:133">
      <c r="A11" s="12"/>
      <c r="B11" s="25">
        <v>315</v>
      </c>
      <c r="C11" s="20" t="s">
        <v>13</v>
      </c>
      <c r="D11" s="46">
        <v>143702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143702</v>
      </c>
      <c r="O11" s="47">
        <f t="shared" si="1"/>
        <v>57.343176376695929</v>
      </c>
      <c r="P11" s="9"/>
    </row>
    <row r="12" spans="1:133">
      <c r="A12" s="12"/>
      <c r="B12" s="25">
        <v>316</v>
      </c>
      <c r="C12" s="20" t="s">
        <v>14</v>
      </c>
      <c r="D12" s="46">
        <v>9636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9636</v>
      </c>
      <c r="O12" s="47">
        <f t="shared" si="1"/>
        <v>3.8451715881883479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185515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185515</v>
      </c>
      <c r="O13" s="45">
        <f t="shared" si="1"/>
        <v>74.028332003192332</v>
      </c>
      <c r="P13" s="10"/>
    </row>
    <row r="14" spans="1:133">
      <c r="A14" s="12"/>
      <c r="B14" s="25">
        <v>323.10000000000002</v>
      </c>
      <c r="C14" s="20" t="s">
        <v>16</v>
      </c>
      <c r="D14" s="46">
        <v>185515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185515</v>
      </c>
      <c r="O14" s="47">
        <f t="shared" si="1"/>
        <v>74.028332003192332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SUM(D16:D20)</f>
        <v>232392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232392</v>
      </c>
      <c r="O15" s="45">
        <f t="shared" si="1"/>
        <v>92.734237829209903</v>
      </c>
      <c r="P15" s="10"/>
    </row>
    <row r="16" spans="1:133">
      <c r="A16" s="12"/>
      <c r="B16" s="25">
        <v>331.2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</v>
      </c>
      <c r="O16" s="47">
        <f t="shared" si="1"/>
        <v>0.39904229848363926</v>
      </c>
      <c r="P16" s="9"/>
    </row>
    <row r="17" spans="1:16">
      <c r="A17" s="12"/>
      <c r="B17" s="25">
        <v>335.12</v>
      </c>
      <c r="C17" s="20" t="s">
        <v>21</v>
      </c>
      <c r="D17" s="46">
        <v>100048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100048</v>
      </c>
      <c r="O17" s="47">
        <f t="shared" si="1"/>
        <v>39.923383878691141</v>
      </c>
      <c r="P17" s="9"/>
    </row>
    <row r="18" spans="1:16">
      <c r="A18" s="12"/>
      <c r="B18" s="25">
        <v>335.14</v>
      </c>
      <c r="C18" s="20" t="s">
        <v>22</v>
      </c>
      <c r="D18" s="46">
        <v>1029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1029</v>
      </c>
      <c r="O18" s="47">
        <f t="shared" si="1"/>
        <v>0.41061452513966479</v>
      </c>
      <c r="P18" s="9"/>
    </row>
    <row r="19" spans="1:16">
      <c r="A19" s="12"/>
      <c r="B19" s="25">
        <v>335.15</v>
      </c>
      <c r="C19" s="20" t="s">
        <v>23</v>
      </c>
      <c r="D19" s="46">
        <v>1110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1110</v>
      </c>
      <c r="O19" s="47">
        <f t="shared" si="1"/>
        <v>0.44293695131683958</v>
      </c>
      <c r="P19" s="9"/>
    </row>
    <row r="20" spans="1:16">
      <c r="A20" s="12"/>
      <c r="B20" s="25">
        <v>335.18</v>
      </c>
      <c r="C20" s="20" t="s">
        <v>24</v>
      </c>
      <c r="D20" s="46">
        <v>129205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129205</v>
      </c>
      <c r="O20" s="47">
        <f t="shared" si="1"/>
        <v>51.55826017557861</v>
      </c>
      <c r="P20" s="9"/>
    </row>
    <row r="21" spans="1:16" ht="15.75">
      <c r="A21" s="29" t="s">
        <v>29</v>
      </c>
      <c r="B21" s="30"/>
      <c r="C21" s="31"/>
      <c r="D21" s="32">
        <f t="shared" ref="D21:M21" si="6">SUM(D22:D27)</f>
        <v>318369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965547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1283916</v>
      </c>
      <c r="O21" s="45">
        <f t="shared" si="1"/>
        <v>512.33679169992024</v>
      </c>
      <c r="P21" s="10"/>
    </row>
    <row r="22" spans="1:16">
      <c r="A22" s="12"/>
      <c r="B22" s="25">
        <v>343.3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339150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339150</v>
      </c>
      <c r="O22" s="47">
        <f t="shared" si="1"/>
        <v>135.33519553072625</v>
      </c>
      <c r="P22" s="9"/>
    </row>
    <row r="23" spans="1:16">
      <c r="A23" s="12"/>
      <c r="B23" s="25">
        <v>343.4</v>
      </c>
      <c r="C23" s="20" t="s">
        <v>33</v>
      </c>
      <c r="D23" s="46">
        <v>242060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242060</v>
      </c>
      <c r="O23" s="47">
        <f t="shared" si="1"/>
        <v>96.592178770949715</v>
      </c>
      <c r="P23" s="9"/>
    </row>
    <row r="24" spans="1:16">
      <c r="A24" s="12"/>
      <c r="B24" s="25">
        <v>343.5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626397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626397</v>
      </c>
      <c r="O24" s="47">
        <f t="shared" si="1"/>
        <v>249.95889864325619</v>
      </c>
      <c r="P24" s="9"/>
    </row>
    <row r="25" spans="1:16">
      <c r="A25" s="12"/>
      <c r="B25" s="25">
        <v>343.8</v>
      </c>
      <c r="C25" s="20" t="s">
        <v>35</v>
      </c>
      <c r="D25" s="46">
        <v>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5000</v>
      </c>
      <c r="O25" s="47">
        <f t="shared" si="1"/>
        <v>1.9952114924181963</v>
      </c>
      <c r="P25" s="9"/>
    </row>
    <row r="26" spans="1:16">
      <c r="A26" s="12"/>
      <c r="B26" s="25">
        <v>343.9</v>
      </c>
      <c r="C26" s="20" t="s">
        <v>36</v>
      </c>
      <c r="D26" s="46">
        <v>69909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69909</v>
      </c>
      <c r="O26" s="47">
        <f t="shared" si="1"/>
        <v>27.896648044692739</v>
      </c>
      <c r="P26" s="9"/>
    </row>
    <row r="27" spans="1:16">
      <c r="A27" s="12"/>
      <c r="B27" s="25">
        <v>347.4</v>
      </c>
      <c r="C27" s="20" t="s">
        <v>37</v>
      </c>
      <c r="D27" s="46">
        <v>1400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1400</v>
      </c>
      <c r="O27" s="47">
        <f t="shared" si="1"/>
        <v>0.55865921787709494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SUM(D29:D30)</f>
        <v>22803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ref="N28:N40" si="9">SUM(D28:M28)</f>
        <v>22803</v>
      </c>
      <c r="O28" s="45">
        <f t="shared" si="1"/>
        <v>9.0993615323224262</v>
      </c>
      <c r="P28" s="10"/>
    </row>
    <row r="29" spans="1:16">
      <c r="A29" s="13"/>
      <c r="B29" s="39">
        <v>351.1</v>
      </c>
      <c r="C29" s="21" t="s">
        <v>40</v>
      </c>
      <c r="D29" s="46">
        <v>21320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21320</v>
      </c>
      <c r="O29" s="47">
        <f t="shared" si="1"/>
        <v>8.5075818036711883</v>
      </c>
      <c r="P29" s="9"/>
    </row>
    <row r="30" spans="1:16">
      <c r="A30" s="13"/>
      <c r="B30" s="39">
        <v>351.4</v>
      </c>
      <c r="C30" s="21" t="s">
        <v>41</v>
      </c>
      <c r="D30" s="46">
        <v>1483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1483</v>
      </c>
      <c r="O30" s="47">
        <f t="shared" si="1"/>
        <v>0.59177972865123707</v>
      </c>
      <c r="P30" s="9"/>
    </row>
    <row r="31" spans="1:16" ht="15.75">
      <c r="A31" s="29" t="s">
        <v>2</v>
      </c>
      <c r="B31" s="30"/>
      <c r="C31" s="31"/>
      <c r="D31" s="32">
        <f t="shared" ref="D31:M31" si="10">SUM(D32:D36)</f>
        <v>209710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14890</v>
      </c>
      <c r="J31" s="32">
        <f t="shared" si="10"/>
        <v>0</v>
      </c>
      <c r="K31" s="32">
        <f t="shared" si="10"/>
        <v>311810</v>
      </c>
      <c r="L31" s="32">
        <f t="shared" si="10"/>
        <v>0</v>
      </c>
      <c r="M31" s="32">
        <f t="shared" si="10"/>
        <v>0</v>
      </c>
      <c r="N31" s="32">
        <f t="shared" si="9"/>
        <v>536410</v>
      </c>
      <c r="O31" s="45">
        <f t="shared" si="1"/>
        <v>214.05027932960894</v>
      </c>
      <c r="P31" s="10"/>
    </row>
    <row r="32" spans="1:16">
      <c r="A32" s="12"/>
      <c r="B32" s="25">
        <v>361.1</v>
      </c>
      <c r="C32" s="20" t="s">
        <v>42</v>
      </c>
      <c r="D32" s="46">
        <v>440</v>
      </c>
      <c r="E32" s="46">
        <v>0</v>
      </c>
      <c r="F32" s="46">
        <v>0</v>
      </c>
      <c r="G32" s="46">
        <v>0</v>
      </c>
      <c r="H32" s="46">
        <v>0</v>
      </c>
      <c r="I32" s="46">
        <v>3059</v>
      </c>
      <c r="J32" s="46">
        <v>0</v>
      </c>
      <c r="K32" s="46">
        <v>31967</v>
      </c>
      <c r="L32" s="46">
        <v>0</v>
      </c>
      <c r="M32" s="46">
        <v>0</v>
      </c>
      <c r="N32" s="46">
        <f t="shared" si="9"/>
        <v>35466</v>
      </c>
      <c r="O32" s="47">
        <f t="shared" si="1"/>
        <v>14.15243415802075</v>
      </c>
      <c r="P32" s="9"/>
    </row>
    <row r="33" spans="1:119">
      <c r="A33" s="12"/>
      <c r="B33" s="25">
        <v>361.3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198369</v>
      </c>
      <c r="L33" s="46">
        <v>0</v>
      </c>
      <c r="M33" s="46">
        <v>0</v>
      </c>
      <c r="N33" s="46">
        <f t="shared" si="9"/>
        <v>198369</v>
      </c>
      <c r="O33" s="47">
        <f t="shared" si="1"/>
        <v>79.157621707901043</v>
      </c>
      <c r="P33" s="9"/>
    </row>
    <row r="34" spans="1:119">
      <c r="A34" s="12"/>
      <c r="B34" s="25">
        <v>366</v>
      </c>
      <c r="C34" s="20" t="s">
        <v>58</v>
      </c>
      <c r="D34" s="46">
        <v>193809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193809</v>
      </c>
      <c r="O34" s="47">
        <f t="shared" si="1"/>
        <v>77.337988826815646</v>
      </c>
      <c r="P34" s="9"/>
    </row>
    <row r="35" spans="1:119">
      <c r="A35" s="12"/>
      <c r="B35" s="25">
        <v>368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81474</v>
      </c>
      <c r="L35" s="46">
        <v>0</v>
      </c>
      <c r="M35" s="46">
        <v>0</v>
      </c>
      <c r="N35" s="46">
        <f t="shared" si="9"/>
        <v>81474</v>
      </c>
      <c r="O35" s="47">
        <f t="shared" si="1"/>
        <v>32.511572226656028</v>
      </c>
      <c r="P35" s="9"/>
    </row>
    <row r="36" spans="1:119">
      <c r="A36" s="12"/>
      <c r="B36" s="25">
        <v>369.9</v>
      </c>
      <c r="C36" s="20" t="s">
        <v>45</v>
      </c>
      <c r="D36" s="46">
        <v>15461</v>
      </c>
      <c r="E36" s="46">
        <v>0</v>
      </c>
      <c r="F36" s="46">
        <v>0</v>
      </c>
      <c r="G36" s="46">
        <v>0</v>
      </c>
      <c r="H36" s="46">
        <v>0</v>
      </c>
      <c r="I36" s="46">
        <v>11831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27292</v>
      </c>
      <c r="O36" s="47">
        <f t="shared" si="1"/>
        <v>10.890662410215484</v>
      </c>
      <c r="P36" s="9"/>
    </row>
    <row r="37" spans="1:119" ht="15.75">
      <c r="A37" s="29" t="s">
        <v>31</v>
      </c>
      <c r="B37" s="30"/>
      <c r="C37" s="31"/>
      <c r="D37" s="32">
        <f t="shared" ref="D37:M37" si="11">SUM(D38:D39)</f>
        <v>45500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4977232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5022732</v>
      </c>
      <c r="O37" s="45">
        <f t="shared" si="1"/>
        <v>2004.2825219473264</v>
      </c>
      <c r="P37" s="9"/>
    </row>
    <row r="38" spans="1:119">
      <c r="A38" s="12"/>
      <c r="B38" s="25">
        <v>381</v>
      </c>
      <c r="C38" s="20" t="s">
        <v>46</v>
      </c>
      <c r="D38" s="46">
        <v>45500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45500</v>
      </c>
      <c r="O38" s="47">
        <f t="shared" si="1"/>
        <v>18.156424581005588</v>
      </c>
      <c r="P38" s="9"/>
    </row>
    <row r="39" spans="1:119" ht="15.75" thickBot="1">
      <c r="A39" s="12"/>
      <c r="B39" s="25">
        <v>389.4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4977232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4977232</v>
      </c>
      <c r="O39" s="47">
        <f t="shared" si="1"/>
        <v>1986.1260973663209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2">SUM(D5,D13,D15,D21,D28,D31,D37)</f>
        <v>2217255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5957669</v>
      </c>
      <c r="J40" s="15">
        <f t="shared" si="12"/>
        <v>0</v>
      </c>
      <c r="K40" s="15">
        <f t="shared" si="12"/>
        <v>311810</v>
      </c>
      <c r="L40" s="15">
        <f t="shared" si="12"/>
        <v>0</v>
      </c>
      <c r="M40" s="15">
        <f t="shared" si="12"/>
        <v>0</v>
      </c>
      <c r="N40" s="15">
        <f t="shared" si="9"/>
        <v>8486734</v>
      </c>
      <c r="O40" s="38">
        <f t="shared" si="1"/>
        <v>3386.5658419792499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59</v>
      </c>
      <c r="M42" s="118"/>
      <c r="N42" s="118"/>
      <c r="O42" s="43">
        <v>2506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60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L42:N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1231070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1231070</v>
      </c>
      <c r="O5" s="33">
        <f t="shared" ref="O5:O42" si="1">(N5/O$44)</f>
        <v>488.32606108687031</v>
      </c>
      <c r="P5" s="6"/>
    </row>
    <row r="6" spans="1:133">
      <c r="A6" s="12"/>
      <c r="B6" s="25">
        <v>311</v>
      </c>
      <c r="C6" s="20" t="s">
        <v>1</v>
      </c>
      <c r="D6" s="46">
        <v>585749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585749</v>
      </c>
      <c r="O6" s="47">
        <f t="shared" si="1"/>
        <v>232.34787782625943</v>
      </c>
      <c r="P6" s="9"/>
    </row>
    <row r="7" spans="1:133">
      <c r="A7" s="12"/>
      <c r="B7" s="25">
        <v>312.10000000000002</v>
      </c>
      <c r="C7" s="20" t="s">
        <v>9</v>
      </c>
      <c r="D7" s="46">
        <v>84745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84745</v>
      </c>
      <c r="O7" s="47">
        <f t="shared" si="1"/>
        <v>33.615628718762395</v>
      </c>
      <c r="P7" s="9"/>
    </row>
    <row r="8" spans="1:133">
      <c r="A8" s="12"/>
      <c r="B8" s="25">
        <v>312.60000000000002</v>
      </c>
      <c r="C8" s="20" t="s">
        <v>10</v>
      </c>
      <c r="D8" s="46">
        <v>135004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135004</v>
      </c>
      <c r="O8" s="47">
        <f t="shared" si="1"/>
        <v>53.551765172550574</v>
      </c>
      <c r="P8" s="9"/>
    </row>
    <row r="9" spans="1:133">
      <c r="A9" s="12"/>
      <c r="B9" s="25">
        <v>314.10000000000002</v>
      </c>
      <c r="C9" s="20" t="s">
        <v>11</v>
      </c>
      <c r="D9" s="46">
        <v>194291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194291</v>
      </c>
      <c r="O9" s="47">
        <f t="shared" si="1"/>
        <v>77.069020230067437</v>
      </c>
      <c r="P9" s="9"/>
    </row>
    <row r="10" spans="1:133">
      <c r="A10" s="12"/>
      <c r="B10" s="25">
        <v>314.8</v>
      </c>
      <c r="C10" s="20" t="s">
        <v>12</v>
      </c>
      <c r="D10" s="46">
        <v>26329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26329</v>
      </c>
      <c r="O10" s="47">
        <f t="shared" si="1"/>
        <v>10.443871479571598</v>
      </c>
      <c r="P10" s="9"/>
    </row>
    <row r="11" spans="1:133">
      <c r="A11" s="12"/>
      <c r="B11" s="25">
        <v>315</v>
      </c>
      <c r="C11" s="20" t="s">
        <v>13</v>
      </c>
      <c r="D11" s="46">
        <v>192009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192009</v>
      </c>
      <c r="O11" s="47">
        <f t="shared" si="1"/>
        <v>76.163823879412931</v>
      </c>
      <c r="P11" s="9"/>
    </row>
    <row r="12" spans="1:133">
      <c r="A12" s="12"/>
      <c r="B12" s="25">
        <v>316</v>
      </c>
      <c r="C12" s="20" t="s">
        <v>14</v>
      </c>
      <c r="D12" s="46">
        <v>12943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12943</v>
      </c>
      <c r="O12" s="47">
        <f t="shared" si="1"/>
        <v>5.1340737802459344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167018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167018</v>
      </c>
      <c r="O13" s="45">
        <f t="shared" si="1"/>
        <v>66.250694168980559</v>
      </c>
      <c r="P13" s="10"/>
    </row>
    <row r="14" spans="1:133">
      <c r="A14" s="12"/>
      <c r="B14" s="25">
        <v>323.10000000000002</v>
      </c>
      <c r="C14" s="20" t="s">
        <v>16</v>
      </c>
      <c r="D14" s="46">
        <v>166959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166959</v>
      </c>
      <c r="O14" s="47">
        <f t="shared" si="1"/>
        <v>66.227290757635856</v>
      </c>
      <c r="P14" s="9"/>
    </row>
    <row r="15" spans="1:133">
      <c r="A15" s="12"/>
      <c r="B15" s="25">
        <v>329</v>
      </c>
      <c r="C15" s="20" t="s">
        <v>17</v>
      </c>
      <c r="D15" s="46">
        <v>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</v>
      </c>
      <c r="O15" s="47">
        <f t="shared" si="1"/>
        <v>2.3403411344704483E-2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SUM(D17:D22)</f>
        <v>719278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719278</v>
      </c>
      <c r="O16" s="45">
        <f t="shared" si="1"/>
        <v>285.31455771519239</v>
      </c>
      <c r="P16" s="10"/>
    </row>
    <row r="17" spans="1:16">
      <c r="A17" s="12"/>
      <c r="B17" s="25">
        <v>331.2</v>
      </c>
      <c r="C17" s="20" t="s">
        <v>18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1000</v>
      </c>
      <c r="O17" s="47">
        <f t="shared" si="1"/>
        <v>0.3966679888932963</v>
      </c>
      <c r="P17" s="9"/>
    </row>
    <row r="18" spans="1:16">
      <c r="A18" s="12"/>
      <c r="B18" s="25">
        <v>334.7</v>
      </c>
      <c r="C18" s="20" t="s">
        <v>20</v>
      </c>
      <c r="D18" s="46">
        <v>488898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488898</v>
      </c>
      <c r="O18" s="47">
        <f t="shared" si="1"/>
        <v>193.93018643395479</v>
      </c>
      <c r="P18" s="9"/>
    </row>
    <row r="19" spans="1:16">
      <c r="A19" s="12"/>
      <c r="B19" s="25">
        <v>335.12</v>
      </c>
      <c r="C19" s="20" t="s">
        <v>21</v>
      </c>
      <c r="D19" s="46">
        <v>98594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98594</v>
      </c>
      <c r="O19" s="47">
        <f t="shared" si="1"/>
        <v>39.109083696945653</v>
      </c>
      <c r="P19" s="9"/>
    </row>
    <row r="20" spans="1:16">
      <c r="A20" s="12"/>
      <c r="B20" s="25">
        <v>335.14</v>
      </c>
      <c r="C20" s="20" t="s">
        <v>22</v>
      </c>
      <c r="D20" s="46">
        <v>2370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2370</v>
      </c>
      <c r="O20" s="47">
        <f t="shared" si="1"/>
        <v>0.94010313367711229</v>
      </c>
      <c r="P20" s="9"/>
    </row>
    <row r="21" spans="1:16">
      <c r="A21" s="12"/>
      <c r="B21" s="25">
        <v>335.15</v>
      </c>
      <c r="C21" s="20" t="s">
        <v>23</v>
      </c>
      <c r="D21" s="46">
        <v>1087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1087</v>
      </c>
      <c r="O21" s="47">
        <f t="shared" si="1"/>
        <v>0.43117810392701311</v>
      </c>
      <c r="P21" s="9"/>
    </row>
    <row r="22" spans="1:16">
      <c r="A22" s="12"/>
      <c r="B22" s="25">
        <v>335.18</v>
      </c>
      <c r="C22" s="20" t="s">
        <v>24</v>
      </c>
      <c r="D22" s="46">
        <v>127329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127329</v>
      </c>
      <c r="O22" s="47">
        <f t="shared" si="1"/>
        <v>50.507338357794524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SUM(D24:D30)</f>
        <v>330512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972447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1302959</v>
      </c>
      <c r="O23" s="45">
        <f t="shared" si="1"/>
        <v>516.84212614042042</v>
      </c>
      <c r="P23" s="10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380861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380861</v>
      </c>
      <c r="O24" s="47">
        <f t="shared" si="1"/>
        <v>151.07536691788974</v>
      </c>
      <c r="P24" s="9"/>
    </row>
    <row r="25" spans="1:16">
      <c r="A25" s="12"/>
      <c r="B25" s="25">
        <v>343.4</v>
      </c>
      <c r="C25" s="20" t="s">
        <v>33</v>
      </c>
      <c r="D25" s="46">
        <v>246183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246183</v>
      </c>
      <c r="O25" s="47">
        <f t="shared" si="1"/>
        <v>97.652915509718369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591586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591586</v>
      </c>
      <c r="O26" s="47">
        <f t="shared" si="1"/>
        <v>234.66322887742959</v>
      </c>
      <c r="P26" s="9"/>
    </row>
    <row r="27" spans="1:16">
      <c r="A27" s="12"/>
      <c r="B27" s="25">
        <v>343.8</v>
      </c>
      <c r="C27" s="20" t="s">
        <v>35</v>
      </c>
      <c r="D27" s="46">
        <v>19300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19300</v>
      </c>
      <c r="O27" s="47">
        <f t="shared" si="1"/>
        <v>7.6556921856406186</v>
      </c>
      <c r="P27" s="9"/>
    </row>
    <row r="28" spans="1:16">
      <c r="A28" s="12"/>
      <c r="B28" s="25">
        <v>343.9</v>
      </c>
      <c r="C28" s="20" t="s">
        <v>36</v>
      </c>
      <c r="D28" s="46">
        <v>63412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63412</v>
      </c>
      <c r="O28" s="47">
        <f t="shared" si="1"/>
        <v>25.153510511701704</v>
      </c>
      <c r="P28" s="9"/>
    </row>
    <row r="29" spans="1:16">
      <c r="A29" s="12"/>
      <c r="B29" s="25">
        <v>347.4</v>
      </c>
      <c r="C29" s="20" t="s">
        <v>37</v>
      </c>
      <c r="D29" s="46">
        <v>1247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1247</v>
      </c>
      <c r="O29" s="47">
        <f t="shared" si="1"/>
        <v>0.49464498214994052</v>
      </c>
      <c r="P29" s="9"/>
    </row>
    <row r="30" spans="1:16">
      <c r="A30" s="12"/>
      <c r="B30" s="25">
        <v>348.23</v>
      </c>
      <c r="C30" s="20" t="s">
        <v>55</v>
      </c>
      <c r="D30" s="46">
        <v>370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8">SUM(D30:M30)</f>
        <v>370</v>
      </c>
      <c r="O30" s="47">
        <f t="shared" si="1"/>
        <v>0.14676715589051964</v>
      </c>
      <c r="P30" s="9"/>
    </row>
    <row r="31" spans="1:16" ht="15.75">
      <c r="A31" s="29" t="s">
        <v>30</v>
      </c>
      <c r="B31" s="30"/>
      <c r="C31" s="31"/>
      <c r="D31" s="32">
        <f t="shared" ref="D31:M31" si="9">SUM(D32:D33)</f>
        <v>10887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10887</v>
      </c>
      <c r="O31" s="45">
        <f t="shared" si="1"/>
        <v>4.318524395081317</v>
      </c>
      <c r="P31" s="10"/>
    </row>
    <row r="32" spans="1:16">
      <c r="A32" s="13"/>
      <c r="B32" s="39">
        <v>351.1</v>
      </c>
      <c r="C32" s="21" t="s">
        <v>40</v>
      </c>
      <c r="D32" s="46">
        <v>10404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10404</v>
      </c>
      <c r="O32" s="47">
        <f t="shared" si="1"/>
        <v>4.1269337564458546</v>
      </c>
      <c r="P32" s="9"/>
    </row>
    <row r="33" spans="1:119">
      <c r="A33" s="13"/>
      <c r="B33" s="39">
        <v>351.4</v>
      </c>
      <c r="C33" s="21" t="s">
        <v>41</v>
      </c>
      <c r="D33" s="46">
        <v>483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483</v>
      </c>
      <c r="O33" s="47">
        <f t="shared" si="1"/>
        <v>0.19159063863546211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SUM(D35:D38)</f>
        <v>4520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14944</v>
      </c>
      <c r="J34" s="32">
        <f t="shared" si="10"/>
        <v>0</v>
      </c>
      <c r="K34" s="32">
        <f t="shared" si="10"/>
        <v>60557</v>
      </c>
      <c r="L34" s="32">
        <f t="shared" si="10"/>
        <v>0</v>
      </c>
      <c r="M34" s="32">
        <f t="shared" si="10"/>
        <v>0</v>
      </c>
      <c r="N34" s="32">
        <f t="shared" si="8"/>
        <v>80021</v>
      </c>
      <c r="O34" s="45">
        <f t="shared" si="1"/>
        <v>31.741769139230463</v>
      </c>
      <c r="P34" s="10"/>
    </row>
    <row r="35" spans="1:119">
      <c r="A35" s="12"/>
      <c r="B35" s="25">
        <v>361.1</v>
      </c>
      <c r="C35" s="20" t="s">
        <v>42</v>
      </c>
      <c r="D35" s="46">
        <v>179</v>
      </c>
      <c r="E35" s="46">
        <v>0</v>
      </c>
      <c r="F35" s="46">
        <v>0</v>
      </c>
      <c r="G35" s="46">
        <v>0</v>
      </c>
      <c r="H35" s="46">
        <v>0</v>
      </c>
      <c r="I35" s="46">
        <v>5999</v>
      </c>
      <c r="J35" s="46">
        <v>0</v>
      </c>
      <c r="K35" s="46">
        <v>41847</v>
      </c>
      <c r="L35" s="46">
        <v>0</v>
      </c>
      <c r="M35" s="46">
        <v>0</v>
      </c>
      <c r="N35" s="46">
        <f t="shared" si="8"/>
        <v>48025</v>
      </c>
      <c r="O35" s="47">
        <f t="shared" si="1"/>
        <v>19.049980166600555</v>
      </c>
      <c r="P35" s="9"/>
    </row>
    <row r="36" spans="1:119">
      <c r="A36" s="12"/>
      <c r="B36" s="25">
        <v>361.3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-64874</v>
      </c>
      <c r="L36" s="46">
        <v>0</v>
      </c>
      <c r="M36" s="46">
        <v>0</v>
      </c>
      <c r="N36" s="46">
        <f t="shared" si="8"/>
        <v>-64874</v>
      </c>
      <c r="O36" s="47">
        <f t="shared" si="1"/>
        <v>-25.733439111463706</v>
      </c>
      <c r="P36" s="9"/>
    </row>
    <row r="37" spans="1:119">
      <c r="A37" s="12"/>
      <c r="B37" s="25">
        <v>368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83584</v>
      </c>
      <c r="L37" s="46">
        <v>0</v>
      </c>
      <c r="M37" s="46">
        <v>0</v>
      </c>
      <c r="N37" s="46">
        <f t="shared" si="8"/>
        <v>83584</v>
      </c>
      <c r="O37" s="47">
        <f t="shared" si="1"/>
        <v>33.155097183657276</v>
      </c>
      <c r="P37" s="9"/>
    </row>
    <row r="38" spans="1:119">
      <c r="A38" s="12"/>
      <c r="B38" s="25">
        <v>369.9</v>
      </c>
      <c r="C38" s="20" t="s">
        <v>45</v>
      </c>
      <c r="D38" s="46">
        <v>4341</v>
      </c>
      <c r="E38" s="46">
        <v>0</v>
      </c>
      <c r="F38" s="46">
        <v>0</v>
      </c>
      <c r="G38" s="46">
        <v>0</v>
      </c>
      <c r="H38" s="46">
        <v>0</v>
      </c>
      <c r="I38" s="46">
        <v>8945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13286</v>
      </c>
      <c r="O38" s="47">
        <f t="shared" si="1"/>
        <v>5.2701309004363344</v>
      </c>
      <c r="P38" s="9"/>
    </row>
    <row r="39" spans="1:119" ht="15.75">
      <c r="A39" s="29" t="s">
        <v>31</v>
      </c>
      <c r="B39" s="30"/>
      <c r="C39" s="31"/>
      <c r="D39" s="32">
        <f t="shared" ref="D39:M39" si="11">SUM(D40:D41)</f>
        <v>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861227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8"/>
        <v>861227</v>
      </c>
      <c r="O39" s="45">
        <f t="shared" si="1"/>
        <v>341.62118207060689</v>
      </c>
      <c r="P39" s="9"/>
    </row>
    <row r="40" spans="1:119">
      <c r="A40" s="12"/>
      <c r="B40" s="25">
        <v>381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16000</v>
      </c>
      <c r="O40" s="47">
        <f t="shared" si="1"/>
        <v>6.3466878222927408</v>
      </c>
      <c r="P40" s="9"/>
    </row>
    <row r="41" spans="1:119" ht="15.75" thickBot="1">
      <c r="A41" s="12"/>
      <c r="B41" s="25">
        <v>389.4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845227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845227</v>
      </c>
      <c r="O41" s="47">
        <f t="shared" si="1"/>
        <v>335.27449424831417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2">SUM(D5,D13,D16,D23,D31,D34,D39)</f>
        <v>2463285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1848618</v>
      </c>
      <c r="J42" s="15">
        <f t="shared" si="12"/>
        <v>0</v>
      </c>
      <c r="K42" s="15">
        <f t="shared" si="12"/>
        <v>60557</v>
      </c>
      <c r="L42" s="15">
        <f t="shared" si="12"/>
        <v>0</v>
      </c>
      <c r="M42" s="15">
        <f t="shared" si="12"/>
        <v>0</v>
      </c>
      <c r="N42" s="15">
        <f t="shared" si="8"/>
        <v>4372460</v>
      </c>
      <c r="O42" s="38">
        <f t="shared" si="1"/>
        <v>1734.4149147163823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54</v>
      </c>
      <c r="M44" s="118"/>
      <c r="N44" s="118"/>
      <c r="O44" s="43">
        <v>2521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60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1169521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1169521</v>
      </c>
      <c r="O5" s="33">
        <f t="shared" ref="O5:O43" si="1">(N5/O$45)</f>
        <v>460.98581001182498</v>
      </c>
      <c r="P5" s="6"/>
    </row>
    <row r="6" spans="1:133">
      <c r="A6" s="12"/>
      <c r="B6" s="25">
        <v>311</v>
      </c>
      <c r="C6" s="20" t="s">
        <v>1</v>
      </c>
      <c r="D6" s="46">
        <v>567522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567522</v>
      </c>
      <c r="O6" s="47">
        <f t="shared" si="1"/>
        <v>223.69806858494286</v>
      </c>
      <c r="P6" s="9"/>
    </row>
    <row r="7" spans="1:133">
      <c r="A7" s="12"/>
      <c r="B7" s="25">
        <v>312.10000000000002</v>
      </c>
      <c r="C7" s="20" t="s">
        <v>9</v>
      </c>
      <c r="D7" s="46">
        <v>91539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91539</v>
      </c>
      <c r="O7" s="47">
        <f t="shared" si="1"/>
        <v>36.081592432006303</v>
      </c>
      <c r="P7" s="9"/>
    </row>
    <row r="8" spans="1:133">
      <c r="A8" s="12"/>
      <c r="B8" s="25">
        <v>312.60000000000002</v>
      </c>
      <c r="C8" s="20" t="s">
        <v>10</v>
      </c>
      <c r="D8" s="46">
        <v>146034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146034</v>
      </c>
      <c r="O8" s="47">
        <f t="shared" si="1"/>
        <v>57.561687031927477</v>
      </c>
      <c r="P8" s="9"/>
    </row>
    <row r="9" spans="1:133">
      <c r="A9" s="12"/>
      <c r="B9" s="25">
        <v>314.10000000000002</v>
      </c>
      <c r="C9" s="20" t="s">
        <v>11</v>
      </c>
      <c r="D9" s="46">
        <v>184456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184456</v>
      </c>
      <c r="O9" s="47">
        <f t="shared" si="1"/>
        <v>72.70634607804493</v>
      </c>
      <c r="P9" s="9"/>
    </row>
    <row r="10" spans="1:133">
      <c r="A10" s="12"/>
      <c r="B10" s="25">
        <v>314.7</v>
      </c>
      <c r="C10" s="20" t="s">
        <v>81</v>
      </c>
      <c r="D10" s="46">
        <v>1157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1157</v>
      </c>
      <c r="O10" s="47">
        <f t="shared" si="1"/>
        <v>0.4560504532912889</v>
      </c>
      <c r="P10" s="9"/>
    </row>
    <row r="11" spans="1:133">
      <c r="A11" s="12"/>
      <c r="B11" s="25">
        <v>314.8</v>
      </c>
      <c r="C11" s="20" t="s">
        <v>12</v>
      </c>
      <c r="D11" s="46">
        <v>28166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28166</v>
      </c>
      <c r="O11" s="47">
        <f t="shared" si="1"/>
        <v>11.102089081592432</v>
      </c>
      <c r="P11" s="9"/>
    </row>
    <row r="12" spans="1:133">
      <c r="A12" s="12"/>
      <c r="B12" s="25">
        <v>315</v>
      </c>
      <c r="C12" s="20" t="s">
        <v>13</v>
      </c>
      <c r="D12" s="46">
        <v>144609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144609</v>
      </c>
      <c r="O12" s="47">
        <f t="shared" si="1"/>
        <v>57</v>
      </c>
      <c r="P12" s="9"/>
    </row>
    <row r="13" spans="1:133">
      <c r="A13" s="12"/>
      <c r="B13" s="25">
        <v>316</v>
      </c>
      <c r="C13" s="20" t="s">
        <v>14</v>
      </c>
      <c r="D13" s="46">
        <v>6038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6038</v>
      </c>
      <c r="O13" s="47">
        <f t="shared" si="1"/>
        <v>2.3799763500197084</v>
      </c>
      <c r="P13" s="9"/>
    </row>
    <row r="14" spans="1:133" ht="15.75">
      <c r="A14" s="29" t="s">
        <v>82</v>
      </c>
      <c r="B14" s="30"/>
      <c r="C14" s="31"/>
      <c r="D14" s="32">
        <f t="shared" ref="D14:M14" si="3">SUM(D15:D16)</f>
        <v>148391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148391</v>
      </c>
      <c r="O14" s="45">
        <f t="shared" si="1"/>
        <v>58.490737091052424</v>
      </c>
      <c r="P14" s="10"/>
    </row>
    <row r="15" spans="1:133">
      <c r="A15" s="12"/>
      <c r="B15" s="25">
        <v>323.10000000000002</v>
      </c>
      <c r="C15" s="20" t="s">
        <v>16</v>
      </c>
      <c r="D15" s="46">
        <v>148340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148340</v>
      </c>
      <c r="O15" s="47">
        <f t="shared" si="1"/>
        <v>58.470634607804492</v>
      </c>
      <c r="P15" s="9"/>
    </row>
    <row r="16" spans="1:133">
      <c r="A16" s="12"/>
      <c r="B16" s="25">
        <v>329</v>
      </c>
      <c r="C16" s="20" t="s">
        <v>83</v>
      </c>
      <c r="D16" s="46">
        <v>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51</v>
      </c>
      <c r="O16" s="47">
        <f t="shared" si="1"/>
        <v>2.0102483247930628E-2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SUM(D18:D23)</f>
        <v>303705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303705</v>
      </c>
      <c r="O17" s="45">
        <f t="shared" si="1"/>
        <v>119.71028774142688</v>
      </c>
      <c r="P17" s="10"/>
    </row>
    <row r="18" spans="1:16">
      <c r="A18" s="12"/>
      <c r="B18" s="25">
        <v>331.2</v>
      </c>
      <c r="C18" s="20" t="s">
        <v>18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1000</v>
      </c>
      <c r="O18" s="47">
        <f t="shared" si="1"/>
        <v>0.39416633819471819</v>
      </c>
      <c r="P18" s="9"/>
    </row>
    <row r="19" spans="1:16">
      <c r="A19" s="12"/>
      <c r="B19" s="25">
        <v>334.7</v>
      </c>
      <c r="C19" s="20" t="s">
        <v>20</v>
      </c>
      <c r="D19" s="46">
        <v>70276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70276</v>
      </c>
      <c r="O19" s="47">
        <f t="shared" si="1"/>
        <v>27.700433582972014</v>
      </c>
      <c r="P19" s="9"/>
    </row>
    <row r="20" spans="1:16">
      <c r="A20" s="12"/>
      <c r="B20" s="25">
        <v>335.12</v>
      </c>
      <c r="C20" s="20" t="s">
        <v>21</v>
      </c>
      <c r="D20" s="46">
        <v>99507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99507</v>
      </c>
      <c r="O20" s="47">
        <f t="shared" si="1"/>
        <v>39.22230981474182</v>
      </c>
      <c r="P20" s="9"/>
    </row>
    <row r="21" spans="1:16">
      <c r="A21" s="12"/>
      <c r="B21" s="25">
        <v>335.14</v>
      </c>
      <c r="C21" s="20" t="s">
        <v>22</v>
      </c>
      <c r="D21" s="46">
        <v>1399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1399</v>
      </c>
      <c r="O21" s="47">
        <f t="shared" si="1"/>
        <v>0.55143870713441068</v>
      </c>
      <c r="P21" s="9"/>
    </row>
    <row r="22" spans="1:16">
      <c r="A22" s="12"/>
      <c r="B22" s="25">
        <v>335.15</v>
      </c>
      <c r="C22" s="20" t="s">
        <v>23</v>
      </c>
      <c r="D22" s="46">
        <v>719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719</v>
      </c>
      <c r="O22" s="47">
        <f t="shared" si="1"/>
        <v>0.28340559716200237</v>
      </c>
      <c r="P22" s="9"/>
    </row>
    <row r="23" spans="1:16">
      <c r="A23" s="12"/>
      <c r="B23" s="25">
        <v>335.18</v>
      </c>
      <c r="C23" s="20" t="s">
        <v>24</v>
      </c>
      <c r="D23" s="46">
        <v>130804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130804</v>
      </c>
      <c r="O23" s="47">
        <f t="shared" si="1"/>
        <v>51.558533701221918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SUM(D25:D31)</f>
        <v>323858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930005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1253863</v>
      </c>
      <c r="O24" s="45">
        <f t="shared" si="1"/>
        <v>494.2305873078439</v>
      </c>
      <c r="P24" s="10"/>
    </row>
    <row r="25" spans="1:16">
      <c r="A25" s="12"/>
      <c r="B25" s="25">
        <v>343.3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368560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7">SUM(D25:M25)</f>
        <v>368560</v>
      </c>
      <c r="O25" s="47">
        <f t="shared" si="1"/>
        <v>145.27394560504533</v>
      </c>
      <c r="P25" s="9"/>
    </row>
    <row r="26" spans="1:16">
      <c r="A26" s="12"/>
      <c r="B26" s="25">
        <v>343.4</v>
      </c>
      <c r="C26" s="20" t="s">
        <v>33</v>
      </c>
      <c r="D26" s="46">
        <v>247150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247150</v>
      </c>
      <c r="O26" s="47">
        <f t="shared" si="1"/>
        <v>97.418210484824598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561445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561445</v>
      </c>
      <c r="O27" s="47">
        <f t="shared" si="1"/>
        <v>221.30271974773353</v>
      </c>
      <c r="P27" s="9"/>
    </row>
    <row r="28" spans="1:16">
      <c r="A28" s="12"/>
      <c r="B28" s="25">
        <v>343.8</v>
      </c>
      <c r="C28" s="20" t="s">
        <v>35</v>
      </c>
      <c r="D28" s="46">
        <v>13500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13500</v>
      </c>
      <c r="O28" s="47">
        <f t="shared" si="1"/>
        <v>5.3212455656286952</v>
      </c>
      <c r="P28" s="9"/>
    </row>
    <row r="29" spans="1:16">
      <c r="A29" s="12"/>
      <c r="B29" s="25">
        <v>343.9</v>
      </c>
      <c r="C29" s="20" t="s">
        <v>36</v>
      </c>
      <c r="D29" s="46">
        <v>61566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61566</v>
      </c>
      <c r="O29" s="47">
        <f t="shared" si="1"/>
        <v>24.267244777296018</v>
      </c>
      <c r="P29" s="9"/>
    </row>
    <row r="30" spans="1:16">
      <c r="A30" s="12"/>
      <c r="B30" s="25">
        <v>347.4</v>
      </c>
      <c r="C30" s="20" t="s">
        <v>37</v>
      </c>
      <c r="D30" s="46">
        <v>1400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1400</v>
      </c>
      <c r="O30" s="47">
        <f t="shared" si="1"/>
        <v>0.55183287347260546</v>
      </c>
      <c r="P30" s="9"/>
    </row>
    <row r="31" spans="1:16">
      <c r="A31" s="12"/>
      <c r="B31" s="25">
        <v>348.23</v>
      </c>
      <c r="C31" s="20" t="s">
        <v>55</v>
      </c>
      <c r="D31" s="46">
        <v>242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242</v>
      </c>
      <c r="O31" s="47">
        <f t="shared" si="1"/>
        <v>9.5388253843121801E-2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SUM(D33:D34)</f>
        <v>17671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17671</v>
      </c>
      <c r="O32" s="45">
        <f t="shared" si="1"/>
        <v>6.9653133622388648</v>
      </c>
      <c r="P32" s="10"/>
    </row>
    <row r="33" spans="1:119">
      <c r="A33" s="13"/>
      <c r="B33" s="39">
        <v>351.1</v>
      </c>
      <c r="C33" s="21" t="s">
        <v>40</v>
      </c>
      <c r="D33" s="46">
        <v>16801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16801</v>
      </c>
      <c r="O33" s="47">
        <f t="shared" si="1"/>
        <v>6.6223886480094603</v>
      </c>
      <c r="P33" s="9"/>
    </row>
    <row r="34" spans="1:119">
      <c r="A34" s="13"/>
      <c r="B34" s="39">
        <v>351.4</v>
      </c>
      <c r="C34" s="21" t="s">
        <v>41</v>
      </c>
      <c r="D34" s="46">
        <v>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870</v>
      </c>
      <c r="O34" s="47">
        <f t="shared" si="1"/>
        <v>0.34292471422940479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SUM(D36:D40)</f>
        <v>26072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29724</v>
      </c>
      <c r="J35" s="32">
        <f t="shared" si="9"/>
        <v>0</v>
      </c>
      <c r="K35" s="32">
        <f t="shared" si="9"/>
        <v>-124996</v>
      </c>
      <c r="L35" s="32">
        <f t="shared" si="9"/>
        <v>0</v>
      </c>
      <c r="M35" s="32">
        <f t="shared" si="9"/>
        <v>0</v>
      </c>
      <c r="N35" s="32">
        <f t="shared" ref="N35:N43" si="10">SUM(D35:M35)</f>
        <v>-69200</v>
      </c>
      <c r="O35" s="45">
        <f t="shared" si="1"/>
        <v>-27.276310603074496</v>
      </c>
      <c r="P35" s="10"/>
    </row>
    <row r="36" spans="1:119">
      <c r="A36" s="12"/>
      <c r="B36" s="25">
        <v>361.1</v>
      </c>
      <c r="C36" s="20" t="s">
        <v>42</v>
      </c>
      <c r="D36" s="46">
        <v>1796</v>
      </c>
      <c r="E36" s="46">
        <v>0</v>
      </c>
      <c r="F36" s="46">
        <v>0</v>
      </c>
      <c r="G36" s="46">
        <v>0</v>
      </c>
      <c r="H36" s="46">
        <v>0</v>
      </c>
      <c r="I36" s="46">
        <v>12383</v>
      </c>
      <c r="J36" s="46">
        <v>0</v>
      </c>
      <c r="K36" s="46">
        <v>45267</v>
      </c>
      <c r="L36" s="46">
        <v>0</v>
      </c>
      <c r="M36" s="46">
        <v>0</v>
      </c>
      <c r="N36" s="46">
        <f t="shared" si="10"/>
        <v>59446</v>
      </c>
      <c r="O36" s="47">
        <f t="shared" si="1"/>
        <v>23.431612140323217</v>
      </c>
      <c r="P36" s="9"/>
    </row>
    <row r="37" spans="1:119">
      <c r="A37" s="12"/>
      <c r="B37" s="25">
        <v>361.3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-273625</v>
      </c>
      <c r="L37" s="46">
        <v>0</v>
      </c>
      <c r="M37" s="46">
        <v>0</v>
      </c>
      <c r="N37" s="46">
        <f t="shared" si="10"/>
        <v>-273625</v>
      </c>
      <c r="O37" s="47">
        <f t="shared" si="1"/>
        <v>-107.85376428852976</v>
      </c>
      <c r="P37" s="9"/>
    </row>
    <row r="38" spans="1:119">
      <c r="A38" s="12"/>
      <c r="B38" s="25">
        <v>365</v>
      </c>
      <c r="C38" s="20" t="s">
        <v>62</v>
      </c>
      <c r="D38" s="46">
        <v>19339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19339</v>
      </c>
      <c r="O38" s="47">
        <f t="shared" si="1"/>
        <v>7.622782814347655</v>
      </c>
      <c r="P38" s="9"/>
    </row>
    <row r="39" spans="1:119">
      <c r="A39" s="12"/>
      <c r="B39" s="25">
        <v>368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103362</v>
      </c>
      <c r="L39" s="46">
        <v>0</v>
      </c>
      <c r="M39" s="46">
        <v>0</v>
      </c>
      <c r="N39" s="46">
        <f t="shared" si="10"/>
        <v>103362</v>
      </c>
      <c r="O39" s="47">
        <f t="shared" si="1"/>
        <v>40.741821048482457</v>
      </c>
      <c r="P39" s="9"/>
    </row>
    <row r="40" spans="1:119">
      <c r="A40" s="12"/>
      <c r="B40" s="25">
        <v>369.9</v>
      </c>
      <c r="C40" s="20" t="s">
        <v>45</v>
      </c>
      <c r="D40" s="46">
        <v>4937</v>
      </c>
      <c r="E40" s="46">
        <v>0</v>
      </c>
      <c r="F40" s="46">
        <v>0</v>
      </c>
      <c r="G40" s="46">
        <v>0</v>
      </c>
      <c r="H40" s="46">
        <v>0</v>
      </c>
      <c r="I40" s="46">
        <v>17341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22278</v>
      </c>
      <c r="O40" s="47">
        <f t="shared" si="1"/>
        <v>8.7812376823019314</v>
      </c>
      <c r="P40" s="9"/>
    </row>
    <row r="41" spans="1:119" ht="15.75">
      <c r="A41" s="29" t="s">
        <v>31</v>
      </c>
      <c r="B41" s="30"/>
      <c r="C41" s="31"/>
      <c r="D41" s="32">
        <f t="shared" ref="D41:M41" si="11">SUM(D42:D42)</f>
        <v>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1305801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1305801</v>
      </c>
      <c r="O41" s="45">
        <f t="shared" si="1"/>
        <v>514.70279858100116</v>
      </c>
      <c r="P41" s="9"/>
    </row>
    <row r="42" spans="1:119" ht="15.75" thickBot="1">
      <c r="A42" s="12"/>
      <c r="B42" s="25">
        <v>389.4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1305801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1305801</v>
      </c>
      <c r="O42" s="47">
        <f t="shared" si="1"/>
        <v>514.70279858100116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2">SUM(D5,D14,D17,D24,D32,D35,D41)</f>
        <v>1989218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2265530</v>
      </c>
      <c r="J43" s="15">
        <f t="shared" si="12"/>
        <v>0</v>
      </c>
      <c r="K43" s="15">
        <f t="shared" si="12"/>
        <v>-124996</v>
      </c>
      <c r="L43" s="15">
        <f t="shared" si="12"/>
        <v>0</v>
      </c>
      <c r="M43" s="15">
        <f t="shared" si="12"/>
        <v>0</v>
      </c>
      <c r="N43" s="15">
        <f t="shared" si="10"/>
        <v>4129752</v>
      </c>
      <c r="O43" s="38">
        <f t="shared" si="1"/>
        <v>1627.8092234923138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84</v>
      </c>
      <c r="M45" s="118"/>
      <c r="N45" s="118"/>
      <c r="O45" s="43">
        <v>2537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120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121</v>
      </c>
      <c r="N4" s="35" t="s">
        <v>8</v>
      </c>
      <c r="O4" s="35" t="s">
        <v>122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SUM(D6:D12)</f>
        <v>1451804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1451804</v>
      </c>
      <c r="P5" s="33">
        <f t="shared" ref="P5:P45" si="1">(O5/P$47)</f>
        <v>548.6787603930461</v>
      </c>
      <c r="Q5" s="6"/>
    </row>
    <row r="6" spans="1:134">
      <c r="A6" s="12"/>
      <c r="B6" s="25">
        <v>311</v>
      </c>
      <c r="C6" s="20" t="s">
        <v>1</v>
      </c>
      <c r="D6" s="46">
        <v>687436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687436</v>
      </c>
      <c r="P6" s="47">
        <f t="shared" si="1"/>
        <v>259.80196523053667</v>
      </c>
      <c r="Q6" s="9"/>
    </row>
    <row r="7" spans="1:134">
      <c r="A7" s="12"/>
      <c r="B7" s="25">
        <v>312.41000000000003</v>
      </c>
      <c r="C7" s="20" t="s">
        <v>124</v>
      </c>
      <c r="D7" s="46">
        <v>126530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126530</v>
      </c>
      <c r="P7" s="47">
        <f t="shared" si="1"/>
        <v>47.819349962207106</v>
      </c>
      <c r="Q7" s="9"/>
    </row>
    <row r="8" spans="1:134">
      <c r="A8" s="12"/>
      <c r="B8" s="25">
        <v>312.51</v>
      </c>
      <c r="C8" s="20" t="s">
        <v>125</v>
      </c>
      <c r="D8" s="46">
        <v>13774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13774</v>
      </c>
      <c r="P8" s="47">
        <f t="shared" si="1"/>
        <v>5.205593348450491</v>
      </c>
      <c r="Q8" s="9"/>
    </row>
    <row r="9" spans="1:134">
      <c r="A9" s="12"/>
      <c r="B9" s="25">
        <v>312.52</v>
      </c>
      <c r="C9" s="20" t="s">
        <v>126</v>
      </c>
      <c r="D9" s="46">
        <v>42142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42142</v>
      </c>
      <c r="P9" s="47">
        <f t="shared" si="1"/>
        <v>15.926681783824641</v>
      </c>
      <c r="Q9" s="9"/>
    </row>
    <row r="10" spans="1:134">
      <c r="A10" s="12"/>
      <c r="B10" s="25">
        <v>314.10000000000002</v>
      </c>
      <c r="C10" s="20" t="s">
        <v>11</v>
      </c>
      <c r="D10" s="46">
        <v>506807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506807</v>
      </c>
      <c r="P10" s="47">
        <f t="shared" si="1"/>
        <v>191.53703703703704</v>
      </c>
      <c r="Q10" s="9"/>
    </row>
    <row r="11" spans="1:134">
      <c r="A11" s="12"/>
      <c r="B11" s="25">
        <v>314.8</v>
      </c>
      <c r="C11" s="20" t="s">
        <v>12</v>
      </c>
      <c r="D11" s="46">
        <v>23138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23138</v>
      </c>
      <c r="P11" s="47">
        <f t="shared" si="1"/>
        <v>8.744520030234316</v>
      </c>
      <c r="Q11" s="9"/>
    </row>
    <row r="12" spans="1:134">
      <c r="A12" s="12"/>
      <c r="B12" s="25">
        <v>315.2</v>
      </c>
      <c r="C12" s="20" t="s">
        <v>127</v>
      </c>
      <c r="D12" s="46">
        <v>51977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51977</v>
      </c>
      <c r="P12" s="47">
        <f t="shared" si="1"/>
        <v>19.64361300075586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8408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8408</v>
      </c>
      <c r="P13" s="45">
        <f t="shared" si="1"/>
        <v>3.1776266061980349</v>
      </c>
      <c r="Q13" s="10"/>
    </row>
    <row r="14" spans="1:134">
      <c r="A14" s="12"/>
      <c r="B14" s="25">
        <v>329.5</v>
      </c>
      <c r="C14" s="20" t="s">
        <v>128</v>
      </c>
      <c r="D14" s="46">
        <v>8408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8408</v>
      </c>
      <c r="P14" s="47">
        <f t="shared" si="1"/>
        <v>3.1776266061980349</v>
      </c>
      <c r="Q14" s="9"/>
    </row>
    <row r="15" spans="1:134" ht="15.75">
      <c r="A15" s="29" t="s">
        <v>129</v>
      </c>
      <c r="B15" s="30"/>
      <c r="C15" s="31"/>
      <c r="D15" s="32">
        <f t="shared" ref="D15:N15" si="5">SUM(D16:D26)</f>
        <v>2207719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419931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2627650</v>
      </c>
      <c r="P15" s="45">
        <f t="shared" si="1"/>
        <v>993.06500377928944</v>
      </c>
      <c r="Q15" s="10"/>
    </row>
    <row r="16" spans="1:134">
      <c r="A16" s="12"/>
      <c r="B16" s="25">
        <v>331.1</v>
      </c>
      <c r="C16" s="20" t="s">
        <v>108</v>
      </c>
      <c r="D16" s="46">
        <v>974992</v>
      </c>
      <c r="E16" s="46">
        <v>0</v>
      </c>
      <c r="F16" s="46">
        <v>0</v>
      </c>
      <c r="G16" s="46">
        <v>0</v>
      </c>
      <c r="H16" s="46">
        <v>0</v>
      </c>
      <c r="I16" s="46">
        <v>258966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1233958</v>
      </c>
      <c r="P16" s="47">
        <f t="shared" si="1"/>
        <v>466.34845049130763</v>
      </c>
      <c r="Q16" s="9"/>
    </row>
    <row r="17" spans="1:17">
      <c r="A17" s="12"/>
      <c r="B17" s="25">
        <v>331.5</v>
      </c>
      <c r="C17" s="20" t="s">
        <v>116</v>
      </c>
      <c r="D17" s="46">
        <v>5848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5" si="6">SUM(D17:N17)</f>
        <v>5848</v>
      </c>
      <c r="P17" s="47">
        <f t="shared" si="1"/>
        <v>2.2101284958427816</v>
      </c>
      <c r="Q17" s="9"/>
    </row>
    <row r="18" spans="1:17">
      <c r="A18" s="12"/>
      <c r="B18" s="25">
        <v>334.2</v>
      </c>
      <c r="C18" s="20" t="s">
        <v>96</v>
      </c>
      <c r="D18" s="46">
        <v>67204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67204</v>
      </c>
      <c r="P18" s="47">
        <f t="shared" si="1"/>
        <v>25.398337112622826</v>
      </c>
      <c r="Q18" s="9"/>
    </row>
    <row r="19" spans="1:17">
      <c r="A19" s="12"/>
      <c r="B19" s="25">
        <v>334.39</v>
      </c>
      <c r="C19" s="20" t="s">
        <v>136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150815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150815</v>
      </c>
      <c r="P19" s="47">
        <f t="shared" si="1"/>
        <v>56.9973544973545</v>
      </c>
      <c r="Q19" s="9"/>
    </row>
    <row r="20" spans="1:17">
      <c r="A20" s="12"/>
      <c r="B20" s="25">
        <v>334.49</v>
      </c>
      <c r="C20" s="20" t="s">
        <v>91</v>
      </c>
      <c r="D20" s="46">
        <v>198679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198679</v>
      </c>
      <c r="P20" s="47">
        <f t="shared" si="1"/>
        <v>75.086545729402872</v>
      </c>
      <c r="Q20" s="9"/>
    </row>
    <row r="21" spans="1:17">
      <c r="A21" s="12"/>
      <c r="B21" s="25">
        <v>335.125</v>
      </c>
      <c r="C21" s="20" t="s">
        <v>130</v>
      </c>
      <c r="D21" s="46">
        <v>178368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178368</v>
      </c>
      <c r="P21" s="47">
        <f t="shared" si="1"/>
        <v>67.410430839002274</v>
      </c>
      <c r="Q21" s="9"/>
    </row>
    <row r="22" spans="1:17">
      <c r="A22" s="12"/>
      <c r="B22" s="25">
        <v>335.14</v>
      </c>
      <c r="C22" s="20" t="s">
        <v>74</v>
      </c>
      <c r="D22" s="46">
        <v>798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798</v>
      </c>
      <c r="P22" s="47">
        <f t="shared" si="1"/>
        <v>0.30158730158730157</v>
      </c>
      <c r="Q22" s="9"/>
    </row>
    <row r="23" spans="1:17">
      <c r="A23" s="12"/>
      <c r="B23" s="25">
        <v>335.15</v>
      </c>
      <c r="C23" s="20" t="s">
        <v>75</v>
      </c>
      <c r="D23" s="46">
        <v>1843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1843</v>
      </c>
      <c r="P23" s="47">
        <f t="shared" si="1"/>
        <v>0.69652305366591083</v>
      </c>
      <c r="Q23" s="9"/>
    </row>
    <row r="24" spans="1:17">
      <c r="A24" s="12"/>
      <c r="B24" s="25">
        <v>335.18</v>
      </c>
      <c r="C24" s="20" t="s">
        <v>131</v>
      </c>
      <c r="D24" s="46">
        <v>443031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443031</v>
      </c>
      <c r="P24" s="47">
        <f t="shared" si="1"/>
        <v>167.43424036281178</v>
      </c>
      <c r="Q24" s="9"/>
    </row>
    <row r="25" spans="1:17">
      <c r="A25" s="12"/>
      <c r="B25" s="25">
        <v>335.19</v>
      </c>
      <c r="C25" s="20" t="s">
        <v>132</v>
      </c>
      <c r="D25" s="46">
        <v>334456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334456</v>
      </c>
      <c r="P25" s="47">
        <f t="shared" si="1"/>
        <v>126.40060468631897</v>
      </c>
      <c r="Q25" s="9"/>
    </row>
    <row r="26" spans="1:17">
      <c r="A26" s="12"/>
      <c r="B26" s="25">
        <v>337.9</v>
      </c>
      <c r="C26" s="20" t="s">
        <v>133</v>
      </c>
      <c r="D26" s="46">
        <v>2500</v>
      </c>
      <c r="E26" s="46">
        <v>0</v>
      </c>
      <c r="F26" s="46">
        <v>0</v>
      </c>
      <c r="G26" s="46">
        <v>0</v>
      </c>
      <c r="H26" s="46">
        <v>0</v>
      </c>
      <c r="I26" s="46">
        <v>10150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7">SUM(D26:N26)</f>
        <v>12650</v>
      </c>
      <c r="P26" s="47">
        <f t="shared" si="1"/>
        <v>4.7808012093726378</v>
      </c>
      <c r="Q26" s="9"/>
    </row>
    <row r="27" spans="1:17" ht="15.75">
      <c r="A27" s="29" t="s">
        <v>29</v>
      </c>
      <c r="B27" s="30"/>
      <c r="C27" s="31"/>
      <c r="D27" s="32">
        <f t="shared" ref="D27:N27" si="8">SUM(D28:D35)</f>
        <v>404646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1374824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>SUM(D27:N27)</f>
        <v>1779470</v>
      </c>
      <c r="P27" s="45">
        <f t="shared" si="1"/>
        <v>672.51322751322755</v>
      </c>
      <c r="Q27" s="10"/>
    </row>
    <row r="28" spans="1:17">
      <c r="A28" s="12"/>
      <c r="B28" s="25">
        <v>341.9</v>
      </c>
      <c r="C28" s="20" t="s">
        <v>105</v>
      </c>
      <c r="D28" s="46">
        <v>3145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9">SUM(D28:N28)</f>
        <v>3145</v>
      </c>
      <c r="P28" s="47">
        <f t="shared" si="1"/>
        <v>1.1885865457294029</v>
      </c>
      <c r="Q28" s="9"/>
    </row>
    <row r="29" spans="1:17">
      <c r="A29" s="12"/>
      <c r="B29" s="25">
        <v>342.2</v>
      </c>
      <c r="C29" s="20" t="s">
        <v>92</v>
      </c>
      <c r="D29" s="46">
        <v>35327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35327</v>
      </c>
      <c r="P29" s="47">
        <f t="shared" si="1"/>
        <v>13.351095993953138</v>
      </c>
      <c r="Q29" s="9"/>
    </row>
    <row r="30" spans="1:17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474271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474271</v>
      </c>
      <c r="P30" s="47">
        <f t="shared" si="1"/>
        <v>179.24074074074073</v>
      </c>
      <c r="Q30" s="9"/>
    </row>
    <row r="31" spans="1:17">
      <c r="A31" s="12"/>
      <c r="B31" s="25">
        <v>343.4</v>
      </c>
      <c r="C31" s="20" t="s">
        <v>33</v>
      </c>
      <c r="D31" s="46">
        <v>254928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254928</v>
      </c>
      <c r="P31" s="47">
        <f t="shared" si="1"/>
        <v>96.344671201814066</v>
      </c>
      <c r="Q31" s="9"/>
    </row>
    <row r="32" spans="1:17">
      <c r="A32" s="12"/>
      <c r="B32" s="25">
        <v>343.5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900553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900553</v>
      </c>
      <c r="P32" s="47">
        <f t="shared" si="1"/>
        <v>340.34504913076341</v>
      </c>
      <c r="Q32" s="9"/>
    </row>
    <row r="33" spans="1:120">
      <c r="A33" s="12"/>
      <c r="B33" s="25">
        <v>343.8</v>
      </c>
      <c r="C33" s="20" t="s">
        <v>35</v>
      </c>
      <c r="D33" s="46">
        <v>31300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31300</v>
      </c>
      <c r="P33" s="47">
        <f t="shared" si="1"/>
        <v>11.8291761148904</v>
      </c>
      <c r="Q33" s="9"/>
    </row>
    <row r="34" spans="1:120">
      <c r="A34" s="12"/>
      <c r="B34" s="25">
        <v>343.9</v>
      </c>
      <c r="C34" s="20" t="s">
        <v>36</v>
      </c>
      <c r="D34" s="46">
        <v>77946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77946</v>
      </c>
      <c r="P34" s="47">
        <f t="shared" si="1"/>
        <v>29.458049886621314</v>
      </c>
      <c r="Q34" s="9"/>
    </row>
    <row r="35" spans="1:120">
      <c r="A35" s="12"/>
      <c r="B35" s="25">
        <v>347.4</v>
      </c>
      <c r="C35" s="20" t="s">
        <v>37</v>
      </c>
      <c r="D35" s="46">
        <v>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2000</v>
      </c>
      <c r="P35" s="47">
        <f t="shared" si="1"/>
        <v>0.75585789871504161</v>
      </c>
      <c r="Q35" s="9"/>
    </row>
    <row r="36" spans="1:120" ht="15.75">
      <c r="A36" s="29" t="s">
        <v>30</v>
      </c>
      <c r="B36" s="30"/>
      <c r="C36" s="31"/>
      <c r="D36" s="32">
        <f t="shared" ref="D36:N36" si="10">SUM(D37:D37)</f>
        <v>23431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>SUM(D36:N36)</f>
        <v>23431</v>
      </c>
      <c r="P36" s="45">
        <f t="shared" si="1"/>
        <v>8.8552532123960699</v>
      </c>
      <c r="Q36" s="10"/>
    </row>
    <row r="37" spans="1:120">
      <c r="A37" s="13"/>
      <c r="B37" s="39">
        <v>354</v>
      </c>
      <c r="C37" s="21" t="s">
        <v>117</v>
      </c>
      <c r="D37" s="46">
        <v>23431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1">SUM(D37:N37)</f>
        <v>23431</v>
      </c>
      <c r="P37" s="47">
        <f t="shared" si="1"/>
        <v>8.8552532123960699</v>
      </c>
      <c r="Q37" s="9"/>
    </row>
    <row r="38" spans="1:120" ht="15.75">
      <c r="A38" s="29" t="s">
        <v>2</v>
      </c>
      <c r="B38" s="30"/>
      <c r="C38" s="31"/>
      <c r="D38" s="32">
        <f t="shared" ref="D38:N38" si="12">SUM(D39:D42)</f>
        <v>23503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22115</v>
      </c>
      <c r="J38" s="32">
        <f t="shared" si="12"/>
        <v>0</v>
      </c>
      <c r="K38" s="32">
        <f t="shared" si="12"/>
        <v>-588397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>SUM(D38:N38)</f>
        <v>-542779</v>
      </c>
      <c r="P38" s="45">
        <f t="shared" si="1"/>
        <v>-205.13189720332576</v>
      </c>
      <c r="Q38" s="10"/>
    </row>
    <row r="39" spans="1:120">
      <c r="A39" s="12"/>
      <c r="B39" s="25">
        <v>361.1</v>
      </c>
      <c r="C39" s="20" t="s">
        <v>42</v>
      </c>
      <c r="D39" s="46">
        <v>14471</v>
      </c>
      <c r="E39" s="46">
        <v>0</v>
      </c>
      <c r="F39" s="46">
        <v>0</v>
      </c>
      <c r="G39" s="46">
        <v>0</v>
      </c>
      <c r="H39" s="46">
        <v>0</v>
      </c>
      <c r="I39" s="46">
        <v>11753</v>
      </c>
      <c r="J39" s="46">
        <v>0</v>
      </c>
      <c r="K39" s="46">
        <v>62732</v>
      </c>
      <c r="L39" s="46">
        <v>0</v>
      </c>
      <c r="M39" s="46">
        <v>0</v>
      </c>
      <c r="N39" s="46">
        <v>0</v>
      </c>
      <c r="O39" s="46">
        <f>SUM(D39:N39)</f>
        <v>88956</v>
      </c>
      <c r="P39" s="47">
        <f t="shared" si="1"/>
        <v>33.61904761904762</v>
      </c>
      <c r="Q39" s="9"/>
    </row>
    <row r="40" spans="1:120">
      <c r="A40" s="12"/>
      <c r="B40" s="25">
        <v>361.3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-513172</v>
      </c>
      <c r="L40" s="46">
        <v>0</v>
      </c>
      <c r="M40" s="46">
        <v>0</v>
      </c>
      <c r="N40" s="46">
        <v>0</v>
      </c>
      <c r="O40" s="46">
        <f t="shared" ref="O40:O44" si="13">SUM(D40:N40)</f>
        <v>-513172</v>
      </c>
      <c r="P40" s="47">
        <f t="shared" si="1"/>
        <v>-193.94255479969766</v>
      </c>
      <c r="Q40" s="9"/>
    </row>
    <row r="41" spans="1:120">
      <c r="A41" s="12"/>
      <c r="B41" s="25">
        <v>368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-137957</v>
      </c>
      <c r="L41" s="46">
        <v>0</v>
      </c>
      <c r="M41" s="46">
        <v>0</v>
      </c>
      <c r="N41" s="46">
        <v>0</v>
      </c>
      <c r="O41" s="46">
        <f t="shared" si="13"/>
        <v>-137957</v>
      </c>
      <c r="P41" s="47">
        <f t="shared" si="1"/>
        <v>-52.137944066515495</v>
      </c>
      <c r="Q41" s="9"/>
    </row>
    <row r="42" spans="1:120">
      <c r="A42" s="12"/>
      <c r="B42" s="25">
        <v>369.9</v>
      </c>
      <c r="C42" s="20" t="s">
        <v>45</v>
      </c>
      <c r="D42" s="46">
        <v>9032</v>
      </c>
      <c r="E42" s="46">
        <v>0</v>
      </c>
      <c r="F42" s="46">
        <v>0</v>
      </c>
      <c r="G42" s="46">
        <v>0</v>
      </c>
      <c r="H42" s="46">
        <v>0</v>
      </c>
      <c r="I42" s="46">
        <v>10362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19394</v>
      </c>
      <c r="P42" s="47">
        <f t="shared" si="1"/>
        <v>7.3295540438397584</v>
      </c>
      <c r="Q42" s="9"/>
    </row>
    <row r="43" spans="1:120" ht="15.75">
      <c r="A43" s="29" t="s">
        <v>31</v>
      </c>
      <c r="B43" s="30"/>
      <c r="C43" s="31"/>
      <c r="D43" s="32">
        <f t="shared" ref="D43:N43" si="14">SUM(D44:D44)</f>
        <v>0</v>
      </c>
      <c r="E43" s="32">
        <f t="shared" si="14"/>
        <v>0</v>
      </c>
      <c r="F43" s="32">
        <f t="shared" si="14"/>
        <v>0</v>
      </c>
      <c r="G43" s="32">
        <f t="shared" si="14"/>
        <v>0</v>
      </c>
      <c r="H43" s="32">
        <f t="shared" si="14"/>
        <v>0</v>
      </c>
      <c r="I43" s="32">
        <f t="shared" si="14"/>
        <v>4579</v>
      </c>
      <c r="J43" s="32">
        <f t="shared" si="14"/>
        <v>0</v>
      </c>
      <c r="K43" s="32">
        <f t="shared" si="14"/>
        <v>0</v>
      </c>
      <c r="L43" s="32">
        <f t="shared" si="14"/>
        <v>0</v>
      </c>
      <c r="M43" s="32">
        <f t="shared" si="14"/>
        <v>0</v>
      </c>
      <c r="N43" s="32">
        <f t="shared" si="14"/>
        <v>0</v>
      </c>
      <c r="O43" s="32">
        <f t="shared" si="13"/>
        <v>4579</v>
      </c>
      <c r="P43" s="45">
        <f t="shared" si="1"/>
        <v>1.7305366591080877</v>
      </c>
      <c r="Q43" s="9"/>
    </row>
    <row r="44" spans="1:120" ht="15.75" thickBot="1">
      <c r="A44" s="12"/>
      <c r="B44" s="25">
        <v>381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4579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4579</v>
      </c>
      <c r="P44" s="47">
        <f t="shared" si="1"/>
        <v>1.7305366591080877</v>
      </c>
      <c r="Q44" s="9"/>
    </row>
    <row r="45" spans="1:120" ht="16.5" thickBot="1">
      <c r="A45" s="14" t="s">
        <v>38</v>
      </c>
      <c r="B45" s="23"/>
      <c r="C45" s="22"/>
      <c r="D45" s="15">
        <f t="shared" ref="D45:N45" si="15">SUM(D5,D13,D15,D27,D36,D38,D43)</f>
        <v>4119511</v>
      </c>
      <c r="E45" s="15">
        <f t="shared" si="15"/>
        <v>0</v>
      </c>
      <c r="F45" s="15">
        <f t="shared" si="15"/>
        <v>0</v>
      </c>
      <c r="G45" s="15">
        <f t="shared" si="15"/>
        <v>0</v>
      </c>
      <c r="H45" s="15">
        <f t="shared" si="15"/>
        <v>0</v>
      </c>
      <c r="I45" s="15">
        <f t="shared" si="15"/>
        <v>1821449</v>
      </c>
      <c r="J45" s="15">
        <f t="shared" si="15"/>
        <v>0</v>
      </c>
      <c r="K45" s="15">
        <f t="shared" si="15"/>
        <v>-588397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5352563</v>
      </c>
      <c r="P45" s="38">
        <f t="shared" si="1"/>
        <v>2022.8885109599396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137</v>
      </c>
      <c r="N47" s="118"/>
      <c r="O47" s="118"/>
      <c r="P47" s="43">
        <v>2646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60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120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121</v>
      </c>
      <c r="N4" s="35" t="s">
        <v>8</v>
      </c>
      <c r="O4" s="35" t="s">
        <v>122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SUM(D6:D12)</f>
        <v>1376406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1376406</v>
      </c>
      <c r="P5" s="33">
        <f t="shared" ref="P5:P45" si="1">(O5/P$47)</f>
        <v>524.74494853221506</v>
      </c>
      <c r="Q5" s="6"/>
    </row>
    <row r="6" spans="1:134">
      <c r="A6" s="12"/>
      <c r="B6" s="25">
        <v>311</v>
      </c>
      <c r="C6" s="20" t="s">
        <v>1</v>
      </c>
      <c r="D6" s="46">
        <v>647631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647631</v>
      </c>
      <c r="P6" s="47">
        <f t="shared" si="1"/>
        <v>246.90468928707585</v>
      </c>
      <c r="Q6" s="9"/>
    </row>
    <row r="7" spans="1:134">
      <c r="A7" s="12"/>
      <c r="B7" s="25">
        <v>312.41000000000003</v>
      </c>
      <c r="C7" s="20" t="s">
        <v>124</v>
      </c>
      <c r="D7" s="46">
        <v>130335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130335</v>
      </c>
      <c r="P7" s="47">
        <f t="shared" si="1"/>
        <v>49.689287075867327</v>
      </c>
      <c r="Q7" s="9"/>
    </row>
    <row r="8" spans="1:134">
      <c r="A8" s="12"/>
      <c r="B8" s="25">
        <v>312.51</v>
      </c>
      <c r="C8" s="20" t="s">
        <v>125</v>
      </c>
      <c r="D8" s="46">
        <v>12015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12015</v>
      </c>
      <c r="P8" s="47">
        <f t="shared" si="1"/>
        <v>4.5806328631338165</v>
      </c>
      <c r="Q8" s="9"/>
    </row>
    <row r="9" spans="1:134">
      <c r="A9" s="12"/>
      <c r="B9" s="25">
        <v>312.52</v>
      </c>
      <c r="C9" s="20" t="s">
        <v>126</v>
      </c>
      <c r="D9" s="46">
        <v>47435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47435</v>
      </c>
      <c r="P9" s="47">
        <f t="shared" si="1"/>
        <v>18.084254670224933</v>
      </c>
      <c r="Q9" s="9"/>
    </row>
    <row r="10" spans="1:134">
      <c r="A10" s="12"/>
      <c r="B10" s="25">
        <v>314.10000000000002</v>
      </c>
      <c r="C10" s="20" t="s">
        <v>11</v>
      </c>
      <c r="D10" s="46">
        <v>460052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460052</v>
      </c>
      <c r="P10" s="47">
        <f t="shared" si="1"/>
        <v>175.39153640869233</v>
      </c>
      <c r="Q10" s="9"/>
    </row>
    <row r="11" spans="1:134">
      <c r="A11" s="12"/>
      <c r="B11" s="25">
        <v>314.8</v>
      </c>
      <c r="C11" s="20" t="s">
        <v>12</v>
      </c>
      <c r="D11" s="46">
        <v>22090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22090</v>
      </c>
      <c r="P11" s="47">
        <f t="shared" si="1"/>
        <v>8.4216545939763634</v>
      </c>
      <c r="Q11" s="9"/>
    </row>
    <row r="12" spans="1:134">
      <c r="A12" s="12"/>
      <c r="B12" s="25">
        <v>315.2</v>
      </c>
      <c r="C12" s="20" t="s">
        <v>127</v>
      </c>
      <c r="D12" s="46">
        <v>56848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56848</v>
      </c>
      <c r="P12" s="47">
        <f t="shared" si="1"/>
        <v>21.672893633244378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7757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7757</v>
      </c>
      <c r="P13" s="45">
        <f t="shared" si="1"/>
        <v>2.9573008006099886</v>
      </c>
      <c r="Q13" s="10"/>
    </row>
    <row r="14" spans="1:134">
      <c r="A14" s="12"/>
      <c r="B14" s="25">
        <v>329.5</v>
      </c>
      <c r="C14" s="20" t="s">
        <v>128</v>
      </c>
      <c r="D14" s="46">
        <v>7757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7757</v>
      </c>
      <c r="P14" s="47">
        <f t="shared" si="1"/>
        <v>2.9573008006099886</v>
      </c>
      <c r="Q14" s="9"/>
    </row>
    <row r="15" spans="1:134" ht="15.75">
      <c r="A15" s="29" t="s">
        <v>129</v>
      </c>
      <c r="B15" s="30"/>
      <c r="C15" s="31"/>
      <c r="D15" s="32">
        <f t="shared" ref="D15:N15" si="4">SUM(D16:D26)</f>
        <v>1744703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>SUM(D15:N15)</f>
        <v>1744703</v>
      </c>
      <c r="P15" s="45">
        <f t="shared" si="1"/>
        <v>665.15554708349214</v>
      </c>
      <c r="Q15" s="10"/>
    </row>
    <row r="16" spans="1:134">
      <c r="A16" s="12"/>
      <c r="B16" s="25">
        <v>331.1</v>
      </c>
      <c r="C16" s="20" t="s">
        <v>108</v>
      </c>
      <c r="D16" s="46">
        <v>52812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52812</v>
      </c>
      <c r="P16" s="47">
        <f t="shared" si="1"/>
        <v>20.13419748379718</v>
      </c>
      <c r="Q16" s="9"/>
    </row>
    <row r="17" spans="1:17">
      <c r="A17" s="12"/>
      <c r="B17" s="25">
        <v>331.5</v>
      </c>
      <c r="C17" s="20" t="s">
        <v>116</v>
      </c>
      <c r="D17" s="46">
        <v>640230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5" si="5">SUM(D17:N17)</f>
        <v>640230</v>
      </c>
      <c r="P17" s="47">
        <f t="shared" si="1"/>
        <v>244.08311094166984</v>
      </c>
      <c r="Q17" s="9"/>
    </row>
    <row r="18" spans="1:17">
      <c r="A18" s="12"/>
      <c r="B18" s="25">
        <v>331.7</v>
      </c>
      <c r="C18" s="20" t="s">
        <v>72</v>
      </c>
      <c r="D18" s="46">
        <v>6800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6800</v>
      </c>
      <c r="P18" s="47">
        <f t="shared" si="1"/>
        <v>2.5924513915364087</v>
      </c>
      <c r="Q18" s="9"/>
    </row>
    <row r="19" spans="1:17">
      <c r="A19" s="12"/>
      <c r="B19" s="25">
        <v>334.2</v>
      </c>
      <c r="C19" s="20" t="s">
        <v>96</v>
      </c>
      <c r="D19" s="46">
        <v>72378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72378</v>
      </c>
      <c r="P19" s="47">
        <f t="shared" si="1"/>
        <v>27.5935951200915</v>
      </c>
      <c r="Q19" s="9"/>
    </row>
    <row r="20" spans="1:17">
      <c r="A20" s="12"/>
      <c r="B20" s="25">
        <v>334.49</v>
      </c>
      <c r="C20" s="20" t="s">
        <v>91</v>
      </c>
      <c r="D20" s="46">
        <v>189505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189505</v>
      </c>
      <c r="P20" s="47">
        <f t="shared" si="1"/>
        <v>72.247426610751049</v>
      </c>
      <c r="Q20" s="9"/>
    </row>
    <row r="21" spans="1:17">
      <c r="A21" s="12"/>
      <c r="B21" s="25">
        <v>335.125</v>
      </c>
      <c r="C21" s="20" t="s">
        <v>130</v>
      </c>
      <c r="D21" s="46">
        <v>130074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130074</v>
      </c>
      <c r="P21" s="47">
        <f t="shared" si="1"/>
        <v>49.589782691574534</v>
      </c>
      <c r="Q21" s="9"/>
    </row>
    <row r="22" spans="1:17">
      <c r="A22" s="12"/>
      <c r="B22" s="25">
        <v>335.14</v>
      </c>
      <c r="C22" s="20" t="s">
        <v>74</v>
      </c>
      <c r="D22" s="46">
        <v>1236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1236</v>
      </c>
      <c r="P22" s="47">
        <f t="shared" si="1"/>
        <v>0.47121616469691191</v>
      </c>
      <c r="Q22" s="9"/>
    </row>
    <row r="23" spans="1:17">
      <c r="A23" s="12"/>
      <c r="B23" s="25">
        <v>335.15</v>
      </c>
      <c r="C23" s="20" t="s">
        <v>75</v>
      </c>
      <c r="D23" s="46">
        <v>1281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1281</v>
      </c>
      <c r="P23" s="47">
        <f t="shared" si="1"/>
        <v>0.48837209302325579</v>
      </c>
      <c r="Q23" s="9"/>
    </row>
    <row r="24" spans="1:17">
      <c r="A24" s="12"/>
      <c r="B24" s="25">
        <v>335.18</v>
      </c>
      <c r="C24" s="20" t="s">
        <v>131</v>
      </c>
      <c r="D24" s="46">
        <v>363421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363421</v>
      </c>
      <c r="P24" s="47">
        <f t="shared" si="1"/>
        <v>138.55165840640487</v>
      </c>
      <c r="Q24" s="9"/>
    </row>
    <row r="25" spans="1:17">
      <c r="A25" s="12"/>
      <c r="B25" s="25">
        <v>335.19</v>
      </c>
      <c r="C25" s="20" t="s">
        <v>132</v>
      </c>
      <c r="D25" s="46">
        <v>285254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285254</v>
      </c>
      <c r="P25" s="47">
        <f t="shared" si="1"/>
        <v>108.75104841784217</v>
      </c>
      <c r="Q25" s="9"/>
    </row>
    <row r="26" spans="1:17">
      <c r="A26" s="12"/>
      <c r="B26" s="25">
        <v>337.9</v>
      </c>
      <c r="C26" s="20" t="s">
        <v>133</v>
      </c>
      <c r="D26" s="46">
        <v>1712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1712</v>
      </c>
      <c r="P26" s="47">
        <f t="shared" si="1"/>
        <v>0.65268776210446056</v>
      </c>
      <c r="Q26" s="9"/>
    </row>
    <row r="27" spans="1:17" ht="15.75">
      <c r="A27" s="29" t="s">
        <v>29</v>
      </c>
      <c r="B27" s="30"/>
      <c r="C27" s="31"/>
      <c r="D27" s="32">
        <f t="shared" ref="D27:N27" si="6">SUM(D28:D35)</f>
        <v>389523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1357121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>SUM(D27:N27)</f>
        <v>1746644</v>
      </c>
      <c r="P27" s="45">
        <f t="shared" si="1"/>
        <v>665.8955394586352</v>
      </c>
      <c r="Q27" s="10"/>
    </row>
    <row r="28" spans="1:17">
      <c r="A28" s="12"/>
      <c r="B28" s="25">
        <v>341.9</v>
      </c>
      <c r="C28" s="20" t="s">
        <v>105</v>
      </c>
      <c r="D28" s="46">
        <v>765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7">SUM(D28:N28)</f>
        <v>765</v>
      </c>
      <c r="P28" s="47">
        <f t="shared" si="1"/>
        <v>0.29165078154784596</v>
      </c>
      <c r="Q28" s="9"/>
    </row>
    <row r="29" spans="1:17">
      <c r="A29" s="12"/>
      <c r="B29" s="25">
        <v>342.2</v>
      </c>
      <c r="C29" s="20" t="s">
        <v>92</v>
      </c>
      <c r="D29" s="46">
        <v>36779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36779</v>
      </c>
      <c r="P29" s="47">
        <f t="shared" si="1"/>
        <v>14.021730842546702</v>
      </c>
      <c r="Q29" s="9"/>
    </row>
    <row r="30" spans="1:17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466010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466010</v>
      </c>
      <c r="P30" s="47">
        <f t="shared" si="1"/>
        <v>177.66298131910025</v>
      </c>
      <c r="Q30" s="9"/>
    </row>
    <row r="31" spans="1:17">
      <c r="A31" s="12"/>
      <c r="B31" s="25">
        <v>343.4</v>
      </c>
      <c r="C31" s="20" t="s">
        <v>33</v>
      </c>
      <c r="D31" s="46">
        <v>246134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246134</v>
      </c>
      <c r="P31" s="47">
        <f t="shared" si="1"/>
        <v>93.836828059473888</v>
      </c>
      <c r="Q31" s="9"/>
    </row>
    <row r="32" spans="1:17">
      <c r="A32" s="12"/>
      <c r="B32" s="25">
        <v>343.5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891111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891111</v>
      </c>
      <c r="P32" s="47">
        <f t="shared" si="1"/>
        <v>339.72969881814714</v>
      </c>
      <c r="Q32" s="9"/>
    </row>
    <row r="33" spans="1:120">
      <c r="A33" s="12"/>
      <c r="B33" s="25">
        <v>343.8</v>
      </c>
      <c r="C33" s="20" t="s">
        <v>35</v>
      </c>
      <c r="D33" s="46">
        <v>27800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27800</v>
      </c>
      <c r="P33" s="47">
        <f t="shared" si="1"/>
        <v>10.598551277163553</v>
      </c>
      <c r="Q33" s="9"/>
    </row>
    <row r="34" spans="1:120">
      <c r="A34" s="12"/>
      <c r="B34" s="25">
        <v>343.9</v>
      </c>
      <c r="C34" s="20" t="s">
        <v>36</v>
      </c>
      <c r="D34" s="46">
        <v>76735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76735</v>
      </c>
      <c r="P34" s="47">
        <f t="shared" si="1"/>
        <v>29.254670224933282</v>
      </c>
      <c r="Q34" s="9"/>
    </row>
    <row r="35" spans="1:120">
      <c r="A35" s="12"/>
      <c r="B35" s="25">
        <v>347.4</v>
      </c>
      <c r="C35" s="20" t="s">
        <v>37</v>
      </c>
      <c r="D35" s="46">
        <v>1310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1310</v>
      </c>
      <c r="P35" s="47">
        <f t="shared" si="1"/>
        <v>0.4994281357224552</v>
      </c>
      <c r="Q35" s="9"/>
    </row>
    <row r="36" spans="1:120" ht="15.75">
      <c r="A36" s="29" t="s">
        <v>30</v>
      </c>
      <c r="B36" s="30"/>
      <c r="C36" s="31"/>
      <c r="D36" s="32">
        <f t="shared" ref="D36:N36" si="8">SUM(D37:D37)</f>
        <v>11267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ref="O36:O45" si="9">SUM(D36:N36)</f>
        <v>11267</v>
      </c>
      <c r="P36" s="45">
        <f t="shared" si="1"/>
        <v>4.2954632100648116</v>
      </c>
      <c r="Q36" s="10"/>
    </row>
    <row r="37" spans="1:120">
      <c r="A37" s="13"/>
      <c r="B37" s="39">
        <v>354</v>
      </c>
      <c r="C37" s="21" t="s">
        <v>117</v>
      </c>
      <c r="D37" s="46">
        <v>11267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11267</v>
      </c>
      <c r="P37" s="47">
        <f t="shared" si="1"/>
        <v>4.2954632100648116</v>
      </c>
      <c r="Q37" s="9"/>
    </row>
    <row r="38" spans="1:120" ht="15.75">
      <c r="A38" s="29" t="s">
        <v>2</v>
      </c>
      <c r="B38" s="30"/>
      <c r="C38" s="31"/>
      <c r="D38" s="32">
        <f t="shared" ref="D38:N38" si="10">SUM(D39:D42)</f>
        <v>32011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7956</v>
      </c>
      <c r="J38" s="32">
        <f t="shared" si="10"/>
        <v>0</v>
      </c>
      <c r="K38" s="32">
        <f t="shared" si="10"/>
        <v>804291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9"/>
        <v>844258</v>
      </c>
      <c r="P38" s="45">
        <f t="shared" si="1"/>
        <v>321.8673274876096</v>
      </c>
      <c r="Q38" s="10"/>
    </row>
    <row r="39" spans="1:120">
      <c r="A39" s="12"/>
      <c r="B39" s="25">
        <v>361.1</v>
      </c>
      <c r="C39" s="20" t="s">
        <v>42</v>
      </c>
      <c r="D39" s="46">
        <v>954</v>
      </c>
      <c r="E39" s="46">
        <v>0</v>
      </c>
      <c r="F39" s="46">
        <v>0</v>
      </c>
      <c r="G39" s="46">
        <v>0</v>
      </c>
      <c r="H39" s="46">
        <v>0</v>
      </c>
      <c r="I39" s="46">
        <v>1082</v>
      </c>
      <c r="J39" s="46">
        <v>0</v>
      </c>
      <c r="K39" s="46">
        <v>51661</v>
      </c>
      <c r="L39" s="46">
        <v>0</v>
      </c>
      <c r="M39" s="46">
        <v>0</v>
      </c>
      <c r="N39" s="46">
        <v>0</v>
      </c>
      <c r="O39" s="46">
        <f t="shared" si="9"/>
        <v>53697</v>
      </c>
      <c r="P39" s="47">
        <f t="shared" si="1"/>
        <v>20.471597407548607</v>
      </c>
      <c r="Q39" s="9"/>
    </row>
    <row r="40" spans="1:120">
      <c r="A40" s="12"/>
      <c r="B40" s="25">
        <v>361.3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460745</v>
      </c>
      <c r="L40" s="46">
        <v>0</v>
      </c>
      <c r="M40" s="46">
        <v>0</v>
      </c>
      <c r="N40" s="46">
        <v>0</v>
      </c>
      <c r="O40" s="46">
        <f t="shared" si="9"/>
        <v>460745</v>
      </c>
      <c r="P40" s="47">
        <f t="shared" si="1"/>
        <v>175.65573770491804</v>
      </c>
      <c r="Q40" s="9"/>
    </row>
    <row r="41" spans="1:120">
      <c r="A41" s="12"/>
      <c r="B41" s="25">
        <v>368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291885</v>
      </c>
      <c r="L41" s="46">
        <v>0</v>
      </c>
      <c r="M41" s="46">
        <v>0</v>
      </c>
      <c r="N41" s="46">
        <v>0</v>
      </c>
      <c r="O41" s="46">
        <f t="shared" si="9"/>
        <v>291885</v>
      </c>
      <c r="P41" s="47">
        <f t="shared" si="1"/>
        <v>111.27906976744185</v>
      </c>
      <c r="Q41" s="9"/>
    </row>
    <row r="42" spans="1:120">
      <c r="A42" s="12"/>
      <c r="B42" s="25">
        <v>369.9</v>
      </c>
      <c r="C42" s="20" t="s">
        <v>45</v>
      </c>
      <c r="D42" s="46">
        <v>31057</v>
      </c>
      <c r="E42" s="46">
        <v>0</v>
      </c>
      <c r="F42" s="46">
        <v>0</v>
      </c>
      <c r="G42" s="46">
        <v>0</v>
      </c>
      <c r="H42" s="46">
        <v>0</v>
      </c>
      <c r="I42" s="46">
        <v>6874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37931</v>
      </c>
      <c r="P42" s="47">
        <f t="shared" si="1"/>
        <v>14.460922607701105</v>
      </c>
      <c r="Q42" s="9"/>
    </row>
    <row r="43" spans="1:120" ht="15.75">
      <c r="A43" s="29" t="s">
        <v>31</v>
      </c>
      <c r="B43" s="30"/>
      <c r="C43" s="31"/>
      <c r="D43" s="32">
        <f t="shared" ref="D43:N43" si="11">SUM(D44:D44)</f>
        <v>19519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9"/>
        <v>19519</v>
      </c>
      <c r="P43" s="45">
        <f t="shared" si="1"/>
        <v>7.4414792222645829</v>
      </c>
      <c r="Q43" s="9"/>
    </row>
    <row r="44" spans="1:120" ht="15.75" thickBot="1">
      <c r="A44" s="12"/>
      <c r="B44" s="25">
        <v>381</v>
      </c>
      <c r="C44" s="20" t="s">
        <v>46</v>
      </c>
      <c r="D44" s="46">
        <v>19519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19519</v>
      </c>
      <c r="P44" s="47">
        <f t="shared" si="1"/>
        <v>7.4414792222645829</v>
      </c>
      <c r="Q44" s="9"/>
    </row>
    <row r="45" spans="1:120" ht="16.5" thickBot="1">
      <c r="A45" s="14" t="s">
        <v>38</v>
      </c>
      <c r="B45" s="23"/>
      <c r="C45" s="22"/>
      <c r="D45" s="15">
        <f t="shared" ref="D45:N45" si="12">SUM(D5,D13,D15,D27,D36,D38,D43)</f>
        <v>3581186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1365077</v>
      </c>
      <c r="J45" s="15">
        <f t="shared" si="12"/>
        <v>0</v>
      </c>
      <c r="K45" s="15">
        <f t="shared" si="12"/>
        <v>804291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 t="shared" si="9"/>
        <v>5750554</v>
      </c>
      <c r="P45" s="38">
        <f t="shared" si="1"/>
        <v>2192.3576057948912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134</v>
      </c>
      <c r="N47" s="118"/>
      <c r="O47" s="118"/>
      <c r="P47" s="43">
        <v>2623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60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1525541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1525541</v>
      </c>
      <c r="O5" s="33">
        <f t="shared" ref="O5:O40" si="1">(N5/O$42)</f>
        <v>625.99138284776359</v>
      </c>
      <c r="P5" s="6"/>
    </row>
    <row r="6" spans="1:133">
      <c r="A6" s="12"/>
      <c r="B6" s="25">
        <v>311</v>
      </c>
      <c r="C6" s="20" t="s">
        <v>1</v>
      </c>
      <c r="D6" s="46">
        <v>655100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655100</v>
      </c>
      <c r="O6" s="47">
        <f t="shared" si="1"/>
        <v>268.81411571604434</v>
      </c>
      <c r="P6" s="9"/>
    </row>
    <row r="7" spans="1:133">
      <c r="A7" s="12"/>
      <c r="B7" s="25">
        <v>312.41000000000003</v>
      </c>
      <c r="C7" s="20" t="s">
        <v>114</v>
      </c>
      <c r="D7" s="46">
        <v>78883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78883</v>
      </c>
      <c r="O7" s="47">
        <f t="shared" si="1"/>
        <v>32.368896183832582</v>
      </c>
      <c r="P7" s="9"/>
    </row>
    <row r="8" spans="1:133">
      <c r="A8" s="12"/>
      <c r="B8" s="25">
        <v>312.42</v>
      </c>
      <c r="C8" s="20" t="s">
        <v>115</v>
      </c>
      <c r="D8" s="46">
        <v>41762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41762</v>
      </c>
      <c r="O8" s="47">
        <f t="shared" si="1"/>
        <v>17.136643414033649</v>
      </c>
      <c r="P8" s="9"/>
    </row>
    <row r="9" spans="1:133">
      <c r="A9" s="12"/>
      <c r="B9" s="25">
        <v>312.60000000000002</v>
      </c>
      <c r="C9" s="20" t="s">
        <v>10</v>
      </c>
      <c r="D9" s="46">
        <v>230832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230832</v>
      </c>
      <c r="O9" s="47">
        <f t="shared" si="1"/>
        <v>94.719737382027077</v>
      </c>
      <c r="P9" s="9"/>
    </row>
    <row r="10" spans="1:133">
      <c r="A10" s="12"/>
      <c r="B10" s="25">
        <v>314.10000000000002</v>
      </c>
      <c r="C10" s="20" t="s">
        <v>11</v>
      </c>
      <c r="D10" s="46">
        <v>439491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439491</v>
      </c>
      <c r="O10" s="47">
        <f t="shared" si="1"/>
        <v>180.34099302421009</v>
      </c>
      <c r="P10" s="9"/>
    </row>
    <row r="11" spans="1:133">
      <c r="A11" s="12"/>
      <c r="B11" s="25">
        <v>314.8</v>
      </c>
      <c r="C11" s="20" t="s">
        <v>12</v>
      </c>
      <c r="D11" s="46">
        <v>19037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19037</v>
      </c>
      <c r="O11" s="47">
        <f t="shared" si="1"/>
        <v>7.8116536725482151</v>
      </c>
      <c r="P11" s="9"/>
    </row>
    <row r="12" spans="1:133">
      <c r="A12" s="12"/>
      <c r="B12" s="25">
        <v>315</v>
      </c>
      <c r="C12" s="20" t="s">
        <v>69</v>
      </c>
      <c r="D12" s="46">
        <v>60436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60436</v>
      </c>
      <c r="O12" s="47">
        <f t="shared" si="1"/>
        <v>24.799343455067707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9123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9123</v>
      </c>
      <c r="O13" s="45">
        <f t="shared" si="1"/>
        <v>3.743537135822733</v>
      </c>
      <c r="P13" s="10"/>
    </row>
    <row r="14" spans="1:133">
      <c r="A14" s="12"/>
      <c r="B14" s="25">
        <v>329</v>
      </c>
      <c r="C14" s="20" t="s">
        <v>17</v>
      </c>
      <c r="D14" s="46">
        <v>9123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9123</v>
      </c>
      <c r="O14" s="47">
        <f t="shared" si="1"/>
        <v>3.743537135822733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SUM(D16:D23)</f>
        <v>529337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529337</v>
      </c>
      <c r="O15" s="45">
        <f t="shared" si="1"/>
        <v>217.20845301600329</v>
      </c>
      <c r="P15" s="10"/>
    </row>
    <row r="16" spans="1:133">
      <c r="A16" s="12"/>
      <c r="B16" s="25">
        <v>331.5</v>
      </c>
      <c r="C16" s="20" t="s">
        <v>116</v>
      </c>
      <c r="D16" s="46">
        <v>48261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48261</v>
      </c>
      <c r="O16" s="47">
        <f t="shared" si="1"/>
        <v>19.803446860894542</v>
      </c>
      <c r="P16" s="9"/>
    </row>
    <row r="17" spans="1:16">
      <c r="A17" s="12"/>
      <c r="B17" s="25">
        <v>331.7</v>
      </c>
      <c r="C17" s="20" t="s">
        <v>72</v>
      </c>
      <c r="D17" s="46">
        <v>38700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38700</v>
      </c>
      <c r="O17" s="47">
        <f t="shared" si="1"/>
        <v>15.88018054985638</v>
      </c>
      <c r="P17" s="9"/>
    </row>
    <row r="18" spans="1:16">
      <c r="A18" s="12"/>
      <c r="B18" s="25">
        <v>334.2</v>
      </c>
      <c r="C18" s="20" t="s">
        <v>96</v>
      </c>
      <c r="D18" s="46">
        <v>21832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21832</v>
      </c>
      <c r="O18" s="47">
        <f t="shared" si="1"/>
        <v>8.9585556011489533</v>
      </c>
      <c r="P18" s="9"/>
    </row>
    <row r="19" spans="1:16">
      <c r="A19" s="12"/>
      <c r="B19" s="25">
        <v>334.49</v>
      </c>
      <c r="C19" s="20" t="s">
        <v>91</v>
      </c>
      <c r="D19" s="46">
        <v>40990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40990</v>
      </c>
      <c r="O19" s="47">
        <f t="shared" si="1"/>
        <v>16.819860484201886</v>
      </c>
      <c r="P19" s="9"/>
    </row>
    <row r="20" spans="1:16">
      <c r="A20" s="12"/>
      <c r="B20" s="25">
        <v>335.12</v>
      </c>
      <c r="C20" s="20" t="s">
        <v>73</v>
      </c>
      <c r="D20" s="46">
        <v>105494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105494</v>
      </c>
      <c r="O20" s="47">
        <f t="shared" si="1"/>
        <v>43.288469429626588</v>
      </c>
      <c r="P20" s="9"/>
    </row>
    <row r="21" spans="1:16">
      <c r="A21" s="12"/>
      <c r="B21" s="25">
        <v>335.14</v>
      </c>
      <c r="C21" s="20" t="s">
        <v>74</v>
      </c>
      <c r="D21" s="46">
        <v>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741</v>
      </c>
      <c r="O21" s="47">
        <f t="shared" si="1"/>
        <v>0.30406237176856793</v>
      </c>
      <c r="P21" s="9"/>
    </row>
    <row r="22" spans="1:16">
      <c r="A22" s="12"/>
      <c r="B22" s="25">
        <v>335.15</v>
      </c>
      <c r="C22" s="20" t="s">
        <v>75</v>
      </c>
      <c r="D22" s="46">
        <v>3566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3566</v>
      </c>
      <c r="O22" s="47">
        <f t="shared" si="1"/>
        <v>1.4632745178498154</v>
      </c>
      <c r="P22" s="9"/>
    </row>
    <row r="23" spans="1:16">
      <c r="A23" s="12"/>
      <c r="B23" s="25">
        <v>335.18</v>
      </c>
      <c r="C23" s="20" t="s">
        <v>76</v>
      </c>
      <c r="D23" s="46">
        <v>269753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269753</v>
      </c>
      <c r="O23" s="47">
        <f t="shared" si="1"/>
        <v>110.69060320065654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SUM(D25:D32)</f>
        <v>373102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1267103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1640205</v>
      </c>
      <c r="O24" s="45">
        <f t="shared" si="1"/>
        <v>673.04267542059915</v>
      </c>
      <c r="P24" s="10"/>
    </row>
    <row r="25" spans="1:16">
      <c r="A25" s="12"/>
      <c r="B25" s="25">
        <v>341.9</v>
      </c>
      <c r="C25" s="20" t="s">
        <v>105</v>
      </c>
      <c r="D25" s="46">
        <v>715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715</v>
      </c>
      <c r="O25" s="47">
        <f t="shared" si="1"/>
        <v>0.29339351661879359</v>
      </c>
      <c r="P25" s="9"/>
    </row>
    <row r="26" spans="1:16">
      <c r="A26" s="12"/>
      <c r="B26" s="25">
        <v>342.2</v>
      </c>
      <c r="C26" s="20" t="s">
        <v>92</v>
      </c>
      <c r="D26" s="46">
        <v>36892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36892</v>
      </c>
      <c r="O26" s="47">
        <f t="shared" si="1"/>
        <v>15.138284776364383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455445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455445</v>
      </c>
      <c r="O27" s="47">
        <f t="shared" si="1"/>
        <v>186.88756668034469</v>
      </c>
      <c r="P27" s="9"/>
    </row>
    <row r="28" spans="1:16">
      <c r="A28" s="12"/>
      <c r="B28" s="25">
        <v>343.4</v>
      </c>
      <c r="C28" s="20" t="s">
        <v>33</v>
      </c>
      <c r="D28" s="46">
        <v>237800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237800</v>
      </c>
      <c r="O28" s="47">
        <f t="shared" si="1"/>
        <v>97.578990562166595</v>
      </c>
      <c r="P28" s="9"/>
    </row>
    <row r="29" spans="1:16">
      <c r="A29" s="12"/>
      <c r="B29" s="25">
        <v>343.5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811658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811658</v>
      </c>
      <c r="O29" s="47">
        <f t="shared" si="1"/>
        <v>333.05621665982767</v>
      </c>
      <c r="P29" s="9"/>
    </row>
    <row r="30" spans="1:16">
      <c r="A30" s="12"/>
      <c r="B30" s="25">
        <v>343.8</v>
      </c>
      <c r="C30" s="20" t="s">
        <v>35</v>
      </c>
      <c r="D30" s="46">
        <v>20800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20800</v>
      </c>
      <c r="O30" s="47">
        <f t="shared" si="1"/>
        <v>8.5350841198194498</v>
      </c>
      <c r="P30" s="9"/>
    </row>
    <row r="31" spans="1:16">
      <c r="A31" s="12"/>
      <c r="B31" s="25">
        <v>343.9</v>
      </c>
      <c r="C31" s="20" t="s">
        <v>36</v>
      </c>
      <c r="D31" s="46">
        <v>76295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76295</v>
      </c>
      <c r="O31" s="47">
        <f t="shared" si="1"/>
        <v>31.306934755847355</v>
      </c>
      <c r="P31" s="9"/>
    </row>
    <row r="32" spans="1:16">
      <c r="A32" s="12"/>
      <c r="B32" s="25">
        <v>347.4</v>
      </c>
      <c r="C32" s="20" t="s">
        <v>37</v>
      </c>
      <c r="D32" s="46">
        <v>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600</v>
      </c>
      <c r="O32" s="47">
        <f t="shared" si="1"/>
        <v>0.24620434961017645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SUM(D34:D34)</f>
        <v>7808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0" si="9">SUM(D33:M33)</f>
        <v>7808</v>
      </c>
      <c r="O33" s="45">
        <f t="shared" si="1"/>
        <v>3.203939269593763</v>
      </c>
      <c r="P33" s="10"/>
    </row>
    <row r="34" spans="1:119">
      <c r="A34" s="13"/>
      <c r="B34" s="39">
        <v>354</v>
      </c>
      <c r="C34" s="21" t="s">
        <v>117</v>
      </c>
      <c r="D34" s="46">
        <v>7808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7808</v>
      </c>
      <c r="O34" s="47">
        <f t="shared" si="1"/>
        <v>3.203939269593763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14377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15300</v>
      </c>
      <c r="J35" s="32">
        <f t="shared" si="10"/>
        <v>0</v>
      </c>
      <c r="K35" s="32">
        <f t="shared" si="10"/>
        <v>440652</v>
      </c>
      <c r="L35" s="32">
        <f t="shared" si="10"/>
        <v>0</v>
      </c>
      <c r="M35" s="32">
        <f t="shared" si="10"/>
        <v>0</v>
      </c>
      <c r="N35" s="32">
        <f t="shared" si="9"/>
        <v>470329</v>
      </c>
      <c r="O35" s="45">
        <f t="shared" si="1"/>
        <v>192.99507591300781</v>
      </c>
      <c r="P35" s="10"/>
    </row>
    <row r="36" spans="1:119">
      <c r="A36" s="12"/>
      <c r="B36" s="25">
        <v>361.1</v>
      </c>
      <c r="C36" s="20" t="s">
        <v>42</v>
      </c>
      <c r="D36" s="46">
        <v>4676</v>
      </c>
      <c r="E36" s="46">
        <v>0</v>
      </c>
      <c r="F36" s="46">
        <v>0</v>
      </c>
      <c r="G36" s="46">
        <v>0</v>
      </c>
      <c r="H36" s="46">
        <v>0</v>
      </c>
      <c r="I36" s="46">
        <v>11292</v>
      </c>
      <c r="J36" s="46">
        <v>0</v>
      </c>
      <c r="K36" s="46">
        <v>62500</v>
      </c>
      <c r="L36" s="46">
        <v>0</v>
      </c>
      <c r="M36" s="46">
        <v>0</v>
      </c>
      <c r="N36" s="46">
        <f t="shared" si="9"/>
        <v>78468</v>
      </c>
      <c r="O36" s="47">
        <f t="shared" si="1"/>
        <v>32.198604842018874</v>
      </c>
      <c r="P36" s="9"/>
    </row>
    <row r="37" spans="1:119">
      <c r="A37" s="12"/>
      <c r="B37" s="25">
        <v>361.3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190316</v>
      </c>
      <c r="L37" s="46">
        <v>0</v>
      </c>
      <c r="M37" s="46">
        <v>0</v>
      </c>
      <c r="N37" s="46">
        <f t="shared" si="9"/>
        <v>190316</v>
      </c>
      <c r="O37" s="47">
        <f t="shared" si="1"/>
        <v>78.094378334017236</v>
      </c>
      <c r="P37" s="9"/>
    </row>
    <row r="38" spans="1:119">
      <c r="A38" s="12"/>
      <c r="B38" s="25">
        <v>368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187836</v>
      </c>
      <c r="L38" s="46">
        <v>0</v>
      </c>
      <c r="M38" s="46">
        <v>0</v>
      </c>
      <c r="N38" s="46">
        <f t="shared" si="9"/>
        <v>187836</v>
      </c>
      <c r="O38" s="47">
        <f t="shared" si="1"/>
        <v>77.076733688961838</v>
      </c>
      <c r="P38" s="9"/>
    </row>
    <row r="39" spans="1:119" ht="15.75" thickBot="1">
      <c r="A39" s="12"/>
      <c r="B39" s="25">
        <v>369.9</v>
      </c>
      <c r="C39" s="20" t="s">
        <v>45</v>
      </c>
      <c r="D39" s="46">
        <v>9701</v>
      </c>
      <c r="E39" s="46">
        <v>0</v>
      </c>
      <c r="F39" s="46">
        <v>0</v>
      </c>
      <c r="G39" s="46">
        <v>0</v>
      </c>
      <c r="H39" s="46">
        <v>0</v>
      </c>
      <c r="I39" s="46">
        <v>4008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13709</v>
      </c>
      <c r="O39" s="47">
        <f t="shared" si="1"/>
        <v>5.6253590480098481</v>
      </c>
      <c r="P39" s="9"/>
    </row>
    <row r="40" spans="1:119" ht="16.5" thickBot="1">
      <c r="A40" s="14" t="s">
        <v>38</v>
      </c>
      <c r="B40" s="23"/>
      <c r="C40" s="22"/>
      <c r="D40" s="15">
        <f>SUM(D5,D13,D15,D24,D33,D35)</f>
        <v>2459288</v>
      </c>
      <c r="E40" s="15">
        <f t="shared" ref="E40:M40" si="11">SUM(E5,E13,E15,E24,E33,E35)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1282403</v>
      </c>
      <c r="J40" s="15">
        <f t="shared" si="11"/>
        <v>0</v>
      </c>
      <c r="K40" s="15">
        <f t="shared" si="11"/>
        <v>440652</v>
      </c>
      <c r="L40" s="15">
        <f t="shared" si="11"/>
        <v>0</v>
      </c>
      <c r="M40" s="15">
        <f t="shared" si="11"/>
        <v>0</v>
      </c>
      <c r="N40" s="15">
        <f t="shared" si="9"/>
        <v>4182343</v>
      </c>
      <c r="O40" s="38">
        <f t="shared" si="1"/>
        <v>1716.1850636027903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118</v>
      </c>
      <c r="M42" s="118"/>
      <c r="N42" s="118"/>
      <c r="O42" s="43">
        <v>2437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60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1283951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1283951</v>
      </c>
      <c r="O5" s="33">
        <f t="shared" ref="O5:O43" si="2">(N5/O$45)</f>
        <v>524.27562270314411</v>
      </c>
      <c r="P5" s="6"/>
    </row>
    <row r="6" spans="1:133">
      <c r="A6" s="12"/>
      <c r="B6" s="25">
        <v>311</v>
      </c>
      <c r="C6" s="20" t="s">
        <v>1</v>
      </c>
      <c r="D6" s="46">
        <v>630097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630097</v>
      </c>
      <c r="O6" s="47">
        <f t="shared" si="2"/>
        <v>257.28746427113106</v>
      </c>
      <c r="P6" s="9"/>
    </row>
    <row r="7" spans="1:133">
      <c r="A7" s="12"/>
      <c r="B7" s="25">
        <v>312.10000000000002</v>
      </c>
      <c r="C7" s="20" t="s">
        <v>9</v>
      </c>
      <c r="D7" s="46">
        <v>125398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125398</v>
      </c>
      <c r="O7" s="47">
        <f t="shared" si="2"/>
        <v>51.203756635361373</v>
      </c>
      <c r="P7" s="9"/>
    </row>
    <row r="8" spans="1:133">
      <c r="A8" s="12"/>
      <c r="B8" s="25">
        <v>312.60000000000002</v>
      </c>
      <c r="C8" s="20" t="s">
        <v>10</v>
      </c>
      <c r="D8" s="46">
        <v>203228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203228</v>
      </c>
      <c r="O8" s="47">
        <f t="shared" si="2"/>
        <v>82.984075132707233</v>
      </c>
      <c r="P8" s="9"/>
    </row>
    <row r="9" spans="1:133">
      <c r="A9" s="12"/>
      <c r="B9" s="25">
        <v>314.10000000000002</v>
      </c>
      <c r="C9" s="20" t="s">
        <v>11</v>
      </c>
      <c r="D9" s="46">
        <v>245795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245795</v>
      </c>
      <c r="O9" s="47">
        <f t="shared" si="2"/>
        <v>100.36545528787261</v>
      </c>
      <c r="P9" s="9"/>
    </row>
    <row r="10" spans="1:133">
      <c r="A10" s="12"/>
      <c r="B10" s="25">
        <v>314.8</v>
      </c>
      <c r="C10" s="20" t="s">
        <v>12</v>
      </c>
      <c r="D10" s="46">
        <v>19278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19278</v>
      </c>
      <c r="O10" s="47">
        <f t="shared" si="2"/>
        <v>7.8717844017966518</v>
      </c>
      <c r="P10" s="9"/>
    </row>
    <row r="11" spans="1:133">
      <c r="A11" s="12"/>
      <c r="B11" s="25">
        <v>315</v>
      </c>
      <c r="C11" s="20" t="s">
        <v>69</v>
      </c>
      <c r="D11" s="46">
        <v>60155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60155</v>
      </c>
      <c r="O11" s="47">
        <f t="shared" si="2"/>
        <v>24.563086974275215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211254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211254</v>
      </c>
      <c r="O12" s="45">
        <f t="shared" si="2"/>
        <v>86.2613311555737</v>
      </c>
      <c r="P12" s="10"/>
    </row>
    <row r="13" spans="1:133">
      <c r="A13" s="12"/>
      <c r="B13" s="25">
        <v>323.10000000000002</v>
      </c>
      <c r="C13" s="20" t="s">
        <v>16</v>
      </c>
      <c r="D13" s="46">
        <v>202067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202067</v>
      </c>
      <c r="O13" s="47">
        <f t="shared" si="2"/>
        <v>82.510004083299307</v>
      </c>
      <c r="P13" s="9"/>
    </row>
    <row r="14" spans="1:133">
      <c r="A14" s="12"/>
      <c r="B14" s="25">
        <v>329</v>
      </c>
      <c r="C14" s="20" t="s">
        <v>17</v>
      </c>
      <c r="D14" s="46">
        <v>9187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9187</v>
      </c>
      <c r="O14" s="47">
        <f t="shared" si="2"/>
        <v>3.7513270722743979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453153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19138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472291</v>
      </c>
      <c r="O15" s="45">
        <f t="shared" si="2"/>
        <v>192.85055124540628</v>
      </c>
      <c r="P15" s="10"/>
    </row>
    <row r="16" spans="1:133">
      <c r="A16" s="12"/>
      <c r="B16" s="25">
        <v>331.1</v>
      </c>
      <c r="C16" s="20" t="s">
        <v>108</v>
      </c>
      <c r="D16" s="46">
        <v>83286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83286</v>
      </c>
      <c r="O16" s="47">
        <f t="shared" si="2"/>
        <v>34.00816659861168</v>
      </c>
      <c r="P16" s="9"/>
    </row>
    <row r="17" spans="1:16">
      <c r="A17" s="12"/>
      <c r="B17" s="25">
        <v>331.35</v>
      </c>
      <c r="C17" s="20" t="s">
        <v>109</v>
      </c>
      <c r="D17" s="46">
        <v>5409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5409</v>
      </c>
      <c r="O17" s="47">
        <f t="shared" si="2"/>
        <v>2.2086565945283789</v>
      </c>
      <c r="P17" s="9"/>
    </row>
    <row r="18" spans="1:16">
      <c r="A18" s="12"/>
      <c r="B18" s="25">
        <v>331.9</v>
      </c>
      <c r="C18" s="20" t="s">
        <v>100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19138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19138</v>
      </c>
      <c r="O18" s="47">
        <f t="shared" si="2"/>
        <v>7.8146182115149037</v>
      </c>
      <c r="P18" s="9"/>
    </row>
    <row r="19" spans="1:16">
      <c r="A19" s="12"/>
      <c r="B19" s="25">
        <v>334.5</v>
      </c>
      <c r="C19" s="20" t="s">
        <v>97</v>
      </c>
      <c r="D19" s="46">
        <v>13500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13500</v>
      </c>
      <c r="O19" s="47">
        <f t="shared" si="2"/>
        <v>5.5124540628828091</v>
      </c>
      <c r="P19" s="9"/>
    </row>
    <row r="20" spans="1:16">
      <c r="A20" s="12"/>
      <c r="B20" s="25">
        <v>335.12</v>
      </c>
      <c r="C20" s="20" t="s">
        <v>73</v>
      </c>
      <c r="D20" s="46">
        <v>119900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119900</v>
      </c>
      <c r="O20" s="47">
        <f t="shared" si="2"/>
        <v>48.958758677011026</v>
      </c>
      <c r="P20" s="9"/>
    </row>
    <row r="21" spans="1:16">
      <c r="A21" s="12"/>
      <c r="B21" s="25">
        <v>335.14</v>
      </c>
      <c r="C21" s="20" t="s">
        <v>74</v>
      </c>
      <c r="D21" s="46">
        <v>888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888</v>
      </c>
      <c r="O21" s="47">
        <f t="shared" si="2"/>
        <v>0.36259697835851368</v>
      </c>
      <c r="P21" s="9"/>
    </row>
    <row r="22" spans="1:16">
      <c r="A22" s="12"/>
      <c r="B22" s="25">
        <v>335.15</v>
      </c>
      <c r="C22" s="20" t="s">
        <v>75</v>
      </c>
      <c r="D22" s="46">
        <v>849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849</v>
      </c>
      <c r="O22" s="47">
        <f t="shared" si="2"/>
        <v>0.34667211106574114</v>
      </c>
      <c r="P22" s="9"/>
    </row>
    <row r="23" spans="1:16">
      <c r="A23" s="12"/>
      <c r="B23" s="25">
        <v>335.18</v>
      </c>
      <c r="C23" s="20" t="s">
        <v>76</v>
      </c>
      <c r="D23" s="46">
        <v>229321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229321</v>
      </c>
      <c r="O23" s="47">
        <f t="shared" si="2"/>
        <v>93.638628011433241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SUM(D25:D33)</f>
        <v>394533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1205514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1600047</v>
      </c>
      <c r="O24" s="45">
        <f t="shared" si="2"/>
        <v>653.34708044099636</v>
      </c>
      <c r="P24" s="10"/>
    </row>
    <row r="25" spans="1:16">
      <c r="A25" s="12"/>
      <c r="B25" s="25">
        <v>341.9</v>
      </c>
      <c r="C25" s="20" t="s">
        <v>105</v>
      </c>
      <c r="D25" s="46">
        <v>495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495</v>
      </c>
      <c r="O25" s="47">
        <f t="shared" si="2"/>
        <v>0.20212331563903635</v>
      </c>
      <c r="P25" s="9"/>
    </row>
    <row r="26" spans="1:16">
      <c r="A26" s="12"/>
      <c r="B26" s="25">
        <v>342.1</v>
      </c>
      <c r="C26" s="20" t="s">
        <v>110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30000</v>
      </c>
      <c r="O26" s="47">
        <f t="shared" si="2"/>
        <v>12.249897917517353</v>
      </c>
      <c r="P26" s="9"/>
    </row>
    <row r="27" spans="1:16">
      <c r="A27" s="12"/>
      <c r="B27" s="25">
        <v>342.2</v>
      </c>
      <c r="C27" s="20" t="s">
        <v>92</v>
      </c>
      <c r="D27" s="46">
        <v>37025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37025</v>
      </c>
      <c r="O27" s="47">
        <f t="shared" si="2"/>
        <v>15.118415679869335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428206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428206</v>
      </c>
      <c r="O28" s="47">
        <f t="shared" si="2"/>
        <v>174.84932625561453</v>
      </c>
      <c r="P28" s="9"/>
    </row>
    <row r="29" spans="1:16">
      <c r="A29" s="12"/>
      <c r="B29" s="25">
        <v>343.4</v>
      </c>
      <c r="C29" s="20" t="s">
        <v>33</v>
      </c>
      <c r="D29" s="46">
        <v>242446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242446</v>
      </c>
      <c r="O29" s="47">
        <f t="shared" si="2"/>
        <v>98.997958350347076</v>
      </c>
      <c r="P29" s="9"/>
    </row>
    <row r="30" spans="1:16">
      <c r="A30" s="12"/>
      <c r="B30" s="25">
        <v>343.5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777308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777308</v>
      </c>
      <c r="O30" s="47">
        <f t="shared" si="2"/>
        <v>317.3981216823193</v>
      </c>
      <c r="P30" s="9"/>
    </row>
    <row r="31" spans="1:16">
      <c r="A31" s="12"/>
      <c r="B31" s="25">
        <v>343.8</v>
      </c>
      <c r="C31" s="20" t="s">
        <v>35</v>
      </c>
      <c r="D31" s="46">
        <v>7200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7200</v>
      </c>
      <c r="O31" s="47">
        <f t="shared" si="2"/>
        <v>2.9399755002041648</v>
      </c>
      <c r="P31" s="9"/>
    </row>
    <row r="32" spans="1:16">
      <c r="A32" s="12"/>
      <c r="B32" s="25">
        <v>343.9</v>
      </c>
      <c r="C32" s="20" t="s">
        <v>36</v>
      </c>
      <c r="D32" s="46">
        <v>75567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75567</v>
      </c>
      <c r="O32" s="47">
        <f t="shared" si="2"/>
        <v>30.856267864434464</v>
      </c>
      <c r="P32" s="9"/>
    </row>
    <row r="33" spans="1:119">
      <c r="A33" s="12"/>
      <c r="B33" s="25">
        <v>347.4</v>
      </c>
      <c r="C33" s="20" t="s">
        <v>37</v>
      </c>
      <c r="D33" s="46">
        <v>1800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1800</v>
      </c>
      <c r="O33" s="47">
        <f t="shared" si="2"/>
        <v>0.73499387505104119</v>
      </c>
      <c r="P33" s="9"/>
    </row>
    <row r="34" spans="1:119" ht="15.75">
      <c r="A34" s="29" t="s">
        <v>30</v>
      </c>
      <c r="B34" s="30"/>
      <c r="C34" s="31"/>
      <c r="D34" s="32">
        <f t="shared" ref="D34:M34" si="7">SUM(D35:D35)</f>
        <v>4215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3" si="8">SUM(D34:M34)</f>
        <v>4215</v>
      </c>
      <c r="O34" s="45">
        <f t="shared" si="2"/>
        <v>1.7211106574111883</v>
      </c>
      <c r="P34" s="10"/>
    </row>
    <row r="35" spans="1:119">
      <c r="A35" s="13"/>
      <c r="B35" s="39">
        <v>351.9</v>
      </c>
      <c r="C35" s="21" t="s">
        <v>111</v>
      </c>
      <c r="D35" s="46">
        <v>4215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4215</v>
      </c>
      <c r="O35" s="47">
        <f t="shared" si="2"/>
        <v>1.7211106574111883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SUM(D37:D40)</f>
        <v>44199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23569</v>
      </c>
      <c r="J36" s="32">
        <f t="shared" si="9"/>
        <v>0</v>
      </c>
      <c r="K36" s="32">
        <f t="shared" si="9"/>
        <v>294600</v>
      </c>
      <c r="L36" s="32">
        <f t="shared" si="9"/>
        <v>0</v>
      </c>
      <c r="M36" s="32">
        <f t="shared" si="9"/>
        <v>0</v>
      </c>
      <c r="N36" s="32">
        <f t="shared" si="8"/>
        <v>362368</v>
      </c>
      <c r="O36" s="45">
        <f t="shared" si="2"/>
        <v>147.96570028583096</v>
      </c>
      <c r="P36" s="10"/>
    </row>
    <row r="37" spans="1:119">
      <c r="A37" s="12"/>
      <c r="B37" s="25">
        <v>361.1</v>
      </c>
      <c r="C37" s="20" t="s">
        <v>42</v>
      </c>
      <c r="D37" s="46">
        <v>8402</v>
      </c>
      <c r="E37" s="46">
        <v>0</v>
      </c>
      <c r="F37" s="46">
        <v>0</v>
      </c>
      <c r="G37" s="46">
        <v>0</v>
      </c>
      <c r="H37" s="46">
        <v>0</v>
      </c>
      <c r="I37" s="46">
        <v>10366</v>
      </c>
      <c r="J37" s="46">
        <v>0</v>
      </c>
      <c r="K37" s="46">
        <v>68803</v>
      </c>
      <c r="L37" s="46">
        <v>0</v>
      </c>
      <c r="M37" s="46">
        <v>0</v>
      </c>
      <c r="N37" s="46">
        <f t="shared" si="8"/>
        <v>87571</v>
      </c>
      <c r="O37" s="47">
        <f t="shared" si="2"/>
        <v>35.757860351163743</v>
      </c>
      <c r="P37" s="9"/>
    </row>
    <row r="38" spans="1:119">
      <c r="A38" s="12"/>
      <c r="B38" s="25">
        <v>361.3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107348</v>
      </c>
      <c r="L38" s="46">
        <v>0</v>
      </c>
      <c r="M38" s="46">
        <v>0</v>
      </c>
      <c r="N38" s="46">
        <f t="shared" si="8"/>
        <v>107348</v>
      </c>
      <c r="O38" s="47">
        <f t="shared" si="2"/>
        <v>43.833401388321761</v>
      </c>
      <c r="P38" s="9"/>
    </row>
    <row r="39" spans="1:119">
      <c r="A39" s="12"/>
      <c r="B39" s="25">
        <v>368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118449</v>
      </c>
      <c r="L39" s="46">
        <v>0</v>
      </c>
      <c r="M39" s="46">
        <v>0</v>
      </c>
      <c r="N39" s="46">
        <f t="shared" si="8"/>
        <v>118449</v>
      </c>
      <c r="O39" s="47">
        <f t="shared" si="2"/>
        <v>48.366271947733772</v>
      </c>
      <c r="P39" s="9"/>
    </row>
    <row r="40" spans="1:119">
      <c r="A40" s="12"/>
      <c r="B40" s="25">
        <v>369.9</v>
      </c>
      <c r="C40" s="20" t="s">
        <v>45</v>
      </c>
      <c r="D40" s="46">
        <v>35797</v>
      </c>
      <c r="E40" s="46">
        <v>0</v>
      </c>
      <c r="F40" s="46">
        <v>0</v>
      </c>
      <c r="G40" s="46">
        <v>0</v>
      </c>
      <c r="H40" s="46">
        <v>0</v>
      </c>
      <c r="I40" s="46">
        <v>13203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49000</v>
      </c>
      <c r="O40" s="47">
        <f t="shared" si="2"/>
        <v>20.008166598611677</v>
      </c>
      <c r="P40" s="9"/>
    </row>
    <row r="41" spans="1:119" ht="15.75">
      <c r="A41" s="29" t="s">
        <v>31</v>
      </c>
      <c r="B41" s="30"/>
      <c r="C41" s="31"/>
      <c r="D41" s="32">
        <f t="shared" ref="D41:M41" si="10">SUM(D42:D42)</f>
        <v>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273961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273961</v>
      </c>
      <c r="O41" s="45">
        <f t="shared" si="2"/>
        <v>111.86647611269906</v>
      </c>
      <c r="P41" s="9"/>
    </row>
    <row r="42" spans="1:119" ht="15.75" thickBot="1">
      <c r="A42" s="12"/>
      <c r="B42" s="25">
        <v>381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273961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273961</v>
      </c>
      <c r="O42" s="47">
        <f t="shared" si="2"/>
        <v>111.86647611269906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1">SUM(D5,D12,D15,D24,D34,D36,D41)</f>
        <v>2391305</v>
      </c>
      <c r="E43" s="15">
        <f t="shared" si="11"/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1522182</v>
      </c>
      <c r="J43" s="15">
        <f t="shared" si="11"/>
        <v>0</v>
      </c>
      <c r="K43" s="15">
        <f t="shared" si="11"/>
        <v>294600</v>
      </c>
      <c r="L43" s="15">
        <f t="shared" si="11"/>
        <v>0</v>
      </c>
      <c r="M43" s="15">
        <f t="shared" si="11"/>
        <v>0</v>
      </c>
      <c r="N43" s="15">
        <f t="shared" si="8"/>
        <v>4208087</v>
      </c>
      <c r="O43" s="38">
        <f t="shared" si="2"/>
        <v>1718.2878726010617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112</v>
      </c>
      <c r="M45" s="118"/>
      <c r="N45" s="118"/>
      <c r="O45" s="43">
        <v>2449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1223362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1223362</v>
      </c>
      <c r="O5" s="33">
        <f t="shared" ref="O5:O44" si="2">(N5/O$46)</f>
        <v>507.19817578772802</v>
      </c>
      <c r="P5" s="6"/>
    </row>
    <row r="6" spans="1:133">
      <c r="A6" s="12"/>
      <c r="B6" s="25">
        <v>311</v>
      </c>
      <c r="C6" s="20" t="s">
        <v>1</v>
      </c>
      <c r="D6" s="46">
        <v>612899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612899</v>
      </c>
      <c r="O6" s="47">
        <f t="shared" si="2"/>
        <v>254.10406301824213</v>
      </c>
      <c r="P6" s="9"/>
    </row>
    <row r="7" spans="1:133">
      <c r="A7" s="12"/>
      <c r="B7" s="25">
        <v>312.10000000000002</v>
      </c>
      <c r="C7" s="20" t="s">
        <v>9</v>
      </c>
      <c r="D7" s="46">
        <v>105906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105906</v>
      </c>
      <c r="O7" s="47">
        <f t="shared" si="2"/>
        <v>43.907960199004975</v>
      </c>
      <c r="P7" s="9"/>
    </row>
    <row r="8" spans="1:133">
      <c r="A8" s="12"/>
      <c r="B8" s="25">
        <v>312.60000000000002</v>
      </c>
      <c r="C8" s="20" t="s">
        <v>10</v>
      </c>
      <c r="D8" s="46">
        <v>206007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206007</v>
      </c>
      <c r="O8" s="47">
        <f t="shared" si="2"/>
        <v>85.409203980099505</v>
      </c>
      <c r="P8" s="9"/>
    </row>
    <row r="9" spans="1:133">
      <c r="A9" s="12"/>
      <c r="B9" s="25">
        <v>314.10000000000002</v>
      </c>
      <c r="C9" s="20" t="s">
        <v>11</v>
      </c>
      <c r="D9" s="46">
        <v>220263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220263</v>
      </c>
      <c r="O9" s="47">
        <f t="shared" si="2"/>
        <v>91.319651741293526</v>
      </c>
      <c r="P9" s="9"/>
    </row>
    <row r="10" spans="1:133">
      <c r="A10" s="12"/>
      <c r="B10" s="25">
        <v>314.8</v>
      </c>
      <c r="C10" s="20" t="s">
        <v>12</v>
      </c>
      <c r="D10" s="46">
        <v>21946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21946</v>
      </c>
      <c r="O10" s="47">
        <f t="shared" si="2"/>
        <v>9.0986733001658369</v>
      </c>
      <c r="P10" s="9"/>
    </row>
    <row r="11" spans="1:133">
      <c r="A11" s="12"/>
      <c r="B11" s="25">
        <v>315</v>
      </c>
      <c r="C11" s="20" t="s">
        <v>69</v>
      </c>
      <c r="D11" s="46">
        <v>56341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56341</v>
      </c>
      <c r="O11" s="47">
        <f t="shared" si="2"/>
        <v>23.358623548922058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191837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191837</v>
      </c>
      <c r="O12" s="45">
        <f t="shared" si="2"/>
        <v>79.534411276948589</v>
      </c>
      <c r="P12" s="10"/>
    </row>
    <row r="13" spans="1:133">
      <c r="A13" s="12"/>
      <c r="B13" s="25">
        <v>323.10000000000002</v>
      </c>
      <c r="C13" s="20" t="s">
        <v>16</v>
      </c>
      <c r="D13" s="46">
        <v>184827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184827</v>
      </c>
      <c r="O13" s="47">
        <f t="shared" si="2"/>
        <v>76.628109452736325</v>
      </c>
      <c r="P13" s="9"/>
    </row>
    <row r="14" spans="1:133">
      <c r="A14" s="12"/>
      <c r="B14" s="25">
        <v>329</v>
      </c>
      <c r="C14" s="20" t="s">
        <v>17</v>
      </c>
      <c r="D14" s="46">
        <v>7010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7010</v>
      </c>
      <c r="O14" s="47">
        <f t="shared" si="2"/>
        <v>2.9063018242122718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SUM(D16:D24)</f>
        <v>433420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218758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652178</v>
      </c>
      <c r="O15" s="45">
        <f t="shared" si="2"/>
        <v>270.38888888888891</v>
      </c>
      <c r="P15" s="10"/>
    </row>
    <row r="16" spans="1:133">
      <c r="A16" s="12"/>
      <c r="B16" s="25">
        <v>331.9</v>
      </c>
      <c r="C16" s="20" t="s">
        <v>100</v>
      </c>
      <c r="D16" s="46">
        <v>2120</v>
      </c>
      <c r="E16" s="46">
        <v>0</v>
      </c>
      <c r="F16" s="46">
        <v>0</v>
      </c>
      <c r="G16" s="46">
        <v>0</v>
      </c>
      <c r="H16" s="46">
        <v>0</v>
      </c>
      <c r="I16" s="46">
        <v>8500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10620</v>
      </c>
      <c r="O16" s="47">
        <f t="shared" si="2"/>
        <v>4.4029850746268657</v>
      </c>
      <c r="P16" s="9"/>
    </row>
    <row r="17" spans="1:16">
      <c r="A17" s="12"/>
      <c r="B17" s="25">
        <v>334.31</v>
      </c>
      <c r="C17" s="20" t="s">
        <v>90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167565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167565</v>
      </c>
      <c r="O17" s="47">
        <f t="shared" si="2"/>
        <v>69.471393034825866</v>
      </c>
      <c r="P17" s="9"/>
    </row>
    <row r="18" spans="1:16">
      <c r="A18" s="12"/>
      <c r="B18" s="25">
        <v>334.5</v>
      </c>
      <c r="C18" s="20" t="s">
        <v>97</v>
      </c>
      <c r="D18" s="46">
        <v>19000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19000</v>
      </c>
      <c r="O18" s="47">
        <f t="shared" si="2"/>
        <v>7.8772802653399667</v>
      </c>
      <c r="P18" s="9"/>
    </row>
    <row r="19" spans="1:16">
      <c r="A19" s="12"/>
      <c r="B19" s="25">
        <v>334.7</v>
      </c>
      <c r="C19" s="20" t="s">
        <v>20</v>
      </c>
      <c r="D19" s="46">
        <v>50000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50000</v>
      </c>
      <c r="O19" s="47">
        <f t="shared" si="2"/>
        <v>20.729684908789388</v>
      </c>
      <c r="P19" s="9"/>
    </row>
    <row r="20" spans="1:16">
      <c r="A20" s="12"/>
      <c r="B20" s="25">
        <v>335.12</v>
      </c>
      <c r="C20" s="20" t="s">
        <v>73</v>
      </c>
      <c r="D20" s="46">
        <v>114767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114767</v>
      </c>
      <c r="O20" s="47">
        <f t="shared" si="2"/>
        <v>47.581674958540631</v>
      </c>
      <c r="P20" s="9"/>
    </row>
    <row r="21" spans="1:16">
      <c r="A21" s="12"/>
      <c r="B21" s="25">
        <v>335.14</v>
      </c>
      <c r="C21" s="20" t="s">
        <v>74</v>
      </c>
      <c r="D21" s="46">
        <v>789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789</v>
      </c>
      <c r="O21" s="47">
        <f t="shared" si="2"/>
        <v>0.3271144278606965</v>
      </c>
      <c r="P21" s="9"/>
    </row>
    <row r="22" spans="1:16">
      <c r="A22" s="12"/>
      <c r="B22" s="25">
        <v>335.15</v>
      </c>
      <c r="C22" s="20" t="s">
        <v>75</v>
      </c>
      <c r="D22" s="46">
        <v>789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789</v>
      </c>
      <c r="O22" s="47">
        <f t="shared" si="2"/>
        <v>0.3271144278606965</v>
      </c>
      <c r="P22" s="9"/>
    </row>
    <row r="23" spans="1:16">
      <c r="A23" s="12"/>
      <c r="B23" s="25">
        <v>335.18</v>
      </c>
      <c r="C23" s="20" t="s">
        <v>76</v>
      </c>
      <c r="D23" s="46">
        <v>245955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245955</v>
      </c>
      <c r="O23" s="47">
        <f t="shared" si="2"/>
        <v>101.97139303482587</v>
      </c>
      <c r="P23" s="9"/>
    </row>
    <row r="24" spans="1:16">
      <c r="A24" s="12"/>
      <c r="B24" s="25">
        <v>337.5</v>
      </c>
      <c r="C24" s="20" t="s">
        <v>101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42693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42693</v>
      </c>
      <c r="O24" s="47">
        <f t="shared" si="2"/>
        <v>17.700248756218905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SUM(D26:D33)</f>
        <v>365671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1159503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1525174</v>
      </c>
      <c r="O25" s="45">
        <f t="shared" si="2"/>
        <v>632.32752902155892</v>
      </c>
      <c r="P25" s="10"/>
    </row>
    <row r="26" spans="1:16">
      <c r="A26" s="12"/>
      <c r="B26" s="25">
        <v>341.9</v>
      </c>
      <c r="C26" s="20" t="s">
        <v>105</v>
      </c>
      <c r="D26" s="46">
        <v>4744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4744</v>
      </c>
      <c r="O26" s="47">
        <f t="shared" si="2"/>
        <v>1.9668325041459369</v>
      </c>
      <c r="P26" s="9"/>
    </row>
    <row r="27" spans="1:16">
      <c r="A27" s="12"/>
      <c r="B27" s="25">
        <v>342.2</v>
      </c>
      <c r="C27" s="20" t="s">
        <v>92</v>
      </c>
      <c r="D27" s="46">
        <v>37338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37338</v>
      </c>
      <c r="O27" s="47">
        <f t="shared" si="2"/>
        <v>15.480099502487562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392756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392756</v>
      </c>
      <c r="O28" s="47">
        <f t="shared" si="2"/>
        <v>162.83416252072968</v>
      </c>
      <c r="P28" s="9"/>
    </row>
    <row r="29" spans="1:16">
      <c r="A29" s="12"/>
      <c r="B29" s="25">
        <v>343.4</v>
      </c>
      <c r="C29" s="20" t="s">
        <v>33</v>
      </c>
      <c r="D29" s="46">
        <v>237509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237509</v>
      </c>
      <c r="O29" s="47">
        <f t="shared" si="2"/>
        <v>98.469734660033168</v>
      </c>
      <c r="P29" s="9"/>
    </row>
    <row r="30" spans="1:16">
      <c r="A30" s="12"/>
      <c r="B30" s="25">
        <v>343.5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766747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766747</v>
      </c>
      <c r="O30" s="47">
        <f t="shared" si="2"/>
        <v>317.88847429519069</v>
      </c>
      <c r="P30" s="9"/>
    </row>
    <row r="31" spans="1:16">
      <c r="A31" s="12"/>
      <c r="B31" s="25">
        <v>343.8</v>
      </c>
      <c r="C31" s="20" t="s">
        <v>35</v>
      </c>
      <c r="D31" s="46">
        <v>9400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9400</v>
      </c>
      <c r="O31" s="47">
        <f t="shared" si="2"/>
        <v>3.8971807628524044</v>
      </c>
      <c r="P31" s="9"/>
    </row>
    <row r="32" spans="1:16">
      <c r="A32" s="12"/>
      <c r="B32" s="25">
        <v>343.9</v>
      </c>
      <c r="C32" s="20" t="s">
        <v>36</v>
      </c>
      <c r="D32" s="46">
        <v>74880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74880</v>
      </c>
      <c r="O32" s="47">
        <f t="shared" si="2"/>
        <v>31.044776119402986</v>
      </c>
      <c r="P32" s="9"/>
    </row>
    <row r="33" spans="1:119">
      <c r="A33" s="12"/>
      <c r="B33" s="25">
        <v>347.4</v>
      </c>
      <c r="C33" s="20" t="s">
        <v>37</v>
      </c>
      <c r="D33" s="46">
        <v>1800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1800</v>
      </c>
      <c r="O33" s="47">
        <f t="shared" si="2"/>
        <v>0.74626865671641796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SUM(D35:D35)</f>
        <v>4226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4" si="9">SUM(D34:M34)</f>
        <v>4226</v>
      </c>
      <c r="O34" s="45">
        <f t="shared" si="2"/>
        <v>1.7520729684908789</v>
      </c>
      <c r="P34" s="10"/>
    </row>
    <row r="35" spans="1:119">
      <c r="A35" s="13"/>
      <c r="B35" s="39">
        <v>351.1</v>
      </c>
      <c r="C35" s="21" t="s">
        <v>40</v>
      </c>
      <c r="D35" s="46">
        <v>4226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4226</v>
      </c>
      <c r="O35" s="47">
        <f t="shared" si="2"/>
        <v>1.7520729684908789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SUM(D37:D40)</f>
        <v>39739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6085</v>
      </c>
      <c r="J36" s="32">
        <f t="shared" si="10"/>
        <v>0</v>
      </c>
      <c r="K36" s="32">
        <f t="shared" si="10"/>
        <v>408313</v>
      </c>
      <c r="L36" s="32">
        <f t="shared" si="10"/>
        <v>0</v>
      </c>
      <c r="M36" s="32">
        <f t="shared" si="10"/>
        <v>0</v>
      </c>
      <c r="N36" s="32">
        <f t="shared" si="9"/>
        <v>454137</v>
      </c>
      <c r="O36" s="45">
        <f t="shared" si="2"/>
        <v>188.28233830845772</v>
      </c>
      <c r="P36" s="10"/>
    </row>
    <row r="37" spans="1:119">
      <c r="A37" s="12"/>
      <c r="B37" s="25">
        <v>361.1</v>
      </c>
      <c r="C37" s="20" t="s">
        <v>42</v>
      </c>
      <c r="D37" s="46">
        <v>3708</v>
      </c>
      <c r="E37" s="46">
        <v>0</v>
      </c>
      <c r="F37" s="46">
        <v>0</v>
      </c>
      <c r="G37" s="46">
        <v>0</v>
      </c>
      <c r="H37" s="46">
        <v>0</v>
      </c>
      <c r="I37" s="46">
        <v>4724</v>
      </c>
      <c r="J37" s="46">
        <v>0</v>
      </c>
      <c r="K37" s="46">
        <v>57483</v>
      </c>
      <c r="L37" s="46">
        <v>0</v>
      </c>
      <c r="M37" s="46">
        <v>0</v>
      </c>
      <c r="N37" s="46">
        <f t="shared" si="9"/>
        <v>65915</v>
      </c>
      <c r="O37" s="47">
        <f t="shared" si="2"/>
        <v>27.327943615257048</v>
      </c>
      <c r="P37" s="9"/>
    </row>
    <row r="38" spans="1:119">
      <c r="A38" s="12"/>
      <c r="B38" s="25">
        <v>361.3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223280</v>
      </c>
      <c r="L38" s="46">
        <v>0</v>
      </c>
      <c r="M38" s="46">
        <v>0</v>
      </c>
      <c r="N38" s="46">
        <f t="shared" si="9"/>
        <v>223280</v>
      </c>
      <c r="O38" s="47">
        <f t="shared" si="2"/>
        <v>92.570480928689889</v>
      </c>
      <c r="P38" s="9"/>
    </row>
    <row r="39" spans="1:119">
      <c r="A39" s="12"/>
      <c r="B39" s="25">
        <v>368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127550</v>
      </c>
      <c r="L39" s="46">
        <v>0</v>
      </c>
      <c r="M39" s="46">
        <v>0</v>
      </c>
      <c r="N39" s="46">
        <f t="shared" si="9"/>
        <v>127550</v>
      </c>
      <c r="O39" s="47">
        <f t="shared" si="2"/>
        <v>52.881426202321727</v>
      </c>
      <c r="P39" s="9"/>
    </row>
    <row r="40" spans="1:119">
      <c r="A40" s="12"/>
      <c r="B40" s="25">
        <v>369.9</v>
      </c>
      <c r="C40" s="20" t="s">
        <v>45</v>
      </c>
      <c r="D40" s="46">
        <v>36031</v>
      </c>
      <c r="E40" s="46">
        <v>0</v>
      </c>
      <c r="F40" s="46">
        <v>0</v>
      </c>
      <c r="G40" s="46">
        <v>0</v>
      </c>
      <c r="H40" s="46">
        <v>0</v>
      </c>
      <c r="I40" s="46">
        <v>1361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37392</v>
      </c>
      <c r="O40" s="47">
        <f t="shared" si="2"/>
        <v>15.502487562189055</v>
      </c>
      <c r="P40" s="9"/>
    </row>
    <row r="41" spans="1:119" ht="15.75">
      <c r="A41" s="29" t="s">
        <v>31</v>
      </c>
      <c r="B41" s="30"/>
      <c r="C41" s="31"/>
      <c r="D41" s="32">
        <f t="shared" ref="D41:M41" si="11">SUM(D42:D43)</f>
        <v>1981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27352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29333</v>
      </c>
      <c r="O41" s="45">
        <f t="shared" si="2"/>
        <v>12.161276948590382</v>
      </c>
      <c r="P41" s="9"/>
    </row>
    <row r="42" spans="1:119">
      <c r="A42" s="12"/>
      <c r="B42" s="25">
        <v>381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27352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27352</v>
      </c>
      <c r="O42" s="47">
        <f t="shared" si="2"/>
        <v>11.339966832504146</v>
      </c>
      <c r="P42" s="9"/>
    </row>
    <row r="43" spans="1:119" ht="15.75" thickBot="1">
      <c r="A43" s="12"/>
      <c r="B43" s="25">
        <v>388.1</v>
      </c>
      <c r="C43" s="20" t="s">
        <v>63</v>
      </c>
      <c r="D43" s="46">
        <v>1981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1981</v>
      </c>
      <c r="O43" s="47">
        <f t="shared" si="2"/>
        <v>0.8213101160862355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2">SUM(D5,D12,D15,D25,D34,D36,D41)</f>
        <v>2260236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1411698</v>
      </c>
      <c r="J44" s="15">
        <f t="shared" si="12"/>
        <v>0</v>
      </c>
      <c r="K44" s="15">
        <f t="shared" si="12"/>
        <v>408313</v>
      </c>
      <c r="L44" s="15">
        <f t="shared" si="12"/>
        <v>0</v>
      </c>
      <c r="M44" s="15">
        <f t="shared" si="12"/>
        <v>0</v>
      </c>
      <c r="N44" s="15">
        <f t="shared" si="9"/>
        <v>4080247</v>
      </c>
      <c r="O44" s="38">
        <f t="shared" si="2"/>
        <v>1691.6446932006634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106</v>
      </c>
      <c r="M46" s="118"/>
      <c r="N46" s="118"/>
      <c r="O46" s="43">
        <v>2412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60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1157765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1157765</v>
      </c>
      <c r="O5" s="33">
        <f t="shared" ref="O5:O46" si="1">(N5/O$48)</f>
        <v>477.42886597938144</v>
      </c>
      <c r="P5" s="6"/>
    </row>
    <row r="6" spans="1:133">
      <c r="A6" s="12"/>
      <c r="B6" s="25">
        <v>311</v>
      </c>
      <c r="C6" s="20" t="s">
        <v>1</v>
      </c>
      <c r="D6" s="46">
        <v>574982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574982</v>
      </c>
      <c r="O6" s="47">
        <f t="shared" si="1"/>
        <v>237.10597938144329</v>
      </c>
      <c r="P6" s="9"/>
    </row>
    <row r="7" spans="1:133">
      <c r="A7" s="12"/>
      <c r="B7" s="25">
        <v>312.10000000000002</v>
      </c>
      <c r="C7" s="20" t="s">
        <v>9</v>
      </c>
      <c r="D7" s="46">
        <v>86433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86433</v>
      </c>
      <c r="O7" s="47">
        <f t="shared" si="1"/>
        <v>35.642474226804126</v>
      </c>
      <c r="P7" s="9"/>
    </row>
    <row r="8" spans="1:133">
      <c r="A8" s="12"/>
      <c r="B8" s="25">
        <v>312.60000000000002</v>
      </c>
      <c r="C8" s="20" t="s">
        <v>10</v>
      </c>
      <c r="D8" s="46">
        <v>199836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199836</v>
      </c>
      <c r="O8" s="47">
        <f t="shared" si="1"/>
        <v>82.40659793814433</v>
      </c>
      <c r="P8" s="9"/>
    </row>
    <row r="9" spans="1:133">
      <c r="A9" s="12"/>
      <c r="B9" s="25">
        <v>314.10000000000002</v>
      </c>
      <c r="C9" s="20" t="s">
        <v>11</v>
      </c>
      <c r="D9" s="46">
        <v>205132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205132</v>
      </c>
      <c r="O9" s="47">
        <f t="shared" si="1"/>
        <v>84.590515463917527</v>
      </c>
      <c r="P9" s="9"/>
    </row>
    <row r="10" spans="1:133">
      <c r="A10" s="12"/>
      <c r="B10" s="25">
        <v>314.8</v>
      </c>
      <c r="C10" s="20" t="s">
        <v>12</v>
      </c>
      <c r="D10" s="46">
        <v>15318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15318</v>
      </c>
      <c r="O10" s="47">
        <f t="shared" si="1"/>
        <v>6.3167010309278346</v>
      </c>
      <c r="P10" s="9"/>
    </row>
    <row r="11" spans="1:133">
      <c r="A11" s="12"/>
      <c r="B11" s="25">
        <v>315</v>
      </c>
      <c r="C11" s="20" t="s">
        <v>69</v>
      </c>
      <c r="D11" s="46">
        <v>69189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69189</v>
      </c>
      <c r="O11" s="47">
        <f t="shared" si="1"/>
        <v>28.531546391752578</v>
      </c>
      <c r="P11" s="9"/>
    </row>
    <row r="12" spans="1:133">
      <c r="A12" s="12"/>
      <c r="B12" s="25">
        <v>316</v>
      </c>
      <c r="C12" s="20" t="s">
        <v>70</v>
      </c>
      <c r="D12" s="46">
        <v>6875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6875</v>
      </c>
      <c r="O12" s="47">
        <f t="shared" si="1"/>
        <v>2.8350515463917527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168559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168559</v>
      </c>
      <c r="O13" s="45">
        <f t="shared" si="1"/>
        <v>69.50886597938144</v>
      </c>
      <c r="P13" s="10"/>
    </row>
    <row r="14" spans="1:133">
      <c r="A14" s="12"/>
      <c r="B14" s="25">
        <v>323.10000000000002</v>
      </c>
      <c r="C14" s="20" t="s">
        <v>16</v>
      </c>
      <c r="D14" s="46">
        <v>165963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165963</v>
      </c>
      <c r="O14" s="47">
        <f t="shared" si="1"/>
        <v>68.438350515463924</v>
      </c>
      <c r="P14" s="9"/>
    </row>
    <row r="15" spans="1:133">
      <c r="A15" s="12"/>
      <c r="B15" s="25">
        <v>329</v>
      </c>
      <c r="C15" s="20" t="s">
        <v>17</v>
      </c>
      <c r="D15" s="46">
        <v>2596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2596</v>
      </c>
      <c r="O15" s="47">
        <f t="shared" si="1"/>
        <v>1.0705154639175258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SUM(D17:D26)</f>
        <v>1103614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249024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1352638</v>
      </c>
      <c r="O16" s="45">
        <f t="shared" si="1"/>
        <v>557.7888659793814</v>
      </c>
      <c r="P16" s="10"/>
    </row>
    <row r="17" spans="1:16">
      <c r="A17" s="12"/>
      <c r="B17" s="25">
        <v>331.9</v>
      </c>
      <c r="C17" s="20" t="s">
        <v>100</v>
      </c>
      <c r="D17" s="46">
        <v>3048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3048</v>
      </c>
      <c r="O17" s="47">
        <f t="shared" si="1"/>
        <v>1.2569072164948454</v>
      </c>
      <c r="P17" s="9"/>
    </row>
    <row r="18" spans="1:16">
      <c r="A18" s="12"/>
      <c r="B18" s="25">
        <v>334.2</v>
      </c>
      <c r="C18" s="20" t="s">
        <v>96</v>
      </c>
      <c r="D18" s="46">
        <v>18680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18680</v>
      </c>
      <c r="O18" s="47">
        <f t="shared" si="1"/>
        <v>7.7030927835051548</v>
      </c>
      <c r="P18" s="9"/>
    </row>
    <row r="19" spans="1:16">
      <c r="A19" s="12"/>
      <c r="B19" s="25">
        <v>334.31</v>
      </c>
      <c r="C19" s="20" t="s">
        <v>90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81867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81867</v>
      </c>
      <c r="O19" s="47">
        <f t="shared" si="1"/>
        <v>33.75958762886598</v>
      </c>
      <c r="P19" s="9"/>
    </row>
    <row r="20" spans="1:16">
      <c r="A20" s="12"/>
      <c r="B20" s="25">
        <v>334.49</v>
      </c>
      <c r="C20" s="20" t="s">
        <v>91</v>
      </c>
      <c r="D20" s="46">
        <v>154854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154854</v>
      </c>
      <c r="O20" s="47">
        <f t="shared" si="1"/>
        <v>63.857319587628865</v>
      </c>
      <c r="P20" s="9"/>
    </row>
    <row r="21" spans="1:16">
      <c r="A21" s="12"/>
      <c r="B21" s="25">
        <v>334.5</v>
      </c>
      <c r="C21" s="20" t="s">
        <v>97</v>
      </c>
      <c r="D21" s="46">
        <v>575561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575561</v>
      </c>
      <c r="O21" s="47">
        <f t="shared" si="1"/>
        <v>237.34474226804124</v>
      </c>
      <c r="P21" s="9"/>
    </row>
    <row r="22" spans="1:16">
      <c r="A22" s="12"/>
      <c r="B22" s="25">
        <v>335.12</v>
      </c>
      <c r="C22" s="20" t="s">
        <v>73</v>
      </c>
      <c r="D22" s="46">
        <v>108308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108308</v>
      </c>
      <c r="O22" s="47">
        <f t="shared" si="1"/>
        <v>44.663092783505157</v>
      </c>
      <c r="P22" s="9"/>
    </row>
    <row r="23" spans="1:16">
      <c r="A23" s="12"/>
      <c r="B23" s="25">
        <v>335.14</v>
      </c>
      <c r="C23" s="20" t="s">
        <v>74</v>
      </c>
      <c r="D23" s="46">
        <v>931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931</v>
      </c>
      <c r="O23" s="47">
        <f t="shared" si="1"/>
        <v>0.38391752577319588</v>
      </c>
      <c r="P23" s="9"/>
    </row>
    <row r="24" spans="1:16">
      <c r="A24" s="12"/>
      <c r="B24" s="25">
        <v>335.15</v>
      </c>
      <c r="C24" s="20" t="s">
        <v>75</v>
      </c>
      <c r="D24" s="46">
        <v>987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987</v>
      </c>
      <c r="O24" s="47">
        <f t="shared" si="1"/>
        <v>0.40701030927835052</v>
      </c>
      <c r="P24" s="9"/>
    </row>
    <row r="25" spans="1:16">
      <c r="A25" s="12"/>
      <c r="B25" s="25">
        <v>335.18</v>
      </c>
      <c r="C25" s="20" t="s">
        <v>76</v>
      </c>
      <c r="D25" s="46">
        <v>241245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241245</v>
      </c>
      <c r="O25" s="47">
        <f t="shared" si="1"/>
        <v>99.482474226804129</v>
      </c>
      <c r="P25" s="9"/>
    </row>
    <row r="26" spans="1:16">
      <c r="A26" s="12"/>
      <c r="B26" s="25">
        <v>337.5</v>
      </c>
      <c r="C26" s="20" t="s">
        <v>101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167157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167157</v>
      </c>
      <c r="O26" s="47">
        <f t="shared" si="1"/>
        <v>68.930721649484539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SUM(D28:D34)</f>
        <v>344543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1162835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1507378</v>
      </c>
      <c r="O27" s="45">
        <f t="shared" si="1"/>
        <v>621.59917525773199</v>
      </c>
      <c r="P27" s="10"/>
    </row>
    <row r="28" spans="1:16">
      <c r="A28" s="12"/>
      <c r="B28" s="25">
        <v>342.2</v>
      </c>
      <c r="C28" s="20" t="s">
        <v>92</v>
      </c>
      <c r="D28" s="46">
        <v>33250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33250</v>
      </c>
      <c r="O28" s="47">
        <f t="shared" si="1"/>
        <v>13.711340206185566</v>
      </c>
      <c r="P28" s="9"/>
    </row>
    <row r="29" spans="1:16">
      <c r="A29" s="12"/>
      <c r="B29" s="25">
        <v>343.3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402380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402380</v>
      </c>
      <c r="O29" s="47">
        <f t="shared" si="1"/>
        <v>165.92989690721649</v>
      </c>
      <c r="P29" s="9"/>
    </row>
    <row r="30" spans="1:16">
      <c r="A30" s="12"/>
      <c r="B30" s="25">
        <v>343.4</v>
      </c>
      <c r="C30" s="20" t="s">
        <v>33</v>
      </c>
      <c r="D30" s="46">
        <v>226507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226507</v>
      </c>
      <c r="O30" s="47">
        <f t="shared" si="1"/>
        <v>93.404948453608242</v>
      </c>
      <c r="P30" s="9"/>
    </row>
    <row r="31" spans="1:16">
      <c r="A31" s="12"/>
      <c r="B31" s="25">
        <v>343.5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760455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760455</v>
      </c>
      <c r="O31" s="47">
        <f t="shared" si="1"/>
        <v>313.5896907216495</v>
      </c>
      <c r="P31" s="9"/>
    </row>
    <row r="32" spans="1:16">
      <c r="A32" s="12"/>
      <c r="B32" s="25">
        <v>343.8</v>
      </c>
      <c r="C32" s="20" t="s">
        <v>35</v>
      </c>
      <c r="D32" s="46">
        <v>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8000</v>
      </c>
      <c r="O32" s="47">
        <f t="shared" si="1"/>
        <v>3.2989690721649483</v>
      </c>
      <c r="P32" s="9"/>
    </row>
    <row r="33" spans="1:119">
      <c r="A33" s="12"/>
      <c r="B33" s="25">
        <v>343.9</v>
      </c>
      <c r="C33" s="20" t="s">
        <v>36</v>
      </c>
      <c r="D33" s="46">
        <v>74986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74986</v>
      </c>
      <c r="O33" s="47">
        <f t="shared" si="1"/>
        <v>30.922061855670105</v>
      </c>
      <c r="P33" s="9"/>
    </row>
    <row r="34" spans="1:119">
      <c r="A34" s="12"/>
      <c r="B34" s="25">
        <v>347.4</v>
      </c>
      <c r="C34" s="20" t="s">
        <v>37</v>
      </c>
      <c r="D34" s="46">
        <v>1800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1800</v>
      </c>
      <c r="O34" s="47">
        <f t="shared" si="1"/>
        <v>0.74226804123711343</v>
      </c>
      <c r="P34" s="9"/>
    </row>
    <row r="35" spans="1:119" ht="15.75">
      <c r="A35" s="29" t="s">
        <v>30</v>
      </c>
      <c r="B35" s="30"/>
      <c r="C35" s="31"/>
      <c r="D35" s="32">
        <f t="shared" ref="D35:M35" si="9">SUM(D36:D36)</f>
        <v>12783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6" si="10">SUM(D35:M35)</f>
        <v>12783</v>
      </c>
      <c r="O35" s="45">
        <f t="shared" si="1"/>
        <v>5.2713402061855668</v>
      </c>
      <c r="P35" s="10"/>
    </row>
    <row r="36" spans="1:119">
      <c r="A36" s="13"/>
      <c r="B36" s="39">
        <v>351.1</v>
      </c>
      <c r="C36" s="21" t="s">
        <v>40</v>
      </c>
      <c r="D36" s="46">
        <v>12783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12783</v>
      </c>
      <c r="O36" s="47">
        <f t="shared" si="1"/>
        <v>5.2713402061855668</v>
      </c>
      <c r="P36" s="9"/>
    </row>
    <row r="37" spans="1:119" ht="15.75">
      <c r="A37" s="29" t="s">
        <v>2</v>
      </c>
      <c r="B37" s="30"/>
      <c r="C37" s="31"/>
      <c r="D37" s="32">
        <f t="shared" ref="D37:M37" si="11">SUM(D38:D41)</f>
        <v>22978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4759</v>
      </c>
      <c r="J37" s="32">
        <f t="shared" si="11"/>
        <v>0</v>
      </c>
      <c r="K37" s="32">
        <f t="shared" si="11"/>
        <v>421757</v>
      </c>
      <c r="L37" s="32">
        <f t="shared" si="11"/>
        <v>0</v>
      </c>
      <c r="M37" s="32">
        <f t="shared" si="11"/>
        <v>0</v>
      </c>
      <c r="N37" s="32">
        <f t="shared" si="10"/>
        <v>449494</v>
      </c>
      <c r="O37" s="45">
        <f t="shared" si="1"/>
        <v>185.35835051546391</v>
      </c>
      <c r="P37" s="10"/>
    </row>
    <row r="38" spans="1:119">
      <c r="A38" s="12"/>
      <c r="B38" s="25">
        <v>361.1</v>
      </c>
      <c r="C38" s="20" t="s">
        <v>42</v>
      </c>
      <c r="D38" s="46">
        <v>4056</v>
      </c>
      <c r="E38" s="46">
        <v>0</v>
      </c>
      <c r="F38" s="46">
        <v>0</v>
      </c>
      <c r="G38" s="46">
        <v>0</v>
      </c>
      <c r="H38" s="46">
        <v>0</v>
      </c>
      <c r="I38" s="46">
        <v>3305</v>
      </c>
      <c r="J38" s="46">
        <v>0</v>
      </c>
      <c r="K38" s="46">
        <v>51262</v>
      </c>
      <c r="L38" s="46">
        <v>0</v>
      </c>
      <c r="M38" s="46">
        <v>0</v>
      </c>
      <c r="N38" s="46">
        <f t="shared" si="10"/>
        <v>58623</v>
      </c>
      <c r="O38" s="47">
        <f t="shared" si="1"/>
        <v>24.174432989690722</v>
      </c>
      <c r="P38" s="9"/>
    </row>
    <row r="39" spans="1:119">
      <c r="A39" s="12"/>
      <c r="B39" s="25">
        <v>361.3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266692</v>
      </c>
      <c r="L39" s="46">
        <v>0</v>
      </c>
      <c r="M39" s="46">
        <v>0</v>
      </c>
      <c r="N39" s="46">
        <f t="shared" si="10"/>
        <v>266692</v>
      </c>
      <c r="O39" s="47">
        <f t="shared" si="1"/>
        <v>109.9760824742268</v>
      </c>
      <c r="P39" s="9"/>
    </row>
    <row r="40" spans="1:119">
      <c r="A40" s="12"/>
      <c r="B40" s="25">
        <v>368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103803</v>
      </c>
      <c r="L40" s="46">
        <v>0</v>
      </c>
      <c r="M40" s="46">
        <v>0</v>
      </c>
      <c r="N40" s="46">
        <f t="shared" si="10"/>
        <v>103803</v>
      </c>
      <c r="O40" s="47">
        <f t="shared" si="1"/>
        <v>42.805360824742266</v>
      </c>
      <c r="P40" s="9"/>
    </row>
    <row r="41" spans="1:119">
      <c r="A41" s="12"/>
      <c r="B41" s="25">
        <v>369.9</v>
      </c>
      <c r="C41" s="20" t="s">
        <v>45</v>
      </c>
      <c r="D41" s="46">
        <v>18922</v>
      </c>
      <c r="E41" s="46">
        <v>0</v>
      </c>
      <c r="F41" s="46">
        <v>0</v>
      </c>
      <c r="G41" s="46">
        <v>0</v>
      </c>
      <c r="H41" s="46">
        <v>0</v>
      </c>
      <c r="I41" s="46">
        <v>1454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20376</v>
      </c>
      <c r="O41" s="47">
        <f t="shared" si="1"/>
        <v>8.4024742268041237</v>
      </c>
      <c r="P41" s="9"/>
    </row>
    <row r="42" spans="1:119" ht="15.75">
      <c r="A42" s="29" t="s">
        <v>31</v>
      </c>
      <c r="B42" s="30"/>
      <c r="C42" s="31"/>
      <c r="D42" s="32">
        <f t="shared" ref="D42:M42" si="12">SUM(D43:D45)</f>
        <v>42135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0"/>
        <v>42135</v>
      </c>
      <c r="O42" s="45">
        <f t="shared" si="1"/>
        <v>17.375257731958762</v>
      </c>
      <c r="P42" s="9"/>
    </row>
    <row r="43" spans="1:119">
      <c r="A43" s="12"/>
      <c r="B43" s="25">
        <v>381</v>
      </c>
      <c r="C43" s="20" t="s">
        <v>46</v>
      </c>
      <c r="D43" s="46">
        <v>8000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8000</v>
      </c>
      <c r="O43" s="47">
        <f t="shared" si="1"/>
        <v>3.2989690721649483</v>
      </c>
      <c r="P43" s="9"/>
    </row>
    <row r="44" spans="1:119">
      <c r="A44" s="12"/>
      <c r="B44" s="25">
        <v>388.1</v>
      </c>
      <c r="C44" s="20" t="s">
        <v>63</v>
      </c>
      <c r="D44" s="46">
        <v>4135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4135</v>
      </c>
      <c r="O44" s="47">
        <f t="shared" si="1"/>
        <v>1.7051546391752577</v>
      </c>
      <c r="P44" s="9"/>
    </row>
    <row r="45" spans="1:119" ht="15.75" thickBot="1">
      <c r="A45" s="12"/>
      <c r="B45" s="25">
        <v>389.8</v>
      </c>
      <c r="C45" s="20" t="s">
        <v>102</v>
      </c>
      <c r="D45" s="46">
        <v>30000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30000</v>
      </c>
      <c r="O45" s="47">
        <f t="shared" si="1"/>
        <v>12.371134020618557</v>
      </c>
      <c r="P45" s="9"/>
    </row>
    <row r="46" spans="1:119" ht="16.5" thickBot="1">
      <c r="A46" s="14" t="s">
        <v>38</v>
      </c>
      <c r="B46" s="23"/>
      <c r="C46" s="22"/>
      <c r="D46" s="15">
        <f t="shared" ref="D46:M46" si="13">SUM(D5,D13,D16,D27,D35,D37,D42)</f>
        <v>2852377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1416618</v>
      </c>
      <c r="J46" s="15">
        <f t="shared" si="13"/>
        <v>0</v>
      </c>
      <c r="K46" s="15">
        <f t="shared" si="13"/>
        <v>421757</v>
      </c>
      <c r="L46" s="15">
        <f t="shared" si="13"/>
        <v>0</v>
      </c>
      <c r="M46" s="15">
        <f t="shared" si="13"/>
        <v>0</v>
      </c>
      <c r="N46" s="15">
        <f t="shared" si="10"/>
        <v>4690752</v>
      </c>
      <c r="O46" s="38">
        <f t="shared" si="1"/>
        <v>1934.3307216494845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103</v>
      </c>
      <c r="M48" s="118"/>
      <c r="N48" s="118"/>
      <c r="O48" s="43">
        <v>2425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60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1130860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1130860</v>
      </c>
      <c r="O5" s="33">
        <f t="shared" ref="O5:O39" si="2">(N5/O$41)</f>
        <v>462.89807613589846</v>
      </c>
      <c r="P5" s="6"/>
    </row>
    <row r="6" spans="1:133">
      <c r="A6" s="12"/>
      <c r="B6" s="25">
        <v>311</v>
      </c>
      <c r="C6" s="20" t="s">
        <v>1</v>
      </c>
      <c r="D6" s="46">
        <v>576230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576230</v>
      </c>
      <c r="O6" s="47">
        <f t="shared" si="2"/>
        <v>235.86983217355711</v>
      </c>
      <c r="P6" s="9"/>
    </row>
    <row r="7" spans="1:133">
      <c r="A7" s="12"/>
      <c r="B7" s="25">
        <v>312.10000000000002</v>
      </c>
      <c r="C7" s="20" t="s">
        <v>9</v>
      </c>
      <c r="D7" s="46">
        <v>81860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81860</v>
      </c>
      <c r="O7" s="47">
        <f t="shared" si="2"/>
        <v>33.507981989357347</v>
      </c>
      <c r="P7" s="9"/>
    </row>
    <row r="8" spans="1:133">
      <c r="A8" s="12"/>
      <c r="B8" s="25">
        <v>312.60000000000002</v>
      </c>
      <c r="C8" s="20" t="s">
        <v>10</v>
      </c>
      <c r="D8" s="46">
        <v>174638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174638</v>
      </c>
      <c r="O8" s="47">
        <f t="shared" si="2"/>
        <v>71.485059353254201</v>
      </c>
      <c r="P8" s="9"/>
    </row>
    <row r="9" spans="1:133">
      <c r="A9" s="12"/>
      <c r="B9" s="25">
        <v>314.10000000000002</v>
      </c>
      <c r="C9" s="20" t="s">
        <v>11</v>
      </c>
      <c r="D9" s="46">
        <v>205976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205976</v>
      </c>
      <c r="O9" s="47">
        <f t="shared" si="2"/>
        <v>84.312730249693004</v>
      </c>
      <c r="P9" s="9"/>
    </row>
    <row r="10" spans="1:133">
      <c r="A10" s="12"/>
      <c r="B10" s="25">
        <v>314.7</v>
      </c>
      <c r="C10" s="20" t="s">
        <v>81</v>
      </c>
      <c r="D10" s="46">
        <v>18262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18262</v>
      </c>
      <c r="O10" s="47">
        <f t="shared" si="2"/>
        <v>7.4752353663528446</v>
      </c>
      <c r="P10" s="9"/>
    </row>
    <row r="11" spans="1:133">
      <c r="A11" s="12"/>
      <c r="B11" s="25">
        <v>315</v>
      </c>
      <c r="C11" s="20" t="s">
        <v>69</v>
      </c>
      <c r="D11" s="46">
        <v>73894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73894</v>
      </c>
      <c r="O11" s="47">
        <f t="shared" si="2"/>
        <v>30.247237003683995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175964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175964</v>
      </c>
      <c r="O12" s="45">
        <f t="shared" si="2"/>
        <v>72.027834629553823</v>
      </c>
      <c r="P12" s="10"/>
    </row>
    <row r="13" spans="1:133">
      <c r="A13" s="12"/>
      <c r="B13" s="25">
        <v>323.10000000000002</v>
      </c>
      <c r="C13" s="20" t="s">
        <v>16</v>
      </c>
      <c r="D13" s="46">
        <v>168713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168713</v>
      </c>
      <c r="O13" s="47">
        <f t="shared" si="2"/>
        <v>69.059762586983211</v>
      </c>
      <c r="P13" s="9"/>
    </row>
    <row r="14" spans="1:133">
      <c r="A14" s="12"/>
      <c r="B14" s="25">
        <v>329</v>
      </c>
      <c r="C14" s="20" t="s">
        <v>17</v>
      </c>
      <c r="D14" s="46">
        <v>7251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7251</v>
      </c>
      <c r="O14" s="47">
        <f t="shared" si="2"/>
        <v>2.96807204257061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SUM(D16:D22)</f>
        <v>443156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153500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596656</v>
      </c>
      <c r="O15" s="45">
        <f t="shared" si="2"/>
        <v>244.23086369218174</v>
      </c>
      <c r="P15" s="10"/>
    </row>
    <row r="16" spans="1:133">
      <c r="A16" s="12"/>
      <c r="B16" s="25">
        <v>334.2</v>
      </c>
      <c r="C16" s="20" t="s">
        <v>96</v>
      </c>
      <c r="D16" s="46">
        <v>824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824</v>
      </c>
      <c r="O16" s="47">
        <f t="shared" si="2"/>
        <v>0.3372902169463774</v>
      </c>
      <c r="P16" s="9"/>
    </row>
    <row r="17" spans="1:16">
      <c r="A17" s="12"/>
      <c r="B17" s="25">
        <v>334.31</v>
      </c>
      <c r="C17" s="20" t="s">
        <v>90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153500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153500</v>
      </c>
      <c r="O17" s="47">
        <f t="shared" si="2"/>
        <v>62.83258288988948</v>
      </c>
      <c r="P17" s="9"/>
    </row>
    <row r="18" spans="1:16">
      <c r="A18" s="12"/>
      <c r="B18" s="25">
        <v>334.5</v>
      </c>
      <c r="C18" s="20" t="s">
        <v>97</v>
      </c>
      <c r="D18" s="46">
        <v>116553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116553</v>
      </c>
      <c r="O18" s="47">
        <f t="shared" si="2"/>
        <v>47.708964388047484</v>
      </c>
      <c r="P18" s="9"/>
    </row>
    <row r="19" spans="1:16">
      <c r="A19" s="12"/>
      <c r="B19" s="25">
        <v>335.12</v>
      </c>
      <c r="C19" s="20" t="s">
        <v>73</v>
      </c>
      <c r="D19" s="46">
        <v>107621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107621</v>
      </c>
      <c r="O19" s="47">
        <f t="shared" si="2"/>
        <v>44.052803929594759</v>
      </c>
      <c r="P19" s="9"/>
    </row>
    <row r="20" spans="1:16">
      <c r="A20" s="12"/>
      <c r="B20" s="25">
        <v>335.14</v>
      </c>
      <c r="C20" s="20" t="s">
        <v>74</v>
      </c>
      <c r="D20" s="46">
        <v>841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841</v>
      </c>
      <c r="O20" s="47">
        <f t="shared" si="2"/>
        <v>0.3442488743348342</v>
      </c>
      <c r="P20" s="9"/>
    </row>
    <row r="21" spans="1:16">
      <c r="A21" s="12"/>
      <c r="B21" s="25">
        <v>335.15</v>
      </c>
      <c r="C21" s="20" t="s">
        <v>75</v>
      </c>
      <c r="D21" s="46">
        <v>997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997</v>
      </c>
      <c r="O21" s="47">
        <f t="shared" si="2"/>
        <v>0.40810478919361443</v>
      </c>
      <c r="P21" s="9"/>
    </row>
    <row r="22" spans="1:16">
      <c r="A22" s="12"/>
      <c r="B22" s="25">
        <v>335.18</v>
      </c>
      <c r="C22" s="20" t="s">
        <v>76</v>
      </c>
      <c r="D22" s="46">
        <v>216320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216320</v>
      </c>
      <c r="O22" s="47">
        <f t="shared" si="2"/>
        <v>88.546868604175188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SUM(D24:D29)</f>
        <v>348551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1190664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1539215</v>
      </c>
      <c r="O23" s="45">
        <f t="shared" si="2"/>
        <v>630.05116659844452</v>
      </c>
      <c r="P23" s="10"/>
    </row>
    <row r="24" spans="1:16">
      <c r="A24" s="12"/>
      <c r="B24" s="25">
        <v>342.2</v>
      </c>
      <c r="C24" s="20" t="s">
        <v>92</v>
      </c>
      <c r="D24" s="46">
        <v>33282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33282</v>
      </c>
      <c r="O24" s="47">
        <f t="shared" si="2"/>
        <v>13.62341383544822</v>
      </c>
      <c r="P24" s="9"/>
    </row>
    <row r="25" spans="1:16">
      <c r="A25" s="12"/>
      <c r="B25" s="25">
        <v>343.4</v>
      </c>
      <c r="C25" s="20" t="s">
        <v>33</v>
      </c>
      <c r="D25" s="46">
        <v>224994</v>
      </c>
      <c r="E25" s="46">
        <v>0</v>
      </c>
      <c r="F25" s="46">
        <v>0</v>
      </c>
      <c r="G25" s="46">
        <v>0</v>
      </c>
      <c r="H25" s="46">
        <v>0</v>
      </c>
      <c r="I25" s="46">
        <v>429359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654353</v>
      </c>
      <c r="O25" s="47">
        <f t="shared" si="2"/>
        <v>267.84813753581659</v>
      </c>
      <c r="P25" s="9"/>
    </row>
    <row r="26" spans="1:16">
      <c r="A26" s="12"/>
      <c r="B26" s="25">
        <v>343.5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761305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761305</v>
      </c>
      <c r="O26" s="47">
        <f t="shared" si="2"/>
        <v>311.62709783053623</v>
      </c>
      <c r="P26" s="9"/>
    </row>
    <row r="27" spans="1:16">
      <c r="A27" s="12"/>
      <c r="B27" s="25">
        <v>343.8</v>
      </c>
      <c r="C27" s="20" t="s">
        <v>35</v>
      </c>
      <c r="D27" s="46">
        <v>13800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13800</v>
      </c>
      <c r="O27" s="47">
        <f t="shared" si="2"/>
        <v>5.6487924682767092</v>
      </c>
      <c r="P27" s="9"/>
    </row>
    <row r="28" spans="1:16">
      <c r="A28" s="12"/>
      <c r="B28" s="25">
        <v>343.9</v>
      </c>
      <c r="C28" s="20" t="s">
        <v>36</v>
      </c>
      <c r="D28" s="46">
        <v>74675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74675</v>
      </c>
      <c r="O28" s="47">
        <f t="shared" si="2"/>
        <v>30.566925910765452</v>
      </c>
      <c r="P28" s="9"/>
    </row>
    <row r="29" spans="1:16">
      <c r="A29" s="12"/>
      <c r="B29" s="25">
        <v>347.4</v>
      </c>
      <c r="C29" s="20" t="s">
        <v>37</v>
      </c>
      <c r="D29" s="46">
        <v>1800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1800</v>
      </c>
      <c r="O29" s="47">
        <f t="shared" si="2"/>
        <v>0.73679901760130984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6862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9" si="8">SUM(D30:M30)</f>
        <v>6862</v>
      </c>
      <c r="O30" s="45">
        <f t="shared" si="2"/>
        <v>2.8088415882112159</v>
      </c>
      <c r="P30" s="10"/>
    </row>
    <row r="31" spans="1:16">
      <c r="A31" s="13"/>
      <c r="B31" s="39">
        <v>351.1</v>
      </c>
      <c r="C31" s="21" t="s">
        <v>40</v>
      </c>
      <c r="D31" s="46">
        <v>6862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6862</v>
      </c>
      <c r="O31" s="47">
        <f t="shared" si="2"/>
        <v>2.8088415882112159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SUM(D33:D36)</f>
        <v>6846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1830</v>
      </c>
      <c r="J32" s="32">
        <f t="shared" si="9"/>
        <v>0</v>
      </c>
      <c r="K32" s="32">
        <f t="shared" si="9"/>
        <v>306361</v>
      </c>
      <c r="L32" s="32">
        <f t="shared" si="9"/>
        <v>0</v>
      </c>
      <c r="M32" s="32">
        <f t="shared" si="9"/>
        <v>0</v>
      </c>
      <c r="N32" s="32">
        <f t="shared" si="8"/>
        <v>315037</v>
      </c>
      <c r="O32" s="45">
        <f t="shared" si="2"/>
        <v>128.95497339336882</v>
      </c>
      <c r="P32" s="10"/>
    </row>
    <row r="33" spans="1:119">
      <c r="A33" s="12"/>
      <c r="B33" s="25">
        <v>361.1</v>
      </c>
      <c r="C33" s="20" t="s">
        <v>42</v>
      </c>
      <c r="D33" s="46">
        <v>2887</v>
      </c>
      <c r="E33" s="46">
        <v>0</v>
      </c>
      <c r="F33" s="46">
        <v>0</v>
      </c>
      <c r="G33" s="46">
        <v>0</v>
      </c>
      <c r="H33" s="46">
        <v>0</v>
      </c>
      <c r="I33" s="46">
        <v>1830</v>
      </c>
      <c r="J33" s="46">
        <v>0</v>
      </c>
      <c r="K33" s="46">
        <v>47989</v>
      </c>
      <c r="L33" s="46">
        <v>0</v>
      </c>
      <c r="M33" s="46">
        <v>0</v>
      </c>
      <c r="N33" s="46">
        <f t="shared" si="8"/>
        <v>52706</v>
      </c>
      <c r="O33" s="47">
        <f t="shared" si="2"/>
        <v>21.574293900941466</v>
      </c>
      <c r="P33" s="9"/>
    </row>
    <row r="34" spans="1:119">
      <c r="A34" s="12"/>
      <c r="B34" s="25">
        <v>361.3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150973</v>
      </c>
      <c r="L34" s="46">
        <v>0</v>
      </c>
      <c r="M34" s="46">
        <v>0</v>
      </c>
      <c r="N34" s="46">
        <f t="shared" si="8"/>
        <v>150973</v>
      </c>
      <c r="O34" s="47">
        <f t="shared" si="2"/>
        <v>61.798198935734753</v>
      </c>
      <c r="P34" s="9"/>
    </row>
    <row r="35" spans="1:119">
      <c r="A35" s="12"/>
      <c r="B35" s="25">
        <v>368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107399</v>
      </c>
      <c r="L35" s="46">
        <v>0</v>
      </c>
      <c r="M35" s="46">
        <v>0</v>
      </c>
      <c r="N35" s="46">
        <f t="shared" si="8"/>
        <v>107399</v>
      </c>
      <c r="O35" s="47">
        <f t="shared" si="2"/>
        <v>43.961932050757262</v>
      </c>
      <c r="P35" s="9"/>
    </row>
    <row r="36" spans="1:119">
      <c r="A36" s="12"/>
      <c r="B36" s="25">
        <v>369.9</v>
      </c>
      <c r="C36" s="20" t="s">
        <v>45</v>
      </c>
      <c r="D36" s="46">
        <v>3959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3959</v>
      </c>
      <c r="O36" s="47">
        <f t="shared" si="2"/>
        <v>1.6205485059353255</v>
      </c>
      <c r="P36" s="9"/>
    </row>
    <row r="37" spans="1:119" ht="15.75">
      <c r="A37" s="29" t="s">
        <v>31</v>
      </c>
      <c r="B37" s="30"/>
      <c r="C37" s="31"/>
      <c r="D37" s="32">
        <f t="shared" ref="D37:M37" si="10">SUM(D38:D38)</f>
        <v>14000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14000</v>
      </c>
      <c r="O37" s="45">
        <f t="shared" si="2"/>
        <v>5.7306590257879657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14000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14000</v>
      </c>
      <c r="O38" s="47">
        <f t="shared" si="2"/>
        <v>5.7306590257879657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11">SUM(D5,D12,D15,D23,D30,D32,D37)</f>
        <v>2126239</v>
      </c>
      <c r="E39" s="15">
        <f t="shared" si="11"/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1345994</v>
      </c>
      <c r="J39" s="15">
        <f t="shared" si="11"/>
        <v>0</v>
      </c>
      <c r="K39" s="15">
        <f t="shared" si="11"/>
        <v>306361</v>
      </c>
      <c r="L39" s="15">
        <f t="shared" si="11"/>
        <v>0</v>
      </c>
      <c r="M39" s="15">
        <f t="shared" si="11"/>
        <v>0</v>
      </c>
      <c r="N39" s="15">
        <f t="shared" si="8"/>
        <v>3778594</v>
      </c>
      <c r="O39" s="38">
        <f t="shared" si="2"/>
        <v>1546.7024150634466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98</v>
      </c>
      <c r="M41" s="118"/>
      <c r="N41" s="118"/>
      <c r="O41" s="43">
        <v>2443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60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49</v>
      </c>
      <c r="F4" s="34" t="s">
        <v>50</v>
      </c>
      <c r="G4" s="34" t="s">
        <v>51</v>
      </c>
      <c r="H4" s="34" t="s">
        <v>4</v>
      </c>
      <c r="I4" s="34" t="s">
        <v>5</v>
      </c>
      <c r="J4" s="35" t="s">
        <v>52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1029761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1029761</v>
      </c>
      <c r="O5" s="33">
        <f t="shared" ref="O5:O45" si="1">(N5/O$47)</f>
        <v>418.94263628966638</v>
      </c>
      <c r="P5" s="6"/>
    </row>
    <row r="6" spans="1:133">
      <c r="A6" s="12"/>
      <c r="B6" s="25">
        <v>311</v>
      </c>
      <c r="C6" s="20" t="s">
        <v>1</v>
      </c>
      <c r="D6" s="46">
        <v>501849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501849</v>
      </c>
      <c r="O6" s="47">
        <f t="shared" si="1"/>
        <v>204.16965012205046</v>
      </c>
      <c r="P6" s="9"/>
    </row>
    <row r="7" spans="1:133">
      <c r="A7" s="12"/>
      <c r="B7" s="25">
        <v>312.10000000000002</v>
      </c>
      <c r="C7" s="20" t="s">
        <v>9</v>
      </c>
      <c r="D7" s="46">
        <v>76539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76539</v>
      </c>
      <c r="O7" s="47">
        <f t="shared" si="1"/>
        <v>31.138730675345808</v>
      </c>
      <c r="P7" s="9"/>
    </row>
    <row r="8" spans="1:133">
      <c r="A8" s="12"/>
      <c r="B8" s="25">
        <v>312.60000000000002</v>
      </c>
      <c r="C8" s="20" t="s">
        <v>10</v>
      </c>
      <c r="D8" s="46">
        <v>160259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160259</v>
      </c>
      <c r="O8" s="47">
        <f t="shared" si="1"/>
        <v>65.198942229454843</v>
      </c>
      <c r="P8" s="9"/>
    </row>
    <row r="9" spans="1:133">
      <c r="A9" s="12"/>
      <c r="B9" s="25">
        <v>314.10000000000002</v>
      </c>
      <c r="C9" s="20" t="s">
        <v>11</v>
      </c>
      <c r="D9" s="46">
        <v>18870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18870</v>
      </c>
      <c r="O9" s="47">
        <f t="shared" si="1"/>
        <v>7.6769731489015456</v>
      </c>
      <c r="P9" s="9"/>
    </row>
    <row r="10" spans="1:133">
      <c r="A10" s="12"/>
      <c r="B10" s="25">
        <v>314.8</v>
      </c>
      <c r="C10" s="20" t="s">
        <v>12</v>
      </c>
      <c r="D10" s="46">
        <v>82213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82213</v>
      </c>
      <c r="O10" s="47">
        <f t="shared" si="1"/>
        <v>33.447111472742066</v>
      </c>
      <c r="P10" s="9"/>
    </row>
    <row r="11" spans="1:133">
      <c r="A11" s="12"/>
      <c r="B11" s="25">
        <v>315</v>
      </c>
      <c r="C11" s="20" t="s">
        <v>69</v>
      </c>
      <c r="D11" s="46">
        <v>5518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5518</v>
      </c>
      <c r="O11" s="47">
        <f t="shared" si="1"/>
        <v>2.244914564686737</v>
      </c>
      <c r="P11" s="9"/>
    </row>
    <row r="12" spans="1:133">
      <c r="A12" s="12"/>
      <c r="B12" s="25">
        <v>316</v>
      </c>
      <c r="C12" s="20" t="s">
        <v>70</v>
      </c>
      <c r="D12" s="46">
        <v>184513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184513</v>
      </c>
      <c r="O12" s="47">
        <f t="shared" si="1"/>
        <v>75.066314076484943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205099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205099</v>
      </c>
      <c r="O13" s="45">
        <f t="shared" si="1"/>
        <v>83.441415785191211</v>
      </c>
      <c r="P13" s="10"/>
    </row>
    <row r="14" spans="1:133">
      <c r="A14" s="12"/>
      <c r="B14" s="25">
        <v>323.10000000000002</v>
      </c>
      <c r="C14" s="20" t="s">
        <v>16</v>
      </c>
      <c r="D14" s="46">
        <v>204396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204396</v>
      </c>
      <c r="O14" s="47">
        <f t="shared" si="1"/>
        <v>83.155410903173305</v>
      </c>
      <c r="P14" s="9"/>
    </row>
    <row r="15" spans="1:133">
      <c r="A15" s="12"/>
      <c r="B15" s="25">
        <v>329</v>
      </c>
      <c r="C15" s="20" t="s">
        <v>17</v>
      </c>
      <c r="D15" s="46">
        <v>703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703</v>
      </c>
      <c r="O15" s="47">
        <f t="shared" si="1"/>
        <v>0.28600488201790075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418283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6250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424533</v>
      </c>
      <c r="O16" s="45">
        <f t="shared" si="1"/>
        <v>172.71480878763222</v>
      </c>
      <c r="P16" s="10"/>
    </row>
    <row r="17" spans="1:16">
      <c r="A17" s="12"/>
      <c r="B17" s="25">
        <v>331.7</v>
      </c>
      <c r="C17" s="20" t="s">
        <v>72</v>
      </c>
      <c r="D17" s="46">
        <v>15120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15120</v>
      </c>
      <c r="O17" s="47">
        <f t="shared" si="1"/>
        <v>6.1513425549227012</v>
      </c>
      <c r="P17" s="9"/>
    </row>
    <row r="18" spans="1:16">
      <c r="A18" s="12"/>
      <c r="B18" s="25">
        <v>334.31</v>
      </c>
      <c r="C18" s="20" t="s">
        <v>90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6250</v>
      </c>
      <c r="O18" s="47">
        <f t="shared" si="1"/>
        <v>2.5427176566314076</v>
      </c>
      <c r="P18" s="9"/>
    </row>
    <row r="19" spans="1:16">
      <c r="A19" s="12"/>
      <c r="B19" s="25">
        <v>334.49</v>
      </c>
      <c r="C19" s="20" t="s">
        <v>91</v>
      </c>
      <c r="D19" s="46">
        <v>87149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87149</v>
      </c>
      <c r="O19" s="47">
        <f t="shared" si="1"/>
        <v>35.455248169243291</v>
      </c>
      <c r="P19" s="9"/>
    </row>
    <row r="20" spans="1:16">
      <c r="A20" s="12"/>
      <c r="B20" s="25">
        <v>335.12</v>
      </c>
      <c r="C20" s="20" t="s">
        <v>73</v>
      </c>
      <c r="D20" s="46">
        <v>106822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106822</v>
      </c>
      <c r="O20" s="47">
        <f t="shared" si="1"/>
        <v>43.458909682668839</v>
      </c>
      <c r="P20" s="9"/>
    </row>
    <row r="21" spans="1:16">
      <c r="A21" s="12"/>
      <c r="B21" s="25">
        <v>335.14</v>
      </c>
      <c r="C21" s="20" t="s">
        <v>74</v>
      </c>
      <c r="D21" s="46">
        <v>778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778</v>
      </c>
      <c r="O21" s="47">
        <f t="shared" si="1"/>
        <v>0.31651749389747763</v>
      </c>
      <c r="P21" s="9"/>
    </row>
    <row r="22" spans="1:16">
      <c r="A22" s="12"/>
      <c r="B22" s="25">
        <v>335.15</v>
      </c>
      <c r="C22" s="20" t="s">
        <v>75</v>
      </c>
      <c r="D22" s="46">
        <v>2837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2837</v>
      </c>
      <c r="O22" s="47">
        <f t="shared" si="1"/>
        <v>1.1541903986981286</v>
      </c>
      <c r="P22" s="9"/>
    </row>
    <row r="23" spans="1:16">
      <c r="A23" s="12"/>
      <c r="B23" s="25">
        <v>335.18</v>
      </c>
      <c r="C23" s="20" t="s">
        <v>76</v>
      </c>
      <c r="D23" s="46">
        <v>205577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205577</v>
      </c>
      <c r="O23" s="47">
        <f t="shared" si="1"/>
        <v>83.635882831570385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SUM(D25:D30)</f>
        <v>347224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1157718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1504942</v>
      </c>
      <c r="O24" s="45">
        <f t="shared" si="1"/>
        <v>612.2628152969894</v>
      </c>
      <c r="P24" s="10"/>
    </row>
    <row r="25" spans="1:16">
      <c r="A25" s="12"/>
      <c r="B25" s="25">
        <v>342.2</v>
      </c>
      <c r="C25" s="20" t="s">
        <v>92</v>
      </c>
      <c r="D25" s="46">
        <v>33178</v>
      </c>
      <c r="E25" s="46">
        <v>0</v>
      </c>
      <c r="F25" s="46">
        <v>0</v>
      </c>
      <c r="G25" s="46">
        <v>0</v>
      </c>
      <c r="H25" s="46">
        <v>0</v>
      </c>
      <c r="I25" s="46">
        <v>392822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426000</v>
      </c>
      <c r="O25" s="47">
        <f t="shared" si="1"/>
        <v>173.31163547599675</v>
      </c>
      <c r="P25" s="9"/>
    </row>
    <row r="26" spans="1:16">
      <c r="A26" s="12"/>
      <c r="B26" s="25">
        <v>343.4</v>
      </c>
      <c r="C26" s="20" t="s">
        <v>33</v>
      </c>
      <c r="D26" s="46">
        <v>228149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228149</v>
      </c>
      <c r="O26" s="47">
        <f t="shared" si="1"/>
        <v>92.818958502847849</v>
      </c>
      <c r="P26" s="9"/>
    </row>
    <row r="27" spans="1:16">
      <c r="A27" s="12"/>
      <c r="B27" s="25">
        <v>343.5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764896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764896</v>
      </c>
      <c r="O27" s="47">
        <f t="shared" si="1"/>
        <v>311.18633034987795</v>
      </c>
      <c r="P27" s="9"/>
    </row>
    <row r="28" spans="1:16">
      <c r="A28" s="12"/>
      <c r="B28" s="25">
        <v>343.8</v>
      </c>
      <c r="C28" s="20" t="s">
        <v>35</v>
      </c>
      <c r="D28" s="46">
        <v>24200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24200</v>
      </c>
      <c r="O28" s="47">
        <f t="shared" si="1"/>
        <v>9.8454027664768109</v>
      </c>
      <c r="P28" s="9"/>
    </row>
    <row r="29" spans="1:16">
      <c r="A29" s="12"/>
      <c r="B29" s="25">
        <v>343.9</v>
      </c>
      <c r="C29" s="20" t="s">
        <v>36</v>
      </c>
      <c r="D29" s="46">
        <v>59997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59997</v>
      </c>
      <c r="O29" s="47">
        <f t="shared" si="1"/>
        <v>24.408868999186332</v>
      </c>
      <c r="P29" s="9"/>
    </row>
    <row r="30" spans="1:16">
      <c r="A30" s="12"/>
      <c r="B30" s="25">
        <v>347.4</v>
      </c>
      <c r="C30" s="20" t="s">
        <v>37</v>
      </c>
      <c r="D30" s="46">
        <v>1700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1700</v>
      </c>
      <c r="O30" s="47">
        <f t="shared" si="1"/>
        <v>0.69161920260374288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SUM(D32:D33)</f>
        <v>2581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5" si="9">SUM(D31:M31)</f>
        <v>2581</v>
      </c>
      <c r="O31" s="45">
        <f t="shared" si="1"/>
        <v>1.050040683482506</v>
      </c>
      <c r="P31" s="10"/>
    </row>
    <row r="32" spans="1:16">
      <c r="A32" s="13"/>
      <c r="B32" s="39">
        <v>351.1</v>
      </c>
      <c r="C32" s="21" t="s">
        <v>40</v>
      </c>
      <c r="D32" s="46">
        <v>2370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2370</v>
      </c>
      <c r="O32" s="47">
        <f t="shared" si="1"/>
        <v>0.96419853539462974</v>
      </c>
      <c r="P32" s="9"/>
    </row>
    <row r="33" spans="1:119">
      <c r="A33" s="13"/>
      <c r="B33" s="39">
        <v>351.4</v>
      </c>
      <c r="C33" s="21" t="s">
        <v>41</v>
      </c>
      <c r="D33" s="46">
        <v>211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211</v>
      </c>
      <c r="O33" s="47">
        <f t="shared" si="1"/>
        <v>8.5842148087876324E-2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SUM(D35:D40)</f>
        <v>392220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1966</v>
      </c>
      <c r="J34" s="32">
        <f t="shared" si="10"/>
        <v>0</v>
      </c>
      <c r="K34" s="32">
        <f t="shared" si="10"/>
        <v>138954</v>
      </c>
      <c r="L34" s="32">
        <f t="shared" si="10"/>
        <v>0</v>
      </c>
      <c r="M34" s="32">
        <f t="shared" si="10"/>
        <v>0</v>
      </c>
      <c r="N34" s="32">
        <f t="shared" si="9"/>
        <v>533140</v>
      </c>
      <c r="O34" s="45">
        <f t="shared" si="1"/>
        <v>216.89991863303499</v>
      </c>
      <c r="P34" s="10"/>
    </row>
    <row r="35" spans="1:119">
      <c r="A35" s="12"/>
      <c r="B35" s="25">
        <v>361.1</v>
      </c>
      <c r="C35" s="20" t="s">
        <v>42</v>
      </c>
      <c r="D35" s="46">
        <v>393</v>
      </c>
      <c r="E35" s="46">
        <v>0</v>
      </c>
      <c r="F35" s="46">
        <v>0</v>
      </c>
      <c r="G35" s="46">
        <v>0</v>
      </c>
      <c r="H35" s="46">
        <v>0</v>
      </c>
      <c r="I35" s="46">
        <v>842</v>
      </c>
      <c r="J35" s="46">
        <v>0</v>
      </c>
      <c r="K35" s="46">
        <v>45528</v>
      </c>
      <c r="L35" s="46">
        <v>0</v>
      </c>
      <c r="M35" s="46">
        <v>0</v>
      </c>
      <c r="N35" s="46">
        <f t="shared" si="9"/>
        <v>46763</v>
      </c>
      <c r="O35" s="47">
        <f t="shared" si="1"/>
        <v>19.024816924328722</v>
      </c>
      <c r="P35" s="9"/>
    </row>
    <row r="36" spans="1:119">
      <c r="A36" s="12"/>
      <c r="B36" s="25">
        <v>361.3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-46175</v>
      </c>
      <c r="L36" s="46">
        <v>0</v>
      </c>
      <c r="M36" s="46">
        <v>0</v>
      </c>
      <c r="N36" s="46">
        <f t="shared" si="9"/>
        <v>-46175</v>
      </c>
      <c r="O36" s="47">
        <f t="shared" si="1"/>
        <v>-18.785598047192838</v>
      </c>
      <c r="P36" s="9"/>
    </row>
    <row r="37" spans="1:119">
      <c r="A37" s="12"/>
      <c r="B37" s="25">
        <v>366</v>
      </c>
      <c r="C37" s="20" t="s">
        <v>58</v>
      </c>
      <c r="D37" s="46">
        <v>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20000</v>
      </c>
      <c r="O37" s="47">
        <f t="shared" si="1"/>
        <v>8.1366965012205039</v>
      </c>
      <c r="P37" s="9"/>
    </row>
    <row r="38" spans="1:119">
      <c r="A38" s="12"/>
      <c r="B38" s="25">
        <v>368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139601</v>
      </c>
      <c r="L38" s="46">
        <v>0</v>
      </c>
      <c r="M38" s="46">
        <v>0</v>
      </c>
      <c r="N38" s="46">
        <f t="shared" si="9"/>
        <v>139601</v>
      </c>
      <c r="O38" s="47">
        <f t="shared" si="1"/>
        <v>56.794548413344181</v>
      </c>
      <c r="P38" s="9"/>
    </row>
    <row r="39" spans="1:119">
      <c r="A39" s="12"/>
      <c r="B39" s="25">
        <v>369.3</v>
      </c>
      <c r="C39" s="20" t="s">
        <v>93</v>
      </c>
      <c r="D39" s="46">
        <v>359119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359119</v>
      </c>
      <c r="O39" s="47">
        <f t="shared" si="1"/>
        <v>146.10211554109031</v>
      </c>
      <c r="P39" s="9"/>
    </row>
    <row r="40" spans="1:119">
      <c r="A40" s="12"/>
      <c r="B40" s="25">
        <v>369.9</v>
      </c>
      <c r="C40" s="20" t="s">
        <v>45</v>
      </c>
      <c r="D40" s="46">
        <v>12708</v>
      </c>
      <c r="E40" s="46">
        <v>0</v>
      </c>
      <c r="F40" s="46">
        <v>0</v>
      </c>
      <c r="G40" s="46">
        <v>0</v>
      </c>
      <c r="H40" s="46">
        <v>0</v>
      </c>
      <c r="I40" s="46">
        <v>1124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13832</v>
      </c>
      <c r="O40" s="47">
        <f t="shared" si="1"/>
        <v>5.6273393002441008</v>
      </c>
      <c r="P40" s="9"/>
    </row>
    <row r="41" spans="1:119" ht="15.75">
      <c r="A41" s="29" t="s">
        <v>31</v>
      </c>
      <c r="B41" s="30"/>
      <c r="C41" s="31"/>
      <c r="D41" s="32">
        <f t="shared" ref="D41:M41" si="11">SUM(D42:D44)</f>
        <v>11000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916472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927472</v>
      </c>
      <c r="O41" s="45">
        <f t="shared" si="1"/>
        <v>377.3279088689992</v>
      </c>
      <c r="P41" s="9"/>
    </row>
    <row r="42" spans="1:119">
      <c r="A42" s="12"/>
      <c r="B42" s="25">
        <v>381</v>
      </c>
      <c r="C42" s="20" t="s">
        <v>46</v>
      </c>
      <c r="D42" s="46">
        <v>11000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11000</v>
      </c>
      <c r="O42" s="47">
        <f t="shared" si="1"/>
        <v>4.4751830756712776</v>
      </c>
      <c r="P42" s="9"/>
    </row>
    <row r="43" spans="1:119">
      <c r="A43" s="12"/>
      <c r="B43" s="25">
        <v>389.2</v>
      </c>
      <c r="C43" s="20" t="s">
        <v>87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197381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197381</v>
      </c>
      <c r="O43" s="47">
        <f t="shared" si="1"/>
        <v>80.301464605370214</v>
      </c>
      <c r="P43" s="9"/>
    </row>
    <row r="44" spans="1:119" ht="15.75" thickBot="1">
      <c r="A44" s="12"/>
      <c r="B44" s="25">
        <v>389.4</v>
      </c>
      <c r="C44" s="20" t="s">
        <v>78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719091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719091</v>
      </c>
      <c r="O44" s="47">
        <f t="shared" si="1"/>
        <v>292.55126118795766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2">SUM(D5,D13,D16,D24,D31,D34,D41)</f>
        <v>2406168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2082406</v>
      </c>
      <c r="J45" s="15">
        <f t="shared" si="12"/>
        <v>0</v>
      </c>
      <c r="K45" s="15">
        <f t="shared" si="12"/>
        <v>138954</v>
      </c>
      <c r="L45" s="15">
        <f t="shared" si="12"/>
        <v>0</v>
      </c>
      <c r="M45" s="15">
        <f t="shared" si="12"/>
        <v>0</v>
      </c>
      <c r="N45" s="15">
        <f t="shared" si="9"/>
        <v>4627528</v>
      </c>
      <c r="O45" s="38">
        <f t="shared" si="1"/>
        <v>1882.639544344996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94</v>
      </c>
      <c r="M47" s="118"/>
      <c r="N47" s="118"/>
      <c r="O47" s="43">
        <v>2458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2025-04-15T20:00:30Z</cp:lastPrinted>
  <dcterms:created xsi:type="dcterms:W3CDTF">2000-08-31T21:26:31Z</dcterms:created>
  <dcterms:modified xsi:type="dcterms:W3CDTF">2025-04-15T20:00:35Z</dcterms:modified>
</cp:coreProperties>
</file>