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6" documentId="11_E67D7FE83AE61D9E0A6ABF808CEA49CDB2E81777" xr6:coauthVersionLast="47" xr6:coauthVersionMax="47" xr10:uidLastSave="{57D9E9DB-310B-4C3F-9131-9C13AFA2C0C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'2007'!$A$1:$O$35</definedName>
    <definedName name="_xlnm.Print_Area" localSheetId="15">'2008'!$A$1:$O$32</definedName>
    <definedName name="_xlnm.Print_Area" localSheetId="14">'2009'!$A$1:$O$34</definedName>
    <definedName name="_xlnm.Print_Area" localSheetId="13">'2010'!$A$1:$O$33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'2014'!$A$1:$O$31</definedName>
    <definedName name="_xlnm.Print_Area" localSheetId="8">'2015'!$A$1:$O$34</definedName>
    <definedName name="_xlnm.Print_Area" localSheetId="7">'2016'!$A$1:$O$35</definedName>
    <definedName name="_xlnm.Print_Area" localSheetId="6">'2017'!$A$1:$O$34</definedName>
    <definedName name="_xlnm.Print_Area" localSheetId="5">'2018'!$A$1:$O$33</definedName>
    <definedName name="_xlnm.Print_Area" localSheetId="4">'2019'!$A$1:$O$34</definedName>
    <definedName name="_xlnm.Print_Area" localSheetId="3">'2020'!$A$1:$O$31</definedName>
    <definedName name="_xlnm.Print_Area" localSheetId="2">'2021'!$A$1:$P$32</definedName>
    <definedName name="_xlnm.Print_Area" localSheetId="1">'2022'!$A$1:$P$28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1" i="49"/>
  <c r="P21" i="49" s="1"/>
  <c r="O16" i="49"/>
  <c r="P16" i="49" s="1"/>
  <c r="O13" i="49"/>
  <c r="P13" i="49" s="1"/>
  <c r="O5" i="49"/>
  <c r="P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24" i="48" s="1"/>
  <c r="M5" i="48"/>
  <c r="M24" i="48" s="1"/>
  <c r="L5" i="48"/>
  <c r="L24" i="48" s="1"/>
  <c r="K5" i="48"/>
  <c r="J5" i="48"/>
  <c r="I5" i="48"/>
  <c r="H5" i="48"/>
  <c r="H24" i="48" s="1"/>
  <c r="G5" i="48"/>
  <c r="F5" i="48"/>
  <c r="E5" i="48"/>
  <c r="D5" i="48"/>
  <c r="O26" i="49" l="1"/>
  <c r="P26" i="49" s="1"/>
  <c r="D24" i="48"/>
  <c r="E24" i="48"/>
  <c r="G24" i="48"/>
  <c r="I24" i="48"/>
  <c r="J24" i="48"/>
  <c r="F24" i="48"/>
  <c r="K24" i="48"/>
  <c r="O22" i="48"/>
  <c r="P22" i="48" s="1"/>
  <c r="O20" i="48"/>
  <c r="P20" i="48" s="1"/>
  <c r="O15" i="48"/>
  <c r="P15" i="48" s="1"/>
  <c r="O12" i="48"/>
  <c r="P12" i="48" s="1"/>
  <c r="O5" i="48"/>
  <c r="P5" i="48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G28" i="47" s="1"/>
  <c r="F20" i="47"/>
  <c r="E20" i="47"/>
  <c r="D20" i="47"/>
  <c r="O19" i="47"/>
  <c r="P19" i="47"/>
  <c r="O18" i="47"/>
  <c r="P18" i="47" s="1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26" i="46"/>
  <c r="O26" i="46"/>
  <c r="M25" i="46"/>
  <c r="L25" i="46"/>
  <c r="K25" i="46"/>
  <c r="N25" i="46" s="1"/>
  <c r="O25" i="46" s="1"/>
  <c r="J25" i="46"/>
  <c r="I25" i="46"/>
  <c r="H25" i="46"/>
  <c r="G25" i="46"/>
  <c r="F25" i="46"/>
  <c r="E25" i="46"/>
  <c r="D25" i="46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E27" i="46" s="1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N18" i="46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J5" i="46"/>
  <c r="I5" i="46"/>
  <c r="I27" i="46" s="1"/>
  <c r="H5" i="46"/>
  <c r="H27" i="46" s="1"/>
  <c r="G5" i="46"/>
  <c r="G27" i="46" s="1"/>
  <c r="F5" i="46"/>
  <c r="E5" i="46"/>
  <c r="D5" i="46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J30" i="45" s="1"/>
  <c r="I5" i="45"/>
  <c r="H5" i="45"/>
  <c r="G5" i="45"/>
  <c r="F5" i="45"/>
  <c r="E5" i="45"/>
  <c r="D5" i="45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E29" i="44" s="1"/>
  <c r="D16" i="44"/>
  <c r="D29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F29" i="44" s="1"/>
  <c r="E5" i="44"/>
  <c r="D5" i="44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30" i="43" s="1"/>
  <c r="F5" i="43"/>
  <c r="E5" i="43"/>
  <c r="E30" i="43" s="1"/>
  <c r="D5" i="43"/>
  <c r="L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/>
  <c r="M17" i="42"/>
  <c r="L17" i="42"/>
  <c r="K17" i="42"/>
  <c r="J17" i="42"/>
  <c r="N17" i="42" s="1"/>
  <c r="O17" i="42" s="1"/>
  <c r="I17" i="42"/>
  <c r="H17" i="42"/>
  <c r="G17" i="42"/>
  <c r="F17" i="42"/>
  <c r="E17" i="42"/>
  <c r="D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G31" i="42" s="1"/>
  <c r="F5" i="42"/>
  <c r="F31" i="42" s="1"/>
  <c r="E5" i="42"/>
  <c r="E31" i="42" s="1"/>
  <c r="D5" i="42"/>
  <c r="D31" i="42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31" i="41" s="1"/>
  <c r="D5" i="41"/>
  <c r="N5" i="41" s="1"/>
  <c r="O5" i="41" s="1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26" i="39"/>
  <c r="O26" i="39" s="1"/>
  <c r="N25" i="39"/>
  <c r="O25" i="39" s="1"/>
  <c r="M24" i="39"/>
  <c r="L24" i="39"/>
  <c r="K24" i="39"/>
  <c r="J24" i="39"/>
  <c r="I24" i="39"/>
  <c r="H24" i="39"/>
  <c r="N24" i="39" s="1"/>
  <c r="O24" i="39" s="1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K27" i="39" s="1"/>
  <c r="J20" i="39"/>
  <c r="N20" i="39" s="1"/>
  <c r="O20" i="39" s="1"/>
  <c r="I20" i="39"/>
  <c r="H20" i="39"/>
  <c r="G20" i="39"/>
  <c r="F20" i="39"/>
  <c r="E20" i="39"/>
  <c r="D20" i="39"/>
  <c r="N19" i="39"/>
  <c r="O19" i="39" s="1"/>
  <c r="N18" i="39"/>
  <c r="O18" i="39"/>
  <c r="N17" i="39"/>
  <c r="O17" i="39"/>
  <c r="M16" i="39"/>
  <c r="L16" i="39"/>
  <c r="K16" i="39"/>
  <c r="J16" i="39"/>
  <c r="I16" i="39"/>
  <c r="I27" i="39" s="1"/>
  <c r="H16" i="39"/>
  <c r="G16" i="39"/>
  <c r="G27" i="39" s="1"/>
  <c r="F16" i="39"/>
  <c r="E16" i="39"/>
  <c r="N16" i="39" s="1"/>
  <c r="O16" i="39" s="1"/>
  <c r="D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27" i="39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J28" i="38" s="1"/>
  <c r="I17" i="38"/>
  <c r="N17" i="38" s="1"/>
  <c r="O17" i="38" s="1"/>
  <c r="H17" i="38"/>
  <c r="G17" i="38"/>
  <c r="F17" i="38"/>
  <c r="E17" i="38"/>
  <c r="D17" i="38"/>
  <c r="N16" i="38"/>
  <c r="O16" i="38" s="1"/>
  <c r="N15" i="38"/>
  <c r="O15" i="38"/>
  <c r="N14" i="38"/>
  <c r="O14" i="38" s="1"/>
  <c r="M13" i="38"/>
  <c r="L13" i="38"/>
  <c r="L28" i="38" s="1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H28" i="38" s="1"/>
  <c r="G5" i="38"/>
  <c r="G28" i="38" s="1"/>
  <c r="F5" i="38"/>
  <c r="F28" i="38" s="1"/>
  <c r="E5" i="38"/>
  <c r="E28" i="38" s="1"/>
  <c r="D5" i="38"/>
  <c r="D28" i="38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/>
  <c r="O24" i="37" s="1"/>
  <c r="N23" i="37"/>
  <c r="O23" i="37"/>
  <c r="M22" i="37"/>
  <c r="L22" i="37"/>
  <c r="K22" i="37"/>
  <c r="J22" i="37"/>
  <c r="J27" i="37" s="1"/>
  <c r="I22" i="37"/>
  <c r="N22" i="37" s="1"/>
  <c r="O22" i="37" s="1"/>
  <c r="H22" i="37"/>
  <c r="G22" i="37"/>
  <c r="F22" i="37"/>
  <c r="E22" i="37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M27" i="37" s="1"/>
  <c r="L5" i="37"/>
  <c r="K5" i="37"/>
  <c r="J5" i="37"/>
  <c r="I5" i="37"/>
  <c r="H5" i="37"/>
  <c r="N5" i="37" s="1"/>
  <c r="O5" i="37" s="1"/>
  <c r="G5" i="37"/>
  <c r="F5" i="37"/>
  <c r="E5" i="37"/>
  <c r="D5" i="37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F27" i="36" s="1"/>
  <c r="E21" i="36"/>
  <c r="E27" i="36" s="1"/>
  <c r="D21" i="36"/>
  <c r="N21" i="36" s="1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I27" i="36" s="1"/>
  <c r="H16" i="36"/>
  <c r="G16" i="36"/>
  <c r="F16" i="36"/>
  <c r="E16" i="36"/>
  <c r="D16" i="36"/>
  <c r="N15" i="36"/>
  <c r="O15" i="36" s="1"/>
  <c r="N14" i="36"/>
  <c r="O14" i="36" s="1"/>
  <c r="M13" i="36"/>
  <c r="M27" i="36" s="1"/>
  <c r="L13" i="36"/>
  <c r="K13" i="36"/>
  <c r="K27" i="36" s="1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27" i="36" s="1"/>
  <c r="I5" i="36"/>
  <c r="H5" i="36"/>
  <c r="G5" i="36"/>
  <c r="F5" i="36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27" i="35" s="1"/>
  <c r="L5" i="35"/>
  <c r="L27" i="35" s="1"/>
  <c r="K5" i="35"/>
  <c r="K27" i="35" s="1"/>
  <c r="J5" i="35"/>
  <c r="I5" i="35"/>
  <c r="H5" i="35"/>
  <c r="G5" i="35"/>
  <c r="F5" i="35"/>
  <c r="E5" i="35"/>
  <c r="D5" i="35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M21" i="34"/>
  <c r="L21" i="34"/>
  <c r="K21" i="34"/>
  <c r="K29" i="34" s="1"/>
  <c r="J21" i="34"/>
  <c r="I21" i="34"/>
  <c r="H21" i="34"/>
  <c r="G21" i="34"/>
  <c r="F21" i="34"/>
  <c r="E21" i="34"/>
  <c r="D21" i="34"/>
  <c r="N20" i="34"/>
  <c r="O20" i="34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F29" i="34" s="1"/>
  <c r="E16" i="34"/>
  <c r="E29" i="34" s="1"/>
  <c r="D16" i="34"/>
  <c r="N16" i="34" s="1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G29" i="34" s="1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29" i="34" s="1"/>
  <c r="L5" i="34"/>
  <c r="K5" i="34"/>
  <c r="J5" i="34"/>
  <c r="I5" i="34"/>
  <c r="H5" i="34"/>
  <c r="G5" i="34"/>
  <c r="F5" i="34"/>
  <c r="E5" i="34"/>
  <c r="D5" i="34"/>
  <c r="D29" i="34" s="1"/>
  <c r="E28" i="33"/>
  <c r="F28" i="33"/>
  <c r="G28" i="33"/>
  <c r="H28" i="33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7" i="33"/>
  <c r="F17" i="33"/>
  <c r="G17" i="33"/>
  <c r="H17" i="33"/>
  <c r="H30" i="33" s="1"/>
  <c r="I17" i="33"/>
  <c r="J17" i="33"/>
  <c r="K17" i="33"/>
  <c r="L17" i="33"/>
  <c r="M17" i="33"/>
  <c r="M30" i="33" s="1"/>
  <c r="E13" i="33"/>
  <c r="F13" i="33"/>
  <c r="G13" i="33"/>
  <c r="G30" i="33" s="1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6" i="33"/>
  <c r="D22" i="33"/>
  <c r="D17" i="33"/>
  <c r="D13" i="33"/>
  <c r="N13" i="33" s="1"/>
  <c r="O13" i="33" s="1"/>
  <c r="D5" i="33"/>
  <c r="N29" i="33"/>
  <c r="O29" i="33" s="1"/>
  <c r="N27" i="33"/>
  <c r="O27" i="33" s="1"/>
  <c r="D24" i="33"/>
  <c r="N25" i="33"/>
  <c r="O25" i="33" s="1"/>
  <c r="N23" i="33"/>
  <c r="O23" i="33" s="1"/>
  <c r="N15" i="33"/>
  <c r="O15" i="33" s="1"/>
  <c r="N16" i="33"/>
  <c r="O16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18" i="33"/>
  <c r="O18" i="33" s="1"/>
  <c r="N19" i="33"/>
  <c r="O19" i="33" s="1"/>
  <c r="N20" i="33"/>
  <c r="O20" i="33" s="1"/>
  <c r="N21" i="33"/>
  <c r="O21" i="33" s="1"/>
  <c r="N14" i="33"/>
  <c r="O14" i="33" s="1"/>
  <c r="H27" i="36"/>
  <c r="N16" i="36"/>
  <c r="O16" i="36" s="1"/>
  <c r="G27" i="37"/>
  <c r="D27" i="37"/>
  <c r="H27" i="37" l="1"/>
  <c r="I27" i="37"/>
  <c r="N25" i="34"/>
  <c r="O25" i="34" s="1"/>
  <c r="D27" i="36"/>
  <c r="N24" i="45"/>
  <c r="O24" i="45" s="1"/>
  <c r="I31" i="42"/>
  <c r="N5" i="43"/>
  <c r="O5" i="43" s="1"/>
  <c r="K29" i="44"/>
  <c r="L27" i="46"/>
  <c r="L30" i="33"/>
  <c r="H29" i="34"/>
  <c r="M27" i="46"/>
  <c r="K30" i="33"/>
  <c r="G31" i="41"/>
  <c r="K31" i="42"/>
  <c r="K28" i="38"/>
  <c r="N28" i="38" s="1"/>
  <c r="O28" i="38" s="1"/>
  <c r="I30" i="33"/>
  <c r="N23" i="35"/>
  <c r="O23" i="35" s="1"/>
  <c r="M31" i="42"/>
  <c r="F30" i="40"/>
  <c r="N27" i="40"/>
  <c r="O27" i="40" s="1"/>
  <c r="N21" i="45"/>
  <c r="O21" i="45" s="1"/>
  <c r="M31" i="41"/>
  <c r="N27" i="43"/>
  <c r="O27" i="43" s="1"/>
  <c r="K28" i="47"/>
  <c r="I29" i="34"/>
  <c r="E27" i="35"/>
  <c r="G27" i="36"/>
  <c r="N26" i="38"/>
  <c r="O26" i="38" s="1"/>
  <c r="I30" i="40"/>
  <c r="D30" i="45"/>
  <c r="N21" i="35"/>
  <c r="O21" i="35" s="1"/>
  <c r="L27" i="36"/>
  <c r="F27" i="39"/>
  <c r="N27" i="39" s="1"/>
  <c r="O27" i="39" s="1"/>
  <c r="N17" i="41"/>
  <c r="O17" i="41" s="1"/>
  <c r="N5" i="44"/>
  <c r="O5" i="44" s="1"/>
  <c r="E28" i="47"/>
  <c r="H28" i="47"/>
  <c r="L27" i="39"/>
  <c r="N21" i="42"/>
  <c r="O21" i="42" s="1"/>
  <c r="D30" i="43"/>
  <c r="H29" i="44"/>
  <c r="E30" i="45"/>
  <c r="F27" i="46"/>
  <c r="M28" i="47"/>
  <c r="J30" i="43"/>
  <c r="N5" i="39"/>
  <c r="O5" i="39" s="1"/>
  <c r="H31" i="42"/>
  <c r="N20" i="37"/>
  <c r="O20" i="37" s="1"/>
  <c r="M28" i="38"/>
  <c r="K31" i="41"/>
  <c r="F30" i="33"/>
  <c r="J28" i="47"/>
  <c r="H30" i="40"/>
  <c r="N24" i="33"/>
  <c r="O24" i="33" s="1"/>
  <c r="G27" i="35"/>
  <c r="N13" i="36"/>
  <c r="O13" i="36" s="1"/>
  <c r="K30" i="40"/>
  <c r="N22" i="41"/>
  <c r="O22" i="41" s="1"/>
  <c r="K30" i="43"/>
  <c r="F30" i="45"/>
  <c r="N26" i="45"/>
  <c r="O26" i="45" s="1"/>
  <c r="N15" i="46"/>
  <c r="O15" i="46" s="1"/>
  <c r="N28" i="47"/>
  <c r="O26" i="47"/>
  <c r="P26" i="47" s="1"/>
  <c r="H31" i="41"/>
  <c r="N5" i="34"/>
  <c r="O5" i="34" s="1"/>
  <c r="L30" i="43"/>
  <c r="I28" i="47"/>
  <c r="N13" i="35"/>
  <c r="O13" i="35" s="1"/>
  <c r="J29" i="34"/>
  <c r="H27" i="35"/>
  <c r="E27" i="37"/>
  <c r="N13" i="37"/>
  <c r="O13" i="37" s="1"/>
  <c r="N5" i="40"/>
  <c r="O5" i="40" s="1"/>
  <c r="N13" i="40"/>
  <c r="O13" i="40" s="1"/>
  <c r="N27" i="41"/>
  <c r="O27" i="41" s="1"/>
  <c r="N16" i="43"/>
  <c r="O16" i="43" s="1"/>
  <c r="N16" i="44"/>
  <c r="O16" i="44" s="1"/>
  <c r="G30" i="45"/>
  <c r="N30" i="45" s="1"/>
  <c r="O30" i="45" s="1"/>
  <c r="N14" i="45"/>
  <c r="O14" i="45" s="1"/>
  <c r="D27" i="46"/>
  <c r="E27" i="39"/>
  <c r="G29" i="44"/>
  <c r="D30" i="33"/>
  <c r="N25" i="43"/>
  <c r="O25" i="43" s="1"/>
  <c r="L30" i="45"/>
  <c r="I29" i="44"/>
  <c r="N13" i="38"/>
  <c r="O13" i="38" s="1"/>
  <c r="M30" i="43"/>
  <c r="J29" i="44"/>
  <c r="O24" i="47"/>
  <c r="P24" i="47" s="1"/>
  <c r="G30" i="40"/>
  <c r="F31" i="41"/>
  <c r="J31" i="42"/>
  <c r="N31" i="42" s="1"/>
  <c r="O31" i="42" s="1"/>
  <c r="N13" i="43"/>
  <c r="O13" i="43" s="1"/>
  <c r="M30" i="45"/>
  <c r="M29" i="44"/>
  <c r="N29" i="44" s="1"/>
  <c r="O29" i="44" s="1"/>
  <c r="J30" i="33"/>
  <c r="N30" i="33" s="1"/>
  <c r="O30" i="33" s="1"/>
  <c r="I31" i="41"/>
  <c r="J31" i="41"/>
  <c r="N24" i="44"/>
  <c r="O24" i="44" s="1"/>
  <c r="M30" i="40"/>
  <c r="N28" i="42"/>
  <c r="O28" i="42" s="1"/>
  <c r="O15" i="47"/>
  <c r="P15" i="47" s="1"/>
  <c r="N5" i="38"/>
  <c r="O5" i="38" s="1"/>
  <c r="L31" i="41"/>
  <c r="O22" i="47"/>
  <c r="P22" i="47" s="1"/>
  <c r="N26" i="33"/>
  <c r="O26" i="33" s="1"/>
  <c r="M27" i="39"/>
  <c r="F27" i="35"/>
  <c r="N21" i="34"/>
  <c r="O21" i="34" s="1"/>
  <c r="I27" i="35"/>
  <c r="E30" i="40"/>
  <c r="H30" i="45"/>
  <c r="K30" i="45"/>
  <c r="N26" i="44"/>
  <c r="O26" i="44" s="1"/>
  <c r="N24" i="38"/>
  <c r="O24" i="38" s="1"/>
  <c r="F30" i="43"/>
  <c r="N5" i="46"/>
  <c r="O5" i="46" s="1"/>
  <c r="F28" i="47"/>
  <c r="K27" i="37"/>
  <c r="K27" i="46"/>
  <c r="L27" i="37"/>
  <c r="I28" i="38"/>
  <c r="N13" i="44"/>
  <c r="O13" i="44" s="1"/>
  <c r="N23" i="42"/>
  <c r="O23" i="42" s="1"/>
  <c r="H27" i="39"/>
  <c r="N13" i="39"/>
  <c r="O13" i="39" s="1"/>
  <c r="J30" i="40"/>
  <c r="N20" i="44"/>
  <c r="O20" i="44" s="1"/>
  <c r="N28" i="45"/>
  <c r="O28" i="45" s="1"/>
  <c r="D30" i="40"/>
  <c r="L28" i="47"/>
  <c r="J27" i="39"/>
  <c r="E30" i="33"/>
  <c r="N5" i="36"/>
  <c r="O5" i="36" s="1"/>
  <c r="N16" i="37"/>
  <c r="O16" i="37" s="1"/>
  <c r="N23" i="36"/>
  <c r="O23" i="36" s="1"/>
  <c r="N22" i="38"/>
  <c r="O22" i="38" s="1"/>
  <c r="N5" i="33"/>
  <c r="O5" i="33" s="1"/>
  <c r="N28" i="33"/>
  <c r="O28" i="33" s="1"/>
  <c r="L29" i="34"/>
  <c r="J27" i="35"/>
  <c r="N20" i="40"/>
  <c r="O20" i="40" s="1"/>
  <c r="N26" i="42"/>
  <c r="O26" i="42" s="1"/>
  <c r="I30" i="43"/>
  <c r="N22" i="44"/>
  <c r="O22" i="44" s="1"/>
  <c r="I30" i="45"/>
  <c r="N22" i="46"/>
  <c r="O22" i="46" s="1"/>
  <c r="O24" i="48"/>
  <c r="P24" i="48" s="1"/>
  <c r="N27" i="46"/>
  <c r="O27" i="46" s="1"/>
  <c r="N27" i="37"/>
  <c r="O27" i="37" s="1"/>
  <c r="N29" i="34"/>
  <c r="O29" i="34" s="1"/>
  <c r="N12" i="46"/>
  <c r="O12" i="46" s="1"/>
  <c r="N5" i="45"/>
  <c r="O5" i="45" s="1"/>
  <c r="N5" i="42"/>
  <c r="O5" i="42" s="1"/>
  <c r="D28" i="47"/>
  <c r="N22" i="33"/>
  <c r="O22" i="33" s="1"/>
  <c r="L29" i="44"/>
  <c r="D31" i="41"/>
  <c r="D27" i="35"/>
  <c r="N25" i="36"/>
  <c r="O25" i="36" s="1"/>
  <c r="O20" i="47"/>
  <c r="P20" i="47" s="1"/>
  <c r="L30" i="40"/>
  <c r="F27" i="37"/>
  <c r="J27" i="46"/>
  <c r="N17" i="33"/>
  <c r="O17" i="33" s="1"/>
  <c r="N5" i="35"/>
  <c r="O5" i="35" s="1"/>
  <c r="H30" i="43"/>
  <c r="O12" i="47"/>
  <c r="P12" i="47" s="1"/>
  <c r="N30" i="40" l="1"/>
  <c r="O30" i="40" s="1"/>
  <c r="N27" i="36"/>
  <c r="O27" i="36" s="1"/>
  <c r="N27" i="35"/>
  <c r="O27" i="35" s="1"/>
  <c r="O28" i="47"/>
  <c r="P28" i="47" s="1"/>
  <c r="N30" i="43"/>
  <c r="O30" i="43" s="1"/>
  <c r="N31" i="41"/>
  <c r="O31" i="41" s="1"/>
</calcChain>
</file>

<file path=xl/sharedStrings.xml><?xml version="1.0" encoding="utf-8"?>
<sst xmlns="http://schemas.openxmlformats.org/spreadsheetml/2006/main" count="756" uniqueCount="98">
  <si>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</si>
  <si>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</si>
  <si>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</si>
  <si>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</si>
  <si>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</si>
  <si>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</si>
  <si>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</si>
  <si>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</si>
  <si>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</si>
  <si>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</si>
  <si>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</si>
  <si>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</si>
  <si>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</si>
  <si>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</si>
  <si>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</si>
  <si>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</si>
  <si>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</si>
  <si>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</si>
  <si>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</si>
  <si>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</si>
  <si>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</si>
  <si>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</si>
  <si>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</si>
  <si>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</si>
  <si>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</si>
  <si>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</si>
  <si>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</si>
  <si>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</si>
  <si>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</si>
  <si>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</si>
  <si>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</si>
  <si>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</si>
  <si>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</si>
  <si>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</si>
  <si>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</si>
  <si>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</si>
  <si>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</si>
  <si>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</si>
  <si>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</si>
  <si>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</si>
  <si>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</si>
  <si>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</si>
  <si>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</si>
  <si>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</si>
  <si>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Monticello Expenditures Reported by Account Code and Fund Type</t>
  </si>
  <si>
    <t>Local Fiscal Year Ended September 30, 2010</t>
  </si>
  <si>
    <t>Proprietary - Other Non-Operating Disbursements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</si>
  <si>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</si>
  <si>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</si>
  <si>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</si>
  <si>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</si>
  <si>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</si>
  <si>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</si>
  <si>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</si>
  <si>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</si>
  <si>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</si>
  <si>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</si>
  <si>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</si>
  <si>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</si>
  <si>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</si>
  <si>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</si>
  <si>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</si>
  <si>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</si>
  <si>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</si>
  <si>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</si>
  <si>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</si>
  <si>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</si>
  <si>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</si>
  <si>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Other Transportation</t>
  </si>
  <si>
    <t>Other Economic Environment</t>
  </si>
  <si>
    <t>2015 Municipal Population:</t>
  </si>
  <si>
    <t>Local Fiscal Year Ended September 30, 2007</t>
  </si>
  <si>
    <t>Mass Transit Systems</t>
  </si>
  <si>
    <t>2007 Municipal Population:</t>
  </si>
  <si>
    <t>Local Fiscal Year Ended September 30, 2016</t>
  </si>
  <si>
    <t>Debt Service Payments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</si>
  <si>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</si>
  <si>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</si>
  <si>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</si>
  <si>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</si>
  <si>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</si>
  <si>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</si>
  <si>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Water / Sewer Services</t>
  </si>
  <si>
    <t>Water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</si>
  <si>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</si>
  <si>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</si>
  <si>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</si>
  <si>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</si>
  <si>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</si>
  <si>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</si>
  <si>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</si>
  <si>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</si>
  <si>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</si>
  <si>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</si>
  <si>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</si>
  <si>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</si>
  <si>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Transportation Systems /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</si>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</sst>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4A72-8A6B-4F2F-A7D8-4B3926480205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942716</v>
      </c>
      <c r="E5" s="103">
        <f>SUM(E6:E12)</f>
        <v>0</v>
      </c>
      <c r="F5" s="103">
        <f>SUM(F6:F12)</f>
        <v>0</v>
      </c>
      <c r="G5" s="103">
        <f>SUM(G6:G12)</f>
        <v>0</v>
      </c>
      <c r="H5" s="103">
        <f>SUM(H6:H12)</f>
        <v>0</v>
      </c>
      <c r="I5" s="103">
        <f>SUM(I6:I12)</f>
        <v>12940</v>
      </c>
      <c r="J5" s="103">
        <f>SUM(J6:J12)</f>
        <v>0</v>
      </c>
      <c r="K5" s="103">
        <f>SUM(K6:K12)</f>
        <v>246654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1202310</v>
      </c>
      <c r="P5" s="105">
        <f>(O5/P$28)</f>
        <v>446.29175946547883</v>
      </c>
      <c r="Q5" s="106"/>
    </row>
    <row r="6" spans="1:134">
      <c r="A6" s="108"/>
      <c r="B6" s="109">
        <v>511</v>
      </c>
      <c r="C6" s="110" t="s">
        <v>19</v>
      </c>
      <c r="D6" s="111">
        <v>210894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210894</v>
      </c>
      <c r="P6" s="112">
        <f>(O6/P$28)</f>
        <v>78.282850779510028</v>
      </c>
      <c r="Q6" s="113"/>
    </row>
    <row r="7" spans="1:134">
      <c r="A7" s="108"/>
      <c r="B7" s="109">
        <v>512</v>
      </c>
      <c r="C7" s="110" t="s">
        <v>20</v>
      </c>
      <c r="D7" s="111">
        <v>384747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18625</v>
      </c>
      <c r="L7" s="111">
        <v>0</v>
      </c>
      <c r="M7" s="111">
        <v>0</v>
      </c>
      <c r="N7" s="111">
        <v>0</v>
      </c>
      <c r="O7" s="111">
        <f t="shared" ref="O7:O12" si="0">SUM(D7:N7)</f>
        <v>403372</v>
      </c>
      <c r="P7" s="112">
        <f>(O7/P$28)</f>
        <v>149.72976985894582</v>
      </c>
      <c r="Q7" s="113"/>
    </row>
    <row r="8" spans="1:134">
      <c r="A8" s="108"/>
      <c r="B8" s="109">
        <v>513</v>
      </c>
      <c r="C8" s="110" t="s">
        <v>21</v>
      </c>
      <c r="D8" s="111">
        <v>58657</v>
      </c>
      <c r="E8" s="111">
        <v>0</v>
      </c>
      <c r="F8" s="111">
        <v>0</v>
      </c>
      <c r="G8" s="111">
        <v>0</v>
      </c>
      <c r="H8" s="111">
        <v>0</v>
      </c>
      <c r="I8" s="111">
        <v>12940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71597</v>
      </c>
      <c r="P8" s="112">
        <f>(O8/P$28)</f>
        <v>26.576466221232369</v>
      </c>
      <c r="Q8" s="113"/>
    </row>
    <row r="9" spans="1:134">
      <c r="A9" s="108"/>
      <c r="B9" s="109">
        <v>514</v>
      </c>
      <c r="C9" s="110" t="s">
        <v>22</v>
      </c>
      <c r="D9" s="111">
        <v>21019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21019</v>
      </c>
      <c r="P9" s="112">
        <f>(O9/P$28)</f>
        <v>7.802152932442465</v>
      </c>
      <c r="Q9" s="113"/>
    </row>
    <row r="10" spans="1:134">
      <c r="A10" s="108"/>
      <c r="B10" s="109">
        <v>515</v>
      </c>
      <c r="C10" s="110" t="s">
        <v>23</v>
      </c>
      <c r="D10" s="111">
        <v>600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600</v>
      </c>
      <c r="P10" s="112">
        <f>(O10/P$28)</f>
        <v>0.22271714922048999</v>
      </c>
      <c r="Q10" s="113"/>
    </row>
    <row r="11" spans="1:134">
      <c r="A11" s="108"/>
      <c r="B11" s="109">
        <v>518</v>
      </c>
      <c r="C11" s="110" t="s">
        <v>24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228029</v>
      </c>
      <c r="L11" s="111">
        <v>0</v>
      </c>
      <c r="M11" s="111">
        <v>0</v>
      </c>
      <c r="N11" s="111">
        <v>0</v>
      </c>
      <c r="O11" s="111">
        <f t="shared" si="0"/>
        <v>228029</v>
      </c>
      <c r="P11" s="112">
        <f>(O11/P$28)</f>
        <v>84.643281365998519</v>
      </c>
      <c r="Q11" s="113"/>
    </row>
    <row r="12" spans="1:134">
      <c r="A12" s="108"/>
      <c r="B12" s="109">
        <v>519</v>
      </c>
      <c r="C12" s="110" t="s">
        <v>25</v>
      </c>
      <c r="D12" s="111">
        <v>266799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266799</v>
      </c>
      <c r="P12" s="112">
        <f>(O12/P$28)</f>
        <v>99.034521158129181</v>
      </c>
      <c r="Q12" s="113"/>
    </row>
    <row r="13" spans="1:134" ht="15.75">
      <c r="A13" s="114" t="s">
        <v>26</v>
      </c>
      <c r="B13" s="115"/>
      <c r="C13" s="116"/>
      <c r="D13" s="117">
        <f>SUM(D14:D15)</f>
        <v>1025005</v>
      </c>
      <c r="E13" s="117">
        <f>SUM(E14:E15)</f>
        <v>0</v>
      </c>
      <c r="F13" s="117">
        <f>SUM(F14:F15)</f>
        <v>0</v>
      </c>
      <c r="G13" s="117">
        <f>SUM(G14:G15)</f>
        <v>0</v>
      </c>
      <c r="H13" s="117">
        <f>SUM(H14:H15)</f>
        <v>0</v>
      </c>
      <c r="I13" s="117">
        <f>SUM(I14:I15)</f>
        <v>0</v>
      </c>
      <c r="J13" s="117">
        <f>SUM(J14:J15)</f>
        <v>0</v>
      </c>
      <c r="K13" s="117">
        <f>SUM(K14:K15)</f>
        <v>0</v>
      </c>
      <c r="L13" s="117">
        <f>SUM(L14:L15)</f>
        <v>0</v>
      </c>
      <c r="M13" s="117">
        <f>SUM(M14:M15)</f>
        <v>0</v>
      </c>
      <c r="N13" s="117">
        <f>SUM(N14:N15)</f>
        <v>0</v>
      </c>
      <c r="O13" s="118">
        <f>SUM(D13:N13)</f>
        <v>1025005</v>
      </c>
      <c r="P13" s="119">
        <f>(O13/P$28)</f>
        <v>380.47698589458054</v>
      </c>
      <c r="Q13" s="120"/>
    </row>
    <row r="14" spans="1:134">
      <c r="A14" s="108"/>
      <c r="B14" s="109">
        <v>521</v>
      </c>
      <c r="C14" s="110" t="s">
        <v>27</v>
      </c>
      <c r="D14" s="111">
        <v>985973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>SUM(D14:N14)</f>
        <v>985973</v>
      </c>
      <c r="P14" s="112">
        <f>(O14/P$28)</f>
        <v>365.9884929472903</v>
      </c>
      <c r="Q14" s="113"/>
    </row>
    <row r="15" spans="1:134">
      <c r="A15" s="108"/>
      <c r="B15" s="109">
        <v>522</v>
      </c>
      <c r="C15" s="110" t="s">
        <v>28</v>
      </c>
      <c r="D15" s="111">
        <v>39032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" si="1">SUM(D15:N15)</f>
        <v>39032</v>
      </c>
      <c r="P15" s="112">
        <f>(O15/P$28)</f>
        <v>14.488492947290275</v>
      </c>
      <c r="Q15" s="113"/>
    </row>
    <row r="16" spans="1:134" ht="15.75">
      <c r="A16" s="114" t="s">
        <v>30</v>
      </c>
      <c r="B16" s="115"/>
      <c r="C16" s="116"/>
      <c r="D16" s="117">
        <f>SUM(D17:D20)</f>
        <v>452426</v>
      </c>
      <c r="E16" s="117">
        <f>SUM(E17:E20)</f>
        <v>0</v>
      </c>
      <c r="F16" s="117">
        <f>SUM(F17:F20)</f>
        <v>0</v>
      </c>
      <c r="G16" s="117">
        <f>SUM(G17:G20)</f>
        <v>0</v>
      </c>
      <c r="H16" s="117">
        <f>SUM(H17:H20)</f>
        <v>0</v>
      </c>
      <c r="I16" s="117">
        <f>SUM(I17:I20)</f>
        <v>1772269</v>
      </c>
      <c r="J16" s="117">
        <f>SUM(J17:J20)</f>
        <v>0</v>
      </c>
      <c r="K16" s="117">
        <f>SUM(K17:K20)</f>
        <v>0</v>
      </c>
      <c r="L16" s="117">
        <f>SUM(L17:L20)</f>
        <v>0</v>
      </c>
      <c r="M16" s="117">
        <f>SUM(M17:M20)</f>
        <v>0</v>
      </c>
      <c r="N16" s="117">
        <f>SUM(N17:N20)</f>
        <v>0</v>
      </c>
      <c r="O16" s="118">
        <f>SUM(D16:N16)</f>
        <v>2224695</v>
      </c>
      <c r="P16" s="119">
        <f>(O16/P$28)</f>
        <v>825.79621380846322</v>
      </c>
      <c r="Q16" s="120"/>
    </row>
    <row r="17" spans="1:120">
      <c r="A17" s="108"/>
      <c r="B17" s="109">
        <v>533</v>
      </c>
      <c r="C17" s="110" t="s">
        <v>31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488160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3" si="2">SUM(D17:N17)</f>
        <v>488160</v>
      </c>
      <c r="P17" s="112">
        <f>(O17/P$28)</f>
        <v>181.20267260579064</v>
      </c>
      <c r="Q17" s="113"/>
    </row>
    <row r="18" spans="1:120">
      <c r="A18" s="108"/>
      <c r="B18" s="109">
        <v>534</v>
      </c>
      <c r="C18" s="110" t="s">
        <v>32</v>
      </c>
      <c r="D18" s="111">
        <v>452426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452426</v>
      </c>
      <c r="P18" s="112">
        <f>(O18/P$28)</f>
        <v>167.93838158871566</v>
      </c>
      <c r="Q18" s="113"/>
    </row>
    <row r="19" spans="1:120">
      <c r="A19" s="108"/>
      <c r="B19" s="109">
        <v>535</v>
      </c>
      <c r="C19" s="110" t="s">
        <v>33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1124576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1124576</v>
      </c>
      <c r="P19" s="112">
        <f>(O19/P$28)</f>
        <v>417.43726800296957</v>
      </c>
      <c r="Q19" s="113"/>
    </row>
    <row r="20" spans="1:120">
      <c r="A20" s="108"/>
      <c r="B20" s="109">
        <v>539</v>
      </c>
      <c r="C20" s="110" t="s">
        <v>34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159533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159533</v>
      </c>
      <c r="P20" s="112">
        <f>(O20/P$28)</f>
        <v>59.21789161098738</v>
      </c>
      <c r="Q20" s="113"/>
    </row>
    <row r="21" spans="1:120" ht="15.75">
      <c r="A21" s="114" t="s">
        <v>35</v>
      </c>
      <c r="B21" s="115"/>
      <c r="C21" s="116"/>
      <c r="D21" s="117">
        <f>SUM(D22:D23)</f>
        <v>1477031</v>
      </c>
      <c r="E21" s="117">
        <f>SUM(E22:E23)</f>
        <v>0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1477031</v>
      </c>
      <c r="P21" s="119">
        <f>(O21/P$28)</f>
        <v>548.26688938381585</v>
      </c>
      <c r="Q21" s="120"/>
    </row>
    <row r="22" spans="1:120">
      <c r="A22" s="108"/>
      <c r="B22" s="109">
        <v>541</v>
      </c>
      <c r="C22" s="110" t="s">
        <v>36</v>
      </c>
      <c r="D22" s="111">
        <v>938481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938481</v>
      </c>
      <c r="P22" s="112">
        <f>(O22/P$28)</f>
        <v>348.35968819599111</v>
      </c>
      <c r="Q22" s="113"/>
    </row>
    <row r="23" spans="1:120">
      <c r="A23" s="108"/>
      <c r="B23" s="109">
        <v>549</v>
      </c>
      <c r="C23" s="110" t="s">
        <v>96</v>
      </c>
      <c r="D23" s="111">
        <v>538550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538550</v>
      </c>
      <c r="P23" s="112">
        <f>(O23/P$28)</f>
        <v>199.9072011878248</v>
      </c>
      <c r="Q23" s="113"/>
    </row>
    <row r="24" spans="1:120" ht="15.75">
      <c r="A24" s="114" t="s">
        <v>42</v>
      </c>
      <c r="B24" s="115"/>
      <c r="C24" s="116"/>
      <c r="D24" s="117">
        <f>SUM(D25:D25)</f>
        <v>79119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79119</v>
      </c>
      <c r="P24" s="119">
        <f>(O24/P$28)</f>
        <v>29.36859688195991</v>
      </c>
      <c r="Q24" s="113"/>
    </row>
    <row r="25" spans="1:120" ht="15.75" thickBot="1">
      <c r="A25" s="108"/>
      <c r="B25" s="109">
        <v>581</v>
      </c>
      <c r="C25" s="110" t="s">
        <v>91</v>
      </c>
      <c r="D25" s="111">
        <v>79119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>SUM(D25:N25)</f>
        <v>79119</v>
      </c>
      <c r="P25" s="112">
        <f>(O25/P$28)</f>
        <v>29.36859688195991</v>
      </c>
      <c r="Q25" s="113"/>
    </row>
    <row r="26" spans="1:120" ht="16.5" thickBot="1">
      <c r="A26" s="121" t="s">
        <v>10</v>
      </c>
      <c r="B26" s="122"/>
      <c r="C26" s="123"/>
      <c r="D26" s="124">
        <f>SUM(D5,D13,D16,D21,D24)</f>
        <v>3976297</v>
      </c>
      <c r="E26" s="124">
        <f t="shared" ref="E26:N26" si="3">SUM(E5,E13,E16,E21,E24)</f>
        <v>0</v>
      </c>
      <c r="F26" s="124">
        <f t="shared" si="3"/>
        <v>0</v>
      </c>
      <c r="G26" s="124">
        <f t="shared" si="3"/>
        <v>0</v>
      </c>
      <c r="H26" s="124">
        <f t="shared" si="3"/>
        <v>0</v>
      </c>
      <c r="I26" s="124">
        <f t="shared" si="3"/>
        <v>1785209</v>
      </c>
      <c r="J26" s="124">
        <f t="shared" si="3"/>
        <v>0</v>
      </c>
      <c r="K26" s="124">
        <f t="shared" si="3"/>
        <v>246654</v>
      </c>
      <c r="L26" s="124">
        <f t="shared" si="3"/>
        <v>0</v>
      </c>
      <c r="M26" s="124">
        <f t="shared" si="3"/>
        <v>0</v>
      </c>
      <c r="N26" s="124">
        <f t="shared" si="3"/>
        <v>0</v>
      </c>
      <c r="O26" s="124">
        <f>SUM(D26:N26)</f>
        <v>6008160</v>
      </c>
      <c r="P26" s="125">
        <f>(O26/P$28)</f>
        <v>2230.2004454342982</v>
      </c>
      <c r="Q26" s="106"/>
      <c r="R26" s="12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27"/>
      <c r="B27" s="128"/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0"/>
    </row>
    <row r="28" spans="1:120">
      <c r="A28" s="131"/>
      <c r="B28" s="132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6" t="s">
        <v>97</v>
      </c>
      <c r="N28" s="136"/>
      <c r="O28" s="136"/>
      <c r="P28" s="134">
        <v>2694</v>
      </c>
    </row>
    <row r="29" spans="1:120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  <row r="30" spans="1:120" ht="15.75" customHeight="1" thickBot="1">
      <c r="A30" s="140" t="s">
        <v>49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419143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125766</v>
      </c>
      <c r="L5" s="59">
        <f t="shared" si="0"/>
        <v>0</v>
      </c>
      <c r="M5" s="59">
        <f t="shared" si="0"/>
        <v>0</v>
      </c>
      <c r="N5" s="60">
        <f>SUM(D5:M5)</f>
        <v>544909</v>
      </c>
      <c r="O5" s="61">
        <f t="shared" ref="O5:O27" si="1">(N5/O$29)</f>
        <v>219.63280935106812</v>
      </c>
      <c r="P5" s="62"/>
    </row>
    <row r="6" spans="1:133">
      <c r="A6" s="64"/>
      <c r="B6" s="65">
        <v>511</v>
      </c>
      <c r="C6" s="66" t="s">
        <v>19</v>
      </c>
      <c r="D6" s="67">
        <v>30839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30839</v>
      </c>
      <c r="O6" s="68">
        <f t="shared" si="1"/>
        <v>12.430068520757759</v>
      </c>
      <c r="P6" s="69"/>
    </row>
    <row r="7" spans="1:133">
      <c r="A7" s="64"/>
      <c r="B7" s="65">
        <v>512</v>
      </c>
      <c r="C7" s="66" t="s">
        <v>20</v>
      </c>
      <c r="D7" s="67">
        <v>238294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238294</v>
      </c>
      <c r="O7" s="68">
        <f t="shared" si="1"/>
        <v>96.047561467150345</v>
      </c>
      <c r="P7" s="69"/>
    </row>
    <row r="8" spans="1:133">
      <c r="A8" s="64"/>
      <c r="B8" s="65">
        <v>513</v>
      </c>
      <c r="C8" s="66" t="s">
        <v>21</v>
      </c>
      <c r="D8" s="67">
        <v>15119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27608</v>
      </c>
      <c r="L8" s="67">
        <v>0</v>
      </c>
      <c r="M8" s="67">
        <v>0</v>
      </c>
      <c r="N8" s="67">
        <f t="shared" si="2"/>
        <v>42727</v>
      </c>
      <c r="O8" s="68">
        <f t="shared" si="1"/>
        <v>17.221684804514307</v>
      </c>
      <c r="P8" s="69"/>
    </row>
    <row r="9" spans="1:133">
      <c r="A9" s="64"/>
      <c r="B9" s="65">
        <v>514</v>
      </c>
      <c r="C9" s="66" t="s">
        <v>22</v>
      </c>
      <c r="D9" s="67">
        <v>21962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21962</v>
      </c>
      <c r="O9" s="68">
        <f t="shared" si="1"/>
        <v>8.8520757758968163</v>
      </c>
      <c r="P9" s="69"/>
    </row>
    <row r="10" spans="1:133">
      <c r="A10" s="64"/>
      <c r="B10" s="65">
        <v>515</v>
      </c>
      <c r="C10" s="66" t="s">
        <v>23</v>
      </c>
      <c r="D10" s="67">
        <v>1087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1087</v>
      </c>
      <c r="O10" s="68">
        <f t="shared" si="1"/>
        <v>0.43812978637646111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98158</v>
      </c>
      <c r="L11" s="67">
        <v>0</v>
      </c>
      <c r="M11" s="67">
        <v>0</v>
      </c>
      <c r="N11" s="67">
        <f t="shared" si="2"/>
        <v>98158</v>
      </c>
      <c r="O11" s="68">
        <f t="shared" si="1"/>
        <v>39.563885530028216</v>
      </c>
      <c r="P11" s="69"/>
    </row>
    <row r="12" spans="1:133">
      <c r="A12" s="64"/>
      <c r="B12" s="65">
        <v>519</v>
      </c>
      <c r="C12" s="66" t="s">
        <v>59</v>
      </c>
      <c r="D12" s="67">
        <v>111842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111842</v>
      </c>
      <c r="O12" s="68">
        <f t="shared" si="1"/>
        <v>45.079403466344218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SUM(D14:D15)</f>
        <v>700527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7" si="4">SUM(D13:M13)</f>
        <v>700527</v>
      </c>
      <c r="O13" s="75">
        <f t="shared" si="1"/>
        <v>282.35671100362759</v>
      </c>
      <c r="P13" s="76"/>
    </row>
    <row r="14" spans="1:133">
      <c r="A14" s="64"/>
      <c r="B14" s="65">
        <v>521</v>
      </c>
      <c r="C14" s="66" t="s">
        <v>27</v>
      </c>
      <c r="D14" s="67">
        <v>688779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688779</v>
      </c>
      <c r="O14" s="68">
        <f t="shared" si="1"/>
        <v>277.62152357920195</v>
      </c>
      <c r="P14" s="69"/>
    </row>
    <row r="15" spans="1:133">
      <c r="A15" s="64"/>
      <c r="B15" s="65">
        <v>522</v>
      </c>
      <c r="C15" s="66" t="s">
        <v>28</v>
      </c>
      <c r="D15" s="67">
        <v>11748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11748</v>
      </c>
      <c r="O15" s="68">
        <f t="shared" si="1"/>
        <v>4.7351874244256349</v>
      </c>
      <c r="P15" s="69"/>
    </row>
    <row r="16" spans="1:133" ht="15.75">
      <c r="A16" s="70" t="s">
        <v>30</v>
      </c>
      <c r="B16" s="71"/>
      <c r="C16" s="72"/>
      <c r="D16" s="73">
        <f t="shared" ref="D16:M16" si="5">SUM(D17:D19)</f>
        <v>422650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1077538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1500188</v>
      </c>
      <c r="O16" s="75">
        <f t="shared" si="1"/>
        <v>604.67069729947605</v>
      </c>
      <c r="P16" s="76"/>
    </row>
    <row r="17" spans="1:119">
      <c r="A17" s="64"/>
      <c r="B17" s="65">
        <v>533</v>
      </c>
      <c r="C17" s="66" t="s">
        <v>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388001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388001</v>
      </c>
      <c r="O17" s="68">
        <f t="shared" si="1"/>
        <v>156.38895606610237</v>
      </c>
      <c r="P17" s="69"/>
    </row>
    <row r="18" spans="1:119">
      <c r="A18" s="64"/>
      <c r="B18" s="65">
        <v>534</v>
      </c>
      <c r="C18" s="66" t="s">
        <v>60</v>
      </c>
      <c r="D18" s="67">
        <v>422650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422650</v>
      </c>
      <c r="O18" s="68">
        <f t="shared" si="1"/>
        <v>170.35469568722289</v>
      </c>
      <c r="P18" s="69"/>
    </row>
    <row r="19" spans="1:119">
      <c r="A19" s="64"/>
      <c r="B19" s="65">
        <v>535</v>
      </c>
      <c r="C19" s="66" t="s">
        <v>33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689537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689537</v>
      </c>
      <c r="O19" s="68">
        <f t="shared" si="1"/>
        <v>277.92704554615074</v>
      </c>
      <c r="P19" s="69"/>
    </row>
    <row r="20" spans="1:119" ht="15.75">
      <c r="A20" s="70" t="s">
        <v>35</v>
      </c>
      <c r="B20" s="71"/>
      <c r="C20" s="72"/>
      <c r="D20" s="73">
        <f t="shared" ref="D20:M20" si="6">SUM(D21:D21)</f>
        <v>832089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4"/>
        <v>832089</v>
      </c>
      <c r="O20" s="75">
        <f t="shared" si="1"/>
        <v>335.38452237001206</v>
      </c>
      <c r="P20" s="76"/>
    </row>
    <row r="21" spans="1:119">
      <c r="A21" s="64"/>
      <c r="B21" s="65">
        <v>541</v>
      </c>
      <c r="C21" s="66" t="s">
        <v>61</v>
      </c>
      <c r="D21" s="67">
        <v>832089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832089</v>
      </c>
      <c r="O21" s="68">
        <f t="shared" si="1"/>
        <v>335.38452237001206</v>
      </c>
      <c r="P21" s="69"/>
    </row>
    <row r="22" spans="1:119" ht="15.75">
      <c r="A22" s="70" t="s">
        <v>39</v>
      </c>
      <c r="B22" s="71"/>
      <c r="C22" s="72"/>
      <c r="D22" s="73">
        <f t="shared" ref="D22:M22" si="7">SUM(D23:D23)</f>
        <v>216800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4"/>
        <v>216800</v>
      </c>
      <c r="O22" s="75">
        <f t="shared" si="1"/>
        <v>87.384119306731151</v>
      </c>
      <c r="P22" s="69"/>
    </row>
    <row r="23" spans="1:119">
      <c r="A23" s="64"/>
      <c r="B23" s="65">
        <v>572</v>
      </c>
      <c r="C23" s="66" t="s">
        <v>62</v>
      </c>
      <c r="D23" s="67">
        <v>216800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216800</v>
      </c>
      <c r="O23" s="68">
        <f t="shared" si="1"/>
        <v>87.384119306731151</v>
      </c>
      <c r="P23" s="69"/>
    </row>
    <row r="24" spans="1:119" ht="15.75">
      <c r="A24" s="70" t="s">
        <v>63</v>
      </c>
      <c r="B24" s="71"/>
      <c r="C24" s="72"/>
      <c r="D24" s="73">
        <f t="shared" ref="D24:M24" si="8">SUM(D25:D26)</f>
        <v>0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232616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4"/>
        <v>232616</v>
      </c>
      <c r="O24" s="75">
        <f t="shared" si="1"/>
        <v>93.758968158000812</v>
      </c>
      <c r="P24" s="69"/>
    </row>
    <row r="25" spans="1:119">
      <c r="A25" s="64"/>
      <c r="B25" s="65">
        <v>581</v>
      </c>
      <c r="C25" s="66" t="s">
        <v>64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18500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18500</v>
      </c>
      <c r="O25" s="68">
        <f t="shared" si="1"/>
        <v>7.4566706972994758</v>
      </c>
      <c r="P25" s="69"/>
    </row>
    <row r="26" spans="1:119" ht="15.75" thickBot="1">
      <c r="A26" s="64"/>
      <c r="B26" s="65">
        <v>591</v>
      </c>
      <c r="C26" s="66" t="s">
        <v>65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214116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214116</v>
      </c>
      <c r="O26" s="68">
        <f t="shared" si="1"/>
        <v>86.302297460701325</v>
      </c>
      <c r="P26" s="69"/>
    </row>
    <row r="27" spans="1:119" ht="16.5" thickBot="1">
      <c r="A27" s="77" t="s">
        <v>10</v>
      </c>
      <c r="B27" s="78"/>
      <c r="C27" s="79"/>
      <c r="D27" s="80">
        <f>SUM(D5,D13,D16,D20,D22,D24)</f>
        <v>2591209</v>
      </c>
      <c r="E27" s="80">
        <f t="shared" ref="E27:M27" si="9">SUM(E5,E13,E16,E20,E22,E24)</f>
        <v>0</v>
      </c>
      <c r="F27" s="80">
        <f t="shared" si="9"/>
        <v>0</v>
      </c>
      <c r="G27" s="80">
        <f t="shared" si="9"/>
        <v>0</v>
      </c>
      <c r="H27" s="80">
        <f t="shared" si="9"/>
        <v>0</v>
      </c>
      <c r="I27" s="80">
        <f t="shared" si="9"/>
        <v>1310154</v>
      </c>
      <c r="J27" s="80">
        <f t="shared" si="9"/>
        <v>0</v>
      </c>
      <c r="K27" s="80">
        <f t="shared" si="9"/>
        <v>125766</v>
      </c>
      <c r="L27" s="80">
        <f t="shared" si="9"/>
        <v>0</v>
      </c>
      <c r="M27" s="80">
        <f t="shared" si="9"/>
        <v>0</v>
      </c>
      <c r="N27" s="80">
        <f t="shared" si="4"/>
        <v>4027129</v>
      </c>
      <c r="O27" s="81">
        <f t="shared" si="1"/>
        <v>1623.1878274889157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74" t="s">
        <v>66</v>
      </c>
      <c r="M29" s="174"/>
      <c r="N29" s="174"/>
      <c r="O29" s="91">
        <v>2481</v>
      </c>
    </row>
    <row r="30" spans="1:119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7"/>
    </row>
    <row r="31" spans="1:119" ht="15.75" customHeight="1" thickBot="1">
      <c r="A31" s="178" t="s">
        <v>49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413890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123654</v>
      </c>
      <c r="L5" s="26">
        <f t="shared" si="0"/>
        <v>0</v>
      </c>
      <c r="M5" s="26">
        <f t="shared" si="0"/>
        <v>0</v>
      </c>
      <c r="N5" s="27">
        <f>SUM(D5:M5)</f>
        <v>537544</v>
      </c>
      <c r="O5" s="32">
        <f t="shared" ref="O5:O27" si="1">(N5/O$29)</f>
        <v>217.80551053484604</v>
      </c>
      <c r="P5" s="6"/>
    </row>
    <row r="6" spans="1:133">
      <c r="A6" s="12"/>
      <c r="B6" s="44">
        <v>511</v>
      </c>
      <c r="C6" s="20" t="s">
        <v>19</v>
      </c>
      <c r="D6" s="46">
        <v>29853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29853</v>
      </c>
      <c r="O6" s="47">
        <f t="shared" si="1"/>
        <v>12.096029173419772</v>
      </c>
      <c r="P6" s="9"/>
    </row>
    <row r="7" spans="1:133">
      <c r="A7" s="12"/>
      <c r="B7" s="44">
        <v>512</v>
      </c>
      <c r="C7" s="20" t="s">
        <v>20</v>
      </c>
      <c r="D7" s="46">
        <v>218106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218106</v>
      </c>
      <c r="O7" s="47">
        <f t="shared" si="1"/>
        <v>88.373581847649916</v>
      </c>
      <c r="P7" s="9"/>
    </row>
    <row r="8" spans="1:133">
      <c r="A8" s="12"/>
      <c r="B8" s="44">
        <v>513</v>
      </c>
      <c r="C8" s="20" t="s">
        <v>21</v>
      </c>
      <c r="D8" s="46">
        <v>22566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28519</v>
      </c>
      <c r="L8" s="46">
        <v>0</v>
      </c>
      <c r="M8" s="46">
        <v>0</v>
      </c>
      <c r="N8" s="46">
        <f t="shared" si="2"/>
        <v>51085</v>
      </c>
      <c r="O8" s="47">
        <f t="shared" si="1"/>
        <v>20.698946515397083</v>
      </c>
      <c r="P8" s="9"/>
    </row>
    <row r="9" spans="1:133">
      <c r="A9" s="12"/>
      <c r="B9" s="44">
        <v>514</v>
      </c>
      <c r="C9" s="20" t="s">
        <v>22</v>
      </c>
      <c r="D9" s="46">
        <v>20203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20203</v>
      </c>
      <c r="O9" s="47">
        <f t="shared" si="1"/>
        <v>8.1859805510534844</v>
      </c>
      <c r="P9" s="9"/>
    </row>
    <row r="10" spans="1:133">
      <c r="A10" s="12"/>
      <c r="B10" s="44">
        <v>515</v>
      </c>
      <c r="C10" s="20" t="s">
        <v>23</v>
      </c>
      <c r="D10" s="46">
        <v>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</v>
      </c>
      <c r="O10" s="47">
        <f t="shared" si="1"/>
        <v>1.4991896272285251E-2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95135</v>
      </c>
      <c r="L11" s="46">
        <v>0</v>
      </c>
      <c r="M11" s="46">
        <v>0</v>
      </c>
      <c r="N11" s="46">
        <f t="shared" si="2"/>
        <v>95135</v>
      </c>
      <c r="O11" s="47">
        <f t="shared" si="1"/>
        <v>38.547406807131281</v>
      </c>
      <c r="P11" s="9"/>
    </row>
    <row r="12" spans="1:133">
      <c r="A12" s="12"/>
      <c r="B12" s="44">
        <v>519</v>
      </c>
      <c r="C12" s="20" t="s">
        <v>25</v>
      </c>
      <c r="D12" s="46">
        <v>123125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123125</v>
      </c>
      <c r="O12" s="47">
        <f t="shared" si="1"/>
        <v>49.888573743922201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732486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732486</v>
      </c>
      <c r="O13" s="43">
        <f t="shared" si="1"/>
        <v>296.79335494327393</v>
      </c>
      <c r="P13" s="10"/>
    </row>
    <row r="14" spans="1:133">
      <c r="A14" s="12"/>
      <c r="B14" s="44">
        <v>521</v>
      </c>
      <c r="C14" s="20" t="s">
        <v>27</v>
      </c>
      <c r="D14" s="46">
        <v>679916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679916</v>
      </c>
      <c r="O14" s="47">
        <f t="shared" si="1"/>
        <v>275.49270664505673</v>
      </c>
      <c r="P14" s="9"/>
    </row>
    <row r="15" spans="1:133">
      <c r="A15" s="12"/>
      <c r="B15" s="44">
        <v>522</v>
      </c>
      <c r="C15" s="20" t="s">
        <v>28</v>
      </c>
      <c r="D15" s="46">
        <v>52570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52570</v>
      </c>
      <c r="O15" s="47">
        <f t="shared" si="1"/>
        <v>21.30064829821718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405367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1096910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1502277</v>
      </c>
      <c r="O16" s="43">
        <f t="shared" si="1"/>
        <v>608.70218800648297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396957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396957</v>
      </c>
      <c r="O17" s="47">
        <f t="shared" si="1"/>
        <v>160.84157212317666</v>
      </c>
      <c r="P17" s="9"/>
    </row>
    <row r="18" spans="1:119">
      <c r="A18" s="12"/>
      <c r="B18" s="44">
        <v>534</v>
      </c>
      <c r="C18" s="20" t="s">
        <v>32</v>
      </c>
      <c r="D18" s="46">
        <v>405367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405367</v>
      </c>
      <c r="O18" s="47">
        <f t="shared" si="1"/>
        <v>164.24918962722853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699953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699953</v>
      </c>
      <c r="O19" s="47">
        <f t="shared" si="1"/>
        <v>283.61142625607778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SUM(D21:D21)</f>
        <v>521510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521510</v>
      </c>
      <c r="O20" s="43">
        <f t="shared" si="1"/>
        <v>211.30875202593194</v>
      </c>
      <c r="P20" s="10"/>
    </row>
    <row r="21" spans="1:119">
      <c r="A21" s="12"/>
      <c r="B21" s="44">
        <v>541</v>
      </c>
      <c r="C21" s="20" t="s">
        <v>36</v>
      </c>
      <c r="D21" s="46">
        <v>521510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521510</v>
      </c>
      <c r="O21" s="47">
        <f t="shared" si="1"/>
        <v>211.30875202593194</v>
      </c>
      <c r="P21" s="9"/>
    </row>
    <row r="22" spans="1:119" ht="15.75">
      <c r="A22" s="28" t="s">
        <v>39</v>
      </c>
      <c r="B22" s="29"/>
      <c r="C22" s="30"/>
      <c r="D22" s="31">
        <f t="shared" ref="D22:M22" si="7">SUM(D23:D23)</f>
        <v>14300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14300</v>
      </c>
      <c r="O22" s="43">
        <f t="shared" si="1"/>
        <v>5.7941653160453805</v>
      </c>
      <c r="P22" s="9"/>
    </row>
    <row r="23" spans="1:119">
      <c r="A23" s="12"/>
      <c r="B23" s="44">
        <v>572</v>
      </c>
      <c r="C23" s="20" t="s">
        <v>40</v>
      </c>
      <c r="D23" s="46">
        <v>14300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14300</v>
      </c>
      <c r="O23" s="47">
        <f t="shared" si="1"/>
        <v>5.7941653160453805</v>
      </c>
      <c r="P23" s="9"/>
    </row>
    <row r="24" spans="1:119" ht="15.75">
      <c r="A24" s="28" t="s">
        <v>42</v>
      </c>
      <c r="B24" s="29"/>
      <c r="C24" s="30"/>
      <c r="D24" s="31">
        <f t="shared" ref="D24:M24" si="8">SUM(D25:D26)</f>
        <v>0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97214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97214</v>
      </c>
      <c r="O24" s="43">
        <f t="shared" si="1"/>
        <v>39.389789303079418</v>
      </c>
      <c r="P24" s="9"/>
    </row>
    <row r="25" spans="1:119">
      <c r="A25" s="12"/>
      <c r="B25" s="44">
        <v>581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13700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13700</v>
      </c>
      <c r="O25" s="47">
        <f t="shared" si="1"/>
        <v>5.5510534846029174</v>
      </c>
      <c r="P25" s="9"/>
    </row>
    <row r="26" spans="1:119" ht="15.75" thickBot="1">
      <c r="A26" s="12"/>
      <c r="B26" s="44">
        <v>591</v>
      </c>
      <c r="C26" s="20" t="s">
        <v>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83514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83514</v>
      </c>
      <c r="O26" s="47">
        <f t="shared" si="1"/>
        <v>33.838735818476501</v>
      </c>
      <c r="P26" s="9"/>
    </row>
    <row r="27" spans="1:119" ht="16.5" thickBot="1">
      <c r="A27" s="14" t="s">
        <v>10</v>
      </c>
      <c r="B27" s="23"/>
      <c r="C27" s="22"/>
      <c r="D27" s="15">
        <f>SUM(D5,D13,D16,D20,D22,D24)</f>
        <v>2087553</v>
      </c>
      <c r="E27" s="15">
        <f t="shared" ref="E27:M27" si="9">SUM(E5,E13,E16,E20,E22,E24)</f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1194124</v>
      </c>
      <c r="J27" s="15">
        <f t="shared" si="9"/>
        <v>0</v>
      </c>
      <c r="K27" s="15">
        <f t="shared" si="9"/>
        <v>123654</v>
      </c>
      <c r="L27" s="15">
        <f t="shared" si="9"/>
        <v>0</v>
      </c>
      <c r="M27" s="15">
        <f t="shared" si="9"/>
        <v>0</v>
      </c>
      <c r="N27" s="15">
        <f t="shared" si="4"/>
        <v>3405331</v>
      </c>
      <c r="O27" s="37">
        <f t="shared" si="1"/>
        <v>1379.7937601296596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55</v>
      </c>
      <c r="M29" s="160"/>
      <c r="N29" s="160"/>
      <c r="O29" s="41">
        <v>2468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368486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115695</v>
      </c>
      <c r="L5" s="26">
        <f t="shared" si="0"/>
        <v>0</v>
      </c>
      <c r="M5" s="26">
        <f t="shared" si="0"/>
        <v>0</v>
      </c>
      <c r="N5" s="27">
        <f>SUM(D5:M5)</f>
        <v>484181</v>
      </c>
      <c r="O5" s="32">
        <f t="shared" ref="O5:O27" si="1">(N5/O$29)</f>
        <v>198.11006546644845</v>
      </c>
      <c r="P5" s="6"/>
    </row>
    <row r="6" spans="1:133">
      <c r="A6" s="12"/>
      <c r="B6" s="44">
        <v>511</v>
      </c>
      <c r="C6" s="20" t="s">
        <v>19</v>
      </c>
      <c r="D6" s="46">
        <v>30669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30669</v>
      </c>
      <c r="O6" s="47">
        <f t="shared" si="1"/>
        <v>12.548690671031096</v>
      </c>
      <c r="P6" s="9"/>
    </row>
    <row r="7" spans="1:133">
      <c r="A7" s="12"/>
      <c r="B7" s="44">
        <v>512</v>
      </c>
      <c r="C7" s="20" t="s">
        <v>20</v>
      </c>
      <c r="D7" s="46">
        <v>206407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206407</v>
      </c>
      <c r="O7" s="47">
        <f t="shared" si="1"/>
        <v>84.454582651391163</v>
      </c>
      <c r="P7" s="9"/>
    </row>
    <row r="8" spans="1:133">
      <c r="A8" s="12"/>
      <c r="B8" s="44">
        <v>513</v>
      </c>
      <c r="C8" s="20" t="s">
        <v>21</v>
      </c>
      <c r="D8" s="46">
        <v>19356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27095</v>
      </c>
      <c r="L8" s="46">
        <v>0</v>
      </c>
      <c r="M8" s="46">
        <v>0</v>
      </c>
      <c r="N8" s="46">
        <f t="shared" si="2"/>
        <v>46451</v>
      </c>
      <c r="O8" s="47">
        <f t="shared" si="1"/>
        <v>19.006137479541735</v>
      </c>
      <c r="P8" s="9"/>
    </row>
    <row r="9" spans="1:133">
      <c r="A9" s="12"/>
      <c r="B9" s="44">
        <v>514</v>
      </c>
      <c r="C9" s="20" t="s">
        <v>22</v>
      </c>
      <c r="D9" s="46">
        <v>19996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19996</v>
      </c>
      <c r="O9" s="47">
        <f t="shared" si="1"/>
        <v>8.1816693944353514</v>
      </c>
      <c r="P9" s="9"/>
    </row>
    <row r="10" spans="1:133">
      <c r="A10" s="12"/>
      <c r="B10" s="44">
        <v>515</v>
      </c>
      <c r="C10" s="20" t="s">
        <v>23</v>
      </c>
      <c r="D10" s="46">
        <v>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</v>
      </c>
      <c r="O10" s="47">
        <f t="shared" si="1"/>
        <v>0.81833060556464809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88600</v>
      </c>
      <c r="L11" s="46">
        <v>0</v>
      </c>
      <c r="M11" s="46">
        <v>0</v>
      </c>
      <c r="N11" s="46">
        <f t="shared" si="2"/>
        <v>88600</v>
      </c>
      <c r="O11" s="47">
        <f t="shared" si="1"/>
        <v>36.252045826513914</v>
      </c>
      <c r="P11" s="9"/>
    </row>
    <row r="12" spans="1:133">
      <c r="A12" s="12"/>
      <c r="B12" s="44">
        <v>519</v>
      </c>
      <c r="C12" s="20" t="s">
        <v>25</v>
      </c>
      <c r="D12" s="46">
        <v>90058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90058</v>
      </c>
      <c r="O12" s="47">
        <f t="shared" si="1"/>
        <v>36.848608837970538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663434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663434</v>
      </c>
      <c r="O13" s="43">
        <f t="shared" si="1"/>
        <v>271.45417348608839</v>
      </c>
      <c r="P13" s="10"/>
    </row>
    <row r="14" spans="1:133">
      <c r="A14" s="12"/>
      <c r="B14" s="44">
        <v>521</v>
      </c>
      <c r="C14" s="20" t="s">
        <v>27</v>
      </c>
      <c r="D14" s="46">
        <v>646328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646328</v>
      </c>
      <c r="O14" s="47">
        <f t="shared" si="1"/>
        <v>264.45499181669396</v>
      </c>
      <c r="P14" s="9"/>
    </row>
    <row r="15" spans="1:133">
      <c r="A15" s="12"/>
      <c r="B15" s="44">
        <v>522</v>
      </c>
      <c r="C15" s="20" t="s">
        <v>28</v>
      </c>
      <c r="D15" s="46">
        <v>17106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17106</v>
      </c>
      <c r="O15" s="47">
        <f t="shared" si="1"/>
        <v>6.9991816693944351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SUM(D17:D20)</f>
        <v>276936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1053318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1330254</v>
      </c>
      <c r="O16" s="43">
        <f t="shared" si="1"/>
        <v>544.29378068739766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441480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441480</v>
      </c>
      <c r="O17" s="47">
        <f t="shared" si="1"/>
        <v>180.63829787234042</v>
      </c>
      <c r="P17" s="9"/>
    </row>
    <row r="18" spans="1:119">
      <c r="A18" s="12"/>
      <c r="B18" s="44">
        <v>534</v>
      </c>
      <c r="C18" s="20" t="s">
        <v>32</v>
      </c>
      <c r="D18" s="46">
        <v>269333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269333</v>
      </c>
      <c r="O18" s="47">
        <f t="shared" si="1"/>
        <v>110.20171849427169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611838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611838</v>
      </c>
      <c r="O19" s="47">
        <f t="shared" si="1"/>
        <v>250.34288052373159</v>
      </c>
      <c r="P19" s="9"/>
    </row>
    <row r="20" spans="1:119">
      <c r="A20" s="12"/>
      <c r="B20" s="44">
        <v>539</v>
      </c>
      <c r="C20" s="20" t="s">
        <v>34</v>
      </c>
      <c r="D20" s="46">
        <v>7603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7603</v>
      </c>
      <c r="O20" s="47">
        <f t="shared" si="1"/>
        <v>3.1108837970540097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472831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472831</v>
      </c>
      <c r="O21" s="43">
        <f t="shared" si="1"/>
        <v>193.46603927986908</v>
      </c>
      <c r="P21" s="10"/>
    </row>
    <row r="22" spans="1:119">
      <c r="A22" s="12"/>
      <c r="B22" s="44">
        <v>541</v>
      </c>
      <c r="C22" s="20" t="s">
        <v>36</v>
      </c>
      <c r="D22" s="46">
        <v>472831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472831</v>
      </c>
      <c r="O22" s="47">
        <f t="shared" si="1"/>
        <v>193.46603927986908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16000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16000</v>
      </c>
      <c r="O23" s="43">
        <f t="shared" si="1"/>
        <v>6.5466448445171848</v>
      </c>
      <c r="P23" s="10"/>
    </row>
    <row r="24" spans="1:119">
      <c r="A24" s="13"/>
      <c r="B24" s="45">
        <v>552</v>
      </c>
      <c r="C24" s="21" t="s">
        <v>38</v>
      </c>
      <c r="D24" s="46">
        <v>16000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16000</v>
      </c>
      <c r="O24" s="47">
        <f t="shared" si="1"/>
        <v>6.5466448445171848</v>
      </c>
      <c r="P24" s="9"/>
    </row>
    <row r="25" spans="1:119" ht="15.75">
      <c r="A25" s="28" t="s">
        <v>42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89612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89612</v>
      </c>
      <c r="O25" s="43">
        <f t="shared" si="1"/>
        <v>36.666121112929623</v>
      </c>
      <c r="P25" s="9"/>
    </row>
    <row r="26" spans="1:119" ht="15.75" thickBot="1">
      <c r="A26" s="12"/>
      <c r="B26" s="44">
        <v>591</v>
      </c>
      <c r="C26" s="20" t="s">
        <v>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89612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89612</v>
      </c>
      <c r="O26" s="47">
        <f t="shared" si="1"/>
        <v>36.666121112929623</v>
      </c>
      <c r="P26" s="9"/>
    </row>
    <row r="27" spans="1:119" ht="16.5" thickBot="1">
      <c r="A27" s="14" t="s">
        <v>10</v>
      </c>
      <c r="B27" s="23"/>
      <c r="C27" s="22"/>
      <c r="D27" s="15">
        <f>SUM(D5,D13,D16,D21,D23,D25)</f>
        <v>1797687</v>
      </c>
      <c r="E27" s="15">
        <f t="shared" ref="E27:M27" si="9">SUM(E5,E13,E16,E21,E23,E25)</f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1142930</v>
      </c>
      <c r="J27" s="15">
        <f t="shared" si="9"/>
        <v>0</v>
      </c>
      <c r="K27" s="15">
        <f t="shared" si="9"/>
        <v>115695</v>
      </c>
      <c r="L27" s="15">
        <f t="shared" si="9"/>
        <v>0</v>
      </c>
      <c r="M27" s="15">
        <f t="shared" si="9"/>
        <v>0</v>
      </c>
      <c r="N27" s="15">
        <f t="shared" si="4"/>
        <v>3056312</v>
      </c>
      <c r="O27" s="37">
        <f t="shared" si="1"/>
        <v>1250.5368248772504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53</v>
      </c>
      <c r="M29" s="160"/>
      <c r="N29" s="160"/>
      <c r="O29" s="41">
        <v>2444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462139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133023</v>
      </c>
      <c r="L5" s="26">
        <f t="shared" si="0"/>
        <v>0</v>
      </c>
      <c r="M5" s="26">
        <f t="shared" si="0"/>
        <v>0</v>
      </c>
      <c r="N5" s="27">
        <f>SUM(D5:M5)</f>
        <v>595162</v>
      </c>
      <c r="O5" s="32">
        <f t="shared" ref="O5:O27" si="1">(N5/O$29)</f>
        <v>242.32980456026058</v>
      </c>
      <c r="P5" s="6"/>
    </row>
    <row r="6" spans="1:133">
      <c r="A6" s="12"/>
      <c r="B6" s="44">
        <v>511</v>
      </c>
      <c r="C6" s="20" t="s">
        <v>19</v>
      </c>
      <c r="D6" s="46">
        <v>30377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30377</v>
      </c>
      <c r="O6" s="47">
        <f t="shared" si="1"/>
        <v>12.368485342019545</v>
      </c>
      <c r="P6" s="9"/>
    </row>
    <row r="7" spans="1:133">
      <c r="A7" s="12"/>
      <c r="B7" s="44">
        <v>512</v>
      </c>
      <c r="C7" s="20" t="s">
        <v>20</v>
      </c>
      <c r="D7" s="46">
        <v>228533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228533</v>
      </c>
      <c r="O7" s="47">
        <f t="shared" si="1"/>
        <v>93.050895765472319</v>
      </c>
      <c r="P7" s="9"/>
    </row>
    <row r="8" spans="1:133">
      <c r="A8" s="12"/>
      <c r="B8" s="44">
        <v>513</v>
      </c>
      <c r="C8" s="20" t="s">
        <v>21</v>
      </c>
      <c r="D8" s="46">
        <v>30712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26082</v>
      </c>
      <c r="L8" s="46">
        <v>0</v>
      </c>
      <c r="M8" s="46">
        <v>0</v>
      </c>
      <c r="N8" s="46">
        <f t="shared" si="2"/>
        <v>56794</v>
      </c>
      <c r="O8" s="47">
        <f t="shared" si="1"/>
        <v>23.124592833876221</v>
      </c>
      <c r="P8" s="9"/>
    </row>
    <row r="9" spans="1:133">
      <c r="A9" s="12"/>
      <c r="B9" s="44">
        <v>514</v>
      </c>
      <c r="C9" s="20" t="s">
        <v>22</v>
      </c>
      <c r="D9" s="46">
        <v>19000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19000</v>
      </c>
      <c r="O9" s="47">
        <f t="shared" si="1"/>
        <v>7.7361563517915313</v>
      </c>
      <c r="P9" s="9"/>
    </row>
    <row r="10" spans="1:133">
      <c r="A10" s="12"/>
      <c r="B10" s="44">
        <v>515</v>
      </c>
      <c r="C10" s="20" t="s">
        <v>23</v>
      </c>
      <c r="D10" s="46">
        <v>8701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8701</v>
      </c>
      <c r="O10" s="47">
        <f t="shared" si="1"/>
        <v>3.5427524429967425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106941</v>
      </c>
      <c r="L11" s="46">
        <v>0</v>
      </c>
      <c r="M11" s="46">
        <v>0</v>
      </c>
      <c r="N11" s="46">
        <f t="shared" si="2"/>
        <v>106941</v>
      </c>
      <c r="O11" s="47">
        <f t="shared" si="1"/>
        <v>43.542752442996743</v>
      </c>
      <c r="P11" s="9"/>
    </row>
    <row r="12" spans="1:133">
      <c r="A12" s="12"/>
      <c r="B12" s="44">
        <v>519</v>
      </c>
      <c r="C12" s="20" t="s">
        <v>25</v>
      </c>
      <c r="D12" s="46">
        <v>144816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144816</v>
      </c>
      <c r="O12" s="47">
        <f t="shared" si="1"/>
        <v>58.964169381107489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674770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7" si="4">SUM(D13:M13)</f>
        <v>674770</v>
      </c>
      <c r="O13" s="43">
        <f t="shared" si="1"/>
        <v>274.74348534201954</v>
      </c>
      <c r="P13" s="10"/>
    </row>
    <row r="14" spans="1:133">
      <c r="A14" s="12"/>
      <c r="B14" s="44">
        <v>521</v>
      </c>
      <c r="C14" s="20" t="s">
        <v>27</v>
      </c>
      <c r="D14" s="46">
        <v>617797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617797</v>
      </c>
      <c r="O14" s="47">
        <f t="shared" si="1"/>
        <v>251.54600977198697</v>
      </c>
      <c r="P14" s="9"/>
    </row>
    <row r="15" spans="1:133">
      <c r="A15" s="12"/>
      <c r="B15" s="44">
        <v>522</v>
      </c>
      <c r="C15" s="20" t="s">
        <v>28</v>
      </c>
      <c r="D15" s="46">
        <v>56973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56973</v>
      </c>
      <c r="O15" s="47">
        <f t="shared" si="1"/>
        <v>23.197475570032573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SUM(D17:D20)</f>
        <v>275739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908662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1184401</v>
      </c>
      <c r="O16" s="43">
        <f t="shared" si="1"/>
        <v>482.24796416938113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347880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347880</v>
      </c>
      <c r="O17" s="47">
        <f t="shared" si="1"/>
        <v>141.64495114006516</v>
      </c>
      <c r="P17" s="9"/>
    </row>
    <row r="18" spans="1:119">
      <c r="A18" s="12"/>
      <c r="B18" s="44">
        <v>534</v>
      </c>
      <c r="C18" s="20" t="s">
        <v>32</v>
      </c>
      <c r="D18" s="46">
        <v>253995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253995</v>
      </c>
      <c r="O18" s="47">
        <f t="shared" si="1"/>
        <v>103.41815960912052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560782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560782</v>
      </c>
      <c r="O19" s="47">
        <f t="shared" si="1"/>
        <v>228.3314332247557</v>
      </c>
      <c r="P19" s="9"/>
    </row>
    <row r="20" spans="1:119">
      <c r="A20" s="12"/>
      <c r="B20" s="44">
        <v>539</v>
      </c>
      <c r="C20" s="20" t="s">
        <v>34</v>
      </c>
      <c r="D20" s="46">
        <v>21744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21744</v>
      </c>
      <c r="O20" s="47">
        <f t="shared" si="1"/>
        <v>8.8534201954397389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727248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727248</v>
      </c>
      <c r="O21" s="43">
        <f t="shared" si="1"/>
        <v>296.11074918566777</v>
      </c>
      <c r="P21" s="10"/>
    </row>
    <row r="22" spans="1:119">
      <c r="A22" s="12"/>
      <c r="B22" s="44">
        <v>541</v>
      </c>
      <c r="C22" s="20" t="s">
        <v>36</v>
      </c>
      <c r="D22" s="46">
        <v>727248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727248</v>
      </c>
      <c r="O22" s="47">
        <f t="shared" si="1"/>
        <v>296.11074918566777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15500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15500</v>
      </c>
      <c r="O23" s="43">
        <f t="shared" si="1"/>
        <v>6.3110749185667752</v>
      </c>
      <c r="P23" s="10"/>
    </row>
    <row r="24" spans="1:119">
      <c r="A24" s="13"/>
      <c r="B24" s="45">
        <v>552</v>
      </c>
      <c r="C24" s="21" t="s">
        <v>38</v>
      </c>
      <c r="D24" s="46">
        <v>15500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15500</v>
      </c>
      <c r="O24" s="47">
        <f t="shared" si="1"/>
        <v>6.3110749185667752</v>
      </c>
      <c r="P24" s="9"/>
    </row>
    <row r="25" spans="1:119" ht="15.75">
      <c r="A25" s="28" t="s">
        <v>42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95392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95392</v>
      </c>
      <c r="O25" s="43">
        <f t="shared" si="1"/>
        <v>38.840390879478825</v>
      </c>
      <c r="P25" s="9"/>
    </row>
    <row r="26" spans="1:119" ht="15.75" thickBot="1">
      <c r="A26" s="12"/>
      <c r="B26" s="44">
        <v>591</v>
      </c>
      <c r="C26" s="20" t="s">
        <v>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95392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95392</v>
      </c>
      <c r="O26" s="47">
        <f t="shared" si="1"/>
        <v>38.840390879478825</v>
      </c>
      <c r="P26" s="9"/>
    </row>
    <row r="27" spans="1:119" ht="16.5" thickBot="1">
      <c r="A27" s="14" t="s">
        <v>10</v>
      </c>
      <c r="B27" s="23"/>
      <c r="C27" s="22"/>
      <c r="D27" s="15">
        <f>SUM(D5,D13,D16,D21,D23,D25)</f>
        <v>2155396</v>
      </c>
      <c r="E27" s="15">
        <f t="shared" ref="E27:M27" si="9">SUM(E5,E13,E16,E21,E23,E25)</f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1004054</v>
      </c>
      <c r="J27" s="15">
        <f t="shared" si="9"/>
        <v>0</v>
      </c>
      <c r="K27" s="15">
        <f t="shared" si="9"/>
        <v>133023</v>
      </c>
      <c r="L27" s="15">
        <f t="shared" si="9"/>
        <v>0</v>
      </c>
      <c r="M27" s="15">
        <f t="shared" si="9"/>
        <v>0</v>
      </c>
      <c r="N27" s="15">
        <f t="shared" si="4"/>
        <v>3292473</v>
      </c>
      <c r="O27" s="37">
        <f t="shared" si="1"/>
        <v>1340.5834690553745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51</v>
      </c>
      <c r="M29" s="160"/>
      <c r="N29" s="160"/>
      <c r="O29" s="41">
        <v>2456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444709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116522</v>
      </c>
      <c r="L5" s="26">
        <f t="shared" si="0"/>
        <v>0</v>
      </c>
      <c r="M5" s="26">
        <f t="shared" si="0"/>
        <v>0</v>
      </c>
      <c r="N5" s="27">
        <f>SUM(D5:M5)</f>
        <v>561231</v>
      </c>
      <c r="O5" s="32">
        <f t="shared" ref="O5:O29" si="1">(N5/O$31)</f>
        <v>223.95490822027134</v>
      </c>
      <c r="P5" s="6"/>
    </row>
    <row r="6" spans="1:133">
      <c r="A6" s="12"/>
      <c r="B6" s="44">
        <v>511</v>
      </c>
      <c r="C6" s="20" t="s">
        <v>19</v>
      </c>
      <c r="D6" s="46">
        <v>29614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29614</v>
      </c>
      <c r="O6" s="47">
        <f t="shared" si="1"/>
        <v>11.817238627294493</v>
      </c>
      <c r="P6" s="9"/>
    </row>
    <row r="7" spans="1:133">
      <c r="A7" s="12"/>
      <c r="B7" s="44">
        <v>512</v>
      </c>
      <c r="C7" s="20" t="s">
        <v>20</v>
      </c>
      <c r="D7" s="46">
        <v>243073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243073</v>
      </c>
      <c r="O7" s="47">
        <f t="shared" si="1"/>
        <v>96.996408619313641</v>
      </c>
      <c r="P7" s="9"/>
    </row>
    <row r="8" spans="1:133">
      <c r="A8" s="12"/>
      <c r="B8" s="44">
        <v>513</v>
      </c>
      <c r="C8" s="20" t="s">
        <v>21</v>
      </c>
      <c r="D8" s="46">
        <v>23149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23161</v>
      </c>
      <c r="L8" s="46">
        <v>0</v>
      </c>
      <c r="M8" s="46">
        <v>0</v>
      </c>
      <c r="N8" s="46">
        <f t="shared" si="2"/>
        <v>46310</v>
      </c>
      <c r="O8" s="47">
        <f t="shared" si="1"/>
        <v>18.479648842777333</v>
      </c>
      <c r="P8" s="9"/>
    </row>
    <row r="9" spans="1:133">
      <c r="A9" s="12"/>
      <c r="B9" s="44">
        <v>514</v>
      </c>
      <c r="C9" s="20" t="s">
        <v>22</v>
      </c>
      <c r="D9" s="46">
        <v>21621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21621</v>
      </c>
      <c r="O9" s="47">
        <f t="shared" si="1"/>
        <v>8.6276935355147639</v>
      </c>
      <c r="P9" s="9"/>
    </row>
    <row r="10" spans="1:133">
      <c r="A10" s="12"/>
      <c r="B10" s="44">
        <v>515</v>
      </c>
      <c r="C10" s="20" t="s">
        <v>23</v>
      </c>
      <c r="D10" s="46">
        <v>1705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1705</v>
      </c>
      <c r="O10" s="47">
        <f t="shared" si="1"/>
        <v>0.680367118914605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93361</v>
      </c>
      <c r="L11" s="46">
        <v>0</v>
      </c>
      <c r="M11" s="46">
        <v>0</v>
      </c>
      <c r="N11" s="46">
        <f t="shared" si="2"/>
        <v>93361</v>
      </c>
      <c r="O11" s="47">
        <f t="shared" si="1"/>
        <v>37.254988028731049</v>
      </c>
      <c r="P11" s="9"/>
    </row>
    <row r="12" spans="1:133">
      <c r="A12" s="12"/>
      <c r="B12" s="44">
        <v>519</v>
      </c>
      <c r="C12" s="20" t="s">
        <v>25</v>
      </c>
      <c r="D12" s="46">
        <v>125547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125547</v>
      </c>
      <c r="O12" s="47">
        <f t="shared" si="1"/>
        <v>50.098563447725461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815523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815523</v>
      </c>
      <c r="O13" s="43">
        <f t="shared" si="1"/>
        <v>325.42817238627293</v>
      </c>
      <c r="P13" s="10"/>
    </row>
    <row r="14" spans="1:133">
      <c r="A14" s="12"/>
      <c r="B14" s="44">
        <v>521</v>
      </c>
      <c r="C14" s="20" t="s">
        <v>27</v>
      </c>
      <c r="D14" s="46">
        <v>796254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796254</v>
      </c>
      <c r="O14" s="47">
        <f t="shared" si="1"/>
        <v>317.73902633679171</v>
      </c>
      <c r="P14" s="9"/>
    </row>
    <row r="15" spans="1:133">
      <c r="A15" s="12"/>
      <c r="B15" s="44">
        <v>522</v>
      </c>
      <c r="C15" s="20" t="s">
        <v>28</v>
      </c>
      <c r="D15" s="46">
        <v>19269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19269</v>
      </c>
      <c r="O15" s="47">
        <f t="shared" si="1"/>
        <v>7.6891460494812449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SUM(D17:D20)</f>
        <v>282502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900639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1183141</v>
      </c>
      <c r="O16" s="43">
        <f t="shared" si="1"/>
        <v>472.12330407023143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344062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344062</v>
      </c>
      <c r="O17" s="47">
        <f t="shared" si="1"/>
        <v>137.29529130087789</v>
      </c>
      <c r="P17" s="9"/>
    </row>
    <row r="18" spans="1:119">
      <c r="A18" s="12"/>
      <c r="B18" s="44">
        <v>534</v>
      </c>
      <c r="C18" s="20" t="s">
        <v>32</v>
      </c>
      <c r="D18" s="46">
        <v>244495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244495</v>
      </c>
      <c r="O18" s="47">
        <f t="shared" si="1"/>
        <v>97.563846767757383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556577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556577</v>
      </c>
      <c r="O19" s="47">
        <f t="shared" si="1"/>
        <v>222.0977653631285</v>
      </c>
      <c r="P19" s="9"/>
    </row>
    <row r="20" spans="1:119">
      <c r="A20" s="12"/>
      <c r="B20" s="44">
        <v>539</v>
      </c>
      <c r="C20" s="20" t="s">
        <v>34</v>
      </c>
      <c r="D20" s="46">
        <v>38007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38007</v>
      </c>
      <c r="O20" s="47">
        <f t="shared" si="1"/>
        <v>15.166400638467678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492354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492354</v>
      </c>
      <c r="O21" s="43">
        <f t="shared" si="1"/>
        <v>196.47007182761374</v>
      </c>
      <c r="P21" s="10"/>
    </row>
    <row r="22" spans="1:119">
      <c r="A22" s="12"/>
      <c r="B22" s="44">
        <v>541</v>
      </c>
      <c r="C22" s="20" t="s">
        <v>36</v>
      </c>
      <c r="D22" s="46">
        <v>492354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492354</v>
      </c>
      <c r="O22" s="47">
        <f t="shared" si="1"/>
        <v>196.47007182761374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10000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10000</v>
      </c>
      <c r="O23" s="43">
        <f t="shared" si="1"/>
        <v>3.9904229848363926</v>
      </c>
      <c r="P23" s="10"/>
    </row>
    <row r="24" spans="1:119">
      <c r="A24" s="13"/>
      <c r="B24" s="45">
        <v>552</v>
      </c>
      <c r="C24" s="21" t="s">
        <v>38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10000</v>
      </c>
      <c r="O24" s="47">
        <f t="shared" si="1"/>
        <v>3.9904229848363926</v>
      </c>
      <c r="P24" s="9"/>
    </row>
    <row r="25" spans="1:119" ht="15.75">
      <c r="A25" s="28" t="s">
        <v>42</v>
      </c>
      <c r="B25" s="29"/>
      <c r="C25" s="30"/>
      <c r="D25" s="31">
        <f t="shared" ref="D25:M25" si="8">SUM(D26:D28)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146398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146398</v>
      </c>
      <c r="O25" s="43">
        <f t="shared" si="1"/>
        <v>58.418994413407823</v>
      </c>
      <c r="P25" s="9"/>
    </row>
    <row r="26" spans="1:119">
      <c r="A26" s="12"/>
      <c r="B26" s="44">
        <v>581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45500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45500</v>
      </c>
      <c r="O26" s="47">
        <f t="shared" si="1"/>
        <v>18.156424581005588</v>
      </c>
      <c r="P26" s="9"/>
    </row>
    <row r="27" spans="1:119">
      <c r="A27" s="12"/>
      <c r="B27" s="44">
        <v>590</v>
      </c>
      <c r="C27" s="20" t="s">
        <v>46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</v>
      </c>
      <c r="O27" s="47">
        <f t="shared" si="1"/>
        <v>1.3567438148443736E-2</v>
      </c>
      <c r="P27" s="9"/>
    </row>
    <row r="28" spans="1:119" ht="15.75" thickBot="1">
      <c r="A28" s="12"/>
      <c r="B28" s="44">
        <v>591</v>
      </c>
      <c r="C28" s="20" t="s">
        <v>47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100864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100864</v>
      </c>
      <c r="O28" s="47">
        <f t="shared" si="1"/>
        <v>40.249002394253793</v>
      </c>
      <c r="P28" s="9"/>
    </row>
    <row r="29" spans="1:119" ht="16.5" thickBot="1">
      <c r="A29" s="14" t="s">
        <v>10</v>
      </c>
      <c r="B29" s="23"/>
      <c r="C29" s="22"/>
      <c r="D29" s="15">
        <f>SUM(D5,D13,D16,D21,D23,D25)</f>
        <v>2045088</v>
      </c>
      <c r="E29" s="15">
        <f t="shared" ref="E29:M29" si="9">SUM(E5,E13,E16,E21,E23,E25)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1047037</v>
      </c>
      <c r="J29" s="15">
        <f t="shared" si="9"/>
        <v>0</v>
      </c>
      <c r="K29" s="15">
        <f t="shared" si="9"/>
        <v>116522</v>
      </c>
      <c r="L29" s="15">
        <f t="shared" si="9"/>
        <v>0</v>
      </c>
      <c r="M29" s="15">
        <f t="shared" si="9"/>
        <v>0</v>
      </c>
      <c r="N29" s="15">
        <f t="shared" si="4"/>
        <v>3208647</v>
      </c>
      <c r="O29" s="37">
        <f t="shared" si="1"/>
        <v>1280.3858739026336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48</v>
      </c>
      <c r="M31" s="160"/>
      <c r="N31" s="160"/>
      <c r="O31" s="41">
        <v>2506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thickBot="1">
      <c r="A33" s="162" t="s">
        <v>49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468813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105215</v>
      </c>
      <c r="L5" s="26">
        <f t="shared" si="0"/>
        <v>0</v>
      </c>
      <c r="M5" s="26">
        <f t="shared" si="0"/>
        <v>0</v>
      </c>
      <c r="N5" s="27">
        <f>SUM(D5:M5)</f>
        <v>574028</v>
      </c>
      <c r="O5" s="32">
        <f t="shared" ref="O5:O30" si="1">(N5/O$32)</f>
        <v>227.6985323284411</v>
      </c>
      <c r="P5" s="6"/>
    </row>
    <row r="6" spans="1:133">
      <c r="A6" s="12"/>
      <c r="B6" s="44">
        <v>511</v>
      </c>
      <c r="C6" s="20" t="s">
        <v>19</v>
      </c>
      <c r="D6" s="46">
        <v>31434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31434</v>
      </c>
      <c r="O6" s="47">
        <f t="shared" si="1"/>
        <v>12.468861562871876</v>
      </c>
      <c r="P6" s="9"/>
    </row>
    <row r="7" spans="1:133">
      <c r="A7" s="12"/>
      <c r="B7" s="44">
        <v>512</v>
      </c>
      <c r="C7" s="20" t="s">
        <v>20</v>
      </c>
      <c r="D7" s="46">
        <v>234443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234443</v>
      </c>
      <c r="O7" s="47">
        <f t="shared" si="1"/>
        <v>92.996033320111067</v>
      </c>
      <c r="P7" s="9"/>
    </row>
    <row r="8" spans="1:133">
      <c r="A8" s="12"/>
      <c r="B8" s="44">
        <v>513</v>
      </c>
      <c r="C8" s="20" t="s">
        <v>21</v>
      </c>
      <c r="D8" s="46">
        <v>21595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14127</v>
      </c>
      <c r="L8" s="46">
        <v>0</v>
      </c>
      <c r="M8" s="46">
        <v>0</v>
      </c>
      <c r="N8" s="46">
        <f t="shared" si="2"/>
        <v>35722</v>
      </c>
      <c r="O8" s="47">
        <f t="shared" si="1"/>
        <v>14.16977389924633</v>
      </c>
      <c r="P8" s="9"/>
    </row>
    <row r="9" spans="1:133">
      <c r="A9" s="12"/>
      <c r="B9" s="44">
        <v>514</v>
      </c>
      <c r="C9" s="20" t="s">
        <v>22</v>
      </c>
      <c r="D9" s="46">
        <v>22838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22838</v>
      </c>
      <c r="O9" s="47">
        <f t="shared" si="1"/>
        <v>9.0591035303451015</v>
      </c>
      <c r="P9" s="9"/>
    </row>
    <row r="10" spans="1:133">
      <c r="A10" s="12"/>
      <c r="B10" s="44">
        <v>515</v>
      </c>
      <c r="C10" s="20" t="s">
        <v>23</v>
      </c>
      <c r="D10" s="46">
        <v>8750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8750</v>
      </c>
      <c r="O10" s="47">
        <f t="shared" si="1"/>
        <v>3.4708449028163426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91088</v>
      </c>
      <c r="L11" s="46">
        <v>0</v>
      </c>
      <c r="M11" s="46">
        <v>0</v>
      </c>
      <c r="N11" s="46">
        <f t="shared" si="2"/>
        <v>91088</v>
      </c>
      <c r="O11" s="47">
        <f t="shared" si="1"/>
        <v>36.131693772312573</v>
      </c>
      <c r="P11" s="9"/>
    </row>
    <row r="12" spans="1:133">
      <c r="A12" s="12"/>
      <c r="B12" s="44">
        <v>519</v>
      </c>
      <c r="C12" s="20" t="s">
        <v>25</v>
      </c>
      <c r="D12" s="46">
        <v>149753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149753</v>
      </c>
      <c r="O12" s="47">
        <f t="shared" si="1"/>
        <v>59.402221340737803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597421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597421</v>
      </c>
      <c r="O13" s="43">
        <f t="shared" si="1"/>
        <v>236.97778659262198</v>
      </c>
      <c r="P13" s="10"/>
    </row>
    <row r="14" spans="1:133">
      <c r="A14" s="12"/>
      <c r="B14" s="44">
        <v>521</v>
      </c>
      <c r="C14" s="20" t="s">
        <v>27</v>
      </c>
      <c r="D14" s="46">
        <v>577330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577330</v>
      </c>
      <c r="O14" s="47">
        <f t="shared" si="1"/>
        <v>229.00833002776676</v>
      </c>
      <c r="P14" s="9"/>
    </row>
    <row r="15" spans="1:133">
      <c r="A15" s="12"/>
      <c r="B15" s="44">
        <v>522</v>
      </c>
      <c r="C15" s="20" t="s">
        <v>28</v>
      </c>
      <c r="D15" s="46">
        <v>16099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16099</v>
      </c>
      <c r="O15" s="47">
        <f t="shared" si="1"/>
        <v>6.3859579531931772</v>
      </c>
      <c r="P15" s="9"/>
    </row>
    <row r="16" spans="1:133">
      <c r="A16" s="12"/>
      <c r="B16" s="44">
        <v>529</v>
      </c>
      <c r="C16" s="20" t="s">
        <v>29</v>
      </c>
      <c r="D16" s="46">
        <v>3992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3992</v>
      </c>
      <c r="O16" s="47">
        <f t="shared" si="1"/>
        <v>1.5834986116620389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286789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816867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1103656</v>
      </c>
      <c r="O17" s="43">
        <f t="shared" si="1"/>
        <v>437.78500595001981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298492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298492</v>
      </c>
      <c r="O18" s="47">
        <f t="shared" si="1"/>
        <v>118.4022213407378</v>
      </c>
      <c r="P18" s="9"/>
    </row>
    <row r="19" spans="1:119">
      <c r="A19" s="12"/>
      <c r="B19" s="44">
        <v>534</v>
      </c>
      <c r="C19" s="20" t="s">
        <v>32</v>
      </c>
      <c r="D19" s="46">
        <v>250721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250721</v>
      </c>
      <c r="O19" s="47">
        <f t="shared" si="1"/>
        <v>99.452994843316148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518375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518375</v>
      </c>
      <c r="O20" s="47">
        <f t="shared" si="1"/>
        <v>205.62276874256247</v>
      </c>
      <c r="P20" s="9"/>
    </row>
    <row r="21" spans="1:119">
      <c r="A21" s="12"/>
      <c r="B21" s="44">
        <v>539</v>
      </c>
      <c r="C21" s="20" t="s">
        <v>34</v>
      </c>
      <c r="D21" s="46">
        <v>36068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36068</v>
      </c>
      <c r="O21" s="47">
        <f t="shared" si="1"/>
        <v>14.307021023403411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423790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423790</v>
      </c>
      <c r="O22" s="43">
        <f t="shared" si="1"/>
        <v>168.10392701309004</v>
      </c>
      <c r="P22" s="10"/>
    </row>
    <row r="23" spans="1:119">
      <c r="A23" s="12"/>
      <c r="B23" s="44">
        <v>541</v>
      </c>
      <c r="C23" s="20" t="s">
        <v>36</v>
      </c>
      <c r="D23" s="46">
        <v>423790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423790</v>
      </c>
      <c r="O23" s="47">
        <f t="shared" si="1"/>
        <v>168.10392701309004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10000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10000</v>
      </c>
      <c r="O24" s="43">
        <f t="shared" si="1"/>
        <v>3.9666798889329633</v>
      </c>
      <c r="P24" s="10"/>
    </row>
    <row r="25" spans="1:119">
      <c r="A25" s="13"/>
      <c r="B25" s="45">
        <v>552</v>
      </c>
      <c r="C25" s="21" t="s">
        <v>38</v>
      </c>
      <c r="D25" s="46">
        <v>10000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10000</v>
      </c>
      <c r="O25" s="47">
        <f t="shared" si="1"/>
        <v>3.9666798889329633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540245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104977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645222</v>
      </c>
      <c r="O26" s="43">
        <f t="shared" si="1"/>
        <v>255.93891312971044</v>
      </c>
      <c r="P26" s="9"/>
    </row>
    <row r="27" spans="1:119">
      <c r="A27" s="12"/>
      <c r="B27" s="44">
        <v>572</v>
      </c>
      <c r="C27" s="20" t="s">
        <v>40</v>
      </c>
      <c r="D27" s="46">
        <v>540245</v>
      </c>
      <c r="E27" s="46">
        <v>0</v>
      </c>
      <c r="F27" s="46">
        <v>0</v>
      </c>
      <c r="G27" s="46">
        <v>0</v>
      </c>
      <c r="H27" s="46">
        <v>0</v>
      </c>
      <c r="I27" s="46">
        <v>104977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645222</v>
      </c>
      <c r="O27" s="47">
        <f t="shared" si="1"/>
        <v>255.93891312971044</v>
      </c>
      <c r="P27" s="9"/>
    </row>
    <row r="28" spans="1:119" ht="15.75">
      <c r="A28" s="28" t="s">
        <v>42</v>
      </c>
      <c r="B28" s="29"/>
      <c r="C28" s="30"/>
      <c r="D28" s="31">
        <f t="shared" ref="D28:M28" si="9">SUM(D29:D29)</f>
        <v>16000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16000</v>
      </c>
      <c r="O28" s="43">
        <f t="shared" si="1"/>
        <v>6.3466878222927408</v>
      </c>
      <c r="P28" s="9"/>
    </row>
    <row r="29" spans="1:119" ht="15.75" thickBot="1">
      <c r="A29" s="12"/>
      <c r="B29" s="44">
        <v>581</v>
      </c>
      <c r="C29" s="20" t="s">
        <v>41</v>
      </c>
      <c r="D29" s="46">
        <v>16000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16000</v>
      </c>
      <c r="O29" s="47">
        <f t="shared" si="1"/>
        <v>6.3466878222927408</v>
      </c>
      <c r="P29" s="9"/>
    </row>
    <row r="30" spans="1:119" ht="16.5" thickBot="1">
      <c r="A30" s="14" t="s">
        <v>10</v>
      </c>
      <c r="B30" s="23"/>
      <c r="C30" s="22"/>
      <c r="D30" s="15">
        <f>SUM(D5,D13,D17,D22,D24,D26,D28)</f>
        <v>2343058</v>
      </c>
      <c r="E30" s="15">
        <f t="shared" ref="E30:M30" si="10">SUM(E5,E13,E17,E22,E24,E26,E28)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921844</v>
      </c>
      <c r="J30" s="15">
        <f t="shared" si="10"/>
        <v>0</v>
      </c>
      <c r="K30" s="15">
        <f t="shared" si="10"/>
        <v>105215</v>
      </c>
      <c r="L30" s="15">
        <f t="shared" si="10"/>
        <v>0</v>
      </c>
      <c r="M30" s="15">
        <f t="shared" si="10"/>
        <v>0</v>
      </c>
      <c r="N30" s="15">
        <f t="shared" si="4"/>
        <v>3370117</v>
      </c>
      <c r="O30" s="37">
        <f t="shared" si="1"/>
        <v>1336.817532725109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43</v>
      </c>
      <c r="M32" s="160"/>
      <c r="N32" s="160"/>
      <c r="O32" s="41">
        <v>2521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thickBot="1">
      <c r="A34" s="162" t="s">
        <v>49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515006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114023</v>
      </c>
      <c r="L5" s="26">
        <f t="shared" si="0"/>
        <v>0</v>
      </c>
      <c r="M5" s="26">
        <f t="shared" si="0"/>
        <v>0</v>
      </c>
      <c r="N5" s="27">
        <f>SUM(D5:M5)</f>
        <v>629029</v>
      </c>
      <c r="O5" s="32">
        <f t="shared" ref="O5:O28" si="1">(N5/O$30)</f>
        <v>247.94205754828539</v>
      </c>
      <c r="P5" s="6"/>
    </row>
    <row r="6" spans="1:133">
      <c r="A6" s="12"/>
      <c r="B6" s="44">
        <v>511</v>
      </c>
      <c r="C6" s="20" t="s">
        <v>19</v>
      </c>
      <c r="D6" s="46">
        <v>34443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34443</v>
      </c>
      <c r="O6" s="47">
        <f t="shared" si="1"/>
        <v>13.576271186440678</v>
      </c>
      <c r="P6" s="9"/>
    </row>
    <row r="7" spans="1:133">
      <c r="A7" s="12"/>
      <c r="B7" s="44">
        <v>512</v>
      </c>
      <c r="C7" s="20" t="s">
        <v>20</v>
      </c>
      <c r="D7" s="46">
        <v>237738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237738</v>
      </c>
      <c r="O7" s="47">
        <f t="shared" si="1"/>
        <v>93.708316909735913</v>
      </c>
      <c r="P7" s="9"/>
    </row>
    <row r="8" spans="1:133">
      <c r="A8" s="12"/>
      <c r="B8" s="44">
        <v>513</v>
      </c>
      <c r="C8" s="20" t="s">
        <v>21</v>
      </c>
      <c r="D8" s="46">
        <v>35976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21792</v>
      </c>
      <c r="L8" s="46">
        <v>0</v>
      </c>
      <c r="M8" s="46">
        <v>0</v>
      </c>
      <c r="N8" s="46">
        <f t="shared" si="2"/>
        <v>57768</v>
      </c>
      <c r="O8" s="47">
        <f t="shared" si="1"/>
        <v>22.770201024832478</v>
      </c>
      <c r="P8" s="9"/>
    </row>
    <row r="9" spans="1:133">
      <c r="A9" s="12"/>
      <c r="B9" s="44">
        <v>514</v>
      </c>
      <c r="C9" s="20" t="s">
        <v>22</v>
      </c>
      <c r="D9" s="46">
        <v>19071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19071</v>
      </c>
      <c r="O9" s="47">
        <f t="shared" si="1"/>
        <v>7.5171462357114702</v>
      </c>
      <c r="P9" s="9"/>
    </row>
    <row r="10" spans="1:133">
      <c r="A10" s="12"/>
      <c r="B10" s="44">
        <v>515</v>
      </c>
      <c r="C10" s="20" t="s">
        <v>23</v>
      </c>
      <c r="D10" s="46">
        <v>983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983</v>
      </c>
      <c r="O10" s="47">
        <f t="shared" si="1"/>
        <v>0.38746551044540795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92231</v>
      </c>
      <c r="L11" s="46">
        <v>0</v>
      </c>
      <c r="M11" s="46">
        <v>0</v>
      </c>
      <c r="N11" s="46">
        <f t="shared" si="2"/>
        <v>92231</v>
      </c>
      <c r="O11" s="47">
        <f t="shared" si="1"/>
        <v>36.354355538037055</v>
      </c>
      <c r="P11" s="9"/>
    </row>
    <row r="12" spans="1:133">
      <c r="A12" s="12"/>
      <c r="B12" s="44">
        <v>519</v>
      </c>
      <c r="C12" s="20" t="s">
        <v>25</v>
      </c>
      <c r="D12" s="46">
        <v>186795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186795</v>
      </c>
      <c r="O12" s="47">
        <f t="shared" si="1"/>
        <v>73.628301143082382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655547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655547</v>
      </c>
      <c r="O13" s="43">
        <f t="shared" si="1"/>
        <v>258.39456050453293</v>
      </c>
      <c r="P13" s="10"/>
    </row>
    <row r="14" spans="1:133">
      <c r="A14" s="12"/>
      <c r="B14" s="44">
        <v>521</v>
      </c>
      <c r="C14" s="20" t="s">
        <v>27</v>
      </c>
      <c r="D14" s="46">
        <v>631995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631995</v>
      </c>
      <c r="O14" s="47">
        <f t="shared" si="1"/>
        <v>249.11115490737092</v>
      </c>
      <c r="P14" s="9"/>
    </row>
    <row r="15" spans="1:133">
      <c r="A15" s="12"/>
      <c r="B15" s="44">
        <v>522</v>
      </c>
      <c r="C15" s="20" t="s">
        <v>28</v>
      </c>
      <c r="D15" s="46">
        <v>19142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19142</v>
      </c>
      <c r="O15" s="47">
        <f t="shared" si="1"/>
        <v>7.5451320457232951</v>
      </c>
      <c r="P15" s="9"/>
    </row>
    <row r="16" spans="1:133">
      <c r="A16" s="12"/>
      <c r="B16" s="44">
        <v>529</v>
      </c>
      <c r="C16" s="20" t="s">
        <v>29</v>
      </c>
      <c r="D16" s="46">
        <v>4410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4410</v>
      </c>
      <c r="O16" s="47">
        <f t="shared" si="1"/>
        <v>1.7382735514387071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273783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923020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1196803</v>
      </c>
      <c r="O17" s="43">
        <f t="shared" si="1"/>
        <v>471.73945605045327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337934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337934</v>
      </c>
      <c r="O18" s="47">
        <f t="shared" si="1"/>
        <v>133.2022073314939</v>
      </c>
      <c r="P18" s="9"/>
    </row>
    <row r="19" spans="1:119">
      <c r="A19" s="12"/>
      <c r="B19" s="44">
        <v>534</v>
      </c>
      <c r="C19" s="20" t="s">
        <v>32</v>
      </c>
      <c r="D19" s="46">
        <v>231223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231223</v>
      </c>
      <c r="O19" s="47">
        <f t="shared" si="1"/>
        <v>91.14032321639732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585086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585086</v>
      </c>
      <c r="O20" s="47">
        <f t="shared" si="1"/>
        <v>230.62120614899487</v>
      </c>
      <c r="P20" s="9"/>
    </row>
    <row r="21" spans="1:119">
      <c r="A21" s="12"/>
      <c r="B21" s="44">
        <v>539</v>
      </c>
      <c r="C21" s="20" t="s">
        <v>34</v>
      </c>
      <c r="D21" s="46">
        <v>42560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42560</v>
      </c>
      <c r="O21" s="47">
        <f t="shared" si="1"/>
        <v>16.775719353567204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438067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438067</v>
      </c>
      <c r="O22" s="43">
        <f t="shared" si="1"/>
        <v>172.67126527394561</v>
      </c>
      <c r="P22" s="10"/>
    </row>
    <row r="23" spans="1:119">
      <c r="A23" s="12"/>
      <c r="B23" s="44">
        <v>541</v>
      </c>
      <c r="C23" s="20" t="s">
        <v>36</v>
      </c>
      <c r="D23" s="46">
        <v>438067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438067</v>
      </c>
      <c r="O23" s="47">
        <f t="shared" si="1"/>
        <v>172.67126527394561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11250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11250</v>
      </c>
      <c r="O24" s="43">
        <f t="shared" si="1"/>
        <v>4.4343713046905791</v>
      </c>
      <c r="P24" s="10"/>
    </row>
    <row r="25" spans="1:119">
      <c r="A25" s="13"/>
      <c r="B25" s="45">
        <v>552</v>
      </c>
      <c r="C25" s="21" t="s">
        <v>38</v>
      </c>
      <c r="D25" s="46">
        <v>11250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11250</v>
      </c>
      <c r="O25" s="47">
        <f t="shared" si="1"/>
        <v>4.4343713046905791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70276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106505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176781</v>
      </c>
      <c r="O26" s="43">
        <f t="shared" si="1"/>
        <v>69.681119432400479</v>
      </c>
      <c r="P26" s="9"/>
    </row>
    <row r="27" spans="1:119" ht="15.75" thickBot="1">
      <c r="A27" s="12"/>
      <c r="B27" s="44">
        <v>572</v>
      </c>
      <c r="C27" s="20" t="s">
        <v>40</v>
      </c>
      <c r="D27" s="46">
        <v>70276</v>
      </c>
      <c r="E27" s="46">
        <v>0</v>
      </c>
      <c r="F27" s="46">
        <v>0</v>
      </c>
      <c r="G27" s="46">
        <v>0</v>
      </c>
      <c r="H27" s="46">
        <v>0</v>
      </c>
      <c r="I27" s="46">
        <v>106505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176781</v>
      </c>
      <c r="O27" s="47">
        <f t="shared" si="1"/>
        <v>69.681119432400479</v>
      </c>
      <c r="P27" s="9"/>
    </row>
    <row r="28" spans="1:119" ht="16.5" thickBot="1">
      <c r="A28" s="14" t="s">
        <v>10</v>
      </c>
      <c r="B28" s="23"/>
      <c r="C28" s="22"/>
      <c r="D28" s="15">
        <f>SUM(D5,D13,D17,D22,D24,D26)</f>
        <v>1963929</v>
      </c>
      <c r="E28" s="15">
        <f t="shared" ref="E28:M28" si="9">SUM(E5,E13,E17,E22,E24,E26)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1029525</v>
      </c>
      <c r="J28" s="15">
        <f t="shared" si="9"/>
        <v>0</v>
      </c>
      <c r="K28" s="15">
        <f t="shared" si="9"/>
        <v>114023</v>
      </c>
      <c r="L28" s="15">
        <f t="shared" si="9"/>
        <v>0</v>
      </c>
      <c r="M28" s="15">
        <f t="shared" si="9"/>
        <v>0</v>
      </c>
      <c r="N28" s="15">
        <f t="shared" si="4"/>
        <v>3107477</v>
      </c>
      <c r="O28" s="37">
        <f t="shared" si="1"/>
        <v>1224.8628301143083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57</v>
      </c>
      <c r="M30" s="160"/>
      <c r="N30" s="160"/>
      <c r="O30" s="41">
        <v>2537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49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643797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117222</v>
      </c>
      <c r="L5" s="26">
        <f t="shared" si="0"/>
        <v>0</v>
      </c>
      <c r="M5" s="26">
        <f t="shared" si="0"/>
        <v>0</v>
      </c>
      <c r="N5" s="27">
        <f>SUM(D5:M5)</f>
        <v>761019</v>
      </c>
      <c r="O5" s="32">
        <f t="shared" ref="O5:O31" si="1">(N5/O$33)</f>
        <v>297.97141738449488</v>
      </c>
      <c r="P5" s="6"/>
    </row>
    <row r="6" spans="1:133">
      <c r="A6" s="12"/>
      <c r="B6" s="44">
        <v>511</v>
      </c>
      <c r="C6" s="20" t="s">
        <v>19</v>
      </c>
      <c r="D6" s="46">
        <v>36426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36426</v>
      </c>
      <c r="O6" s="47">
        <f t="shared" si="1"/>
        <v>14.262333594361785</v>
      </c>
      <c r="P6" s="9"/>
    </row>
    <row r="7" spans="1:133">
      <c r="A7" s="12"/>
      <c r="B7" s="44">
        <v>512</v>
      </c>
      <c r="C7" s="20" t="s">
        <v>20</v>
      </c>
      <c r="D7" s="46">
        <v>186772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186772</v>
      </c>
      <c r="O7" s="47">
        <f t="shared" si="1"/>
        <v>73.12920908379013</v>
      </c>
      <c r="P7" s="9"/>
    </row>
    <row r="8" spans="1:133">
      <c r="A8" s="12"/>
      <c r="B8" s="44">
        <v>513</v>
      </c>
      <c r="C8" s="20" t="s">
        <v>21</v>
      </c>
      <c r="D8" s="46">
        <v>144900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15752</v>
      </c>
      <c r="L8" s="46">
        <v>0</v>
      </c>
      <c r="M8" s="46">
        <v>0</v>
      </c>
      <c r="N8" s="46">
        <f t="shared" si="2"/>
        <v>160652</v>
      </c>
      <c r="O8" s="47">
        <f t="shared" si="1"/>
        <v>62.90211433046202</v>
      </c>
      <c r="P8" s="9"/>
    </row>
    <row r="9" spans="1:133">
      <c r="A9" s="12"/>
      <c r="B9" s="44">
        <v>514</v>
      </c>
      <c r="C9" s="20" t="s">
        <v>22</v>
      </c>
      <c r="D9" s="46">
        <v>20569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20569</v>
      </c>
      <c r="O9" s="47">
        <f t="shared" si="1"/>
        <v>8.0536413469068133</v>
      </c>
      <c r="P9" s="9"/>
    </row>
    <row r="10" spans="1:133">
      <c r="A10" s="12"/>
      <c r="B10" s="44">
        <v>515</v>
      </c>
      <c r="C10" s="20" t="s">
        <v>23</v>
      </c>
      <c r="D10" s="46">
        <v>9017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9017</v>
      </c>
      <c r="O10" s="47">
        <f t="shared" si="1"/>
        <v>3.5305403288958495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101470</v>
      </c>
      <c r="L11" s="46">
        <v>0</v>
      </c>
      <c r="M11" s="46">
        <v>0</v>
      </c>
      <c r="N11" s="46">
        <f t="shared" si="2"/>
        <v>101470</v>
      </c>
      <c r="O11" s="47">
        <f t="shared" si="1"/>
        <v>39.729835552075173</v>
      </c>
      <c r="P11" s="9"/>
    </row>
    <row r="12" spans="1:133">
      <c r="A12" s="12"/>
      <c r="B12" s="44">
        <v>519</v>
      </c>
      <c r="C12" s="20" t="s">
        <v>25</v>
      </c>
      <c r="D12" s="46">
        <v>246113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246113</v>
      </c>
      <c r="O12" s="47">
        <f t="shared" si="1"/>
        <v>96.363743148003138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631869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631869</v>
      </c>
      <c r="O13" s="43">
        <f t="shared" si="1"/>
        <v>247.40368050117462</v>
      </c>
      <c r="P13" s="10"/>
    </row>
    <row r="14" spans="1:133">
      <c r="A14" s="12"/>
      <c r="B14" s="44">
        <v>521</v>
      </c>
      <c r="C14" s="20" t="s">
        <v>27</v>
      </c>
      <c r="D14" s="46">
        <v>603445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603445</v>
      </c>
      <c r="O14" s="47">
        <f t="shared" si="1"/>
        <v>236.27447141738449</v>
      </c>
      <c r="P14" s="9"/>
    </row>
    <row r="15" spans="1:133">
      <c r="A15" s="12"/>
      <c r="B15" s="44">
        <v>522</v>
      </c>
      <c r="C15" s="20" t="s">
        <v>28</v>
      </c>
      <c r="D15" s="46">
        <v>26931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26931</v>
      </c>
      <c r="O15" s="47">
        <f t="shared" si="1"/>
        <v>10.544635865309319</v>
      </c>
      <c r="P15" s="9"/>
    </row>
    <row r="16" spans="1:133">
      <c r="A16" s="12"/>
      <c r="B16" s="44">
        <v>529</v>
      </c>
      <c r="C16" s="20" t="s">
        <v>29</v>
      </c>
      <c r="D16" s="46">
        <v>1493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1493</v>
      </c>
      <c r="O16" s="47">
        <f t="shared" si="1"/>
        <v>0.58457321848081445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252480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837854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1090334</v>
      </c>
      <c r="O17" s="43">
        <f t="shared" si="1"/>
        <v>426.91229444009394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374116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374116</v>
      </c>
      <c r="O18" s="47">
        <f t="shared" si="1"/>
        <v>146.48238057948316</v>
      </c>
      <c r="P18" s="9"/>
    </row>
    <row r="19" spans="1:119">
      <c r="A19" s="12"/>
      <c r="B19" s="44">
        <v>534</v>
      </c>
      <c r="C19" s="20" t="s">
        <v>32</v>
      </c>
      <c r="D19" s="46">
        <v>213652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213652</v>
      </c>
      <c r="O19" s="47">
        <f t="shared" si="1"/>
        <v>83.653876272513699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463738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463738</v>
      </c>
      <c r="O20" s="47">
        <f t="shared" si="1"/>
        <v>181.5732184808144</v>
      </c>
      <c r="P20" s="9"/>
    </row>
    <row r="21" spans="1:119">
      <c r="A21" s="12"/>
      <c r="B21" s="44">
        <v>539</v>
      </c>
      <c r="C21" s="20" t="s">
        <v>34</v>
      </c>
      <c r="D21" s="46">
        <v>38828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38828</v>
      </c>
      <c r="O21" s="47">
        <f t="shared" si="1"/>
        <v>15.202819107282695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SUM(D23:D24)</f>
        <v>459616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459616</v>
      </c>
      <c r="O22" s="43">
        <f t="shared" si="1"/>
        <v>179.95927956147219</v>
      </c>
      <c r="P22" s="10"/>
    </row>
    <row r="23" spans="1:119">
      <c r="A23" s="12"/>
      <c r="B23" s="44">
        <v>541</v>
      </c>
      <c r="C23" s="20" t="s">
        <v>36</v>
      </c>
      <c r="D23" s="46">
        <v>446677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446677</v>
      </c>
      <c r="O23" s="47">
        <f t="shared" si="1"/>
        <v>174.89310884886453</v>
      </c>
      <c r="P23" s="9"/>
    </row>
    <row r="24" spans="1:119">
      <c r="A24" s="12"/>
      <c r="B24" s="44">
        <v>544</v>
      </c>
      <c r="C24" s="20" t="s">
        <v>72</v>
      </c>
      <c r="D24" s="46">
        <v>12939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12939</v>
      </c>
      <c r="O24" s="47">
        <f t="shared" si="1"/>
        <v>5.0661707126076738</v>
      </c>
      <c r="P24" s="9"/>
    </row>
    <row r="25" spans="1:119" ht="15.75">
      <c r="A25" s="28" t="s">
        <v>37</v>
      </c>
      <c r="B25" s="29"/>
      <c r="C25" s="30"/>
      <c r="D25" s="31">
        <f t="shared" ref="D25:M25" si="7">SUM(D26:D26)</f>
        <v>16750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16750</v>
      </c>
      <c r="O25" s="43">
        <f t="shared" si="1"/>
        <v>6.5583398590446356</v>
      </c>
      <c r="P25" s="10"/>
    </row>
    <row r="26" spans="1:119">
      <c r="A26" s="13"/>
      <c r="B26" s="45">
        <v>552</v>
      </c>
      <c r="C26" s="21" t="s">
        <v>38</v>
      </c>
      <c r="D26" s="46">
        <v>16750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16750</v>
      </c>
      <c r="O26" s="47">
        <f t="shared" si="1"/>
        <v>6.5583398590446356</v>
      </c>
      <c r="P26" s="9"/>
    </row>
    <row r="27" spans="1:119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113078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113078</v>
      </c>
      <c r="O27" s="43">
        <f t="shared" si="1"/>
        <v>44.274862960062649</v>
      </c>
      <c r="P27" s="9"/>
    </row>
    <row r="28" spans="1:119">
      <c r="A28" s="12"/>
      <c r="B28" s="44">
        <v>572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113078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113078</v>
      </c>
      <c r="O28" s="47">
        <f t="shared" si="1"/>
        <v>44.274862960062649</v>
      </c>
      <c r="P28" s="9"/>
    </row>
    <row r="29" spans="1:119" ht="15.75">
      <c r="A29" s="28" t="s">
        <v>42</v>
      </c>
      <c r="B29" s="29"/>
      <c r="C29" s="30"/>
      <c r="D29" s="31">
        <f t="shared" ref="D29:M29" si="9">SUM(D30:D30)</f>
        <v>2500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2500</v>
      </c>
      <c r="O29" s="43">
        <f t="shared" si="1"/>
        <v>0.97885669537979636</v>
      </c>
      <c r="P29" s="9"/>
    </row>
    <row r="30" spans="1:119" ht="15.75" thickBot="1">
      <c r="A30" s="12"/>
      <c r="B30" s="44">
        <v>581</v>
      </c>
      <c r="C30" s="20" t="s">
        <v>41</v>
      </c>
      <c r="D30" s="46">
        <v>2500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2500</v>
      </c>
      <c r="O30" s="47">
        <f t="shared" si="1"/>
        <v>0.97885669537979636</v>
      </c>
      <c r="P30" s="9"/>
    </row>
    <row r="31" spans="1:119" ht="16.5" thickBot="1">
      <c r="A31" s="14" t="s">
        <v>10</v>
      </c>
      <c r="B31" s="23"/>
      <c r="C31" s="22"/>
      <c r="D31" s="15">
        <f>SUM(D5,D13,D17,D22,D25,D27,D29)</f>
        <v>2007012</v>
      </c>
      <c r="E31" s="15">
        <f t="shared" ref="E31:M31" si="10">SUM(E5,E13,E17,E22,E25,E27,E29)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950932</v>
      </c>
      <c r="J31" s="15">
        <f t="shared" si="10"/>
        <v>0</v>
      </c>
      <c r="K31" s="15">
        <f t="shared" si="10"/>
        <v>117222</v>
      </c>
      <c r="L31" s="15">
        <f t="shared" si="10"/>
        <v>0</v>
      </c>
      <c r="M31" s="15">
        <f t="shared" si="10"/>
        <v>0</v>
      </c>
      <c r="N31" s="15">
        <f t="shared" si="4"/>
        <v>3075166</v>
      </c>
      <c r="O31" s="37">
        <f t="shared" si="1"/>
        <v>1204.0587314017228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73</v>
      </c>
      <c r="M33" s="160"/>
      <c r="N33" s="160"/>
      <c r="O33" s="41">
        <v>2554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49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624671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14500</v>
      </c>
      <c r="J5" s="26">
        <f t="shared" si="0"/>
        <v>0</v>
      </c>
      <c r="K5" s="26">
        <f t="shared" si="0"/>
        <v>236525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875696</v>
      </c>
      <c r="P5" s="32">
        <f t="shared" ref="P5:P24" si="1">(O5/P$26)</f>
        <v>330.95086923658351</v>
      </c>
      <c r="Q5" s="6"/>
    </row>
    <row r="6" spans="1:134">
      <c r="A6" s="12"/>
      <c r="B6" s="44">
        <v>511</v>
      </c>
      <c r="C6" s="20" t="s">
        <v>19</v>
      </c>
      <c r="D6" s="46">
        <v>45122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45122</v>
      </c>
      <c r="P6" s="47">
        <f t="shared" si="1"/>
        <v>17.052910052910054</v>
      </c>
      <c r="Q6" s="9"/>
    </row>
    <row r="7" spans="1:134">
      <c r="A7" s="12"/>
      <c r="B7" s="44">
        <v>512</v>
      </c>
      <c r="C7" s="20" t="s">
        <v>20</v>
      </c>
      <c r="D7" s="46">
        <v>328916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14416</v>
      </c>
      <c r="L7" s="46">
        <v>0</v>
      </c>
      <c r="M7" s="46">
        <v>0</v>
      </c>
      <c r="N7" s="46">
        <v>0</v>
      </c>
      <c r="O7" s="46">
        <f t="shared" ref="O7:O11" si="2">SUM(D7:N7)</f>
        <v>343332</v>
      </c>
      <c r="P7" s="47">
        <f t="shared" si="1"/>
        <v>129.75510204081633</v>
      </c>
      <c r="Q7" s="9"/>
    </row>
    <row r="8" spans="1:134">
      <c r="A8" s="12"/>
      <c r="B8" s="44">
        <v>513</v>
      </c>
      <c r="C8" s="20" t="s">
        <v>21</v>
      </c>
      <c r="D8" s="46">
        <v>24038</v>
      </c>
      <c r="E8" s="46">
        <v>0</v>
      </c>
      <c r="F8" s="46">
        <v>0</v>
      </c>
      <c r="G8" s="46">
        <v>0</v>
      </c>
      <c r="H8" s="46">
        <v>0</v>
      </c>
      <c r="I8" s="46">
        <v>14500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38538</v>
      </c>
      <c r="P8" s="47">
        <f t="shared" si="1"/>
        <v>14.564625850340136</v>
      </c>
      <c r="Q8" s="9"/>
    </row>
    <row r="9" spans="1:134">
      <c r="A9" s="12"/>
      <c r="B9" s="44">
        <v>514</v>
      </c>
      <c r="C9" s="20" t="s">
        <v>22</v>
      </c>
      <c r="D9" s="46">
        <v>24000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24000</v>
      </c>
      <c r="P9" s="47">
        <f t="shared" si="1"/>
        <v>9.0702947845804989</v>
      </c>
      <c r="Q9" s="9"/>
    </row>
    <row r="10" spans="1:134">
      <c r="A10" s="12"/>
      <c r="B10" s="44">
        <v>518</v>
      </c>
      <c r="C10" s="20" t="s">
        <v>24</v>
      </c>
      <c r="D10" s="46">
        <v>13818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222109</v>
      </c>
      <c r="L10" s="46">
        <v>0</v>
      </c>
      <c r="M10" s="46">
        <v>0</v>
      </c>
      <c r="N10" s="46">
        <v>0</v>
      </c>
      <c r="O10" s="46">
        <f t="shared" si="2"/>
        <v>235927</v>
      </c>
      <c r="P10" s="47">
        <f t="shared" si="1"/>
        <v>89.163643235071802</v>
      </c>
      <c r="Q10" s="9"/>
    </row>
    <row r="11" spans="1:134">
      <c r="A11" s="12"/>
      <c r="B11" s="44">
        <v>519</v>
      </c>
      <c r="C11" s="20" t="s">
        <v>25</v>
      </c>
      <c r="D11" s="46">
        <v>188777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188777</v>
      </c>
      <c r="P11" s="47">
        <f t="shared" si="1"/>
        <v>71.344293272864704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SUM(D13:D14)</f>
        <v>929971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929971</v>
      </c>
      <c r="P12" s="43">
        <f t="shared" si="1"/>
        <v>351.46296296296299</v>
      </c>
      <c r="Q12" s="10"/>
    </row>
    <row r="13" spans="1:134">
      <c r="A13" s="12"/>
      <c r="B13" s="44">
        <v>521</v>
      </c>
      <c r="C13" s="20" t="s">
        <v>27</v>
      </c>
      <c r="D13" s="46">
        <v>892360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892360</v>
      </c>
      <c r="P13" s="47">
        <f t="shared" si="1"/>
        <v>337.24867724867727</v>
      </c>
      <c r="Q13" s="9"/>
    </row>
    <row r="14" spans="1:134">
      <c r="A14" s="12"/>
      <c r="B14" s="44">
        <v>522</v>
      </c>
      <c r="C14" s="20" t="s">
        <v>28</v>
      </c>
      <c r="D14" s="46">
        <v>37611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37611</v>
      </c>
      <c r="P14" s="47">
        <f t="shared" si="1"/>
        <v>14.214285714285714</v>
      </c>
      <c r="Q14" s="9"/>
    </row>
    <row r="15" spans="1:134" ht="15.75">
      <c r="A15" s="28" t="s">
        <v>30</v>
      </c>
      <c r="B15" s="29"/>
      <c r="C15" s="30"/>
      <c r="D15" s="31">
        <f t="shared" ref="D15:N15" si="5">SUM(D16:D19)</f>
        <v>374155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1684707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2058862</v>
      </c>
      <c r="P15" s="43">
        <f t="shared" si="1"/>
        <v>778.10355253212401</v>
      </c>
      <c r="Q15" s="10"/>
    </row>
    <row r="16" spans="1:134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460477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6">SUM(D16:N16)</f>
        <v>460477</v>
      </c>
      <c r="P16" s="47">
        <f t="shared" si="1"/>
        <v>174.02758881330311</v>
      </c>
      <c r="Q16" s="9"/>
    </row>
    <row r="17" spans="1:120">
      <c r="A17" s="12"/>
      <c r="B17" s="44">
        <v>534</v>
      </c>
      <c r="C17" s="20" t="s">
        <v>32</v>
      </c>
      <c r="D17" s="46">
        <v>374155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374155</v>
      </c>
      <c r="P17" s="47">
        <f t="shared" si="1"/>
        <v>141.4040060468632</v>
      </c>
      <c r="Q17" s="9"/>
    </row>
    <row r="18" spans="1:120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1057876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1057876</v>
      </c>
      <c r="P18" s="47">
        <f t="shared" si="1"/>
        <v>399.80196523053667</v>
      </c>
      <c r="Q18" s="9"/>
    </row>
    <row r="19" spans="1:120">
      <c r="A19" s="12"/>
      <c r="B19" s="44">
        <v>539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166354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166354</v>
      </c>
      <c r="P19" s="47">
        <f t="shared" si="1"/>
        <v>62.869992441421012</v>
      </c>
      <c r="Q19" s="9"/>
    </row>
    <row r="20" spans="1:120" ht="15.75">
      <c r="A20" s="28" t="s">
        <v>35</v>
      </c>
      <c r="B20" s="29"/>
      <c r="C20" s="30"/>
      <c r="D20" s="31">
        <f t="shared" ref="D20:N20" si="7">SUM(D21:D21)</f>
        <v>837581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6"/>
        <v>837581</v>
      </c>
      <c r="P20" s="43">
        <f t="shared" si="1"/>
        <v>316.54610733182164</v>
      </c>
      <c r="Q20" s="10"/>
    </row>
    <row r="21" spans="1:120">
      <c r="A21" s="12"/>
      <c r="B21" s="44">
        <v>541</v>
      </c>
      <c r="C21" s="20" t="s">
        <v>36</v>
      </c>
      <c r="D21" s="46">
        <v>837581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837581</v>
      </c>
      <c r="P21" s="47">
        <f t="shared" si="1"/>
        <v>316.54610733182164</v>
      </c>
      <c r="Q21" s="9"/>
    </row>
    <row r="22" spans="1:120" ht="15.75">
      <c r="A22" s="28" t="s">
        <v>42</v>
      </c>
      <c r="B22" s="29"/>
      <c r="C22" s="30"/>
      <c r="D22" s="31">
        <f t="shared" ref="D22:N22" si="8">SUM(D23:D23)</f>
        <v>4579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>SUM(D22:N22)</f>
        <v>4579</v>
      </c>
      <c r="P22" s="43">
        <f t="shared" si="1"/>
        <v>1.7305366591080877</v>
      </c>
      <c r="Q22" s="9"/>
    </row>
    <row r="23" spans="1:120" ht="15.75" thickBot="1">
      <c r="A23" s="12"/>
      <c r="B23" s="44">
        <v>581</v>
      </c>
      <c r="C23" s="20" t="s">
        <v>91</v>
      </c>
      <c r="D23" s="46">
        <v>4579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4579</v>
      </c>
      <c r="P23" s="47">
        <f t="shared" si="1"/>
        <v>1.7305366591080877</v>
      </c>
      <c r="Q23" s="9"/>
    </row>
    <row r="24" spans="1:120" ht="16.5" thickBot="1">
      <c r="A24" s="14" t="s">
        <v>10</v>
      </c>
      <c r="B24" s="23"/>
      <c r="C24" s="22"/>
      <c r="D24" s="15">
        <f>SUM(D5,D12,D15,D20,D22)</f>
        <v>2770957</v>
      </c>
      <c r="E24" s="15">
        <f t="shared" ref="E24:N24" si="9">SUM(E5,E12,E15,E20,E22)</f>
        <v>0</v>
      </c>
      <c r="F24" s="15">
        <f t="shared" si="9"/>
        <v>0</v>
      </c>
      <c r="G24" s="15">
        <f t="shared" si="9"/>
        <v>0</v>
      </c>
      <c r="H24" s="15">
        <f t="shared" si="9"/>
        <v>0</v>
      </c>
      <c r="I24" s="15">
        <f t="shared" si="9"/>
        <v>1699207</v>
      </c>
      <c r="J24" s="15">
        <f t="shared" si="9"/>
        <v>0</v>
      </c>
      <c r="K24" s="15">
        <f t="shared" si="9"/>
        <v>236525</v>
      </c>
      <c r="L24" s="15">
        <f t="shared" si="9"/>
        <v>0</v>
      </c>
      <c r="M24" s="15">
        <f t="shared" si="9"/>
        <v>0</v>
      </c>
      <c r="N24" s="15">
        <f t="shared" si="9"/>
        <v>0</v>
      </c>
      <c r="O24" s="15">
        <f>SUM(D24:N24)</f>
        <v>4706689</v>
      </c>
      <c r="P24" s="37">
        <f t="shared" si="1"/>
        <v>1778.7940287226002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9"/>
    </row>
    <row r="26" spans="1:120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40"/>
      <c r="M26" s="160" t="s">
        <v>94</v>
      </c>
      <c r="N26" s="160"/>
      <c r="O26" s="160"/>
      <c r="P26" s="41">
        <v>2646</v>
      </c>
    </row>
    <row r="27" spans="1:120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  <row r="28" spans="1:120" ht="15.75" customHeight="1" thickBot="1">
      <c r="A28" s="162" t="s">
        <v>49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2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510241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177822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8" si="1">SUM(D5:N5)</f>
        <v>688063</v>
      </c>
      <c r="P5" s="32">
        <f t="shared" ref="P5:P28" si="2">(O5/P$30)</f>
        <v>262.31910026687001</v>
      </c>
      <c r="Q5" s="6"/>
    </row>
    <row r="6" spans="1:134">
      <c r="A6" s="12"/>
      <c r="B6" s="44">
        <v>511</v>
      </c>
      <c r="C6" s="20" t="s">
        <v>19</v>
      </c>
      <c r="D6" s="46">
        <v>35677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35677</v>
      </c>
      <c r="P6" s="47">
        <f t="shared" si="2"/>
        <v>13.601601219977125</v>
      </c>
      <c r="Q6" s="9"/>
    </row>
    <row r="7" spans="1:134">
      <c r="A7" s="12"/>
      <c r="B7" s="44">
        <v>512</v>
      </c>
      <c r="C7" s="20" t="s">
        <v>20</v>
      </c>
      <c r="D7" s="46">
        <v>281675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16534</v>
      </c>
      <c r="L7" s="46">
        <v>0</v>
      </c>
      <c r="M7" s="46">
        <v>0</v>
      </c>
      <c r="N7" s="46">
        <v>0</v>
      </c>
      <c r="O7" s="46">
        <f t="shared" si="1"/>
        <v>298209</v>
      </c>
      <c r="P7" s="47">
        <f t="shared" si="2"/>
        <v>113.69004956157072</v>
      </c>
      <c r="Q7" s="9"/>
    </row>
    <row r="8" spans="1:134">
      <c r="A8" s="12"/>
      <c r="B8" s="44">
        <v>513</v>
      </c>
      <c r="C8" s="20" t="s">
        <v>21</v>
      </c>
      <c r="D8" s="46">
        <v>21461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21461</v>
      </c>
      <c r="P8" s="47">
        <f t="shared" si="2"/>
        <v>8.1818528402592445</v>
      </c>
      <c r="Q8" s="9"/>
    </row>
    <row r="9" spans="1:134">
      <c r="A9" s="12"/>
      <c r="B9" s="44">
        <v>514</v>
      </c>
      <c r="C9" s="20" t="s">
        <v>22</v>
      </c>
      <c r="D9" s="46">
        <v>19800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19800</v>
      </c>
      <c r="P9" s="47">
        <f t="shared" si="2"/>
        <v>7.5486084635913073</v>
      </c>
      <c r="Q9" s="9"/>
    </row>
    <row r="10" spans="1:134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161288</v>
      </c>
      <c r="L10" s="46">
        <v>0</v>
      </c>
      <c r="M10" s="46">
        <v>0</v>
      </c>
      <c r="N10" s="46">
        <v>0</v>
      </c>
      <c r="O10" s="46">
        <f t="shared" si="1"/>
        <v>161288</v>
      </c>
      <c r="P10" s="47">
        <f t="shared" si="2"/>
        <v>61.489897064430039</v>
      </c>
      <c r="Q10" s="9"/>
    </row>
    <row r="11" spans="1:134">
      <c r="A11" s="12"/>
      <c r="B11" s="44">
        <v>519</v>
      </c>
      <c r="C11" s="20" t="s">
        <v>25</v>
      </c>
      <c r="D11" s="46">
        <v>151628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151628</v>
      </c>
      <c r="P11" s="47">
        <f t="shared" si="2"/>
        <v>57.807091117041558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SUM(D13:D14)</f>
        <v>960892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960892</v>
      </c>
      <c r="P12" s="43">
        <f t="shared" si="2"/>
        <v>366.33320625238275</v>
      </c>
      <c r="Q12" s="10"/>
    </row>
    <row r="13" spans="1:134">
      <c r="A13" s="12"/>
      <c r="B13" s="44">
        <v>521</v>
      </c>
      <c r="C13" s="20" t="s">
        <v>27</v>
      </c>
      <c r="D13" s="46">
        <v>919462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919462</v>
      </c>
      <c r="P13" s="47">
        <f t="shared" si="2"/>
        <v>350.53831490659547</v>
      </c>
      <c r="Q13" s="9"/>
    </row>
    <row r="14" spans="1:134">
      <c r="A14" s="12"/>
      <c r="B14" s="44">
        <v>522</v>
      </c>
      <c r="C14" s="20" t="s">
        <v>28</v>
      </c>
      <c r="D14" s="46">
        <v>41430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41430</v>
      </c>
      <c r="P14" s="47">
        <f t="shared" si="2"/>
        <v>15.794891345787267</v>
      </c>
      <c r="Q14" s="9"/>
    </row>
    <row r="15" spans="1:134" ht="15.75">
      <c r="A15" s="28" t="s">
        <v>30</v>
      </c>
      <c r="B15" s="29"/>
      <c r="C15" s="30"/>
      <c r="D15" s="31">
        <f t="shared" ref="D15:N15" si="4">SUM(D16:D19)</f>
        <v>252254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1504469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1756723</v>
      </c>
      <c r="P15" s="43">
        <f t="shared" si="2"/>
        <v>669.73808616088445</v>
      </c>
      <c r="Q15" s="10"/>
    </row>
    <row r="16" spans="1:134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456151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456151</v>
      </c>
      <c r="P16" s="47">
        <f t="shared" si="2"/>
        <v>173.90430804422417</v>
      </c>
      <c r="Q16" s="9"/>
    </row>
    <row r="17" spans="1:120">
      <c r="A17" s="12"/>
      <c r="B17" s="44">
        <v>534</v>
      </c>
      <c r="C17" s="20" t="s">
        <v>32</v>
      </c>
      <c r="D17" s="46">
        <v>252254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252254</v>
      </c>
      <c r="P17" s="47">
        <f t="shared" si="2"/>
        <v>96.170034311856654</v>
      </c>
      <c r="Q17" s="9"/>
    </row>
    <row r="18" spans="1:120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875450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875450</v>
      </c>
      <c r="P18" s="47">
        <f t="shared" si="2"/>
        <v>333.7590545177278</v>
      </c>
      <c r="Q18" s="9"/>
    </row>
    <row r="19" spans="1:120">
      <c r="A19" s="12"/>
      <c r="B19" s="44">
        <v>539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172868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172868</v>
      </c>
      <c r="P19" s="47">
        <f t="shared" si="2"/>
        <v>65.904689287075868</v>
      </c>
      <c r="Q19" s="9"/>
    </row>
    <row r="20" spans="1:120" ht="15.75">
      <c r="A20" s="28" t="s">
        <v>35</v>
      </c>
      <c r="B20" s="29"/>
      <c r="C20" s="30"/>
      <c r="D20" s="31">
        <f t="shared" ref="D20:N20" si="5">SUM(D21:D21)</f>
        <v>699187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699187</v>
      </c>
      <c r="P20" s="43">
        <f t="shared" si="2"/>
        <v>266.5600457491422</v>
      </c>
      <c r="Q20" s="10"/>
    </row>
    <row r="21" spans="1:120">
      <c r="A21" s="12"/>
      <c r="B21" s="44">
        <v>541</v>
      </c>
      <c r="C21" s="20" t="s">
        <v>36</v>
      </c>
      <c r="D21" s="46">
        <v>699187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699187</v>
      </c>
      <c r="P21" s="47">
        <f t="shared" si="2"/>
        <v>266.5600457491422</v>
      </c>
      <c r="Q21" s="9"/>
    </row>
    <row r="22" spans="1:120" ht="15.75">
      <c r="A22" s="28" t="s">
        <v>37</v>
      </c>
      <c r="B22" s="29"/>
      <c r="C22" s="30"/>
      <c r="D22" s="31">
        <f t="shared" ref="D22:N22" si="6">SUM(D23:D23)</f>
        <v>640230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640230</v>
      </c>
      <c r="P22" s="43">
        <f t="shared" si="2"/>
        <v>244.08311094166984</v>
      </c>
      <c r="Q22" s="10"/>
    </row>
    <row r="23" spans="1:120">
      <c r="A23" s="13"/>
      <c r="B23" s="45">
        <v>559</v>
      </c>
      <c r="C23" s="21" t="s">
        <v>69</v>
      </c>
      <c r="D23" s="46">
        <v>640230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640230</v>
      </c>
      <c r="P23" s="47">
        <f t="shared" si="2"/>
        <v>244.08311094166984</v>
      </c>
      <c r="Q23" s="9"/>
    </row>
    <row r="24" spans="1:120" ht="15.75">
      <c r="A24" s="28" t="s">
        <v>39</v>
      </c>
      <c r="B24" s="29"/>
      <c r="C24" s="30"/>
      <c r="D24" s="31">
        <f t="shared" ref="D24:N24" si="7">SUM(D25:D25)</f>
        <v>632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632</v>
      </c>
      <c r="P24" s="43">
        <f t="shared" si="2"/>
        <v>0.24094548227220738</v>
      </c>
      <c r="Q24" s="9"/>
    </row>
    <row r="25" spans="1:120">
      <c r="A25" s="12"/>
      <c r="B25" s="44">
        <v>572</v>
      </c>
      <c r="C25" s="20" t="s">
        <v>40</v>
      </c>
      <c r="D25" s="46">
        <v>632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632</v>
      </c>
      <c r="P25" s="47">
        <f t="shared" si="2"/>
        <v>0.24094548227220738</v>
      </c>
      <c r="Q25" s="9"/>
    </row>
    <row r="26" spans="1:120" ht="15.75">
      <c r="A26" s="28" t="s">
        <v>42</v>
      </c>
      <c r="B26" s="29"/>
      <c r="C26" s="30"/>
      <c r="D26" s="31">
        <f t="shared" ref="D26:N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19519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1"/>
        <v>19519</v>
      </c>
      <c r="P26" s="43">
        <f t="shared" si="2"/>
        <v>7.4414792222645829</v>
      </c>
      <c r="Q26" s="9"/>
    </row>
    <row r="27" spans="1:120" ht="15.75" thickBot="1">
      <c r="A27" s="12"/>
      <c r="B27" s="44">
        <v>581</v>
      </c>
      <c r="C27" s="20" t="s">
        <v>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19519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19519</v>
      </c>
      <c r="P27" s="47">
        <f t="shared" si="2"/>
        <v>7.4414792222645829</v>
      </c>
      <c r="Q27" s="9"/>
    </row>
    <row r="28" spans="1:120" ht="16.5" thickBot="1">
      <c r="A28" s="14" t="s">
        <v>10</v>
      </c>
      <c r="B28" s="23"/>
      <c r="C28" s="22"/>
      <c r="D28" s="15">
        <f>SUM(D5,D12,D15,D20,D22,D24,D26)</f>
        <v>3063436</v>
      </c>
      <c r="E28" s="15">
        <f t="shared" ref="E28:N28" si="9">SUM(E5,E12,E15,E20,E22,E24,E26)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1523988</v>
      </c>
      <c r="J28" s="15">
        <f t="shared" si="9"/>
        <v>0</v>
      </c>
      <c r="K28" s="15">
        <f t="shared" si="9"/>
        <v>177822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1"/>
        <v>4765246</v>
      </c>
      <c r="P28" s="37">
        <f t="shared" si="2"/>
        <v>1816.715974075486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9"/>
    </row>
    <row r="30" spans="1:120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160" t="s">
        <v>92</v>
      </c>
      <c r="N30" s="160"/>
      <c r="O30" s="160"/>
      <c r="P30" s="41">
        <v>2623</v>
      </c>
    </row>
    <row r="31" spans="1:120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9"/>
    </row>
    <row r="32" spans="1:120" ht="15.75" customHeight="1" thickBot="1">
      <c r="A32" s="162" t="s">
        <v>49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475742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199795</v>
      </c>
      <c r="L5" s="26">
        <f t="shared" si="0"/>
        <v>0</v>
      </c>
      <c r="M5" s="26">
        <f t="shared" si="0"/>
        <v>0</v>
      </c>
      <c r="N5" s="27">
        <f t="shared" ref="N5:N27" si="1">SUM(D5:M5)</f>
        <v>675537</v>
      </c>
      <c r="O5" s="32">
        <f t="shared" ref="O5:O27" si="2">(N5/O$29)</f>
        <v>277.20024620434958</v>
      </c>
      <c r="P5" s="6"/>
    </row>
    <row r="6" spans="1:133">
      <c r="A6" s="12"/>
      <c r="B6" s="44">
        <v>511</v>
      </c>
      <c r="C6" s="20" t="s">
        <v>19</v>
      </c>
      <c r="D6" s="46">
        <v>35924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35924</v>
      </c>
      <c r="O6" s="47">
        <f t="shared" si="2"/>
        <v>14.74107509232663</v>
      </c>
      <c r="P6" s="9"/>
    </row>
    <row r="7" spans="1:133">
      <c r="A7" s="12"/>
      <c r="B7" s="44">
        <v>512</v>
      </c>
      <c r="C7" s="20" t="s">
        <v>20</v>
      </c>
      <c r="D7" s="46">
        <v>273091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273091</v>
      </c>
      <c r="O7" s="47">
        <f t="shared" si="2"/>
        <v>112.06032006565449</v>
      </c>
      <c r="P7" s="9"/>
    </row>
    <row r="8" spans="1:133">
      <c r="A8" s="12"/>
      <c r="B8" s="44">
        <v>513</v>
      </c>
      <c r="C8" s="20" t="s">
        <v>21</v>
      </c>
      <c r="D8" s="46">
        <v>21580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21580</v>
      </c>
      <c r="O8" s="47">
        <f t="shared" si="2"/>
        <v>8.8551497743126788</v>
      </c>
      <c r="P8" s="9"/>
    </row>
    <row r="9" spans="1:133">
      <c r="A9" s="12"/>
      <c r="B9" s="44">
        <v>514</v>
      </c>
      <c r="C9" s="20" t="s">
        <v>22</v>
      </c>
      <c r="D9" s="46">
        <v>18150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18150</v>
      </c>
      <c r="O9" s="47">
        <f t="shared" si="2"/>
        <v>7.4476815757078372</v>
      </c>
      <c r="P9" s="9"/>
    </row>
    <row r="10" spans="1:133">
      <c r="A10" s="12"/>
      <c r="B10" s="44">
        <v>518</v>
      </c>
      <c r="C10" s="20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199795</v>
      </c>
      <c r="L10" s="46">
        <v>0</v>
      </c>
      <c r="M10" s="46">
        <v>0</v>
      </c>
      <c r="N10" s="46">
        <f t="shared" si="1"/>
        <v>199795</v>
      </c>
      <c r="O10" s="47">
        <f t="shared" si="2"/>
        <v>81.983996717275332</v>
      </c>
      <c r="P10" s="9"/>
    </row>
    <row r="11" spans="1:133">
      <c r="A11" s="12"/>
      <c r="B11" s="44">
        <v>519</v>
      </c>
      <c r="C11" s="20" t="s">
        <v>59</v>
      </c>
      <c r="D11" s="46">
        <v>126997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126997</v>
      </c>
      <c r="O11" s="47">
        <f t="shared" si="2"/>
        <v>52.112022979072627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SUM(D13:D14)</f>
        <v>796958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796958</v>
      </c>
      <c r="O12" s="43">
        <f t="shared" si="2"/>
        <v>327.02421009437836</v>
      </c>
      <c r="P12" s="10"/>
    </row>
    <row r="13" spans="1:133">
      <c r="A13" s="12"/>
      <c r="B13" s="44">
        <v>521</v>
      </c>
      <c r="C13" s="20" t="s">
        <v>27</v>
      </c>
      <c r="D13" s="46">
        <v>781590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781590</v>
      </c>
      <c r="O13" s="47">
        <f t="shared" si="2"/>
        <v>320.71809601969636</v>
      </c>
      <c r="P13" s="9"/>
    </row>
    <row r="14" spans="1:133">
      <c r="A14" s="12"/>
      <c r="B14" s="44">
        <v>522</v>
      </c>
      <c r="C14" s="20" t="s">
        <v>28</v>
      </c>
      <c r="D14" s="46">
        <v>15368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15368</v>
      </c>
      <c r="O14" s="47">
        <f t="shared" si="2"/>
        <v>6.3061140746819859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272767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1610207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1882974</v>
      </c>
      <c r="O15" s="43">
        <f t="shared" si="2"/>
        <v>772.66064833812061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610105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610105</v>
      </c>
      <c r="O16" s="47">
        <f t="shared" si="2"/>
        <v>250.3508411981945</v>
      </c>
      <c r="P16" s="9"/>
    </row>
    <row r="17" spans="1:119">
      <c r="A17" s="12"/>
      <c r="B17" s="44">
        <v>534</v>
      </c>
      <c r="C17" s="20" t="s">
        <v>60</v>
      </c>
      <c r="D17" s="46">
        <v>272767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272767</v>
      </c>
      <c r="O17" s="47">
        <f t="shared" si="2"/>
        <v>111.927369716865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821501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821501</v>
      </c>
      <c r="O18" s="47">
        <f t="shared" si="2"/>
        <v>337.09519901518263</v>
      </c>
      <c r="P18" s="9"/>
    </row>
    <row r="19" spans="1:119">
      <c r="A19" s="12"/>
      <c r="B19" s="44">
        <v>539</v>
      </c>
      <c r="C19" s="20" t="s">
        <v>34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178601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178601</v>
      </c>
      <c r="O19" s="47">
        <f t="shared" si="2"/>
        <v>73.287238407878533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601476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601476</v>
      </c>
      <c r="O20" s="43">
        <f t="shared" si="2"/>
        <v>246.81001231021747</v>
      </c>
      <c r="P20" s="10"/>
    </row>
    <row r="21" spans="1:119">
      <c r="A21" s="12"/>
      <c r="B21" s="44">
        <v>541</v>
      </c>
      <c r="C21" s="20" t="s">
        <v>61</v>
      </c>
      <c r="D21" s="46">
        <v>601476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601476</v>
      </c>
      <c r="O21" s="47">
        <f t="shared" si="2"/>
        <v>246.81001231021747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SUM(D23:D24)</f>
        <v>57761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57761</v>
      </c>
      <c r="O22" s="43">
        <f t="shared" si="2"/>
        <v>23.701682396389003</v>
      </c>
      <c r="P22" s="10"/>
    </row>
    <row r="23" spans="1:119">
      <c r="A23" s="13"/>
      <c r="B23" s="45">
        <v>552</v>
      </c>
      <c r="C23" s="21" t="s">
        <v>38</v>
      </c>
      <c r="D23" s="46">
        <v>9500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9500</v>
      </c>
      <c r="O23" s="47">
        <f t="shared" si="2"/>
        <v>3.8982355354944604</v>
      </c>
      <c r="P23" s="9"/>
    </row>
    <row r="24" spans="1:119">
      <c r="A24" s="13"/>
      <c r="B24" s="45">
        <v>559</v>
      </c>
      <c r="C24" s="21" t="s">
        <v>69</v>
      </c>
      <c r="D24" s="46">
        <v>48261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48261</v>
      </c>
      <c r="O24" s="47">
        <f t="shared" si="2"/>
        <v>19.803446860894542</v>
      </c>
      <c r="P24" s="9"/>
    </row>
    <row r="25" spans="1:119" ht="15.75">
      <c r="A25" s="28" t="s">
        <v>39</v>
      </c>
      <c r="B25" s="29"/>
      <c r="C25" s="30"/>
      <c r="D25" s="31">
        <f t="shared" ref="D25:M25" si="7">SUM(D26:D26)</f>
        <v>90706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90706</v>
      </c>
      <c r="O25" s="43">
        <f t="shared" si="2"/>
        <v>37.220352892901111</v>
      </c>
      <c r="P25" s="9"/>
    </row>
    <row r="26" spans="1:119" ht="15.75" thickBot="1">
      <c r="A26" s="12"/>
      <c r="B26" s="44">
        <v>572</v>
      </c>
      <c r="C26" s="20" t="s">
        <v>62</v>
      </c>
      <c r="D26" s="46">
        <v>90706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90706</v>
      </c>
      <c r="O26" s="47">
        <f t="shared" si="2"/>
        <v>37.220352892901111</v>
      </c>
      <c r="P26" s="9"/>
    </row>
    <row r="27" spans="1:119" ht="16.5" thickBot="1">
      <c r="A27" s="14" t="s">
        <v>10</v>
      </c>
      <c r="B27" s="23"/>
      <c r="C27" s="22"/>
      <c r="D27" s="15">
        <f>SUM(D5,D12,D15,D20,D22,D25)</f>
        <v>2295410</v>
      </c>
      <c r="E27" s="15">
        <f t="shared" ref="E27:M27" si="8">SUM(E5,E12,E15,E20,E22,E25)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1610207</v>
      </c>
      <c r="J27" s="15">
        <f t="shared" si="8"/>
        <v>0</v>
      </c>
      <c r="K27" s="15">
        <f t="shared" si="8"/>
        <v>199795</v>
      </c>
      <c r="L27" s="15">
        <f t="shared" si="8"/>
        <v>0</v>
      </c>
      <c r="M27" s="15">
        <f t="shared" si="8"/>
        <v>0</v>
      </c>
      <c r="N27" s="15">
        <f t="shared" si="1"/>
        <v>4105412</v>
      </c>
      <c r="O27" s="37">
        <f t="shared" si="2"/>
        <v>1684.6171522363561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86</v>
      </c>
      <c r="M29" s="160"/>
      <c r="N29" s="160"/>
      <c r="O29" s="41">
        <v>2437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49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465170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185222</v>
      </c>
      <c r="J5" s="26">
        <f t="shared" si="0"/>
        <v>0</v>
      </c>
      <c r="K5" s="26">
        <f t="shared" si="0"/>
        <v>157923</v>
      </c>
      <c r="L5" s="26">
        <f t="shared" si="0"/>
        <v>0</v>
      </c>
      <c r="M5" s="26">
        <f t="shared" si="0"/>
        <v>0</v>
      </c>
      <c r="N5" s="27">
        <f>SUM(D5:M5)</f>
        <v>808315</v>
      </c>
      <c r="O5" s="32">
        <f t="shared" ref="O5:O30" si="1">(N5/O$32)</f>
        <v>330.05920783993469</v>
      </c>
      <c r="P5" s="6"/>
    </row>
    <row r="6" spans="1:133">
      <c r="A6" s="12"/>
      <c r="B6" s="44">
        <v>511</v>
      </c>
      <c r="C6" s="20" t="s">
        <v>19</v>
      </c>
      <c r="D6" s="46">
        <v>40190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40190</v>
      </c>
      <c r="O6" s="47">
        <f t="shared" si="1"/>
        <v>16.410779910167417</v>
      </c>
      <c r="P6" s="9"/>
    </row>
    <row r="7" spans="1:133">
      <c r="A7" s="12"/>
      <c r="B7" s="44">
        <v>512</v>
      </c>
      <c r="C7" s="20" t="s">
        <v>20</v>
      </c>
      <c r="D7" s="46">
        <v>260472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260472</v>
      </c>
      <c r="O7" s="47">
        <f t="shared" si="1"/>
        <v>106.35851367905268</v>
      </c>
      <c r="P7" s="9"/>
    </row>
    <row r="8" spans="1:133">
      <c r="A8" s="12"/>
      <c r="B8" s="44">
        <v>513</v>
      </c>
      <c r="C8" s="20" t="s">
        <v>21</v>
      </c>
      <c r="D8" s="46">
        <v>20659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37562</v>
      </c>
      <c r="L8" s="46">
        <v>0</v>
      </c>
      <c r="M8" s="46">
        <v>0</v>
      </c>
      <c r="N8" s="46">
        <f t="shared" si="2"/>
        <v>58221</v>
      </c>
      <c r="O8" s="47">
        <f t="shared" si="1"/>
        <v>23.773376888525927</v>
      </c>
      <c r="P8" s="9"/>
    </row>
    <row r="9" spans="1:133">
      <c r="A9" s="12"/>
      <c r="B9" s="44">
        <v>514</v>
      </c>
      <c r="C9" s="20" t="s">
        <v>22</v>
      </c>
      <c r="D9" s="46">
        <v>21220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21220</v>
      </c>
      <c r="O9" s="47">
        <f t="shared" si="1"/>
        <v>8.6647611269906086</v>
      </c>
      <c r="P9" s="9"/>
    </row>
    <row r="10" spans="1:133">
      <c r="A10" s="12"/>
      <c r="B10" s="44">
        <v>515</v>
      </c>
      <c r="C10" s="20" t="s">
        <v>23</v>
      </c>
      <c r="D10" s="46">
        <v>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</v>
      </c>
      <c r="O10" s="47">
        <f t="shared" si="1"/>
        <v>0.10616578195181707</v>
      </c>
      <c r="P10" s="9"/>
    </row>
    <row r="11" spans="1:133">
      <c r="A11" s="12"/>
      <c r="B11" s="44">
        <v>517</v>
      </c>
      <c r="C11" s="20" t="s">
        <v>75</v>
      </c>
      <c r="D11" s="46">
        <v>11129</v>
      </c>
      <c r="E11" s="46">
        <v>0</v>
      </c>
      <c r="F11" s="46">
        <v>0</v>
      </c>
      <c r="G11" s="46">
        <v>0</v>
      </c>
      <c r="H11" s="46">
        <v>0</v>
      </c>
      <c r="I11" s="46">
        <v>185222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196351</v>
      </c>
      <c r="O11" s="47">
        <f t="shared" si="1"/>
        <v>80.175990200081671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120361</v>
      </c>
      <c r="L12" s="46">
        <v>0</v>
      </c>
      <c r="M12" s="46">
        <v>0</v>
      </c>
      <c r="N12" s="46">
        <f t="shared" si="2"/>
        <v>120361</v>
      </c>
      <c r="O12" s="47">
        <f t="shared" si="1"/>
        <v>49.146998775010211</v>
      </c>
      <c r="P12" s="9"/>
    </row>
    <row r="13" spans="1:133">
      <c r="A13" s="12"/>
      <c r="B13" s="44">
        <v>519</v>
      </c>
      <c r="C13" s="20" t="s">
        <v>59</v>
      </c>
      <c r="D13" s="46">
        <v>111240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111240</v>
      </c>
      <c r="O13" s="47">
        <f t="shared" si="1"/>
        <v>45.422621478154348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726843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726843</v>
      </c>
      <c r="O14" s="43">
        <f t="shared" si="1"/>
        <v>296.79175173540222</v>
      </c>
      <c r="P14" s="10"/>
    </row>
    <row r="15" spans="1:133">
      <c r="A15" s="12"/>
      <c r="B15" s="44">
        <v>521</v>
      </c>
      <c r="C15" s="20" t="s">
        <v>27</v>
      </c>
      <c r="D15" s="46">
        <v>714844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714844</v>
      </c>
      <c r="O15" s="47">
        <f t="shared" si="1"/>
        <v>291.89220089832583</v>
      </c>
      <c r="P15" s="9"/>
    </row>
    <row r="16" spans="1:133">
      <c r="A16" s="12"/>
      <c r="B16" s="44">
        <v>522</v>
      </c>
      <c r="C16" s="20" t="s">
        <v>28</v>
      </c>
      <c r="D16" s="46">
        <v>11999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11999</v>
      </c>
      <c r="O16" s="47">
        <f t="shared" si="1"/>
        <v>4.8995508370763581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285617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1038208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1323825</v>
      </c>
      <c r="O17" s="43">
        <f t="shared" si="1"/>
        <v>540.55737035524703</v>
      </c>
      <c r="P17" s="10"/>
    </row>
    <row r="18" spans="1:119">
      <c r="A18" s="12"/>
      <c r="B18" s="44">
        <v>534</v>
      </c>
      <c r="C18" s="20" t="s">
        <v>60</v>
      </c>
      <c r="D18" s="46">
        <v>280208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280208</v>
      </c>
      <c r="O18" s="47">
        <f t="shared" si="1"/>
        <v>114.41731318905676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1038208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1038208</v>
      </c>
      <c r="O19" s="47">
        <f t="shared" si="1"/>
        <v>423.93140057166192</v>
      </c>
      <c r="P19" s="9"/>
    </row>
    <row r="20" spans="1:119">
      <c r="A20" s="12"/>
      <c r="B20" s="44">
        <v>536</v>
      </c>
      <c r="C20" s="20" t="s">
        <v>82</v>
      </c>
      <c r="D20" s="46">
        <v>5409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5409</v>
      </c>
      <c r="O20" s="47">
        <f t="shared" si="1"/>
        <v>2.2086565945283789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SUM(D22:D23)</f>
        <v>583804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506272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1090076</v>
      </c>
      <c r="O21" s="43">
        <f t="shared" si="1"/>
        <v>445.11065741118824</v>
      </c>
      <c r="P21" s="10"/>
    </row>
    <row r="22" spans="1:119">
      <c r="A22" s="12"/>
      <c r="B22" s="44">
        <v>541</v>
      </c>
      <c r="C22" s="20" t="s">
        <v>61</v>
      </c>
      <c r="D22" s="46">
        <v>583804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583804</v>
      </c>
      <c r="O22" s="47">
        <f t="shared" si="1"/>
        <v>238.38464679461003</v>
      </c>
      <c r="P22" s="9"/>
    </row>
    <row r="23" spans="1:119">
      <c r="A23" s="12"/>
      <c r="B23" s="44">
        <v>543</v>
      </c>
      <c r="C23" s="20" t="s">
        <v>83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506272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506272</v>
      </c>
      <c r="O23" s="47">
        <f t="shared" si="1"/>
        <v>206.72601061657821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7500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7500</v>
      </c>
      <c r="O24" s="43">
        <f t="shared" si="1"/>
        <v>3.0624744793793384</v>
      </c>
      <c r="P24" s="10"/>
    </row>
    <row r="25" spans="1:119">
      <c r="A25" s="13"/>
      <c r="B25" s="45">
        <v>552</v>
      </c>
      <c r="C25" s="21" t="s">
        <v>38</v>
      </c>
      <c r="D25" s="46">
        <v>7500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7500</v>
      </c>
      <c r="O25" s="47">
        <f t="shared" si="1"/>
        <v>3.0624744793793384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13501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13501</v>
      </c>
      <c r="O26" s="43">
        <f t="shared" si="1"/>
        <v>5.5128623928133935</v>
      </c>
      <c r="P26" s="9"/>
    </row>
    <row r="27" spans="1:119">
      <c r="A27" s="12"/>
      <c r="B27" s="44">
        <v>572</v>
      </c>
      <c r="C27" s="20" t="s">
        <v>62</v>
      </c>
      <c r="D27" s="46">
        <v>13501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13501</v>
      </c>
      <c r="O27" s="47">
        <f t="shared" si="1"/>
        <v>5.5128623928133935</v>
      </c>
      <c r="P27" s="9"/>
    </row>
    <row r="28" spans="1:119" ht="15.75">
      <c r="A28" s="28" t="s">
        <v>63</v>
      </c>
      <c r="B28" s="29"/>
      <c r="C28" s="30"/>
      <c r="D28" s="31">
        <f t="shared" ref="D28:M28" si="9">SUM(D29:D29)</f>
        <v>273961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273961</v>
      </c>
      <c r="O28" s="43">
        <f t="shared" si="1"/>
        <v>111.86647611269906</v>
      </c>
      <c r="P28" s="9"/>
    </row>
    <row r="29" spans="1:119" ht="15.75" thickBot="1">
      <c r="A29" s="12"/>
      <c r="B29" s="44">
        <v>581</v>
      </c>
      <c r="C29" s="20" t="s">
        <v>64</v>
      </c>
      <c r="D29" s="46">
        <v>273961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273961</v>
      </c>
      <c r="O29" s="47">
        <f t="shared" si="1"/>
        <v>111.86647611269906</v>
      </c>
      <c r="P29" s="9"/>
    </row>
    <row r="30" spans="1:119" ht="16.5" thickBot="1">
      <c r="A30" s="14" t="s">
        <v>10</v>
      </c>
      <c r="B30" s="23"/>
      <c r="C30" s="22"/>
      <c r="D30" s="15">
        <f>SUM(D5,D14,D17,D21,D24,D26,D28)</f>
        <v>2356396</v>
      </c>
      <c r="E30" s="15">
        <f t="shared" ref="E30:M30" si="10">SUM(E5,E14,E17,E21,E24,E26,E28)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1729702</v>
      </c>
      <c r="J30" s="15">
        <f t="shared" si="10"/>
        <v>0</v>
      </c>
      <c r="K30" s="15">
        <f t="shared" si="10"/>
        <v>157923</v>
      </c>
      <c r="L30" s="15">
        <f t="shared" si="10"/>
        <v>0</v>
      </c>
      <c r="M30" s="15">
        <f t="shared" si="10"/>
        <v>0</v>
      </c>
      <c r="N30" s="15">
        <f t="shared" si="4"/>
        <v>4244021</v>
      </c>
      <c r="O30" s="37">
        <f t="shared" si="1"/>
        <v>1732.960800326664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84</v>
      </c>
      <c r="M32" s="160"/>
      <c r="N32" s="160"/>
      <c r="O32" s="41">
        <v>2449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450523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217432</v>
      </c>
      <c r="L5" s="26">
        <f t="shared" si="0"/>
        <v>0</v>
      </c>
      <c r="M5" s="26">
        <f t="shared" si="0"/>
        <v>0</v>
      </c>
      <c r="N5" s="27">
        <f>SUM(D5:M5)</f>
        <v>667955</v>
      </c>
      <c r="O5" s="32">
        <f t="shared" ref="O5:O29" si="1">(N5/O$31)</f>
        <v>276.92993366500826</v>
      </c>
      <c r="P5" s="6"/>
    </row>
    <row r="6" spans="1:133">
      <c r="A6" s="12"/>
      <c r="B6" s="44">
        <v>511</v>
      </c>
      <c r="C6" s="20" t="s">
        <v>19</v>
      </c>
      <c r="D6" s="46">
        <v>28046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28046</v>
      </c>
      <c r="O6" s="47">
        <f t="shared" si="1"/>
        <v>11.627694859038142</v>
      </c>
      <c r="P6" s="9"/>
    </row>
    <row r="7" spans="1:133">
      <c r="A7" s="12"/>
      <c r="B7" s="44">
        <v>512</v>
      </c>
      <c r="C7" s="20" t="s">
        <v>20</v>
      </c>
      <c r="D7" s="46">
        <v>260327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260327</v>
      </c>
      <c r="O7" s="47">
        <f t="shared" si="1"/>
        <v>107.92993366500829</v>
      </c>
      <c r="P7" s="9"/>
    </row>
    <row r="8" spans="1:133">
      <c r="A8" s="12"/>
      <c r="B8" s="44">
        <v>513</v>
      </c>
      <c r="C8" s="20" t="s">
        <v>21</v>
      </c>
      <c r="D8" s="46">
        <v>21626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27877</v>
      </c>
      <c r="L8" s="46">
        <v>0</v>
      </c>
      <c r="M8" s="46">
        <v>0</v>
      </c>
      <c r="N8" s="46">
        <f t="shared" si="2"/>
        <v>49503</v>
      </c>
      <c r="O8" s="47">
        <f t="shared" si="1"/>
        <v>20.523631840796021</v>
      </c>
      <c r="P8" s="9"/>
    </row>
    <row r="9" spans="1:133">
      <c r="A9" s="12"/>
      <c r="B9" s="44">
        <v>514</v>
      </c>
      <c r="C9" s="20" t="s">
        <v>22</v>
      </c>
      <c r="D9" s="46">
        <v>19041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19041</v>
      </c>
      <c r="O9" s="47">
        <f t="shared" si="1"/>
        <v>7.894278606965174</v>
      </c>
      <c r="P9" s="9"/>
    </row>
    <row r="10" spans="1:133">
      <c r="A10" s="12"/>
      <c r="B10" s="44">
        <v>517</v>
      </c>
      <c r="C10" s="20" t="s">
        <v>75</v>
      </c>
      <c r="D10" s="46">
        <v>21571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21571</v>
      </c>
      <c r="O10" s="47">
        <f t="shared" si="1"/>
        <v>8.9432006633499164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189555</v>
      </c>
      <c r="L11" s="46">
        <v>0</v>
      </c>
      <c r="M11" s="46">
        <v>0</v>
      </c>
      <c r="N11" s="46">
        <f t="shared" si="2"/>
        <v>189555</v>
      </c>
      <c r="O11" s="47">
        <f t="shared" si="1"/>
        <v>78.588308457711449</v>
      </c>
      <c r="P11" s="9"/>
    </row>
    <row r="12" spans="1:133">
      <c r="A12" s="12"/>
      <c r="B12" s="44">
        <v>519</v>
      </c>
      <c r="C12" s="20" t="s">
        <v>59</v>
      </c>
      <c r="D12" s="46">
        <v>99912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99912</v>
      </c>
      <c r="O12" s="47">
        <f t="shared" si="1"/>
        <v>41.4228855721393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736294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736294</v>
      </c>
      <c r="O13" s="43">
        <f t="shared" si="1"/>
        <v>305.26285240464347</v>
      </c>
      <c r="P13" s="10"/>
    </row>
    <row r="14" spans="1:133">
      <c r="A14" s="12"/>
      <c r="B14" s="44">
        <v>521</v>
      </c>
      <c r="C14" s="20" t="s">
        <v>27</v>
      </c>
      <c r="D14" s="46">
        <v>719121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719121</v>
      </c>
      <c r="O14" s="47">
        <f t="shared" si="1"/>
        <v>298.14303482587064</v>
      </c>
      <c r="P14" s="9"/>
    </row>
    <row r="15" spans="1:133">
      <c r="A15" s="12"/>
      <c r="B15" s="44">
        <v>522</v>
      </c>
      <c r="C15" s="20" t="s">
        <v>28</v>
      </c>
      <c r="D15" s="46">
        <v>17173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17173</v>
      </c>
      <c r="O15" s="47">
        <f t="shared" si="1"/>
        <v>7.1198175787728024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247296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1307564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1554860</v>
      </c>
      <c r="O16" s="43">
        <f t="shared" si="1"/>
        <v>644.63515754560535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458313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458313</v>
      </c>
      <c r="O17" s="47">
        <f t="shared" si="1"/>
        <v>190.0136815920398</v>
      </c>
      <c r="P17" s="9"/>
    </row>
    <row r="18" spans="1:119">
      <c r="A18" s="12"/>
      <c r="B18" s="44">
        <v>534</v>
      </c>
      <c r="C18" s="20" t="s">
        <v>60</v>
      </c>
      <c r="D18" s="46">
        <v>247296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247296</v>
      </c>
      <c r="O18" s="47">
        <f t="shared" si="1"/>
        <v>102.5273631840796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849251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849251</v>
      </c>
      <c r="O19" s="47">
        <f t="shared" si="1"/>
        <v>352.09411276948589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SUM(D21:D21)</f>
        <v>620464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620464</v>
      </c>
      <c r="O20" s="43">
        <f t="shared" si="1"/>
        <v>257.24046434494198</v>
      </c>
      <c r="P20" s="10"/>
    </row>
    <row r="21" spans="1:119">
      <c r="A21" s="12"/>
      <c r="B21" s="44">
        <v>541</v>
      </c>
      <c r="C21" s="20" t="s">
        <v>61</v>
      </c>
      <c r="D21" s="46">
        <v>620464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620464</v>
      </c>
      <c r="O21" s="47">
        <f t="shared" si="1"/>
        <v>257.24046434494198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SUM(D23:D23)</f>
        <v>9000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9000</v>
      </c>
      <c r="O22" s="43">
        <f t="shared" si="1"/>
        <v>3.7313432835820897</v>
      </c>
      <c r="P22" s="10"/>
    </row>
    <row r="23" spans="1:119">
      <c r="A23" s="13"/>
      <c r="B23" s="45">
        <v>552</v>
      </c>
      <c r="C23" s="21" t="s">
        <v>38</v>
      </c>
      <c r="D23" s="46">
        <v>9000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9000</v>
      </c>
      <c r="O23" s="47">
        <f t="shared" si="1"/>
        <v>3.7313432835820897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SUM(D25:D25)</f>
        <v>73038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73038</v>
      </c>
      <c r="O24" s="43">
        <f t="shared" si="1"/>
        <v>30.281094527363184</v>
      </c>
      <c r="P24" s="9"/>
    </row>
    <row r="25" spans="1:119">
      <c r="A25" s="12"/>
      <c r="B25" s="44">
        <v>572</v>
      </c>
      <c r="C25" s="20" t="s">
        <v>62</v>
      </c>
      <c r="D25" s="46">
        <v>73038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73038</v>
      </c>
      <c r="O25" s="47">
        <f t="shared" si="1"/>
        <v>30.281094527363184</v>
      </c>
      <c r="P25" s="9"/>
    </row>
    <row r="26" spans="1:119" ht="15.75">
      <c r="A26" s="28" t="s">
        <v>63</v>
      </c>
      <c r="B26" s="29"/>
      <c r="C26" s="30"/>
      <c r="D26" s="31">
        <f t="shared" ref="D26:M26" si="9">SUM(D27:D28)</f>
        <v>27352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191319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218671</v>
      </c>
      <c r="O26" s="43">
        <f t="shared" si="1"/>
        <v>90.659618573797673</v>
      </c>
      <c r="P26" s="9"/>
    </row>
    <row r="27" spans="1:119">
      <c r="A27" s="12"/>
      <c r="B27" s="44">
        <v>581</v>
      </c>
      <c r="C27" s="20" t="s">
        <v>64</v>
      </c>
      <c r="D27" s="46">
        <v>27352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27352</v>
      </c>
      <c r="O27" s="47">
        <f t="shared" si="1"/>
        <v>11.339966832504146</v>
      </c>
      <c r="P27" s="9"/>
    </row>
    <row r="28" spans="1:119" ht="15.75" thickBot="1">
      <c r="A28" s="12"/>
      <c r="B28" s="44">
        <v>591</v>
      </c>
      <c r="C28" s="20" t="s">
        <v>65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191319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191319</v>
      </c>
      <c r="O28" s="47">
        <f t="shared" si="1"/>
        <v>79.319651741293526</v>
      </c>
      <c r="P28" s="9"/>
    </row>
    <row r="29" spans="1:119" ht="16.5" thickBot="1">
      <c r="A29" s="14" t="s">
        <v>10</v>
      </c>
      <c r="B29" s="23"/>
      <c r="C29" s="22"/>
      <c r="D29" s="15">
        <f>SUM(D5,D13,D16,D20,D22,D24,D26)</f>
        <v>2163967</v>
      </c>
      <c r="E29" s="15">
        <f t="shared" ref="E29:M29" si="10">SUM(E5,E13,E16,E20,E22,E24,E26)</f>
        <v>0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1498883</v>
      </c>
      <c r="J29" s="15">
        <f t="shared" si="10"/>
        <v>0</v>
      </c>
      <c r="K29" s="15">
        <f t="shared" si="10"/>
        <v>217432</v>
      </c>
      <c r="L29" s="15">
        <f t="shared" si="10"/>
        <v>0</v>
      </c>
      <c r="M29" s="15">
        <f t="shared" si="10"/>
        <v>0</v>
      </c>
      <c r="N29" s="15">
        <f t="shared" si="4"/>
        <v>3880282</v>
      </c>
      <c r="O29" s="37">
        <f t="shared" si="1"/>
        <v>1608.740464344942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80</v>
      </c>
      <c r="M31" s="160"/>
      <c r="N31" s="160"/>
      <c r="O31" s="41">
        <v>2412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49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446984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166651</v>
      </c>
      <c r="L5" s="26">
        <f t="shared" si="0"/>
        <v>0</v>
      </c>
      <c r="M5" s="26">
        <f t="shared" si="0"/>
        <v>0</v>
      </c>
      <c r="N5" s="27">
        <f>SUM(D5:M5)</f>
        <v>613635</v>
      </c>
      <c r="O5" s="32">
        <f t="shared" ref="O5:O30" si="1">(N5/O$32)</f>
        <v>253.04536082474226</v>
      </c>
      <c r="P5" s="6"/>
    </row>
    <row r="6" spans="1:133">
      <c r="A6" s="12"/>
      <c r="B6" s="44">
        <v>511</v>
      </c>
      <c r="C6" s="20" t="s">
        <v>19</v>
      </c>
      <c r="D6" s="46">
        <v>33327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33327</v>
      </c>
      <c r="O6" s="47">
        <f t="shared" si="1"/>
        <v>13.743092783505155</v>
      </c>
      <c r="P6" s="9"/>
    </row>
    <row r="7" spans="1:133">
      <c r="A7" s="12"/>
      <c r="B7" s="44">
        <v>512</v>
      </c>
      <c r="C7" s="20" t="s">
        <v>20</v>
      </c>
      <c r="D7" s="46">
        <v>242785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242785</v>
      </c>
      <c r="O7" s="47">
        <f t="shared" si="1"/>
        <v>100.11752577319588</v>
      </c>
      <c r="P7" s="9"/>
    </row>
    <row r="8" spans="1:133">
      <c r="A8" s="12"/>
      <c r="B8" s="44">
        <v>513</v>
      </c>
      <c r="C8" s="20" t="s">
        <v>21</v>
      </c>
      <c r="D8" s="46">
        <v>22976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27278</v>
      </c>
      <c r="L8" s="46">
        <v>0</v>
      </c>
      <c r="M8" s="46">
        <v>0</v>
      </c>
      <c r="N8" s="46">
        <f t="shared" si="2"/>
        <v>50254</v>
      </c>
      <c r="O8" s="47">
        <f t="shared" si="1"/>
        <v>20.723298969072165</v>
      </c>
      <c r="P8" s="9"/>
    </row>
    <row r="9" spans="1:133">
      <c r="A9" s="12"/>
      <c r="B9" s="44">
        <v>514</v>
      </c>
      <c r="C9" s="20" t="s">
        <v>22</v>
      </c>
      <c r="D9" s="46">
        <v>16575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16575</v>
      </c>
      <c r="O9" s="47">
        <f t="shared" si="1"/>
        <v>6.8350515463917523</v>
      </c>
      <c r="P9" s="9"/>
    </row>
    <row r="10" spans="1:133">
      <c r="A10" s="12"/>
      <c r="B10" s="44">
        <v>517</v>
      </c>
      <c r="C10" s="20" t="s">
        <v>75</v>
      </c>
      <c r="D10" s="46">
        <v>21572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21572</v>
      </c>
      <c r="O10" s="47">
        <f t="shared" si="1"/>
        <v>8.8956701030927832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139373</v>
      </c>
      <c r="L11" s="46">
        <v>0</v>
      </c>
      <c r="M11" s="46">
        <v>0</v>
      </c>
      <c r="N11" s="46">
        <f t="shared" si="2"/>
        <v>139373</v>
      </c>
      <c r="O11" s="47">
        <f t="shared" si="1"/>
        <v>57.473402061855673</v>
      </c>
      <c r="P11" s="9"/>
    </row>
    <row r="12" spans="1:133">
      <c r="A12" s="12"/>
      <c r="B12" s="44">
        <v>519</v>
      </c>
      <c r="C12" s="20" t="s">
        <v>59</v>
      </c>
      <c r="D12" s="46">
        <v>109749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109749</v>
      </c>
      <c r="O12" s="47">
        <f t="shared" si="1"/>
        <v>45.257319587628864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828058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828058</v>
      </c>
      <c r="O13" s="43">
        <f t="shared" si="1"/>
        <v>341.46721649484539</v>
      </c>
      <c r="P13" s="10"/>
    </row>
    <row r="14" spans="1:133">
      <c r="A14" s="12"/>
      <c r="B14" s="44">
        <v>521</v>
      </c>
      <c r="C14" s="20" t="s">
        <v>27</v>
      </c>
      <c r="D14" s="46">
        <v>714332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714332</v>
      </c>
      <c r="O14" s="47">
        <f t="shared" si="1"/>
        <v>294.5698969072165</v>
      </c>
      <c r="P14" s="9"/>
    </row>
    <row r="15" spans="1:133">
      <c r="A15" s="12"/>
      <c r="B15" s="44">
        <v>522</v>
      </c>
      <c r="C15" s="20" t="s">
        <v>28</v>
      </c>
      <c r="D15" s="46">
        <v>113726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113726</v>
      </c>
      <c r="O15" s="47">
        <f t="shared" si="1"/>
        <v>46.897319587628864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229129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1300475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1529604</v>
      </c>
      <c r="O16" s="43">
        <f t="shared" si="1"/>
        <v>630.76453608247425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448184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448184</v>
      </c>
      <c r="O17" s="47">
        <f t="shared" si="1"/>
        <v>184.81814432989691</v>
      </c>
      <c r="P17" s="9"/>
    </row>
    <row r="18" spans="1:119">
      <c r="A18" s="12"/>
      <c r="B18" s="44">
        <v>534</v>
      </c>
      <c r="C18" s="20" t="s">
        <v>60</v>
      </c>
      <c r="D18" s="46">
        <v>229129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229129</v>
      </c>
      <c r="O18" s="47">
        <f t="shared" si="1"/>
        <v>94.48618556701031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852291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852291</v>
      </c>
      <c r="O19" s="47">
        <f t="shared" si="1"/>
        <v>351.46020618556702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SUM(D21:D21)</f>
        <v>811048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811048</v>
      </c>
      <c r="O20" s="43">
        <f t="shared" si="1"/>
        <v>334.45278350515463</v>
      </c>
      <c r="P20" s="10"/>
    </row>
    <row r="21" spans="1:119">
      <c r="A21" s="12"/>
      <c r="B21" s="44">
        <v>541</v>
      </c>
      <c r="C21" s="20" t="s">
        <v>61</v>
      </c>
      <c r="D21" s="46">
        <v>811048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811048</v>
      </c>
      <c r="O21" s="47">
        <f t="shared" si="1"/>
        <v>334.45278350515463</v>
      </c>
      <c r="P21" s="9"/>
    </row>
    <row r="22" spans="1:119" ht="15.75">
      <c r="A22" s="28" t="s">
        <v>37</v>
      </c>
      <c r="B22" s="29"/>
      <c r="C22" s="30"/>
      <c r="D22" s="31">
        <f t="shared" ref="D22:M22" si="7">SUM(D23:D24)</f>
        <v>16150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16150</v>
      </c>
      <c r="O22" s="43">
        <f t="shared" si="1"/>
        <v>6.65979381443299</v>
      </c>
      <c r="P22" s="10"/>
    </row>
    <row r="23" spans="1:119">
      <c r="A23" s="13"/>
      <c r="B23" s="45">
        <v>552</v>
      </c>
      <c r="C23" s="21" t="s">
        <v>38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</v>
      </c>
      <c r="O23" s="47">
        <f t="shared" si="1"/>
        <v>4.1237113402061851</v>
      </c>
      <c r="P23" s="9"/>
    </row>
    <row r="24" spans="1:119">
      <c r="A24" s="13"/>
      <c r="B24" s="45">
        <v>559</v>
      </c>
      <c r="C24" s="21" t="s">
        <v>69</v>
      </c>
      <c r="D24" s="46">
        <v>6150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6150</v>
      </c>
      <c r="O24" s="47">
        <f t="shared" si="1"/>
        <v>2.536082474226804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730520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730520</v>
      </c>
      <c r="O25" s="43">
        <f t="shared" si="1"/>
        <v>301.24536082474225</v>
      </c>
      <c r="P25" s="9"/>
    </row>
    <row r="26" spans="1:119">
      <c r="A26" s="12"/>
      <c r="B26" s="44">
        <v>572</v>
      </c>
      <c r="C26" s="20" t="s">
        <v>62</v>
      </c>
      <c r="D26" s="46">
        <v>730520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730520</v>
      </c>
      <c r="O26" s="47">
        <f t="shared" si="1"/>
        <v>301.24536082474225</v>
      </c>
      <c r="P26" s="9"/>
    </row>
    <row r="27" spans="1:119" ht="15.75">
      <c r="A27" s="28" t="s">
        <v>63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205158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205158</v>
      </c>
      <c r="O27" s="43">
        <f t="shared" si="1"/>
        <v>84.601237113402064</v>
      </c>
      <c r="P27" s="9"/>
    </row>
    <row r="28" spans="1:119">
      <c r="A28" s="12"/>
      <c r="B28" s="44">
        <v>581</v>
      </c>
      <c r="C28" s="20" t="s">
        <v>64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8000</v>
      </c>
      <c r="O28" s="47">
        <f t="shared" si="1"/>
        <v>3.2989690721649483</v>
      </c>
      <c r="P28" s="9"/>
    </row>
    <row r="29" spans="1:119" ht="15.75" thickBot="1">
      <c r="A29" s="12"/>
      <c r="B29" s="44">
        <v>591</v>
      </c>
      <c r="C29" s="20" t="s">
        <v>65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197158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197158</v>
      </c>
      <c r="O29" s="47">
        <f t="shared" si="1"/>
        <v>81.302268041237113</v>
      </c>
      <c r="P29" s="9"/>
    </row>
    <row r="30" spans="1:119" ht="16.5" thickBot="1">
      <c r="A30" s="14" t="s">
        <v>10</v>
      </c>
      <c r="B30" s="23"/>
      <c r="C30" s="22"/>
      <c r="D30" s="15">
        <f>SUM(D5,D13,D16,D20,D22,D25,D27)</f>
        <v>3061889</v>
      </c>
      <c r="E30" s="15">
        <f t="shared" ref="E30:M30" si="10">SUM(E5,E13,E16,E20,E22,E25,E27)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1505633</v>
      </c>
      <c r="J30" s="15">
        <f t="shared" si="10"/>
        <v>0</v>
      </c>
      <c r="K30" s="15">
        <f t="shared" si="10"/>
        <v>166651</v>
      </c>
      <c r="L30" s="15">
        <f t="shared" si="10"/>
        <v>0</v>
      </c>
      <c r="M30" s="15">
        <f t="shared" si="10"/>
        <v>0</v>
      </c>
      <c r="N30" s="15">
        <f t="shared" si="4"/>
        <v>4734173</v>
      </c>
      <c r="O30" s="37">
        <f t="shared" si="1"/>
        <v>1952.2362886597939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78</v>
      </c>
      <c r="M32" s="160"/>
      <c r="N32" s="160"/>
      <c r="O32" s="41">
        <v>2425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435990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168109</v>
      </c>
      <c r="L5" s="26">
        <f t="shared" si="0"/>
        <v>0</v>
      </c>
      <c r="M5" s="26">
        <f t="shared" si="0"/>
        <v>0</v>
      </c>
      <c r="N5" s="27">
        <f>SUM(D5:M5)</f>
        <v>604099</v>
      </c>
      <c r="O5" s="32">
        <f t="shared" ref="O5:O31" si="1">(N5/O$33)</f>
        <v>247.27752762996317</v>
      </c>
      <c r="P5" s="6"/>
    </row>
    <row r="6" spans="1:133">
      <c r="A6" s="12"/>
      <c r="B6" s="44">
        <v>511</v>
      </c>
      <c r="C6" s="20" t="s">
        <v>19</v>
      </c>
      <c r="D6" s="46">
        <v>31272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31272</v>
      </c>
      <c r="O6" s="47">
        <f t="shared" si="1"/>
        <v>12.800654932460089</v>
      </c>
      <c r="P6" s="9"/>
    </row>
    <row r="7" spans="1:133">
      <c r="A7" s="12"/>
      <c r="B7" s="44">
        <v>512</v>
      </c>
      <c r="C7" s="20" t="s">
        <v>20</v>
      </c>
      <c r="D7" s="46">
        <v>244888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244888</v>
      </c>
      <c r="O7" s="47">
        <f t="shared" si="1"/>
        <v>100.24068767908309</v>
      </c>
      <c r="P7" s="9"/>
    </row>
    <row r="8" spans="1:133">
      <c r="A8" s="12"/>
      <c r="B8" s="44">
        <v>513</v>
      </c>
      <c r="C8" s="20" t="s">
        <v>21</v>
      </c>
      <c r="D8" s="46">
        <v>17826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35320</v>
      </c>
      <c r="L8" s="46">
        <v>0</v>
      </c>
      <c r="M8" s="46">
        <v>0</v>
      </c>
      <c r="N8" s="46">
        <f t="shared" si="2"/>
        <v>53146</v>
      </c>
      <c r="O8" s="47">
        <f t="shared" si="1"/>
        <v>21.754400327466229</v>
      </c>
      <c r="P8" s="9"/>
    </row>
    <row r="9" spans="1:133">
      <c r="A9" s="12"/>
      <c r="B9" s="44">
        <v>514</v>
      </c>
      <c r="C9" s="20" t="s">
        <v>22</v>
      </c>
      <c r="D9" s="46">
        <v>18988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18988</v>
      </c>
      <c r="O9" s="47">
        <f t="shared" si="1"/>
        <v>7.7724109701187061</v>
      </c>
      <c r="P9" s="9"/>
    </row>
    <row r="10" spans="1:133">
      <c r="A10" s="12"/>
      <c r="B10" s="44">
        <v>515</v>
      </c>
      <c r="C10" s="20" t="s">
        <v>23</v>
      </c>
      <c r="D10" s="46">
        <v>2144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2144</v>
      </c>
      <c r="O10" s="47">
        <f t="shared" si="1"/>
        <v>0.87760949652067133</v>
      </c>
      <c r="P10" s="9"/>
    </row>
    <row r="11" spans="1:133">
      <c r="A11" s="12"/>
      <c r="B11" s="44">
        <v>517</v>
      </c>
      <c r="C11" s="20" t="s">
        <v>75</v>
      </c>
      <c r="D11" s="46">
        <v>21572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21572</v>
      </c>
      <c r="O11" s="47">
        <f t="shared" si="1"/>
        <v>8.8301268931641417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132789</v>
      </c>
      <c r="L12" s="46">
        <v>0</v>
      </c>
      <c r="M12" s="46">
        <v>0</v>
      </c>
      <c r="N12" s="46">
        <f t="shared" si="2"/>
        <v>132789</v>
      </c>
      <c r="O12" s="47">
        <f t="shared" si="1"/>
        <v>54.354891526811301</v>
      </c>
      <c r="P12" s="9"/>
    </row>
    <row r="13" spans="1:133">
      <c r="A13" s="12"/>
      <c r="B13" s="44">
        <v>519</v>
      </c>
      <c r="C13" s="20" t="s">
        <v>59</v>
      </c>
      <c r="D13" s="46">
        <v>99300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99300</v>
      </c>
      <c r="O13" s="47">
        <f t="shared" si="1"/>
        <v>40.646745804338927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691974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691974</v>
      </c>
      <c r="O14" s="43">
        <f t="shared" si="1"/>
        <v>283.24764633647158</v>
      </c>
      <c r="P14" s="10"/>
    </row>
    <row r="15" spans="1:133">
      <c r="A15" s="12"/>
      <c r="B15" s="44">
        <v>521</v>
      </c>
      <c r="C15" s="20" t="s">
        <v>27</v>
      </c>
      <c r="D15" s="46">
        <v>667890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667890</v>
      </c>
      <c r="O15" s="47">
        <f t="shared" si="1"/>
        <v>273.38927548096603</v>
      </c>
      <c r="P15" s="9"/>
    </row>
    <row r="16" spans="1:133">
      <c r="A16" s="12"/>
      <c r="B16" s="44">
        <v>522</v>
      </c>
      <c r="C16" s="20" t="s">
        <v>28</v>
      </c>
      <c r="D16" s="46">
        <v>24084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24084</v>
      </c>
      <c r="O16" s="47">
        <f t="shared" si="1"/>
        <v>9.8583708555055267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212272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1138414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1350686</v>
      </c>
      <c r="O17" s="43">
        <f t="shared" si="1"/>
        <v>552.88006549324598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361070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361070</v>
      </c>
      <c r="O18" s="47">
        <f t="shared" si="1"/>
        <v>147.7977896029472</v>
      </c>
      <c r="P18" s="9"/>
    </row>
    <row r="19" spans="1:119">
      <c r="A19" s="12"/>
      <c r="B19" s="44">
        <v>534</v>
      </c>
      <c r="C19" s="20" t="s">
        <v>60</v>
      </c>
      <c r="D19" s="46">
        <v>212272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212272</v>
      </c>
      <c r="O19" s="47">
        <f t="shared" si="1"/>
        <v>86.88988948014736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777344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777344</v>
      </c>
      <c r="O20" s="47">
        <f t="shared" si="1"/>
        <v>318.19238641015147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655372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655372</v>
      </c>
      <c r="O21" s="43">
        <f t="shared" si="1"/>
        <v>268.26524764633649</v>
      </c>
      <c r="P21" s="10"/>
    </row>
    <row r="22" spans="1:119">
      <c r="A22" s="12"/>
      <c r="B22" s="44">
        <v>541</v>
      </c>
      <c r="C22" s="20" t="s">
        <v>61</v>
      </c>
      <c r="D22" s="46">
        <v>655372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655372</v>
      </c>
      <c r="O22" s="47">
        <f t="shared" si="1"/>
        <v>268.26524764633649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22000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22000</v>
      </c>
      <c r="O23" s="43">
        <f t="shared" si="1"/>
        <v>9.0053213262382314</v>
      </c>
      <c r="P23" s="10"/>
    </row>
    <row r="24" spans="1:119">
      <c r="A24" s="13"/>
      <c r="B24" s="45">
        <v>552</v>
      </c>
      <c r="C24" s="21" t="s">
        <v>38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10000</v>
      </c>
      <c r="O24" s="47">
        <f t="shared" si="1"/>
        <v>4.0933278755628324</v>
      </c>
      <c r="P24" s="9"/>
    </row>
    <row r="25" spans="1:119">
      <c r="A25" s="13"/>
      <c r="B25" s="45">
        <v>559</v>
      </c>
      <c r="C25" s="21" t="s">
        <v>69</v>
      </c>
      <c r="D25" s="46">
        <v>12000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12000</v>
      </c>
      <c r="O25" s="47">
        <f t="shared" si="1"/>
        <v>4.9119934506753991</v>
      </c>
      <c r="P25" s="9"/>
    </row>
    <row r="26" spans="1:119" ht="15.75">
      <c r="A26" s="28" t="s">
        <v>39</v>
      </c>
      <c r="B26" s="29"/>
      <c r="C26" s="30"/>
      <c r="D26" s="31">
        <f t="shared" ref="D26:M26" si="8">SUM(D27:D27)</f>
        <v>116553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116553</v>
      </c>
      <c r="O26" s="43">
        <f t="shared" si="1"/>
        <v>47.708964388047484</v>
      </c>
      <c r="P26" s="9"/>
    </row>
    <row r="27" spans="1:119">
      <c r="A27" s="12"/>
      <c r="B27" s="44">
        <v>572</v>
      </c>
      <c r="C27" s="20" t="s">
        <v>62</v>
      </c>
      <c r="D27" s="46">
        <v>116553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116553</v>
      </c>
      <c r="O27" s="47">
        <f t="shared" si="1"/>
        <v>47.708964388047484</v>
      </c>
      <c r="P27" s="9"/>
    </row>
    <row r="28" spans="1:119" ht="15.75">
      <c r="A28" s="28" t="s">
        <v>63</v>
      </c>
      <c r="B28" s="29"/>
      <c r="C28" s="30"/>
      <c r="D28" s="31">
        <f t="shared" ref="D28:M28" si="9">SUM(D29:D30)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215273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215273</v>
      </c>
      <c r="O28" s="43">
        <f t="shared" si="1"/>
        <v>88.118297175603772</v>
      </c>
      <c r="P28" s="9"/>
    </row>
    <row r="29" spans="1:119">
      <c r="A29" s="12"/>
      <c r="B29" s="44">
        <v>581</v>
      </c>
      <c r="C29" s="20" t="s">
        <v>64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14000</v>
      </c>
      <c r="O29" s="47">
        <f t="shared" si="1"/>
        <v>5.7306590257879657</v>
      </c>
      <c r="P29" s="9"/>
    </row>
    <row r="30" spans="1:119" ht="15.75" thickBot="1">
      <c r="A30" s="12"/>
      <c r="B30" s="44">
        <v>591</v>
      </c>
      <c r="C30" s="20" t="s">
        <v>65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201273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201273</v>
      </c>
      <c r="O30" s="47">
        <f t="shared" si="1"/>
        <v>82.3876381498158</v>
      </c>
      <c r="P30" s="9"/>
    </row>
    <row r="31" spans="1:119" ht="16.5" thickBot="1">
      <c r="A31" s="14" t="s">
        <v>10</v>
      </c>
      <c r="B31" s="23"/>
      <c r="C31" s="22"/>
      <c r="D31" s="15">
        <f>SUM(D5,D14,D17,D21,D23,D26,D28)</f>
        <v>2134161</v>
      </c>
      <c r="E31" s="15">
        <f t="shared" ref="E31:M31" si="10">SUM(E5,E14,E17,E21,E23,E26,E28)</f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1353687</v>
      </c>
      <c r="J31" s="15">
        <f t="shared" si="10"/>
        <v>0</v>
      </c>
      <c r="K31" s="15">
        <f t="shared" si="10"/>
        <v>168109</v>
      </c>
      <c r="L31" s="15">
        <f t="shared" si="10"/>
        <v>0</v>
      </c>
      <c r="M31" s="15">
        <f t="shared" si="10"/>
        <v>0</v>
      </c>
      <c r="N31" s="15">
        <f t="shared" si="4"/>
        <v>3655957</v>
      </c>
      <c r="O31" s="37">
        <f t="shared" si="1"/>
        <v>1496.5030699959066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76</v>
      </c>
      <c r="M33" s="160"/>
      <c r="N33" s="160"/>
      <c r="O33" s="41">
        <v>2443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49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413993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127996</v>
      </c>
      <c r="L5" s="26">
        <f t="shared" si="0"/>
        <v>0</v>
      </c>
      <c r="M5" s="26">
        <f t="shared" si="0"/>
        <v>0</v>
      </c>
      <c r="N5" s="27">
        <f>SUM(D5:M5)</f>
        <v>541989</v>
      </c>
      <c r="O5" s="32">
        <f t="shared" ref="O5:O30" si="1">(N5/O$32)</f>
        <v>220.5</v>
      </c>
      <c r="P5" s="6"/>
    </row>
    <row r="6" spans="1:133">
      <c r="A6" s="12"/>
      <c r="B6" s="44">
        <v>511</v>
      </c>
      <c r="C6" s="20" t="s">
        <v>19</v>
      </c>
      <c r="D6" s="46">
        <v>33092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33092</v>
      </c>
      <c r="O6" s="47">
        <f t="shared" si="1"/>
        <v>13.462978030919446</v>
      </c>
      <c r="P6" s="9"/>
    </row>
    <row r="7" spans="1:133">
      <c r="A7" s="12"/>
      <c r="B7" s="44">
        <v>512</v>
      </c>
      <c r="C7" s="20" t="s">
        <v>20</v>
      </c>
      <c r="D7" s="46">
        <v>236714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236714</v>
      </c>
      <c r="O7" s="47">
        <f t="shared" si="1"/>
        <v>96.303498779495527</v>
      </c>
      <c r="P7" s="9"/>
    </row>
    <row r="8" spans="1:133">
      <c r="A8" s="12"/>
      <c r="B8" s="44">
        <v>513</v>
      </c>
      <c r="C8" s="20" t="s">
        <v>21</v>
      </c>
      <c r="D8" s="46">
        <v>19686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15542</v>
      </c>
      <c r="L8" s="46">
        <v>0</v>
      </c>
      <c r="M8" s="46">
        <v>0</v>
      </c>
      <c r="N8" s="46">
        <f t="shared" si="2"/>
        <v>35228</v>
      </c>
      <c r="O8" s="47">
        <f t="shared" si="1"/>
        <v>14.331977217249797</v>
      </c>
      <c r="P8" s="9"/>
    </row>
    <row r="9" spans="1:133">
      <c r="A9" s="12"/>
      <c r="B9" s="44">
        <v>514</v>
      </c>
      <c r="C9" s="20" t="s">
        <v>22</v>
      </c>
      <c r="D9" s="46">
        <v>21715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21715</v>
      </c>
      <c r="O9" s="47">
        <f t="shared" si="1"/>
        <v>8.834418226200162</v>
      </c>
      <c r="P9" s="9"/>
    </row>
    <row r="10" spans="1:133">
      <c r="A10" s="12"/>
      <c r="B10" s="44">
        <v>515</v>
      </c>
      <c r="C10" s="20" t="s">
        <v>23</v>
      </c>
      <c r="D10" s="46">
        <v>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554</v>
      </c>
      <c r="O10" s="47">
        <f t="shared" si="1"/>
        <v>0.22538649308380798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112454</v>
      </c>
      <c r="L11" s="46">
        <v>0</v>
      </c>
      <c r="M11" s="46">
        <v>0</v>
      </c>
      <c r="N11" s="46">
        <f t="shared" si="2"/>
        <v>112454</v>
      </c>
      <c r="O11" s="47">
        <f t="shared" si="1"/>
        <v>45.750203417412528</v>
      </c>
      <c r="P11" s="9"/>
    </row>
    <row r="12" spans="1:133">
      <c r="A12" s="12"/>
      <c r="B12" s="44">
        <v>519</v>
      </c>
      <c r="C12" s="20" t="s">
        <v>59</v>
      </c>
      <c r="D12" s="46">
        <v>102232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102232</v>
      </c>
      <c r="O12" s="47">
        <f t="shared" si="1"/>
        <v>41.591537835638732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743964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743964</v>
      </c>
      <c r="O13" s="43">
        <f t="shared" si="1"/>
        <v>302.67046379170057</v>
      </c>
      <c r="P13" s="10"/>
    </row>
    <row r="14" spans="1:133">
      <c r="A14" s="12"/>
      <c r="B14" s="44">
        <v>521</v>
      </c>
      <c r="C14" s="20" t="s">
        <v>27</v>
      </c>
      <c r="D14" s="46">
        <v>719115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719115</v>
      </c>
      <c r="O14" s="47">
        <f t="shared" si="1"/>
        <v>292.56102522375915</v>
      </c>
      <c r="P14" s="9"/>
    </row>
    <row r="15" spans="1:133">
      <c r="A15" s="12"/>
      <c r="B15" s="44">
        <v>522</v>
      </c>
      <c r="C15" s="20" t="s">
        <v>28</v>
      </c>
      <c r="D15" s="46">
        <v>24849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24849</v>
      </c>
      <c r="O15" s="47">
        <f t="shared" si="1"/>
        <v>10.109438567941416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SUM(D17:D19)</f>
        <v>221834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1060054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1281888</v>
      </c>
      <c r="O16" s="43">
        <f t="shared" si="1"/>
        <v>521.51668022782746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379444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379444</v>
      </c>
      <c r="O17" s="47">
        <f t="shared" si="1"/>
        <v>154.37103336045564</v>
      </c>
      <c r="P17" s="9"/>
    </row>
    <row r="18" spans="1:119">
      <c r="A18" s="12"/>
      <c r="B18" s="44">
        <v>534</v>
      </c>
      <c r="C18" s="20" t="s">
        <v>60</v>
      </c>
      <c r="D18" s="46">
        <v>221834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221834</v>
      </c>
      <c r="O18" s="47">
        <f t="shared" si="1"/>
        <v>90.249796582587464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680610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680610</v>
      </c>
      <c r="O19" s="47">
        <f t="shared" si="1"/>
        <v>276.89585028478439</v>
      </c>
      <c r="P19" s="9"/>
    </row>
    <row r="20" spans="1:119" ht="15.75">
      <c r="A20" s="28" t="s">
        <v>35</v>
      </c>
      <c r="B20" s="29"/>
      <c r="C20" s="30"/>
      <c r="D20" s="31">
        <f t="shared" ref="D20:M20" si="6">SUM(D21:D22)</f>
        <v>625994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625994</v>
      </c>
      <c r="O20" s="43">
        <f t="shared" si="1"/>
        <v>254.67615947925142</v>
      </c>
      <c r="P20" s="10"/>
    </row>
    <row r="21" spans="1:119">
      <c r="A21" s="12"/>
      <c r="B21" s="44">
        <v>541</v>
      </c>
      <c r="C21" s="20" t="s">
        <v>61</v>
      </c>
      <c r="D21" s="46">
        <v>538845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538845</v>
      </c>
      <c r="O21" s="47">
        <f t="shared" si="1"/>
        <v>219.22091131000815</v>
      </c>
      <c r="P21" s="9"/>
    </row>
    <row r="22" spans="1:119">
      <c r="A22" s="12"/>
      <c r="B22" s="44">
        <v>549</v>
      </c>
      <c r="C22" s="20" t="s">
        <v>68</v>
      </c>
      <c r="D22" s="46">
        <v>87149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87149</v>
      </c>
      <c r="O22" s="47">
        <f t="shared" si="1"/>
        <v>35.455248169243291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SUM(D24:D24)</f>
        <v>12000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12000</v>
      </c>
      <c r="O23" s="43">
        <f t="shared" si="1"/>
        <v>4.8820179007323024</v>
      </c>
      <c r="P23" s="10"/>
    </row>
    <row r="24" spans="1:119">
      <c r="A24" s="13"/>
      <c r="B24" s="45">
        <v>559</v>
      </c>
      <c r="C24" s="21" t="s">
        <v>69</v>
      </c>
      <c r="D24" s="46">
        <v>12000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12000</v>
      </c>
      <c r="O24" s="47">
        <f t="shared" si="1"/>
        <v>4.8820179007323024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24055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24055</v>
      </c>
      <c r="O25" s="43">
        <f t="shared" si="1"/>
        <v>9.7864117168429612</v>
      </c>
      <c r="P25" s="9"/>
    </row>
    <row r="26" spans="1:119">
      <c r="A26" s="12"/>
      <c r="B26" s="44">
        <v>572</v>
      </c>
      <c r="C26" s="20" t="s">
        <v>62</v>
      </c>
      <c r="D26" s="46">
        <v>24055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24055</v>
      </c>
      <c r="O26" s="47">
        <f t="shared" si="1"/>
        <v>9.7864117168429612</v>
      </c>
      <c r="P26" s="9"/>
    </row>
    <row r="27" spans="1:119" ht="15.75">
      <c r="A27" s="28" t="s">
        <v>63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215646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215646</v>
      </c>
      <c r="O27" s="43">
        <f t="shared" si="1"/>
        <v>87.732302685109843</v>
      </c>
      <c r="P27" s="9"/>
    </row>
    <row r="28" spans="1:119">
      <c r="A28" s="12"/>
      <c r="B28" s="44">
        <v>581</v>
      </c>
      <c r="C28" s="20" t="s">
        <v>64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11000</v>
      </c>
      <c r="O28" s="47">
        <f t="shared" si="1"/>
        <v>4.4751830756712776</v>
      </c>
      <c r="P28" s="9"/>
    </row>
    <row r="29" spans="1:119" ht="15.75" thickBot="1">
      <c r="A29" s="12"/>
      <c r="B29" s="44">
        <v>591</v>
      </c>
      <c r="C29" s="20" t="s">
        <v>65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204646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204646</v>
      </c>
      <c r="O29" s="47">
        <f t="shared" si="1"/>
        <v>83.257119609438561</v>
      </c>
      <c r="P29" s="9"/>
    </row>
    <row r="30" spans="1:119" ht="16.5" thickBot="1">
      <c r="A30" s="14" t="s">
        <v>10</v>
      </c>
      <c r="B30" s="23"/>
      <c r="C30" s="22"/>
      <c r="D30" s="15">
        <f>SUM(D5,D13,D16,D20,D23,D25,D27)</f>
        <v>2041840</v>
      </c>
      <c r="E30" s="15">
        <f t="shared" ref="E30:M30" si="10">SUM(E5,E13,E16,E20,E23,E25,E27)</f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1275700</v>
      </c>
      <c r="J30" s="15">
        <f t="shared" si="10"/>
        <v>0</v>
      </c>
      <c r="K30" s="15">
        <f t="shared" si="10"/>
        <v>127996</v>
      </c>
      <c r="L30" s="15">
        <f t="shared" si="10"/>
        <v>0</v>
      </c>
      <c r="M30" s="15">
        <f t="shared" si="10"/>
        <v>0</v>
      </c>
      <c r="N30" s="15">
        <f t="shared" si="4"/>
        <v>3445536</v>
      </c>
      <c r="O30" s="37">
        <f t="shared" si="1"/>
        <v>1401.7640358014646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70</v>
      </c>
      <c r="M32" s="160"/>
      <c r="N32" s="160"/>
      <c r="O32" s="41">
        <v>2458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49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2024-12-09T19:17:25Z</cp:lastPrinted>
  <dcterms:created xsi:type="dcterms:W3CDTF">2000-08-31T21:26:31Z</dcterms:created>
  <dcterms:modified xsi:type="dcterms:W3CDTF">2024-12-09T19:17:32Z</dcterms:modified>
</cp:coreProperties>
</file>