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8" documentId="11_3DEF7E989017DFA57893BAFD501D2279C0D979AE" xr6:coauthVersionLast="47" xr6:coauthVersionMax="47" xr10:uidLastSave="{145B9966-824D-4CA8-B668-B5604D32C74B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7" r:id="rId3"/>
    <sheet name="2020" sheetId="46" r:id="rId4"/>
    <sheet name="2019" sheetId="48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'2008'!$A$1:$O$27</definedName>
    <definedName name="_xlnm.Print_Area" localSheetId="14">'2009'!$A$1:$O$27</definedName>
    <definedName name="_xlnm.Print_Area" localSheetId="13">'2010'!$A$1:$O$27</definedName>
    <definedName name="_xlnm.Print_Area" localSheetId="12">'2011'!$A$1:$O$26</definedName>
    <definedName name="_xlnm.Print_Area" localSheetId="11">'2012'!$A$1:$O$26</definedName>
    <definedName name="_xlnm.Print_Area" localSheetId="10">'2013'!$A$1:$O$27</definedName>
    <definedName name="_xlnm.Print_Area" localSheetId="9">'2014'!$A$1:$O$28</definedName>
    <definedName name="_xlnm.Print_Area" localSheetId="8">'2015'!$A$1:$O$33</definedName>
    <definedName name="_xlnm.Print_Area" localSheetId="7">'2016'!$A$1:$O$29</definedName>
    <definedName name="_xlnm.Print_Area" localSheetId="6">'2017'!$A$1:$O$27</definedName>
    <definedName name="_xlnm.Print_Area" localSheetId="5">'2018'!$A$1:$O$30</definedName>
    <definedName name="_xlnm.Print_Area" localSheetId="4">'2019'!$A$1:$O$79</definedName>
    <definedName name="_xlnm.Print_Area" localSheetId="3">'2020'!$A$1:$O$25</definedName>
    <definedName name="_xlnm.Print_Area" localSheetId="2">'2021'!$A$1:$P$25</definedName>
    <definedName name="_xlnm.Print_Area" localSheetId="1">'2022'!$A$1:$P$27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0" l="1"/>
  <c r="F17" i="50"/>
  <c r="G17" i="50"/>
  <c r="H17" i="50"/>
  <c r="I17" i="50"/>
  <c r="J17" i="50"/>
  <c r="K17" i="50"/>
  <c r="L17" i="50"/>
  <c r="M17" i="50"/>
  <c r="N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N7" i="50"/>
  <c r="M7" i="50"/>
  <c r="L7" i="50"/>
  <c r="K7" i="50"/>
  <c r="J7" i="50"/>
  <c r="I7" i="50"/>
  <c r="H7" i="50"/>
  <c r="G7" i="50"/>
  <c r="F7" i="50"/>
  <c r="E7" i="50"/>
  <c r="D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" i="50" l="1"/>
  <c r="P9" i="50" s="1"/>
  <c r="O15" i="50"/>
  <c r="P15" i="50" s="1"/>
  <c r="O13" i="50"/>
  <c r="P13" i="50" s="1"/>
  <c r="O7" i="50"/>
  <c r="P7" i="50" s="1"/>
  <c r="O5" i="50"/>
  <c r="P5" i="50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F23" i="49" s="1"/>
  <c r="E5" i="49"/>
  <c r="E23" i="49" s="1"/>
  <c r="D5" i="49"/>
  <c r="D23" i="49" s="1"/>
  <c r="O17" i="50" l="1"/>
  <c r="P17" i="50" s="1"/>
  <c r="H23" i="49"/>
  <c r="L23" i="49"/>
  <c r="N23" i="49"/>
  <c r="G23" i="49"/>
  <c r="M23" i="49"/>
  <c r="J23" i="49"/>
  <c r="I23" i="49"/>
  <c r="K23" i="49"/>
  <c r="O21" i="49"/>
  <c r="P21" i="49" s="1"/>
  <c r="O19" i="49"/>
  <c r="P19" i="49" s="1"/>
  <c r="O17" i="49"/>
  <c r="P17" i="49" s="1"/>
  <c r="O13" i="49"/>
  <c r="P13" i="49" s="1"/>
  <c r="O10" i="49"/>
  <c r="P10" i="49" s="1"/>
  <c r="O5" i="49"/>
  <c r="P5" i="49" s="1"/>
  <c r="N74" i="48"/>
  <c r="O74" i="48" s="1"/>
  <c r="N73" i="48"/>
  <c r="O73" i="48" s="1"/>
  <c r="N72" i="48"/>
  <c r="O72" i="48"/>
  <c r="N71" i="48"/>
  <c r="O71" i="48" s="1"/>
  <c r="N70" i="48"/>
  <c r="O70" i="48" s="1"/>
  <c r="N69" i="48"/>
  <c r="O69" i="48" s="1"/>
  <c r="N68" i="48"/>
  <c r="O68" i="48" s="1"/>
  <c r="N67" i="48"/>
  <c r="O67" i="48" s="1"/>
  <c r="N66" i="48"/>
  <c r="O66" i="48"/>
  <c r="N65" i="48"/>
  <c r="O65" i="48" s="1"/>
  <c r="N64" i="48"/>
  <c r="O64" i="48" s="1"/>
  <c r="M63" i="48"/>
  <c r="L63" i="48"/>
  <c r="K63" i="48"/>
  <c r="J63" i="48"/>
  <c r="I63" i="48"/>
  <c r="H63" i="48"/>
  <c r="G63" i="48"/>
  <c r="F63" i="48"/>
  <c r="E63" i="48"/>
  <c r="N63" i="48" s="1"/>
  <c r="O63" i="48" s="1"/>
  <c r="D63" i="48"/>
  <c r="N62" i="48"/>
  <c r="O62" i="48" s="1"/>
  <c r="N61" i="48"/>
  <c r="O61" i="48" s="1"/>
  <c r="N60" i="48"/>
  <c r="O60" i="48" s="1"/>
  <c r="N59" i="48"/>
  <c r="O59" i="48" s="1"/>
  <c r="N58" i="48"/>
  <c r="O58" i="48" s="1"/>
  <c r="N57" i="48"/>
  <c r="O57" i="48" s="1"/>
  <c r="N56" i="48"/>
  <c r="O56" i="48" s="1"/>
  <c r="M55" i="48"/>
  <c r="L55" i="48"/>
  <c r="K55" i="48"/>
  <c r="J55" i="48"/>
  <c r="I55" i="48"/>
  <c r="H55" i="48"/>
  <c r="G55" i="48"/>
  <c r="F55" i="48"/>
  <c r="E55" i="48"/>
  <c r="D55" i="48"/>
  <c r="N55" i="48" s="1"/>
  <c r="O55" i="48" s="1"/>
  <c r="N54" i="48"/>
  <c r="O54" i="48" s="1"/>
  <c r="N53" i="48"/>
  <c r="O53" i="48" s="1"/>
  <c r="N52" i="48"/>
  <c r="O52" i="48"/>
  <c r="N51" i="48"/>
  <c r="O51" i="48" s="1"/>
  <c r="N50" i="48"/>
  <c r="O50" i="48" s="1"/>
  <c r="N49" i="48"/>
  <c r="O49" i="48" s="1"/>
  <c r="M48" i="48"/>
  <c r="L48" i="48"/>
  <c r="K48" i="48"/>
  <c r="J48" i="48"/>
  <c r="I48" i="48"/>
  <c r="H48" i="48"/>
  <c r="G48" i="48"/>
  <c r="F48" i="48"/>
  <c r="E48" i="48"/>
  <c r="D48" i="48"/>
  <c r="N47" i="48"/>
  <c r="O47" i="48" s="1"/>
  <c r="N46" i="48"/>
  <c r="O46" i="48" s="1"/>
  <c r="N45" i="48"/>
  <c r="O45" i="48" s="1"/>
  <c r="N44" i="48"/>
  <c r="O44" i="48" s="1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2" i="48" s="1"/>
  <c r="O42" i="48" s="1"/>
  <c r="N41" i="48"/>
  <c r="O41" i="48" s="1"/>
  <c r="N40" i="48"/>
  <c r="O40" i="48" s="1"/>
  <c r="N39" i="48"/>
  <c r="O39" i="48" s="1"/>
  <c r="N38" i="48"/>
  <c r="O38" i="48"/>
  <c r="N37" i="48"/>
  <c r="O37" i="48" s="1"/>
  <c r="N36" i="48"/>
  <c r="O36" i="48" s="1"/>
  <c r="M35" i="48"/>
  <c r="L35" i="48"/>
  <c r="K35" i="48"/>
  <c r="N35" i="48" s="1"/>
  <c r="O35" i="48" s="1"/>
  <c r="J35" i="48"/>
  <c r="I35" i="48"/>
  <c r="H35" i="48"/>
  <c r="G35" i="48"/>
  <c r="F35" i="48"/>
  <c r="E35" i="48"/>
  <c r="D35" i="48"/>
  <c r="N34" i="48"/>
  <c r="O34" i="48" s="1"/>
  <c r="N33" i="48"/>
  <c r="O33" i="48" s="1"/>
  <c r="N32" i="48"/>
  <c r="O32" i="48" s="1"/>
  <c r="N31" i="48"/>
  <c r="O31" i="48"/>
  <c r="N30" i="48"/>
  <c r="O30" i="48" s="1"/>
  <c r="N29" i="48"/>
  <c r="O29" i="48" s="1"/>
  <c r="N28" i="48"/>
  <c r="O28" i="48" s="1"/>
  <c r="N27" i="48"/>
  <c r="O27" i="48" s="1"/>
  <c r="N26" i="48"/>
  <c r="O26" i="48" s="1"/>
  <c r="M25" i="48"/>
  <c r="L25" i="48"/>
  <c r="K25" i="48"/>
  <c r="J25" i="48"/>
  <c r="I25" i="48"/>
  <c r="H25" i="48"/>
  <c r="G25" i="48"/>
  <c r="F25" i="48"/>
  <c r="E25" i="48"/>
  <c r="D25" i="48"/>
  <c r="N24" i="48"/>
  <c r="O24" i="48" s="1"/>
  <c r="N23" i="48"/>
  <c r="O23" i="48" s="1"/>
  <c r="N22" i="48"/>
  <c r="O22" i="48" s="1"/>
  <c r="N21" i="48"/>
  <c r="O21" i="48" s="1"/>
  <c r="N20" i="48"/>
  <c r="O20" i="48" s="1"/>
  <c r="N19" i="48"/>
  <c r="O19" i="48" s="1"/>
  <c r="N18" i="48"/>
  <c r="O18" i="48" s="1"/>
  <c r="N17" i="48"/>
  <c r="O17" i="48" s="1"/>
  <c r="N16" i="48"/>
  <c r="O16" i="48" s="1"/>
  <c r="M15" i="48"/>
  <c r="M75" i="48" s="1"/>
  <c r="L15" i="48"/>
  <c r="K15" i="48"/>
  <c r="J15" i="48"/>
  <c r="I15" i="48"/>
  <c r="H15" i="48"/>
  <c r="G15" i="48"/>
  <c r="F15" i="48"/>
  <c r="E15" i="48"/>
  <c r="D15" i="48"/>
  <c r="N15" i="48" s="1"/>
  <c r="O15" i="48" s="1"/>
  <c r="N14" i="48"/>
  <c r="O14" i="48" s="1"/>
  <c r="N13" i="48"/>
  <c r="O13" i="48" s="1"/>
  <c r="N12" i="48"/>
  <c r="O12" i="48" s="1"/>
  <c r="N11" i="48"/>
  <c r="O11" i="48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J75" i="48"/>
  <c r="I5" i="48"/>
  <c r="H5" i="48"/>
  <c r="G5" i="48"/>
  <c r="F5" i="48"/>
  <c r="E5" i="48"/>
  <c r="D5" i="48"/>
  <c r="N21" i="47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E21" i="47" s="1"/>
  <c r="D13" i="47"/>
  <c r="O12" i="47"/>
  <c r="P12" i="47" s="1"/>
  <c r="O11" i="47"/>
  <c r="P11" i="47"/>
  <c r="N10" i="47"/>
  <c r="M10" i="47"/>
  <c r="L10" i="47"/>
  <c r="K10" i="47"/>
  <c r="O10" i="47" s="1"/>
  <c r="P10" i="47" s="1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I21" i="47" s="1"/>
  <c r="H5" i="47"/>
  <c r="H21" i="47" s="1"/>
  <c r="G5" i="47"/>
  <c r="G21" i="47" s="1"/>
  <c r="F5" i="47"/>
  <c r="E5" i="47"/>
  <c r="D5" i="47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 s="1"/>
  <c r="N14" i="46"/>
  <c r="O14" i="46" s="1"/>
  <c r="M13" i="46"/>
  <c r="M21" i="46" s="1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/>
  <c r="N8" i="46"/>
  <c r="O8" i="46"/>
  <c r="N7" i="46"/>
  <c r="O7" i="46" s="1"/>
  <c r="N6" i="46"/>
  <c r="O6" i="46" s="1"/>
  <c r="M5" i="46"/>
  <c r="L5" i="46"/>
  <c r="K5" i="46"/>
  <c r="J5" i="46"/>
  <c r="J21" i="46" s="1"/>
  <c r="I5" i="46"/>
  <c r="H5" i="46"/>
  <c r="G5" i="46"/>
  <c r="F5" i="46"/>
  <c r="E5" i="46"/>
  <c r="D5" i="46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M10" i="44"/>
  <c r="L10" i="44"/>
  <c r="K10" i="44"/>
  <c r="J10" i="44"/>
  <c r="I10" i="44"/>
  <c r="N10" i="44" s="1"/>
  <c r="O10" i="44" s="1"/>
  <c r="H10" i="44"/>
  <c r="G10" i="44"/>
  <c r="F10" i="44"/>
  <c r="E10" i="44"/>
  <c r="D10" i="44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G26" i="44" s="1"/>
  <c r="F5" i="44"/>
  <c r="E5" i="44"/>
  <c r="D5" i="44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E23" i="43" s="1"/>
  <c r="D5" i="43"/>
  <c r="D23" i="43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 s="1"/>
  <c r="M21" i="41"/>
  <c r="M27" i="41" s="1"/>
  <c r="L21" i="41"/>
  <c r="K21" i="41"/>
  <c r="J21" i="41"/>
  <c r="I21" i="41"/>
  <c r="H21" i="41"/>
  <c r="G21" i="41"/>
  <c r="F21" i="41"/>
  <c r="E21" i="41"/>
  <c r="D21" i="41"/>
  <c r="N20" i="41"/>
  <c r="O20" i="41"/>
  <c r="M19" i="41"/>
  <c r="L19" i="41"/>
  <c r="K19" i="41"/>
  <c r="J19" i="41"/>
  <c r="I19" i="41"/>
  <c r="H19" i="41"/>
  <c r="G19" i="41"/>
  <c r="G27" i="41" s="1"/>
  <c r="F19" i="41"/>
  <c r="E19" i="41"/>
  <c r="D19" i="41"/>
  <c r="N19" i="41" s="1"/>
  <c r="O19" i="41" s="1"/>
  <c r="N18" i="41"/>
  <c r="O18" i="41" s="1"/>
  <c r="M17" i="41"/>
  <c r="L17" i="41"/>
  <c r="K17" i="41"/>
  <c r="J17" i="41"/>
  <c r="I17" i="41"/>
  <c r="H17" i="41"/>
  <c r="G17" i="41"/>
  <c r="F17" i="41"/>
  <c r="N17" i="41" s="1"/>
  <c r="O17" i="41" s="1"/>
  <c r="E17" i="41"/>
  <c r="D17" i="41"/>
  <c r="N16" i="41"/>
  <c r="O16" i="41"/>
  <c r="N15" i="41"/>
  <c r="O15" i="41" s="1"/>
  <c r="N14" i="41"/>
  <c r="O14" i="41"/>
  <c r="M13" i="41"/>
  <c r="L13" i="41"/>
  <c r="K13" i="41"/>
  <c r="J13" i="41"/>
  <c r="J27" i="41" s="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M9" i="41"/>
  <c r="L9" i="41"/>
  <c r="K9" i="41"/>
  <c r="J9" i="41"/>
  <c r="I9" i="41"/>
  <c r="I27" i="41" s="1"/>
  <c r="H9" i="41"/>
  <c r="G9" i="41"/>
  <c r="F9" i="41"/>
  <c r="E9" i="41"/>
  <c r="E27" i="41" s="1"/>
  <c r="D9" i="41"/>
  <c r="N8" i="41"/>
  <c r="O8" i="41" s="1"/>
  <c r="N7" i="41"/>
  <c r="O7" i="41" s="1"/>
  <c r="N6" i="41"/>
  <c r="O6" i="41"/>
  <c r="M5" i="41"/>
  <c r="L5" i="41"/>
  <c r="K5" i="41"/>
  <c r="K27" i="41" s="1"/>
  <c r="J5" i="41"/>
  <c r="I5" i="41"/>
  <c r="H5" i="41"/>
  <c r="G5" i="41"/>
  <c r="F5" i="41"/>
  <c r="E5" i="41"/>
  <c r="D5" i="4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F19" i="40"/>
  <c r="E19" i="40"/>
  <c r="E29" i="40" s="1"/>
  <c r="D19" i="40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M10" i="40"/>
  <c r="L10" i="40"/>
  <c r="K10" i="40"/>
  <c r="J10" i="40"/>
  <c r="I10" i="40"/>
  <c r="N10" i="40" s="1"/>
  <c r="O10" i="40" s="1"/>
  <c r="H10" i="40"/>
  <c r="G10" i="40"/>
  <c r="F10" i="40"/>
  <c r="E10" i="40"/>
  <c r="D10" i="40"/>
  <c r="N9" i="40"/>
  <c r="O9" i="40"/>
  <c r="N8" i="40"/>
  <c r="O8" i="40"/>
  <c r="N7" i="40"/>
  <c r="O7" i="40" s="1"/>
  <c r="N6" i="40"/>
  <c r="O6" i="40"/>
  <c r="M5" i="40"/>
  <c r="M29" i="40" s="1"/>
  <c r="L5" i="40"/>
  <c r="L29" i="40" s="1"/>
  <c r="K5" i="40"/>
  <c r="K29" i="40" s="1"/>
  <c r="J5" i="40"/>
  <c r="I5" i="40"/>
  <c r="H5" i="40"/>
  <c r="G5" i="40"/>
  <c r="G29" i="40" s="1"/>
  <c r="F5" i="40"/>
  <c r="F29" i="40" s="1"/>
  <c r="E5" i="40"/>
  <c r="D5" i="40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L24" i="39" s="1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 s="1"/>
  <c r="M10" i="39"/>
  <c r="L10" i="39"/>
  <c r="K10" i="39"/>
  <c r="J10" i="39"/>
  <c r="I10" i="39"/>
  <c r="N10" i="39" s="1"/>
  <c r="O10" i="39" s="1"/>
  <c r="H10" i="39"/>
  <c r="G10" i="39"/>
  <c r="F10" i="39"/>
  <c r="E10" i="39"/>
  <c r="D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H24" i="39"/>
  <c r="G5" i="39"/>
  <c r="N5" i="39" s="1"/>
  <c r="O5" i="39" s="1"/>
  <c r="F5" i="39"/>
  <c r="E5" i="39"/>
  <c r="D5" i="39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M9" i="38"/>
  <c r="L9" i="38"/>
  <c r="K9" i="38"/>
  <c r="J9" i="38"/>
  <c r="I9" i="38"/>
  <c r="I23" i="38" s="1"/>
  <c r="H9" i="38"/>
  <c r="G9" i="38"/>
  <c r="F9" i="38"/>
  <c r="E9" i="38"/>
  <c r="D9" i="38"/>
  <c r="N8" i="38"/>
  <c r="O8" i="38" s="1"/>
  <c r="N7" i="38"/>
  <c r="O7" i="38" s="1"/>
  <c r="N6" i="38"/>
  <c r="O6" i="38"/>
  <c r="M5" i="38"/>
  <c r="L5" i="38"/>
  <c r="L23" i="38" s="1"/>
  <c r="K5" i="38"/>
  <c r="J5" i="38"/>
  <c r="I5" i="38"/>
  <c r="H5" i="38"/>
  <c r="G5" i="38"/>
  <c r="F5" i="38"/>
  <c r="F23" i="38"/>
  <c r="E5" i="38"/>
  <c r="E23" i="38" s="1"/>
  <c r="D5" i="38"/>
  <c r="D23" i="38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E23" i="37" s="1"/>
  <c r="D15" i="37"/>
  <c r="N14" i="37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K23" i="37" s="1"/>
  <c r="J5" i="37"/>
  <c r="I5" i="37"/>
  <c r="H5" i="37"/>
  <c r="G5" i="37"/>
  <c r="G23" i="37" s="1"/>
  <c r="F5" i="37"/>
  <c r="E5" i="37"/>
  <c r="D5" i="37"/>
  <c r="N21" i="36"/>
  <c r="O21" i="36" s="1"/>
  <c r="M20" i="36"/>
  <c r="L20" i="36"/>
  <c r="K20" i="36"/>
  <c r="J20" i="36"/>
  <c r="I20" i="36"/>
  <c r="H20" i="36"/>
  <c r="H22" i="36" s="1"/>
  <c r="G20" i="36"/>
  <c r="G22" i="36" s="1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K22" i="36" s="1"/>
  <c r="J14" i="36"/>
  <c r="I14" i="36"/>
  <c r="H14" i="36"/>
  <c r="G14" i="36"/>
  <c r="F14" i="36"/>
  <c r="E14" i="36"/>
  <c r="D14" i="36"/>
  <c r="N13" i="36"/>
  <c r="O13" i="36"/>
  <c r="N12" i="36"/>
  <c r="O12" i="36" s="1"/>
  <c r="N11" i="36"/>
  <c r="O11" i="36" s="1"/>
  <c r="M10" i="36"/>
  <c r="L10" i="36"/>
  <c r="K10" i="36"/>
  <c r="J10" i="36"/>
  <c r="I10" i="36"/>
  <c r="I22" i="36" s="1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22" i="36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D22" i="35" s="1"/>
  <c r="N13" i="35"/>
  <c r="O13" i="35"/>
  <c r="N12" i="35"/>
  <c r="O12" i="35" s="1"/>
  <c r="N11" i="35"/>
  <c r="O11" i="35" s="1"/>
  <c r="M10" i="35"/>
  <c r="M22" i="35" s="1"/>
  <c r="L10" i="35"/>
  <c r="L22" i="35" s="1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N7" i="35"/>
  <c r="O7" i="35" s="1"/>
  <c r="N6" i="35"/>
  <c r="O6" i="35"/>
  <c r="M5" i="35"/>
  <c r="L5" i="35"/>
  <c r="K5" i="35"/>
  <c r="K22" i="35"/>
  <c r="J5" i="35"/>
  <c r="J22" i="35" s="1"/>
  <c r="I5" i="35"/>
  <c r="I22" i="35" s="1"/>
  <c r="H5" i="35"/>
  <c r="H22" i="35" s="1"/>
  <c r="G5" i="35"/>
  <c r="F5" i="35"/>
  <c r="E5" i="35"/>
  <c r="D5" i="35"/>
  <c r="N22" i="34"/>
  <c r="O22" i="34" s="1"/>
  <c r="M21" i="34"/>
  <c r="L21" i="34"/>
  <c r="K21" i="34"/>
  <c r="J21" i="34"/>
  <c r="I21" i="34"/>
  <c r="H21" i="34"/>
  <c r="G21" i="34"/>
  <c r="F21" i="34"/>
  <c r="E21" i="34"/>
  <c r="N21" i="34"/>
  <c r="O21" i="34" s="1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N17" i="34" s="1"/>
  <c r="O17" i="34" s="1"/>
  <c r="F17" i="34"/>
  <c r="E17" i="34"/>
  <c r="D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/>
  <c r="N7" i="34"/>
  <c r="O7" i="34" s="1"/>
  <c r="N6" i="34"/>
  <c r="O6" i="34"/>
  <c r="M5" i="34"/>
  <c r="L5" i="34"/>
  <c r="L23" i="34" s="1"/>
  <c r="K5" i="34"/>
  <c r="K23" i="34" s="1"/>
  <c r="J5" i="34"/>
  <c r="J23" i="34" s="1"/>
  <c r="I5" i="34"/>
  <c r="H5" i="34"/>
  <c r="G5" i="34"/>
  <c r="F5" i="34"/>
  <c r="E5" i="34"/>
  <c r="D5" i="34"/>
  <c r="E21" i="33"/>
  <c r="N21" i="33" s="1"/>
  <c r="O21" i="33" s="1"/>
  <c r="F21" i="33"/>
  <c r="G21" i="33"/>
  <c r="H21" i="33"/>
  <c r="I21" i="33"/>
  <c r="J21" i="33"/>
  <c r="K21" i="33"/>
  <c r="L21" i="33"/>
  <c r="M21" i="33"/>
  <c r="E19" i="33"/>
  <c r="F19" i="33"/>
  <c r="G19" i="33"/>
  <c r="G23" i="33" s="1"/>
  <c r="H19" i="33"/>
  <c r="H23" i="33" s="1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9" i="33"/>
  <c r="F9" i="33"/>
  <c r="G9" i="33"/>
  <c r="H9" i="33"/>
  <c r="I9" i="33"/>
  <c r="J9" i="33"/>
  <c r="K9" i="33"/>
  <c r="L9" i="33"/>
  <c r="M9" i="33"/>
  <c r="E5" i="33"/>
  <c r="F5" i="33"/>
  <c r="G5" i="33"/>
  <c r="H5" i="33"/>
  <c r="I5" i="33"/>
  <c r="J5" i="33"/>
  <c r="K5" i="33"/>
  <c r="K23" i="33" s="1"/>
  <c r="L5" i="33"/>
  <c r="M5" i="33"/>
  <c r="D21" i="33"/>
  <c r="D19" i="33"/>
  <c r="D17" i="33"/>
  <c r="D13" i="33"/>
  <c r="D9" i="33"/>
  <c r="N9" i="33" s="1"/>
  <c r="O9" i="33" s="1"/>
  <c r="D5" i="33"/>
  <c r="D23" i="33" s="1"/>
  <c r="N20" i="33"/>
  <c r="O20" i="33" s="1"/>
  <c r="N22" i="33"/>
  <c r="O22" i="33" s="1"/>
  <c r="N18" i="33"/>
  <c r="O18" i="33"/>
  <c r="N11" i="33"/>
  <c r="O11" i="33"/>
  <c r="N12" i="33"/>
  <c r="O12" i="33" s="1"/>
  <c r="N7" i="33"/>
  <c r="O7" i="33"/>
  <c r="N8" i="33"/>
  <c r="O8" i="33" s="1"/>
  <c r="N6" i="33"/>
  <c r="O6" i="33" s="1"/>
  <c r="N14" i="33"/>
  <c r="O14" i="33" s="1"/>
  <c r="N15" i="33"/>
  <c r="O15" i="33"/>
  <c r="N16" i="33"/>
  <c r="O16" i="33" s="1"/>
  <c r="N10" i="33"/>
  <c r="O10" i="33"/>
  <c r="E24" i="39"/>
  <c r="M23" i="37"/>
  <c r="F27" i="41"/>
  <c r="N10" i="46"/>
  <c r="O10" i="46" s="1"/>
  <c r="M23" i="34" l="1"/>
  <c r="E22" i="36"/>
  <c r="N22" i="36" s="1"/>
  <c r="O22" i="36" s="1"/>
  <c r="N15" i="37"/>
  <c r="O15" i="37" s="1"/>
  <c r="I24" i="39"/>
  <c r="F23" i="43"/>
  <c r="I26" i="44"/>
  <c r="J21" i="47"/>
  <c r="H26" i="44"/>
  <c r="N22" i="44"/>
  <c r="O22" i="44" s="1"/>
  <c r="N48" i="48"/>
  <c r="O48" i="48" s="1"/>
  <c r="F22" i="35"/>
  <c r="N11" i="37"/>
  <c r="O11" i="37" s="1"/>
  <c r="N21" i="37"/>
  <c r="O21" i="37" s="1"/>
  <c r="J23" i="38"/>
  <c r="M24" i="39"/>
  <c r="N9" i="41"/>
  <c r="O9" i="41" s="1"/>
  <c r="K23" i="43"/>
  <c r="E21" i="46"/>
  <c r="E75" i="48"/>
  <c r="K23" i="38"/>
  <c r="K21" i="47"/>
  <c r="F23" i="33"/>
  <c r="E23" i="33"/>
  <c r="N13" i="34"/>
  <c r="O13" i="34" s="1"/>
  <c r="E22" i="35"/>
  <c r="J23" i="43"/>
  <c r="N17" i="43"/>
  <c r="O17" i="43" s="1"/>
  <c r="M26" i="44"/>
  <c r="D21" i="46"/>
  <c r="N19" i="46"/>
  <c r="O19" i="46" s="1"/>
  <c r="N9" i="34"/>
  <c r="O9" i="34" s="1"/>
  <c r="N14" i="39"/>
  <c r="O14" i="39" s="1"/>
  <c r="J24" i="39"/>
  <c r="N23" i="40"/>
  <c r="O23" i="40" s="1"/>
  <c r="N5" i="42"/>
  <c r="O5" i="42" s="1"/>
  <c r="N23" i="42"/>
  <c r="O23" i="42" s="1"/>
  <c r="N21" i="43"/>
  <c r="O21" i="43" s="1"/>
  <c r="F21" i="46"/>
  <c r="D75" i="48"/>
  <c r="N75" i="48" s="1"/>
  <c r="O75" i="48" s="1"/>
  <c r="J26" i="44"/>
  <c r="F25" i="42"/>
  <c r="I29" i="40"/>
  <c r="F23" i="34"/>
  <c r="J22" i="36"/>
  <c r="N5" i="37"/>
  <c r="O5" i="37" s="1"/>
  <c r="N22" i="39"/>
  <c r="O22" i="39" s="1"/>
  <c r="M23" i="43"/>
  <c r="F26" i="44"/>
  <c r="G21" i="46"/>
  <c r="H25" i="42"/>
  <c r="G23" i="38"/>
  <c r="K26" i="44"/>
  <c r="N13" i="46"/>
  <c r="O13" i="46" s="1"/>
  <c r="N9" i="38"/>
  <c r="O9" i="38" s="1"/>
  <c r="G25" i="42"/>
  <c r="I21" i="46"/>
  <c r="L21" i="46"/>
  <c r="N20" i="35"/>
  <c r="O20" i="35" s="1"/>
  <c r="M22" i="36"/>
  <c r="N14" i="36"/>
  <c r="O14" i="36" s="1"/>
  <c r="I23" i="37"/>
  <c r="N27" i="40"/>
  <c r="O27" i="40" s="1"/>
  <c r="N21" i="41"/>
  <c r="O21" i="41" s="1"/>
  <c r="N17" i="42"/>
  <c r="O17" i="42" s="1"/>
  <c r="H75" i="48"/>
  <c r="N19" i="33"/>
  <c r="O19" i="33" s="1"/>
  <c r="F22" i="36"/>
  <c r="N10" i="36"/>
  <c r="O10" i="36" s="1"/>
  <c r="G23" i="43"/>
  <c r="D27" i="41"/>
  <c r="N5" i="36"/>
  <c r="O5" i="36" s="1"/>
  <c r="I23" i="33"/>
  <c r="N23" i="33" s="1"/>
  <c r="O23" i="33" s="1"/>
  <c r="N18" i="36"/>
  <c r="O18" i="36" s="1"/>
  <c r="N17" i="33"/>
  <c r="O17" i="33" s="1"/>
  <c r="D23" i="34"/>
  <c r="J23" i="37"/>
  <c r="H23" i="38"/>
  <c r="N23" i="38" s="1"/>
  <c r="O23" i="38" s="1"/>
  <c r="N20" i="39"/>
  <c r="O20" i="39" s="1"/>
  <c r="I25" i="42"/>
  <c r="K21" i="46"/>
  <c r="I75" i="48"/>
  <c r="F75" i="48"/>
  <c r="L23" i="43"/>
  <c r="N10" i="35"/>
  <c r="O10" i="35" s="1"/>
  <c r="O19" i="47"/>
  <c r="P19" i="47" s="1"/>
  <c r="G75" i="48"/>
  <c r="H29" i="40"/>
  <c r="I23" i="43"/>
  <c r="J25" i="42"/>
  <c r="N17" i="46"/>
  <c r="O17" i="46" s="1"/>
  <c r="L23" i="37"/>
  <c r="K24" i="39"/>
  <c r="K25" i="42"/>
  <c r="N13" i="43"/>
  <c r="O13" i="43" s="1"/>
  <c r="L26" i="44"/>
  <c r="N20" i="44"/>
  <c r="O20" i="44" s="1"/>
  <c r="M21" i="47"/>
  <c r="N10" i="42"/>
  <c r="O10" i="42" s="1"/>
  <c r="L22" i="36"/>
  <c r="M23" i="38"/>
  <c r="E23" i="34"/>
  <c r="N23" i="34" s="1"/>
  <c r="O23" i="34" s="1"/>
  <c r="N5" i="35"/>
  <c r="O5" i="35" s="1"/>
  <c r="O13" i="47"/>
  <c r="P13" i="47" s="1"/>
  <c r="N20" i="36"/>
  <c r="O20" i="36" s="1"/>
  <c r="D24" i="39"/>
  <c r="N24" i="39" s="1"/>
  <c r="O24" i="39" s="1"/>
  <c r="N21" i="40"/>
  <c r="O21" i="40" s="1"/>
  <c r="N25" i="41"/>
  <c r="O25" i="41" s="1"/>
  <c r="L25" i="42"/>
  <c r="N21" i="42"/>
  <c r="O21" i="42" s="1"/>
  <c r="D21" i="47"/>
  <c r="K75" i="48"/>
  <c r="O17" i="47"/>
  <c r="P17" i="47" s="1"/>
  <c r="D29" i="40"/>
  <c r="N29" i="40" s="1"/>
  <c r="O29" i="40" s="1"/>
  <c r="H23" i="43"/>
  <c r="N23" i="43" s="1"/>
  <c r="O23" i="43" s="1"/>
  <c r="N18" i="44"/>
  <c r="O18" i="44" s="1"/>
  <c r="J23" i="33"/>
  <c r="H21" i="46"/>
  <c r="J29" i="40"/>
  <c r="M23" i="33"/>
  <c r="H23" i="34"/>
  <c r="N19" i="38"/>
  <c r="O19" i="38" s="1"/>
  <c r="G24" i="39"/>
  <c r="H27" i="41"/>
  <c r="M25" i="42"/>
  <c r="N19" i="43"/>
  <c r="O19" i="43" s="1"/>
  <c r="D26" i="44"/>
  <c r="N26" i="44" s="1"/>
  <c r="O26" i="44" s="1"/>
  <c r="N24" i="44"/>
  <c r="O24" i="44" s="1"/>
  <c r="L21" i="47"/>
  <c r="G23" i="34"/>
  <c r="H23" i="37"/>
  <c r="N5" i="38"/>
  <c r="O5" i="38" s="1"/>
  <c r="L23" i="33"/>
  <c r="N13" i="33"/>
  <c r="O13" i="33" s="1"/>
  <c r="I23" i="34"/>
  <c r="F24" i="39"/>
  <c r="E25" i="42"/>
  <c r="E26" i="44"/>
  <c r="F21" i="47"/>
  <c r="O21" i="47" s="1"/>
  <c r="P21" i="47" s="1"/>
  <c r="L75" i="48"/>
  <c r="O23" i="49"/>
  <c r="P23" i="49" s="1"/>
  <c r="N10" i="43"/>
  <c r="O10" i="43" s="1"/>
  <c r="N5" i="41"/>
  <c r="O5" i="41" s="1"/>
  <c r="N19" i="40"/>
  <c r="O19" i="40" s="1"/>
  <c r="D23" i="37"/>
  <c r="N19" i="34"/>
  <c r="O19" i="34" s="1"/>
  <c r="N18" i="39"/>
  <c r="O18" i="39" s="1"/>
  <c r="N5" i="34"/>
  <c r="O5" i="34" s="1"/>
  <c r="N14" i="35"/>
  <c r="O14" i="35" s="1"/>
  <c r="F23" i="37"/>
  <c r="N5" i="48"/>
  <c r="O5" i="48" s="1"/>
  <c r="O5" i="47"/>
  <c r="P5" i="47" s="1"/>
  <c r="N5" i="46"/>
  <c r="O5" i="46" s="1"/>
  <c r="N5" i="44"/>
  <c r="O5" i="44" s="1"/>
  <c r="N5" i="40"/>
  <c r="O5" i="40" s="1"/>
  <c r="N14" i="40"/>
  <c r="O14" i="40" s="1"/>
  <c r="N13" i="44"/>
  <c r="O13" i="44" s="1"/>
  <c r="N5" i="43"/>
  <c r="O5" i="43" s="1"/>
  <c r="N13" i="42"/>
  <c r="O13" i="42" s="1"/>
  <c r="N13" i="41"/>
  <c r="O13" i="41" s="1"/>
  <c r="G22" i="35"/>
  <c r="N22" i="35" s="1"/>
  <c r="O22" i="35" s="1"/>
  <c r="D25" i="42"/>
  <c r="N25" i="48"/>
  <c r="O25" i="48" s="1"/>
  <c r="N13" i="38"/>
  <c r="O13" i="38" s="1"/>
  <c r="L27" i="41"/>
  <c r="N27" i="41" s="1"/>
  <c r="O27" i="41" s="1"/>
  <c r="N5" i="33"/>
  <c r="O5" i="33" s="1"/>
  <c r="N25" i="42" l="1"/>
  <c r="O25" i="42" s="1"/>
  <c r="N21" i="46"/>
  <c r="O21" i="46" s="1"/>
  <c r="N23" i="37"/>
  <c r="O23" i="37" s="1"/>
</calcChain>
</file>

<file path=xl/sharedStrings.xml><?xml version="1.0" encoding="utf-8"?>
<sst xmlns="http://schemas.openxmlformats.org/spreadsheetml/2006/main" count="722" uniqueCount="133">
  <si>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</si>
  <si>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</si>
  <si>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</si>
  <si>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</si>
  <si>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</si>
  <si>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</si>
  <si>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</si>
  <si>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</si>
  <si>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</si>
  <si>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</si>
  <si>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</si>
  <si>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</si>
  <si>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</si>
  <si>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</si>
  <si>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</si>
  <si>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</si>
  <si>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</si>
  <si>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</si>
  <si>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</si>
  <si>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</si>
  <si>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</si>
  <si>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</si>
  <si>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</si>
  <si>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</si>
  <si>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</si>
  <si>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</si>
  <si>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</si>
  <si>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</si>
  <si>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</si>
  <si>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</si>
  <si>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</si>
  <si>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</si>
  <si>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Human Services</t>
  </si>
  <si>
    <t>Other Human Services</t>
  </si>
  <si>
    <t>Culture / Recreation</t>
  </si>
  <si>
    <t>Parks and Recreation</t>
  </si>
  <si>
    <t>2009 Municipal Population:</t>
  </si>
  <si>
    <t>Mayo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</si>
  <si>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</si>
  <si>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</si>
  <si>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</si>
  <si>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</si>
  <si>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</si>
  <si>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</si>
  <si>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</si>
  <si>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</si>
  <si>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</si>
  <si>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Executive</t>
  </si>
  <si>
    <t>Other Uses and Non-Operating</t>
  </si>
  <si>
    <t>Inter-Fund Group Transfers Out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</si>
  <si>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</si>
  <si>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</si>
  <si>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</si>
  <si>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</si>
  <si>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</si>
  <si>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</si>
  <si>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</si>
  <si>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</si>
  <si>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</si>
  <si>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Non-Operating Interest Expense</t>
  </si>
  <si>
    <t>2014 Municipal Population:</t>
  </si>
  <si>
    <t>Local Fiscal Year Ended September 30, 2015</t>
  </si>
  <si>
    <t>Other Physical Environment</t>
  </si>
  <si>
    <t>Economic Environment</t>
  </si>
  <si>
    <t>Housing and Urban Development</t>
  </si>
  <si>
    <t>Health</t>
  </si>
  <si>
    <t>Interfund Transfers Out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</si>
  <si>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</si>
  <si>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</si>
  <si>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</si>
  <si>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</si>
  <si>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</si>
  <si>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</si>
  <si>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</si>
  <si>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</si>
  <si>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Water / Sewer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</si>
  <si>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</si>
  <si>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</si>
  <si>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</si>
  <si>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</si>
  <si>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</si>
  <si>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</si>
  <si>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</si>
  <si>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</si>
  <si>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</si>
  <si>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</si>
  <si>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Comprehensive Planning</t>
  </si>
  <si>
    <t>Non-Court Information Systems</t>
  </si>
  <si>
    <t>Debt Service Payments</t>
  </si>
  <si>
    <t>Pension Benefits</t>
  </si>
  <si>
    <t>Detention / Corrections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</si>
  <si>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</si>
  <si>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</si>
  <si>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</si>
  <si>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</si>
  <si>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</si>
  <si>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</si>
  <si>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Gas Utility Services</t>
  </si>
  <si>
    <t>Conservation / Resource Management</t>
  </si>
  <si>
    <t>Flood Control / Stormwater Control</t>
  </si>
  <si>
    <t>Airports</t>
  </si>
  <si>
    <t>Water</t>
  </si>
  <si>
    <t>Mass Transit</t>
  </si>
  <si>
    <t>Parking Facilities</t>
  </si>
  <si>
    <t>Other Transportation</t>
  </si>
  <si>
    <t>Employment Development</t>
  </si>
  <si>
    <t>Industry Development</t>
  </si>
  <si>
    <t>Veterans Services</t>
  </si>
  <si>
    <t>Other Economic Environment</t>
  </si>
  <si>
    <t>Hospitals</t>
  </si>
  <si>
    <t>Mental Health</t>
  </si>
  <si>
    <t>Public Assistance</t>
  </si>
  <si>
    <t>Developmental Disabilities</t>
  </si>
  <si>
    <t>Libraries</t>
  </si>
  <si>
    <t>Cultural Services</t>
  </si>
  <si>
    <t>Special Events</t>
  </si>
  <si>
    <t>Special Facilities</t>
  </si>
  <si>
    <t>Charter Schools</t>
  </si>
  <si>
    <t>Other Culture / Recreation</t>
  </si>
  <si>
    <t>Installment Purchase Acquisitions</t>
  </si>
  <si>
    <t>Capital Lease Acquisitions</t>
  </si>
  <si>
    <t>Payment to Refunded Bond Escrow Agent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</si>
  <si>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</si>
  <si>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</si>
  <si>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</si>
  <si>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</si>
  <si>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Extraordinary Items (Loss)</t>
  </si>
  <si>
    <t>Special Items (Loss)</t>
  </si>
  <si>
    <t>Local Fiscal Year Ended September 30, 2022</t>
  </si>
  <si>
    <t>Proprietary - Non-Operating Interest Expense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</si>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</sst>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10CC0-3FBC-47C2-AE69-A1EDF12D2EAE}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131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82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83</v>
      </c>
      <c r="N4" s="98" t="s">
        <v>5</v>
      </c>
      <c r="O4" s="98" t="s">
        <v>84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SUM(D6:D6)</f>
        <v>321651</v>
      </c>
      <c r="E5" s="103">
        <f>SUM(E6:E6)</f>
        <v>0</v>
      </c>
      <c r="F5" s="103">
        <f>SUM(F6:F6)</f>
        <v>0</v>
      </c>
      <c r="G5" s="103">
        <f>SUM(G6:G6)</f>
        <v>0</v>
      </c>
      <c r="H5" s="103">
        <f>SUM(H6:H6)</f>
        <v>0</v>
      </c>
      <c r="I5" s="103">
        <f>SUM(I6:I6)</f>
        <v>0</v>
      </c>
      <c r="J5" s="103">
        <f>SUM(J6:J6)</f>
        <v>0</v>
      </c>
      <c r="K5" s="103">
        <f>SUM(K6:K6)</f>
        <v>0</v>
      </c>
      <c r="L5" s="103">
        <f>SUM(L6:L6)</f>
        <v>0</v>
      </c>
      <c r="M5" s="103">
        <f>SUM(M6:M6)</f>
        <v>0</v>
      </c>
      <c r="N5" s="103">
        <f>SUM(N6:N6)</f>
        <v>0</v>
      </c>
      <c r="O5" s="104">
        <f>SUM(D5:N5)</f>
        <v>321651</v>
      </c>
      <c r="P5" s="105">
        <f>(O5/P$19)</f>
        <v>294.28270814272645</v>
      </c>
      <c r="Q5" s="106"/>
    </row>
    <row r="6" spans="1:134">
      <c r="A6" s="108"/>
      <c r="B6" s="109">
        <v>513</v>
      </c>
      <c r="C6" s="110" t="s">
        <v>20</v>
      </c>
      <c r="D6" s="111">
        <v>321651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0">SUM(D6:N6)</f>
        <v>321651</v>
      </c>
      <c r="P6" s="112">
        <f>(O6/P$19)</f>
        <v>294.28270814272645</v>
      </c>
      <c r="Q6" s="113"/>
    </row>
    <row r="7" spans="1:134" ht="15.75">
      <c r="A7" s="114" t="s">
        <v>22</v>
      </c>
      <c r="B7" s="115"/>
      <c r="C7" s="116"/>
      <c r="D7" s="117">
        <f>SUM(D8:D8)</f>
        <v>32000</v>
      </c>
      <c r="E7" s="117">
        <f>SUM(E8:E8)</f>
        <v>0</v>
      </c>
      <c r="F7" s="117">
        <f>SUM(F8:F8)</f>
        <v>0</v>
      </c>
      <c r="G7" s="117">
        <f>SUM(G8:G8)</f>
        <v>0</v>
      </c>
      <c r="H7" s="117">
        <f>SUM(H8:H8)</f>
        <v>0</v>
      </c>
      <c r="I7" s="117">
        <f>SUM(I8:I8)</f>
        <v>0</v>
      </c>
      <c r="J7" s="117">
        <f>SUM(J8:J8)</f>
        <v>0</v>
      </c>
      <c r="K7" s="117">
        <f>SUM(K8:K8)</f>
        <v>0</v>
      </c>
      <c r="L7" s="117">
        <f>SUM(L8:L8)</f>
        <v>0</v>
      </c>
      <c r="M7" s="117">
        <f>SUM(M8:M8)</f>
        <v>0</v>
      </c>
      <c r="N7" s="117">
        <f>SUM(N8:N8)</f>
        <v>0</v>
      </c>
      <c r="O7" s="118">
        <f>SUM(D7:N7)</f>
        <v>32000</v>
      </c>
      <c r="P7" s="119">
        <f>(O7/P$19)</f>
        <v>29.277218664226897</v>
      </c>
      <c r="Q7" s="120"/>
    </row>
    <row r="8" spans="1:134">
      <c r="A8" s="108"/>
      <c r="B8" s="109">
        <v>521</v>
      </c>
      <c r="C8" s="110" t="s">
        <v>23</v>
      </c>
      <c r="D8" s="111">
        <v>32000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>SUM(D8:N8)</f>
        <v>32000</v>
      </c>
      <c r="P8" s="112">
        <f>(O8/P$19)</f>
        <v>29.277218664226897</v>
      </c>
      <c r="Q8" s="113"/>
    </row>
    <row r="9" spans="1:134" ht="15.75">
      <c r="A9" s="114" t="s">
        <v>26</v>
      </c>
      <c r="B9" s="115"/>
      <c r="C9" s="116"/>
      <c r="D9" s="117">
        <f>SUM(D10:D12)</f>
        <v>0</v>
      </c>
      <c r="E9" s="117">
        <f>SUM(E10:E12)</f>
        <v>0</v>
      </c>
      <c r="F9" s="117">
        <f>SUM(F10:F12)</f>
        <v>0</v>
      </c>
      <c r="G9" s="117">
        <f>SUM(G10:G12)</f>
        <v>0</v>
      </c>
      <c r="H9" s="117">
        <f>SUM(H10:H12)</f>
        <v>0</v>
      </c>
      <c r="I9" s="117">
        <f>SUM(I10:I12)</f>
        <v>596862</v>
      </c>
      <c r="J9" s="117">
        <f>SUM(J10:J12)</f>
        <v>0</v>
      </c>
      <c r="K9" s="117">
        <f>SUM(K10:K12)</f>
        <v>0</v>
      </c>
      <c r="L9" s="117">
        <f>SUM(L10:L12)</f>
        <v>0</v>
      </c>
      <c r="M9" s="117">
        <f>SUM(M10:M12)</f>
        <v>0</v>
      </c>
      <c r="N9" s="117">
        <f>SUM(N10:N12)</f>
        <v>0</v>
      </c>
      <c r="O9" s="118">
        <f>SUM(D9:N9)</f>
        <v>596862</v>
      </c>
      <c r="P9" s="119">
        <f>(O9/P$19)</f>
        <v>546.07685269899355</v>
      </c>
      <c r="Q9" s="120"/>
    </row>
    <row r="10" spans="1:134">
      <c r="A10" s="108"/>
      <c r="B10" s="109">
        <v>533</v>
      </c>
      <c r="C10" s="110" t="s">
        <v>27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201795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:O16" si="1">SUM(D10:N10)</f>
        <v>201795</v>
      </c>
      <c r="P10" s="112">
        <f>(O10/P$19)</f>
        <v>184.62488563586459</v>
      </c>
      <c r="Q10" s="113"/>
    </row>
    <row r="11" spans="1:134">
      <c r="A11" s="108"/>
      <c r="B11" s="109">
        <v>534</v>
      </c>
      <c r="C11" s="110" t="s">
        <v>28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187200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187200</v>
      </c>
      <c r="P11" s="112">
        <f>(O11/P$19)</f>
        <v>171.27172918572737</v>
      </c>
      <c r="Q11" s="113"/>
    </row>
    <row r="12" spans="1:134">
      <c r="A12" s="108"/>
      <c r="B12" s="109">
        <v>535</v>
      </c>
      <c r="C12" s="110" t="s">
        <v>29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207867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207867</v>
      </c>
      <c r="P12" s="112">
        <f>(O12/P$19)</f>
        <v>190.18023787740165</v>
      </c>
      <c r="Q12" s="113"/>
    </row>
    <row r="13" spans="1:134" ht="15.75">
      <c r="A13" s="114" t="s">
        <v>30</v>
      </c>
      <c r="B13" s="115"/>
      <c r="C13" s="116"/>
      <c r="D13" s="117">
        <f>SUM(D14:D14)</f>
        <v>248981</v>
      </c>
      <c r="E13" s="117">
        <f>SUM(E14:E14)</f>
        <v>0</v>
      </c>
      <c r="F13" s="117">
        <f>SUM(F14:F14)</f>
        <v>0</v>
      </c>
      <c r="G13" s="117">
        <f>SUM(G14:G14)</f>
        <v>0</v>
      </c>
      <c r="H13" s="117">
        <f>SUM(H14:H14)</f>
        <v>0</v>
      </c>
      <c r="I13" s="117">
        <f>SUM(I14:I14)</f>
        <v>0</v>
      </c>
      <c r="J13" s="117">
        <f>SUM(J14:J14)</f>
        <v>0</v>
      </c>
      <c r="K13" s="117">
        <f>SUM(K14:K14)</f>
        <v>0</v>
      </c>
      <c r="L13" s="117">
        <f>SUM(L14:L14)</f>
        <v>0</v>
      </c>
      <c r="M13" s="117">
        <f>SUM(M14:M14)</f>
        <v>0</v>
      </c>
      <c r="N13" s="117">
        <f>SUM(N14:N14)</f>
        <v>0</v>
      </c>
      <c r="O13" s="117">
        <f t="shared" si="1"/>
        <v>248981</v>
      </c>
      <c r="P13" s="119">
        <f>(O13/P$19)</f>
        <v>227.79597438243366</v>
      </c>
      <c r="Q13" s="120"/>
    </row>
    <row r="14" spans="1:134">
      <c r="A14" s="108"/>
      <c r="B14" s="109">
        <v>541</v>
      </c>
      <c r="C14" s="110" t="s">
        <v>31</v>
      </c>
      <c r="D14" s="111">
        <v>248981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248981</v>
      </c>
      <c r="P14" s="112">
        <f>(O14/P$19)</f>
        <v>227.79597438243366</v>
      </c>
      <c r="Q14" s="113"/>
    </row>
    <row r="15" spans="1:134" ht="15.75">
      <c r="A15" s="114" t="s">
        <v>34</v>
      </c>
      <c r="B15" s="115"/>
      <c r="C15" s="116"/>
      <c r="D15" s="117">
        <f>SUM(D16:D16)</f>
        <v>71539</v>
      </c>
      <c r="E15" s="117">
        <f>SUM(E16:E16)</f>
        <v>0</v>
      </c>
      <c r="F15" s="117">
        <f>SUM(F16:F16)</f>
        <v>0</v>
      </c>
      <c r="G15" s="117">
        <f>SUM(G16:G16)</f>
        <v>0</v>
      </c>
      <c r="H15" s="117">
        <f>SUM(H16:H16)</f>
        <v>0</v>
      </c>
      <c r="I15" s="117">
        <f>SUM(I16:I16)</f>
        <v>0</v>
      </c>
      <c r="J15" s="117">
        <f>SUM(J16:J16)</f>
        <v>0</v>
      </c>
      <c r="K15" s="117">
        <f>SUM(K16:K16)</f>
        <v>0</v>
      </c>
      <c r="L15" s="117">
        <f>SUM(L16:L16)</f>
        <v>0</v>
      </c>
      <c r="M15" s="117">
        <f>SUM(M16:M16)</f>
        <v>0</v>
      </c>
      <c r="N15" s="117">
        <f>SUM(N16:N16)</f>
        <v>0</v>
      </c>
      <c r="O15" s="117">
        <f>SUM(D15:N15)</f>
        <v>71539</v>
      </c>
      <c r="P15" s="119">
        <f>(O15/P$19)</f>
        <v>65.451967063129004</v>
      </c>
      <c r="Q15" s="113"/>
    </row>
    <row r="16" spans="1:134" ht="15.75" thickBot="1">
      <c r="A16" s="108"/>
      <c r="B16" s="109">
        <v>572</v>
      </c>
      <c r="C16" s="110" t="s">
        <v>35</v>
      </c>
      <c r="D16" s="111">
        <v>71539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71539</v>
      </c>
      <c r="P16" s="112">
        <f>(O16/P$19)</f>
        <v>65.451967063129004</v>
      </c>
      <c r="Q16" s="113"/>
    </row>
    <row r="17" spans="1:120" ht="16.5" thickBot="1">
      <c r="A17" s="121" t="s">
        <v>10</v>
      </c>
      <c r="B17" s="122"/>
      <c r="C17" s="123"/>
      <c r="D17" s="124">
        <f>SUM(D5,D7,D9,D13,D15)</f>
        <v>674171</v>
      </c>
      <c r="E17" s="124">
        <f t="shared" ref="E17:N17" si="2">SUM(E5,E7,E9,E13,E15)</f>
        <v>0</v>
      </c>
      <c r="F17" s="124">
        <f t="shared" si="2"/>
        <v>0</v>
      </c>
      <c r="G17" s="124">
        <f t="shared" si="2"/>
        <v>0</v>
      </c>
      <c r="H17" s="124">
        <f t="shared" si="2"/>
        <v>0</v>
      </c>
      <c r="I17" s="124">
        <f t="shared" si="2"/>
        <v>596862</v>
      </c>
      <c r="J17" s="124">
        <f t="shared" si="2"/>
        <v>0</v>
      </c>
      <c r="K17" s="124">
        <f t="shared" si="2"/>
        <v>0</v>
      </c>
      <c r="L17" s="124">
        <f t="shared" si="2"/>
        <v>0</v>
      </c>
      <c r="M17" s="124">
        <f t="shared" si="2"/>
        <v>0</v>
      </c>
      <c r="N17" s="124">
        <f t="shared" si="2"/>
        <v>0</v>
      </c>
      <c r="O17" s="124">
        <f>SUM(D17:N17)</f>
        <v>1271033</v>
      </c>
      <c r="P17" s="125">
        <f>(O17/P$19)</f>
        <v>1162.8847209515095</v>
      </c>
      <c r="Q17" s="106"/>
      <c r="R17" s="12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</row>
    <row r="18" spans="1:120">
      <c r="A18" s="127"/>
      <c r="B18" s="128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30"/>
    </row>
    <row r="19" spans="1:120">
      <c r="A19" s="131"/>
      <c r="B19" s="132"/>
      <c r="C19" s="132"/>
      <c r="D19" s="133"/>
      <c r="E19" s="133"/>
      <c r="F19" s="133"/>
      <c r="G19" s="133"/>
      <c r="H19" s="133"/>
      <c r="I19" s="133"/>
      <c r="J19" s="133"/>
      <c r="K19" s="133"/>
      <c r="L19" s="133"/>
      <c r="M19" s="136" t="s">
        <v>132</v>
      </c>
      <c r="N19" s="136"/>
      <c r="O19" s="136"/>
      <c r="P19" s="134">
        <v>1093</v>
      </c>
    </row>
    <row r="20" spans="1:120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40" t="s">
        <v>40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267589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4" si="1">SUM(D5:M5)</f>
        <v>267589</v>
      </c>
      <c r="O5" s="58">
        <f t="shared" ref="O5:O24" si="2">(N5/O$26)</f>
        <v>223.17681401167638</v>
      </c>
      <c r="P5" s="59"/>
    </row>
    <row r="6" spans="1:133">
      <c r="A6" s="61"/>
      <c r="B6" s="62">
        <v>511</v>
      </c>
      <c r="C6" s="63" t="s">
        <v>19</v>
      </c>
      <c r="D6" s="64">
        <v>72037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72037</v>
      </c>
      <c r="O6" s="65">
        <f t="shared" si="2"/>
        <v>60.080900750625524</v>
      </c>
      <c r="P6" s="66"/>
    </row>
    <row r="7" spans="1:133">
      <c r="A7" s="61"/>
      <c r="B7" s="62">
        <v>513</v>
      </c>
      <c r="C7" s="63" t="s">
        <v>20</v>
      </c>
      <c r="D7" s="64">
        <v>170315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170315</v>
      </c>
      <c r="O7" s="65">
        <f t="shared" si="2"/>
        <v>142.04753961634697</v>
      </c>
      <c r="P7" s="66"/>
    </row>
    <row r="8" spans="1:133">
      <c r="A8" s="61"/>
      <c r="B8" s="62">
        <v>514</v>
      </c>
      <c r="C8" s="63" t="s">
        <v>21</v>
      </c>
      <c r="D8" s="64">
        <v>6237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6237</v>
      </c>
      <c r="O8" s="65">
        <f t="shared" si="2"/>
        <v>5.2018348623853212</v>
      </c>
      <c r="P8" s="66"/>
    </row>
    <row r="9" spans="1:133">
      <c r="A9" s="61"/>
      <c r="B9" s="62">
        <v>519</v>
      </c>
      <c r="C9" s="63" t="s">
        <v>54</v>
      </c>
      <c r="D9" s="64">
        <v>19000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19000</v>
      </c>
      <c r="O9" s="65">
        <f t="shared" si="2"/>
        <v>15.846538782318598</v>
      </c>
      <c r="P9" s="66"/>
    </row>
    <row r="10" spans="1:133" ht="15.75">
      <c r="A10" s="67" t="s">
        <v>22</v>
      </c>
      <c r="B10" s="68"/>
      <c r="C10" s="69"/>
      <c r="D10" s="70">
        <f t="shared" ref="D10:M10" si="3">SUM(D11:D13)</f>
        <v>53309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53309</v>
      </c>
      <c r="O10" s="72">
        <f t="shared" si="2"/>
        <v>44.461217681401166</v>
      </c>
      <c r="P10" s="73"/>
    </row>
    <row r="11" spans="1:133">
      <c r="A11" s="61"/>
      <c r="B11" s="62">
        <v>521</v>
      </c>
      <c r="C11" s="63" t="s">
        <v>23</v>
      </c>
      <c r="D11" s="64">
        <v>32000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32000</v>
      </c>
      <c r="O11" s="65">
        <f t="shared" si="2"/>
        <v>26.688907422852377</v>
      </c>
      <c r="P11" s="66"/>
    </row>
    <row r="12" spans="1:133">
      <c r="A12" s="61"/>
      <c r="B12" s="62">
        <v>522</v>
      </c>
      <c r="C12" s="63" t="s">
        <v>24</v>
      </c>
      <c r="D12" s="64">
        <v>6634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6634</v>
      </c>
      <c r="O12" s="65">
        <f t="shared" si="2"/>
        <v>5.5329441201000833</v>
      </c>
      <c r="P12" s="66"/>
    </row>
    <row r="13" spans="1:133">
      <c r="A13" s="61"/>
      <c r="B13" s="62">
        <v>524</v>
      </c>
      <c r="C13" s="63" t="s">
        <v>25</v>
      </c>
      <c r="D13" s="64">
        <v>14675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14675</v>
      </c>
      <c r="O13" s="65">
        <f t="shared" si="2"/>
        <v>12.239366138448707</v>
      </c>
      <c r="P13" s="66"/>
    </row>
    <row r="14" spans="1:133" ht="15.75">
      <c r="A14" s="67" t="s">
        <v>26</v>
      </c>
      <c r="B14" s="68"/>
      <c r="C14" s="69"/>
      <c r="D14" s="70">
        <f t="shared" ref="D14:M14" si="4">SUM(D15:D17)</f>
        <v>0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437316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437316</v>
      </c>
      <c r="O14" s="72">
        <f t="shared" si="2"/>
        <v>364.73394495412845</v>
      </c>
      <c r="P14" s="73"/>
    </row>
    <row r="15" spans="1:133">
      <c r="A15" s="61"/>
      <c r="B15" s="62">
        <v>533</v>
      </c>
      <c r="C15" s="63" t="s">
        <v>27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119331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119331</v>
      </c>
      <c r="O15" s="65">
        <f t="shared" si="2"/>
        <v>99.525437864887408</v>
      </c>
      <c r="P15" s="66"/>
    </row>
    <row r="16" spans="1:133">
      <c r="A16" s="61"/>
      <c r="B16" s="62">
        <v>534</v>
      </c>
      <c r="C16" s="63" t="s">
        <v>55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144000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144000</v>
      </c>
      <c r="O16" s="65">
        <f t="shared" si="2"/>
        <v>120.10008340283569</v>
      </c>
      <c r="P16" s="66"/>
    </row>
    <row r="17" spans="1:119">
      <c r="A17" s="61"/>
      <c r="B17" s="62">
        <v>535</v>
      </c>
      <c r="C17" s="63" t="s">
        <v>29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173985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173985</v>
      </c>
      <c r="O17" s="65">
        <f t="shared" si="2"/>
        <v>145.10842368640533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SUM(D19:D19)</f>
        <v>89354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89354</v>
      </c>
      <c r="O18" s="72">
        <f t="shared" si="2"/>
        <v>74.523769808173483</v>
      </c>
      <c r="P18" s="73"/>
    </row>
    <row r="19" spans="1:119">
      <c r="A19" s="61"/>
      <c r="B19" s="62">
        <v>541</v>
      </c>
      <c r="C19" s="63" t="s">
        <v>56</v>
      </c>
      <c r="D19" s="64">
        <v>89354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89354</v>
      </c>
      <c r="O19" s="65">
        <f t="shared" si="2"/>
        <v>74.523769808173483</v>
      </c>
      <c r="P19" s="66"/>
    </row>
    <row r="20" spans="1:119" ht="15.75">
      <c r="A20" s="67" t="s">
        <v>34</v>
      </c>
      <c r="B20" s="68"/>
      <c r="C20" s="69"/>
      <c r="D20" s="70">
        <f t="shared" ref="D20:M20" si="6">SUM(D21:D21)</f>
        <v>6150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6150</v>
      </c>
      <c r="O20" s="72">
        <f t="shared" si="2"/>
        <v>5.1292743953294408</v>
      </c>
      <c r="P20" s="66"/>
    </row>
    <row r="21" spans="1:119">
      <c r="A21" s="61"/>
      <c r="B21" s="62">
        <v>572</v>
      </c>
      <c r="C21" s="63" t="s">
        <v>57</v>
      </c>
      <c r="D21" s="64">
        <v>6150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6150</v>
      </c>
      <c r="O21" s="65">
        <f t="shared" si="2"/>
        <v>5.1292743953294408</v>
      </c>
      <c r="P21" s="66"/>
    </row>
    <row r="22" spans="1:119" ht="15.75">
      <c r="A22" s="67" t="s">
        <v>58</v>
      </c>
      <c r="B22" s="68"/>
      <c r="C22" s="69"/>
      <c r="D22" s="70">
        <f t="shared" ref="D22:M22" si="7">SUM(D23:D23)</f>
        <v>0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683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683</v>
      </c>
      <c r="O22" s="72">
        <f t="shared" si="2"/>
        <v>0.56964136780650543</v>
      </c>
      <c r="P22" s="66"/>
    </row>
    <row r="23" spans="1:119" ht="15.75" thickBot="1">
      <c r="A23" s="61"/>
      <c r="B23" s="62">
        <v>591</v>
      </c>
      <c r="C23" s="63" t="s">
        <v>59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683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683</v>
      </c>
      <c r="O23" s="65">
        <f t="shared" si="2"/>
        <v>0.56964136780650543</v>
      </c>
      <c r="P23" s="66"/>
    </row>
    <row r="24" spans="1:119" ht="16.5" thickBot="1">
      <c r="A24" s="74" t="s">
        <v>10</v>
      </c>
      <c r="B24" s="75"/>
      <c r="C24" s="76"/>
      <c r="D24" s="77">
        <f>SUM(D5,D10,D14,D18,D20,D22)</f>
        <v>416402</v>
      </c>
      <c r="E24" s="77">
        <f t="shared" ref="E24:M24" si="8">SUM(E5,E10,E14,E18,E20,E22)</f>
        <v>0</v>
      </c>
      <c r="F24" s="77">
        <f t="shared" si="8"/>
        <v>0</v>
      </c>
      <c r="G24" s="77">
        <f t="shared" si="8"/>
        <v>0</v>
      </c>
      <c r="H24" s="77">
        <f t="shared" si="8"/>
        <v>0</v>
      </c>
      <c r="I24" s="77">
        <f t="shared" si="8"/>
        <v>437999</v>
      </c>
      <c r="J24" s="77">
        <f t="shared" si="8"/>
        <v>0</v>
      </c>
      <c r="K24" s="77">
        <f t="shared" si="8"/>
        <v>0</v>
      </c>
      <c r="L24" s="77">
        <f t="shared" si="8"/>
        <v>0</v>
      </c>
      <c r="M24" s="77">
        <f t="shared" si="8"/>
        <v>0</v>
      </c>
      <c r="N24" s="77">
        <f t="shared" si="1"/>
        <v>854401</v>
      </c>
      <c r="O24" s="78">
        <f t="shared" si="2"/>
        <v>712.5946622185154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4" t="s">
        <v>60</v>
      </c>
      <c r="M26" s="174"/>
      <c r="N26" s="174"/>
      <c r="O26" s="88">
        <v>1199</v>
      </c>
    </row>
    <row r="27" spans="1:119">
      <c r="A27" s="175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</row>
    <row r="28" spans="1:119" ht="15.75" customHeight="1" thickBot="1">
      <c r="A28" s="178" t="s">
        <v>40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8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228921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228921</v>
      </c>
      <c r="O5" s="30">
        <f t="shared" ref="O5:O23" si="2">(N5/O$25)</f>
        <v>188.25740131578948</v>
      </c>
      <c r="P5" s="6"/>
    </row>
    <row r="6" spans="1:133">
      <c r="A6" s="12"/>
      <c r="B6" s="42">
        <v>511</v>
      </c>
      <c r="C6" s="19" t="s">
        <v>19</v>
      </c>
      <c r="D6" s="43">
        <v>69247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69247</v>
      </c>
      <c r="O6" s="44">
        <f t="shared" si="2"/>
        <v>56.946546052631582</v>
      </c>
      <c r="P6" s="9"/>
    </row>
    <row r="7" spans="1:133">
      <c r="A7" s="12"/>
      <c r="B7" s="42">
        <v>512</v>
      </c>
      <c r="C7" s="19" t="s">
        <v>47</v>
      </c>
      <c r="D7" s="43">
        <v>48495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48495</v>
      </c>
      <c r="O7" s="44">
        <f t="shared" si="2"/>
        <v>39.88075657894737</v>
      </c>
      <c r="P7" s="9"/>
    </row>
    <row r="8" spans="1:133">
      <c r="A8" s="12"/>
      <c r="B8" s="42">
        <v>513</v>
      </c>
      <c r="C8" s="19" t="s">
        <v>20</v>
      </c>
      <c r="D8" s="43">
        <v>72747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72747</v>
      </c>
      <c r="O8" s="44">
        <f t="shared" si="2"/>
        <v>59.824835526315788</v>
      </c>
      <c r="P8" s="9"/>
    </row>
    <row r="9" spans="1:133">
      <c r="A9" s="12"/>
      <c r="B9" s="42">
        <v>514</v>
      </c>
      <c r="C9" s="19" t="s">
        <v>21</v>
      </c>
      <c r="D9" s="43">
        <v>3137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3137</v>
      </c>
      <c r="O9" s="44">
        <f t="shared" si="2"/>
        <v>2.5797697368421053</v>
      </c>
      <c r="P9" s="9"/>
    </row>
    <row r="10" spans="1:133">
      <c r="A10" s="12"/>
      <c r="B10" s="42">
        <v>519</v>
      </c>
      <c r="C10" s="19" t="s">
        <v>42</v>
      </c>
      <c r="D10" s="43">
        <v>35295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35295</v>
      </c>
      <c r="O10" s="44">
        <f t="shared" si="2"/>
        <v>29.02549342105263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SUM(D12:D14)</f>
        <v>53671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53671</v>
      </c>
      <c r="O11" s="41">
        <f t="shared" si="2"/>
        <v>44.137335526315788</v>
      </c>
      <c r="P11" s="10"/>
    </row>
    <row r="12" spans="1:133">
      <c r="A12" s="12"/>
      <c r="B12" s="42">
        <v>521</v>
      </c>
      <c r="C12" s="19" t="s">
        <v>23</v>
      </c>
      <c r="D12" s="43">
        <v>32000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32000</v>
      </c>
      <c r="O12" s="44">
        <f t="shared" si="2"/>
        <v>26.315789473684209</v>
      </c>
      <c r="P12" s="9"/>
    </row>
    <row r="13" spans="1:133">
      <c r="A13" s="12"/>
      <c r="B13" s="42">
        <v>522</v>
      </c>
      <c r="C13" s="19" t="s">
        <v>24</v>
      </c>
      <c r="D13" s="43">
        <v>6998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6998</v>
      </c>
      <c r="O13" s="44">
        <f t="shared" si="2"/>
        <v>5.7549342105263159</v>
      </c>
      <c r="P13" s="9"/>
    </row>
    <row r="14" spans="1:133">
      <c r="A14" s="12"/>
      <c r="B14" s="42">
        <v>524</v>
      </c>
      <c r="C14" s="19" t="s">
        <v>25</v>
      </c>
      <c r="D14" s="43">
        <v>14673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14673</v>
      </c>
      <c r="O14" s="44">
        <f t="shared" si="2"/>
        <v>12.066611842105264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446400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446400</v>
      </c>
      <c r="O15" s="41">
        <f t="shared" si="2"/>
        <v>367.10526315789474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119628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119628</v>
      </c>
      <c r="O16" s="44">
        <f t="shared" si="2"/>
        <v>98.378289473684205</v>
      </c>
      <c r="P16" s="9"/>
    </row>
    <row r="17" spans="1:119">
      <c r="A17" s="12"/>
      <c r="B17" s="42">
        <v>534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140000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140000</v>
      </c>
      <c r="O17" s="44">
        <f t="shared" si="2"/>
        <v>115.13157894736842</v>
      </c>
      <c r="P17" s="9"/>
    </row>
    <row r="18" spans="1:119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186772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186772</v>
      </c>
      <c r="O18" s="44">
        <f t="shared" si="2"/>
        <v>153.59539473684211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72390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72390</v>
      </c>
      <c r="O19" s="41">
        <f t="shared" si="2"/>
        <v>59.53125</v>
      </c>
      <c r="P19" s="10"/>
    </row>
    <row r="20" spans="1:119">
      <c r="A20" s="12"/>
      <c r="B20" s="42">
        <v>541</v>
      </c>
      <c r="C20" s="19" t="s">
        <v>31</v>
      </c>
      <c r="D20" s="43">
        <v>72390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72390</v>
      </c>
      <c r="O20" s="44">
        <f t="shared" si="2"/>
        <v>59.53125</v>
      </c>
      <c r="P20" s="9"/>
    </row>
    <row r="21" spans="1:119" ht="15.75">
      <c r="A21" s="26" t="s">
        <v>48</v>
      </c>
      <c r="B21" s="27"/>
      <c r="C21" s="28"/>
      <c r="D21" s="29">
        <f t="shared" ref="D21:M21" si="6">SUM(D22:D22)</f>
        <v>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1920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1920</v>
      </c>
      <c r="O21" s="41">
        <f t="shared" si="2"/>
        <v>1.5789473684210527</v>
      </c>
      <c r="P21" s="9"/>
    </row>
    <row r="22" spans="1:119" ht="15.75" thickBot="1">
      <c r="A22" s="12"/>
      <c r="B22" s="42">
        <v>581</v>
      </c>
      <c r="C22" s="19" t="s">
        <v>49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1920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1920</v>
      </c>
      <c r="O22" s="44">
        <f t="shared" si="2"/>
        <v>1.5789473684210527</v>
      </c>
      <c r="P22" s="9"/>
    </row>
    <row r="23" spans="1:119" ht="16.5" thickBot="1">
      <c r="A23" s="13" t="s">
        <v>10</v>
      </c>
      <c r="B23" s="21"/>
      <c r="C23" s="20"/>
      <c r="D23" s="14">
        <f>SUM(D5,D11,D15,D19,D21)</f>
        <v>354982</v>
      </c>
      <c r="E23" s="14">
        <f t="shared" ref="E23:M23" si="7">SUM(E5,E11,E15,E19,E21)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448320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803302</v>
      </c>
      <c r="O23" s="35">
        <f t="shared" si="2"/>
        <v>660.61019736842104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50</v>
      </c>
      <c r="M25" s="160"/>
      <c r="N25" s="160"/>
      <c r="O25" s="39">
        <v>1216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234448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234448</v>
      </c>
      <c r="O5" s="30">
        <f t="shared" ref="O5:O22" si="2">(N5/O$24)</f>
        <v>191.85597381342063</v>
      </c>
      <c r="P5" s="6"/>
    </row>
    <row r="6" spans="1:133">
      <c r="A6" s="12"/>
      <c r="B6" s="42">
        <v>511</v>
      </c>
      <c r="C6" s="19" t="s">
        <v>19</v>
      </c>
      <c r="D6" s="43">
        <v>59755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59755</v>
      </c>
      <c r="O6" s="44">
        <f t="shared" si="2"/>
        <v>48.899345335515548</v>
      </c>
      <c r="P6" s="9"/>
    </row>
    <row r="7" spans="1:133">
      <c r="A7" s="12"/>
      <c r="B7" s="42">
        <v>513</v>
      </c>
      <c r="C7" s="19" t="s">
        <v>20</v>
      </c>
      <c r="D7" s="43">
        <v>164121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164121</v>
      </c>
      <c r="O7" s="44">
        <f t="shared" si="2"/>
        <v>134.30523731587562</v>
      </c>
      <c r="P7" s="9"/>
    </row>
    <row r="8" spans="1:133">
      <c r="A8" s="12"/>
      <c r="B8" s="42">
        <v>514</v>
      </c>
      <c r="C8" s="19" t="s">
        <v>21</v>
      </c>
      <c r="D8" s="43">
        <v>4572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4572</v>
      </c>
      <c r="O8" s="44">
        <f t="shared" si="2"/>
        <v>3.7414075286415711</v>
      </c>
      <c r="P8" s="9"/>
    </row>
    <row r="9" spans="1:133">
      <c r="A9" s="12"/>
      <c r="B9" s="42">
        <v>519</v>
      </c>
      <c r="C9" s="19" t="s">
        <v>42</v>
      </c>
      <c r="D9" s="43">
        <v>6000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6000</v>
      </c>
      <c r="O9" s="44">
        <f t="shared" si="2"/>
        <v>4.9099836333878883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48339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48339</v>
      </c>
      <c r="O10" s="41">
        <f t="shared" si="2"/>
        <v>39.557283142389522</v>
      </c>
      <c r="P10" s="10"/>
    </row>
    <row r="11" spans="1:133">
      <c r="A11" s="12"/>
      <c r="B11" s="42">
        <v>521</v>
      </c>
      <c r="C11" s="19" t="s">
        <v>23</v>
      </c>
      <c r="D11" s="43">
        <v>32000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32000</v>
      </c>
      <c r="O11" s="44">
        <f t="shared" si="2"/>
        <v>26.186579378068739</v>
      </c>
      <c r="P11" s="9"/>
    </row>
    <row r="12" spans="1:133">
      <c r="A12" s="12"/>
      <c r="B12" s="42">
        <v>522</v>
      </c>
      <c r="C12" s="19" t="s">
        <v>24</v>
      </c>
      <c r="D12" s="43">
        <v>864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864</v>
      </c>
      <c r="O12" s="44">
        <f t="shared" si="2"/>
        <v>0.707037643207856</v>
      </c>
      <c r="P12" s="9"/>
    </row>
    <row r="13" spans="1:133">
      <c r="A13" s="12"/>
      <c r="B13" s="42">
        <v>524</v>
      </c>
      <c r="C13" s="19" t="s">
        <v>25</v>
      </c>
      <c r="D13" s="43">
        <v>15475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15475</v>
      </c>
      <c r="O13" s="44">
        <f t="shared" si="2"/>
        <v>12.66366612111293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451823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451823</v>
      </c>
      <c r="O14" s="41">
        <f t="shared" si="2"/>
        <v>369.74058919803599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131437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131437</v>
      </c>
      <c r="O15" s="44">
        <f t="shared" si="2"/>
        <v>107.55891980360066</v>
      </c>
      <c r="P15" s="9"/>
    </row>
    <row r="16" spans="1:133">
      <c r="A16" s="12"/>
      <c r="B16" s="42">
        <v>534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138000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138000</v>
      </c>
      <c r="O16" s="44">
        <f t="shared" si="2"/>
        <v>112.92962356792144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182386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182386</v>
      </c>
      <c r="O17" s="44">
        <f t="shared" si="2"/>
        <v>149.25204582651392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69556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69556</v>
      </c>
      <c r="O18" s="41">
        <f t="shared" si="2"/>
        <v>56.919803600654667</v>
      </c>
      <c r="P18" s="10"/>
    </row>
    <row r="19" spans="1:119">
      <c r="A19" s="12"/>
      <c r="B19" s="42">
        <v>541</v>
      </c>
      <c r="C19" s="19" t="s">
        <v>31</v>
      </c>
      <c r="D19" s="43">
        <v>69556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69556</v>
      </c>
      <c r="O19" s="44">
        <f t="shared" si="2"/>
        <v>56.919803600654667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306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306</v>
      </c>
      <c r="O20" s="41">
        <f t="shared" si="2"/>
        <v>0.25040916530278234</v>
      </c>
      <c r="P20" s="9"/>
    </row>
    <row r="21" spans="1:119" ht="15.75" thickBot="1">
      <c r="A21" s="12"/>
      <c r="B21" s="42">
        <v>572</v>
      </c>
      <c r="C21" s="19" t="s">
        <v>35</v>
      </c>
      <c r="D21" s="43">
        <v>306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306</v>
      </c>
      <c r="O21" s="44">
        <f t="shared" si="2"/>
        <v>0.25040916530278234</v>
      </c>
      <c r="P21" s="9"/>
    </row>
    <row r="22" spans="1:119" ht="16.5" thickBot="1">
      <c r="A22" s="13" t="s">
        <v>10</v>
      </c>
      <c r="B22" s="21"/>
      <c r="C22" s="20"/>
      <c r="D22" s="14">
        <f>SUM(D5,D10,D14,D18,D20)</f>
        <v>352649</v>
      </c>
      <c r="E22" s="14">
        <f t="shared" ref="E22:M22" si="7">SUM(E5,E10,E14,E18,E20)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451823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804472</v>
      </c>
      <c r="O22" s="35">
        <f t="shared" si="2"/>
        <v>658.32405891980363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45</v>
      </c>
      <c r="M24" s="160"/>
      <c r="N24" s="160"/>
      <c r="O24" s="39">
        <v>1222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261474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261474</v>
      </c>
      <c r="O5" s="30">
        <f t="shared" ref="O5:O22" si="2">(N5/O$24)</f>
        <v>213.44816326530614</v>
      </c>
      <c r="P5" s="6"/>
    </row>
    <row r="6" spans="1:133">
      <c r="A6" s="12"/>
      <c r="B6" s="42">
        <v>511</v>
      </c>
      <c r="C6" s="19" t="s">
        <v>19</v>
      </c>
      <c r="D6" s="43">
        <v>65104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65104</v>
      </c>
      <c r="O6" s="44">
        <f t="shared" si="2"/>
        <v>53.14612244897959</v>
      </c>
      <c r="P6" s="9"/>
    </row>
    <row r="7" spans="1:133">
      <c r="A7" s="12"/>
      <c r="B7" s="42">
        <v>513</v>
      </c>
      <c r="C7" s="19" t="s">
        <v>20</v>
      </c>
      <c r="D7" s="43">
        <v>174798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174798</v>
      </c>
      <c r="O7" s="44">
        <f t="shared" si="2"/>
        <v>142.69224489795917</v>
      </c>
      <c r="P7" s="9"/>
    </row>
    <row r="8" spans="1:133">
      <c r="A8" s="12"/>
      <c r="B8" s="42">
        <v>514</v>
      </c>
      <c r="C8" s="19" t="s">
        <v>21</v>
      </c>
      <c r="D8" s="43">
        <v>3572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3572</v>
      </c>
      <c r="O8" s="44">
        <f t="shared" si="2"/>
        <v>2.9159183673469387</v>
      </c>
      <c r="P8" s="9"/>
    </row>
    <row r="9" spans="1:133">
      <c r="A9" s="12"/>
      <c r="B9" s="42">
        <v>519</v>
      </c>
      <c r="C9" s="19" t="s">
        <v>42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14.693877551020408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44407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44407</v>
      </c>
      <c r="O10" s="41">
        <f t="shared" si="2"/>
        <v>36.250612244897958</v>
      </c>
      <c r="P10" s="10"/>
    </row>
    <row r="11" spans="1:133">
      <c r="A11" s="12"/>
      <c r="B11" s="42">
        <v>521</v>
      </c>
      <c r="C11" s="19" t="s">
        <v>23</v>
      </c>
      <c r="D11" s="43">
        <v>29333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29333</v>
      </c>
      <c r="O11" s="44">
        <f t="shared" si="2"/>
        <v>23.945306122448979</v>
      </c>
      <c r="P11" s="9"/>
    </row>
    <row r="12" spans="1:133">
      <c r="A12" s="12"/>
      <c r="B12" s="42">
        <v>522</v>
      </c>
      <c r="C12" s="19" t="s">
        <v>24</v>
      </c>
      <c r="D12" s="43">
        <v>889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889</v>
      </c>
      <c r="O12" s="44">
        <f t="shared" si="2"/>
        <v>0.72571428571428576</v>
      </c>
      <c r="P12" s="9"/>
    </row>
    <row r="13" spans="1:133">
      <c r="A13" s="12"/>
      <c r="B13" s="42">
        <v>524</v>
      </c>
      <c r="C13" s="19" t="s">
        <v>25</v>
      </c>
      <c r="D13" s="43">
        <v>14185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14185</v>
      </c>
      <c r="O13" s="44">
        <f t="shared" si="2"/>
        <v>11.579591836734695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413303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413303</v>
      </c>
      <c r="O14" s="41">
        <f t="shared" si="2"/>
        <v>337.39020408163265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100612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100612</v>
      </c>
      <c r="O15" s="44">
        <f t="shared" si="2"/>
        <v>82.132244897959183</v>
      </c>
      <c r="P15" s="9"/>
    </row>
    <row r="16" spans="1:133">
      <c r="A16" s="12"/>
      <c r="B16" s="42">
        <v>534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114000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114000</v>
      </c>
      <c r="O16" s="44">
        <f t="shared" si="2"/>
        <v>93.061224489795919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198691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198691</v>
      </c>
      <c r="O17" s="44">
        <f t="shared" si="2"/>
        <v>162.19673469387754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60516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60516</v>
      </c>
      <c r="O18" s="41">
        <f t="shared" si="2"/>
        <v>49.40081632653061</v>
      </c>
      <c r="P18" s="10"/>
    </row>
    <row r="19" spans="1:119">
      <c r="A19" s="12"/>
      <c r="B19" s="42">
        <v>541</v>
      </c>
      <c r="C19" s="19" t="s">
        <v>31</v>
      </c>
      <c r="D19" s="43">
        <v>60516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60516</v>
      </c>
      <c r="O19" s="44">
        <f t="shared" si="2"/>
        <v>49.40081632653061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733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733</v>
      </c>
      <c r="O20" s="41">
        <f t="shared" si="2"/>
        <v>0.59836734693877547</v>
      </c>
      <c r="P20" s="9"/>
    </row>
    <row r="21" spans="1:119" ht="15.75" thickBot="1">
      <c r="A21" s="12"/>
      <c r="B21" s="42">
        <v>572</v>
      </c>
      <c r="C21" s="19" t="s">
        <v>35</v>
      </c>
      <c r="D21" s="43">
        <v>733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733</v>
      </c>
      <c r="O21" s="44">
        <f t="shared" si="2"/>
        <v>0.59836734693877547</v>
      </c>
      <c r="P21" s="9"/>
    </row>
    <row r="22" spans="1:119" ht="16.5" thickBot="1">
      <c r="A22" s="13" t="s">
        <v>10</v>
      </c>
      <c r="B22" s="21"/>
      <c r="C22" s="20"/>
      <c r="D22" s="14">
        <f>SUM(D5,D10,D14,D18,D20)</f>
        <v>367130</v>
      </c>
      <c r="E22" s="14">
        <f t="shared" ref="E22:M22" si="7">SUM(E5,E10,E14,E18,E20)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413303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780433</v>
      </c>
      <c r="O22" s="35">
        <f t="shared" si="2"/>
        <v>637.08816326530609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43</v>
      </c>
      <c r="M24" s="160"/>
      <c r="N24" s="160"/>
      <c r="O24" s="39">
        <v>1225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213807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213807</v>
      </c>
      <c r="O5" s="30">
        <f t="shared" ref="O5:O23" si="2">(N5/O$25)</f>
        <v>172.8431689571544</v>
      </c>
      <c r="P5" s="6"/>
    </row>
    <row r="6" spans="1:133">
      <c r="A6" s="12"/>
      <c r="B6" s="42">
        <v>511</v>
      </c>
      <c r="C6" s="19" t="s">
        <v>19</v>
      </c>
      <c r="D6" s="43">
        <v>67721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67721</v>
      </c>
      <c r="O6" s="44">
        <f t="shared" si="2"/>
        <v>54.746160064672594</v>
      </c>
      <c r="P6" s="9"/>
    </row>
    <row r="7" spans="1:133">
      <c r="A7" s="12"/>
      <c r="B7" s="42">
        <v>513</v>
      </c>
      <c r="C7" s="19" t="s">
        <v>20</v>
      </c>
      <c r="D7" s="43">
        <v>142502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142502</v>
      </c>
      <c r="O7" s="44">
        <f t="shared" si="2"/>
        <v>115.19967663702506</v>
      </c>
      <c r="P7" s="9"/>
    </row>
    <row r="8" spans="1:133">
      <c r="A8" s="12"/>
      <c r="B8" s="42">
        <v>514</v>
      </c>
      <c r="C8" s="19" t="s">
        <v>21</v>
      </c>
      <c r="D8" s="43">
        <v>3584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3584</v>
      </c>
      <c r="O8" s="44">
        <f t="shared" si="2"/>
        <v>2.89733225545675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49438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49438</v>
      </c>
      <c r="O9" s="41">
        <f t="shared" si="2"/>
        <v>39.966046887631364</v>
      </c>
      <c r="P9" s="10"/>
    </row>
    <row r="10" spans="1:133">
      <c r="A10" s="12"/>
      <c r="B10" s="42">
        <v>521</v>
      </c>
      <c r="C10" s="19" t="s">
        <v>23</v>
      </c>
      <c r="D10" s="43">
        <v>32000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32000</v>
      </c>
      <c r="O10" s="44">
        <f t="shared" si="2"/>
        <v>25.869037995149554</v>
      </c>
      <c r="P10" s="9"/>
    </row>
    <row r="11" spans="1:133">
      <c r="A11" s="12"/>
      <c r="B11" s="42">
        <v>522</v>
      </c>
      <c r="C11" s="19" t="s">
        <v>24</v>
      </c>
      <c r="D11" s="43">
        <v>1964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1964</v>
      </c>
      <c r="O11" s="44">
        <f t="shared" si="2"/>
        <v>1.587712206952304</v>
      </c>
      <c r="P11" s="9"/>
    </row>
    <row r="12" spans="1:133">
      <c r="A12" s="12"/>
      <c r="B12" s="42">
        <v>524</v>
      </c>
      <c r="C12" s="19" t="s">
        <v>25</v>
      </c>
      <c r="D12" s="43">
        <v>15474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15474</v>
      </c>
      <c r="O12" s="44">
        <f t="shared" si="2"/>
        <v>12.509296685529506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436644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436644</v>
      </c>
      <c r="O13" s="41">
        <f t="shared" si="2"/>
        <v>352.98625707356507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109406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109406</v>
      </c>
      <c r="O14" s="44">
        <f t="shared" si="2"/>
        <v>88.444624090541637</v>
      </c>
      <c r="P14" s="9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144000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144000</v>
      </c>
      <c r="O15" s="44">
        <f t="shared" si="2"/>
        <v>116.410670978173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183238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183238</v>
      </c>
      <c r="O16" s="44">
        <f t="shared" si="2"/>
        <v>148.13096200485043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74679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74679</v>
      </c>
      <c r="O17" s="41">
        <f t="shared" si="2"/>
        <v>60.371059013742929</v>
      </c>
      <c r="P17" s="10"/>
    </row>
    <row r="18" spans="1:119">
      <c r="A18" s="12"/>
      <c r="B18" s="42">
        <v>541</v>
      </c>
      <c r="C18" s="19" t="s">
        <v>31</v>
      </c>
      <c r="D18" s="43">
        <v>74679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74679</v>
      </c>
      <c r="O18" s="44">
        <f t="shared" si="2"/>
        <v>60.371059013742929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17384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17384</v>
      </c>
      <c r="O19" s="41">
        <f t="shared" si="2"/>
        <v>14.053354890864997</v>
      </c>
      <c r="P19" s="10"/>
    </row>
    <row r="20" spans="1:119">
      <c r="A20" s="12"/>
      <c r="B20" s="42">
        <v>569</v>
      </c>
      <c r="C20" s="19" t="s">
        <v>33</v>
      </c>
      <c r="D20" s="43">
        <v>17384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17384</v>
      </c>
      <c r="O20" s="44">
        <f t="shared" si="2"/>
        <v>14.053354890864997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185920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185920</v>
      </c>
      <c r="O21" s="41">
        <f t="shared" si="2"/>
        <v>150.29911075181892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185920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185920</v>
      </c>
      <c r="O22" s="44">
        <f t="shared" si="2"/>
        <v>150.29911075181892</v>
      </c>
      <c r="P22" s="9"/>
    </row>
    <row r="23" spans="1:119" ht="16.5" thickBot="1">
      <c r="A23" s="13" t="s">
        <v>10</v>
      </c>
      <c r="B23" s="21"/>
      <c r="C23" s="20"/>
      <c r="D23" s="14">
        <f>SUM(D5,D9,D13,D17,D19,D21)</f>
        <v>541228</v>
      </c>
      <c r="E23" s="14">
        <f t="shared" ref="E23:M23" si="8">SUM(E5,E9,E13,E17,E19,E21)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436644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977872</v>
      </c>
      <c r="O23" s="35">
        <f t="shared" si="2"/>
        <v>790.5189975747777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39</v>
      </c>
      <c r="M25" s="160"/>
      <c r="N25" s="160"/>
      <c r="O25" s="39">
        <v>1237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226202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226202</v>
      </c>
      <c r="O5" s="30">
        <f t="shared" ref="O5:O23" si="2">(N5/O$25)</f>
        <v>226.65531062124248</v>
      </c>
      <c r="P5" s="6"/>
    </row>
    <row r="6" spans="1:133">
      <c r="A6" s="12"/>
      <c r="B6" s="42">
        <v>511</v>
      </c>
      <c r="C6" s="19" t="s">
        <v>19</v>
      </c>
      <c r="D6" s="43">
        <v>64747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64747</v>
      </c>
      <c r="O6" s="44">
        <f t="shared" si="2"/>
        <v>64.87675350701403</v>
      </c>
      <c r="P6" s="9"/>
    </row>
    <row r="7" spans="1:133">
      <c r="A7" s="12"/>
      <c r="B7" s="42">
        <v>513</v>
      </c>
      <c r="C7" s="19" t="s">
        <v>20</v>
      </c>
      <c r="D7" s="43">
        <v>157721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157721</v>
      </c>
      <c r="O7" s="44">
        <f t="shared" si="2"/>
        <v>158.0370741482966</v>
      </c>
      <c r="P7" s="9"/>
    </row>
    <row r="8" spans="1:133">
      <c r="A8" s="12"/>
      <c r="B8" s="42">
        <v>514</v>
      </c>
      <c r="C8" s="19" t="s">
        <v>21</v>
      </c>
      <c r="D8" s="43">
        <v>3734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3734</v>
      </c>
      <c r="O8" s="44">
        <f t="shared" si="2"/>
        <v>3.7414829659318638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47752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47752</v>
      </c>
      <c r="O9" s="41">
        <f t="shared" si="2"/>
        <v>47.84769539078156</v>
      </c>
      <c r="P9" s="10"/>
    </row>
    <row r="10" spans="1:133">
      <c r="A10" s="12"/>
      <c r="B10" s="42">
        <v>521</v>
      </c>
      <c r="C10" s="19" t="s">
        <v>23</v>
      </c>
      <c r="D10" s="43">
        <v>32000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32000</v>
      </c>
      <c r="O10" s="44">
        <f t="shared" si="2"/>
        <v>32.064128256513023</v>
      </c>
      <c r="P10" s="9"/>
    </row>
    <row r="11" spans="1:133">
      <c r="A11" s="12"/>
      <c r="B11" s="42">
        <v>522</v>
      </c>
      <c r="C11" s="19" t="s">
        <v>24</v>
      </c>
      <c r="D11" s="43">
        <v>278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278</v>
      </c>
      <c r="O11" s="44">
        <f t="shared" si="2"/>
        <v>0.27855711422845691</v>
      </c>
      <c r="P11" s="9"/>
    </row>
    <row r="12" spans="1:133">
      <c r="A12" s="12"/>
      <c r="B12" s="42">
        <v>524</v>
      </c>
      <c r="C12" s="19" t="s">
        <v>25</v>
      </c>
      <c r="D12" s="43">
        <v>15474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15474</v>
      </c>
      <c r="O12" s="44">
        <f t="shared" si="2"/>
        <v>15.50501002004008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468805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468805</v>
      </c>
      <c r="O13" s="41">
        <f t="shared" si="2"/>
        <v>469.74448897795594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129020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129020</v>
      </c>
      <c r="O14" s="44">
        <f t="shared" si="2"/>
        <v>129.27855711422845</v>
      </c>
      <c r="P14" s="9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146230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146230</v>
      </c>
      <c r="O15" s="44">
        <f t="shared" si="2"/>
        <v>146.52304609218436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193555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193555</v>
      </c>
      <c r="O16" s="44">
        <f t="shared" si="2"/>
        <v>193.94288577154308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43303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43303</v>
      </c>
      <c r="O17" s="41">
        <f t="shared" si="2"/>
        <v>43.389779559118239</v>
      </c>
      <c r="P17" s="10"/>
    </row>
    <row r="18" spans="1:119">
      <c r="A18" s="12"/>
      <c r="B18" s="42">
        <v>541</v>
      </c>
      <c r="C18" s="19" t="s">
        <v>31</v>
      </c>
      <c r="D18" s="43">
        <v>43303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43303</v>
      </c>
      <c r="O18" s="44">
        <f t="shared" si="2"/>
        <v>43.389779559118239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22323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22323</v>
      </c>
      <c r="O19" s="41">
        <f t="shared" si="2"/>
        <v>22.367735470941884</v>
      </c>
      <c r="P19" s="10"/>
    </row>
    <row r="20" spans="1:119">
      <c r="A20" s="12"/>
      <c r="B20" s="42">
        <v>569</v>
      </c>
      <c r="C20" s="19" t="s">
        <v>33</v>
      </c>
      <c r="D20" s="43">
        <v>22323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22323</v>
      </c>
      <c r="O20" s="44">
        <f t="shared" si="2"/>
        <v>22.367735470941884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14939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14939</v>
      </c>
      <c r="O21" s="41">
        <f t="shared" si="2"/>
        <v>14.968937875751504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14939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14939</v>
      </c>
      <c r="O22" s="44">
        <f t="shared" si="2"/>
        <v>14.968937875751504</v>
      </c>
      <c r="P22" s="9"/>
    </row>
    <row r="23" spans="1:119" ht="16.5" thickBot="1">
      <c r="A23" s="13" t="s">
        <v>10</v>
      </c>
      <c r="B23" s="21"/>
      <c r="C23" s="20"/>
      <c r="D23" s="14">
        <f>SUM(D5,D9,D13,D17,D19,D21)</f>
        <v>354519</v>
      </c>
      <c r="E23" s="14">
        <f t="shared" ref="E23:M23" si="8">SUM(E5,E9,E13,E17,E19,E21)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468805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823324</v>
      </c>
      <c r="O23" s="35">
        <f t="shared" si="2"/>
        <v>824.97394789579164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36</v>
      </c>
      <c r="M25" s="160"/>
      <c r="N25" s="160"/>
      <c r="O25" s="39">
        <v>998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A27:O27"/>
    <mergeCell ref="A1:O1"/>
    <mergeCell ref="D3:H3"/>
    <mergeCell ref="I3:J3"/>
    <mergeCell ref="K3:L3"/>
    <mergeCell ref="O3:O4"/>
    <mergeCell ref="A2:O2"/>
    <mergeCell ref="A3:C4"/>
    <mergeCell ref="A26:O26"/>
    <mergeCell ref="L25:N25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203413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203413</v>
      </c>
      <c r="O5" s="30">
        <f t="shared" ref="O5:O23" si="2">(N5/O$25)</f>
        <v>201.59861248761149</v>
      </c>
      <c r="P5" s="6"/>
    </row>
    <row r="6" spans="1:133">
      <c r="A6" s="12"/>
      <c r="B6" s="42">
        <v>511</v>
      </c>
      <c r="C6" s="19" t="s">
        <v>19</v>
      </c>
      <c r="D6" s="43">
        <v>64648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64648</v>
      </c>
      <c r="O6" s="44">
        <f t="shared" si="2"/>
        <v>64.071357779980175</v>
      </c>
      <c r="P6" s="9"/>
    </row>
    <row r="7" spans="1:133">
      <c r="A7" s="12"/>
      <c r="B7" s="42">
        <v>513</v>
      </c>
      <c r="C7" s="19" t="s">
        <v>20</v>
      </c>
      <c r="D7" s="43">
        <v>135734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135734</v>
      </c>
      <c r="O7" s="44">
        <f t="shared" si="2"/>
        <v>134.5232903865213</v>
      </c>
      <c r="P7" s="9"/>
    </row>
    <row r="8" spans="1:133">
      <c r="A8" s="12"/>
      <c r="B8" s="42">
        <v>514</v>
      </c>
      <c r="C8" s="19" t="s">
        <v>21</v>
      </c>
      <c r="D8" s="43">
        <v>3031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3031</v>
      </c>
      <c r="O8" s="44">
        <f t="shared" si="2"/>
        <v>3.00396432111001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48934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48934</v>
      </c>
      <c r="O9" s="41">
        <f t="shared" si="2"/>
        <v>48.49752229930624</v>
      </c>
      <c r="P9" s="10"/>
    </row>
    <row r="10" spans="1:133">
      <c r="A10" s="12"/>
      <c r="B10" s="42">
        <v>521</v>
      </c>
      <c r="C10" s="19" t="s">
        <v>23</v>
      </c>
      <c r="D10" s="43">
        <v>32000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32000</v>
      </c>
      <c r="O10" s="44">
        <f t="shared" si="2"/>
        <v>31.714568880079288</v>
      </c>
      <c r="P10" s="9"/>
    </row>
    <row r="11" spans="1:133">
      <c r="A11" s="12"/>
      <c r="B11" s="42">
        <v>522</v>
      </c>
      <c r="C11" s="19" t="s">
        <v>24</v>
      </c>
      <c r="D11" s="43">
        <v>1460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1460</v>
      </c>
      <c r="O11" s="44">
        <f t="shared" si="2"/>
        <v>1.4469772051536174</v>
      </c>
      <c r="P11" s="9"/>
    </row>
    <row r="12" spans="1:133">
      <c r="A12" s="12"/>
      <c r="B12" s="42">
        <v>524</v>
      </c>
      <c r="C12" s="19" t="s">
        <v>25</v>
      </c>
      <c r="D12" s="43">
        <v>15474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15474</v>
      </c>
      <c r="O12" s="44">
        <f t="shared" si="2"/>
        <v>15.335976214073339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471243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471243</v>
      </c>
      <c r="O13" s="41">
        <f t="shared" si="2"/>
        <v>467.0396432111001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139896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139896</v>
      </c>
      <c r="O14" s="44">
        <f t="shared" si="2"/>
        <v>138.64816650148663</v>
      </c>
      <c r="P14" s="9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131214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131214</v>
      </c>
      <c r="O15" s="44">
        <f t="shared" si="2"/>
        <v>130.0436075322101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200133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200133</v>
      </c>
      <c r="O16" s="44">
        <f t="shared" si="2"/>
        <v>198.34786917740337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36420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36420</v>
      </c>
      <c r="O17" s="41">
        <f t="shared" si="2"/>
        <v>36.095143706640236</v>
      </c>
      <c r="P17" s="10"/>
    </row>
    <row r="18" spans="1:119">
      <c r="A18" s="12"/>
      <c r="B18" s="42">
        <v>541</v>
      </c>
      <c r="C18" s="19" t="s">
        <v>31</v>
      </c>
      <c r="D18" s="43">
        <v>36420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36420</v>
      </c>
      <c r="O18" s="44">
        <f t="shared" si="2"/>
        <v>36.095143706640236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26072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26072</v>
      </c>
      <c r="O19" s="41">
        <f t="shared" si="2"/>
        <v>25.839444995044598</v>
      </c>
      <c r="P19" s="10"/>
    </row>
    <row r="20" spans="1:119">
      <c r="A20" s="12"/>
      <c r="B20" s="42">
        <v>569</v>
      </c>
      <c r="C20" s="19" t="s">
        <v>33</v>
      </c>
      <c r="D20" s="43">
        <v>26072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26072</v>
      </c>
      <c r="O20" s="44">
        <f t="shared" si="2"/>
        <v>25.839444995044598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8980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8980</v>
      </c>
      <c r="O21" s="41">
        <f t="shared" si="2"/>
        <v>8.8999008919722495</v>
      </c>
      <c r="P21" s="9"/>
    </row>
    <row r="22" spans="1:119" ht="15.75" thickBot="1">
      <c r="A22" s="12"/>
      <c r="B22" s="42">
        <v>572</v>
      </c>
      <c r="C22" s="19" t="s">
        <v>35</v>
      </c>
      <c r="D22" s="43">
        <v>8980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8980</v>
      </c>
      <c r="O22" s="44">
        <f t="shared" si="2"/>
        <v>8.8999008919722495</v>
      </c>
      <c r="P22" s="9"/>
    </row>
    <row r="23" spans="1:119" ht="16.5" thickBot="1">
      <c r="A23" s="13" t="s">
        <v>10</v>
      </c>
      <c r="B23" s="21"/>
      <c r="C23" s="20"/>
      <c r="D23" s="14">
        <f>SUM(D5,D9,D13,D17,D19,D21)</f>
        <v>323819</v>
      </c>
      <c r="E23" s="14">
        <f t="shared" ref="E23:M23" si="8">SUM(E5,E9,E13,E17,E19,E21)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471243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795062</v>
      </c>
      <c r="O23" s="35">
        <f t="shared" si="2"/>
        <v>787.97026759167488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52</v>
      </c>
      <c r="M25" s="160"/>
      <c r="N25" s="160"/>
      <c r="O25" s="39">
        <v>1009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200887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200887</v>
      </c>
      <c r="O5" s="30">
        <f t="shared" ref="O5:O27" si="2">(N5/O$29)</f>
        <v>198.30898321816386</v>
      </c>
      <c r="P5" s="6"/>
    </row>
    <row r="6" spans="1:133">
      <c r="A6" s="12"/>
      <c r="B6" s="42">
        <v>511</v>
      </c>
      <c r="C6" s="19" t="s">
        <v>19</v>
      </c>
      <c r="D6" s="43">
        <v>53721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53721</v>
      </c>
      <c r="O6" s="44">
        <f t="shared" si="2"/>
        <v>53.031589338598224</v>
      </c>
      <c r="P6" s="9"/>
    </row>
    <row r="7" spans="1:133">
      <c r="A7" s="12"/>
      <c r="B7" s="42">
        <v>513</v>
      </c>
      <c r="C7" s="19" t="s">
        <v>20</v>
      </c>
      <c r="D7" s="43">
        <v>141256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141256</v>
      </c>
      <c r="O7" s="44">
        <f t="shared" si="2"/>
        <v>139.44323790720631</v>
      </c>
      <c r="P7" s="9"/>
    </row>
    <row r="8" spans="1:133">
      <c r="A8" s="12"/>
      <c r="B8" s="42">
        <v>514</v>
      </c>
      <c r="C8" s="19" t="s">
        <v>21</v>
      </c>
      <c r="D8" s="43">
        <v>5910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5910</v>
      </c>
      <c r="O8" s="44">
        <f t="shared" si="2"/>
        <v>5.834155972359329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57083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57083</v>
      </c>
      <c r="O9" s="41">
        <f t="shared" si="2"/>
        <v>56.350444225074035</v>
      </c>
      <c r="P9" s="10"/>
    </row>
    <row r="10" spans="1:133">
      <c r="A10" s="12"/>
      <c r="B10" s="42">
        <v>521</v>
      </c>
      <c r="C10" s="19" t="s">
        <v>23</v>
      </c>
      <c r="D10" s="43">
        <v>32000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32000</v>
      </c>
      <c r="O10" s="44">
        <f t="shared" si="2"/>
        <v>31.589338598223101</v>
      </c>
      <c r="P10" s="9"/>
    </row>
    <row r="11" spans="1:133">
      <c r="A11" s="12"/>
      <c r="B11" s="42">
        <v>522</v>
      </c>
      <c r="C11" s="19" t="s">
        <v>24</v>
      </c>
      <c r="D11" s="43">
        <v>9609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9609</v>
      </c>
      <c r="O11" s="44">
        <f t="shared" si="2"/>
        <v>9.48568608094768</v>
      </c>
      <c r="P11" s="9"/>
    </row>
    <row r="12" spans="1:133">
      <c r="A12" s="12"/>
      <c r="B12" s="42">
        <v>524</v>
      </c>
      <c r="C12" s="19" t="s">
        <v>25</v>
      </c>
      <c r="D12" s="43">
        <v>15474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15474</v>
      </c>
      <c r="O12" s="44">
        <f t="shared" si="2"/>
        <v>15.275419545903258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448756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448756</v>
      </c>
      <c r="O13" s="41">
        <f t="shared" si="2"/>
        <v>442.9970384995064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131634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131634</v>
      </c>
      <c r="O14" s="44">
        <f t="shared" si="2"/>
        <v>129.94471865745311</v>
      </c>
      <c r="P14" s="9"/>
    </row>
    <row r="15" spans="1:133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127947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127947</v>
      </c>
      <c r="O15" s="44">
        <f t="shared" si="2"/>
        <v>126.3050345508391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189175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189175</v>
      </c>
      <c r="O16" s="44">
        <f t="shared" si="2"/>
        <v>186.74728529121421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36457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36457</v>
      </c>
      <c r="O17" s="41">
        <f t="shared" si="2"/>
        <v>35.989141164856861</v>
      </c>
      <c r="P17" s="10"/>
    </row>
    <row r="18" spans="1:119">
      <c r="A18" s="12"/>
      <c r="B18" s="42">
        <v>541</v>
      </c>
      <c r="C18" s="19" t="s">
        <v>31</v>
      </c>
      <c r="D18" s="43">
        <v>36457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36457</v>
      </c>
      <c r="O18" s="44">
        <f t="shared" si="2"/>
        <v>35.989141164856861</v>
      </c>
      <c r="P18" s="9"/>
    </row>
    <row r="19" spans="1:119" ht="15.75">
      <c r="A19" s="26" t="s">
        <v>63</v>
      </c>
      <c r="B19" s="27"/>
      <c r="C19" s="28"/>
      <c r="D19" s="29">
        <f t="shared" ref="D19:M19" si="6">SUM(D20:D20)</f>
        <v>0</v>
      </c>
      <c r="E19" s="29">
        <f t="shared" si="6"/>
        <v>250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250</v>
      </c>
      <c r="O19" s="41">
        <f t="shared" si="2"/>
        <v>0.24679170779861798</v>
      </c>
      <c r="P19" s="10"/>
    </row>
    <row r="20" spans="1:119">
      <c r="A20" s="90"/>
      <c r="B20" s="91">
        <v>554</v>
      </c>
      <c r="C20" s="92" t="s">
        <v>64</v>
      </c>
      <c r="D20" s="43">
        <v>0</v>
      </c>
      <c r="E20" s="43">
        <v>250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250</v>
      </c>
      <c r="O20" s="44">
        <f t="shared" si="2"/>
        <v>0.24679170779861798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63854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63854</v>
      </c>
      <c r="O21" s="41">
        <f t="shared" si="2"/>
        <v>63.034550839091807</v>
      </c>
      <c r="P21" s="10"/>
    </row>
    <row r="22" spans="1:119">
      <c r="A22" s="12"/>
      <c r="B22" s="42">
        <v>569</v>
      </c>
      <c r="C22" s="19" t="s">
        <v>33</v>
      </c>
      <c r="D22" s="43">
        <v>63854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63854</v>
      </c>
      <c r="O22" s="44">
        <f t="shared" si="2"/>
        <v>63.034550839091807</v>
      </c>
      <c r="P22" s="9"/>
    </row>
    <row r="23" spans="1:119" ht="15.75">
      <c r="A23" s="26" t="s">
        <v>34</v>
      </c>
      <c r="B23" s="27"/>
      <c r="C23" s="28"/>
      <c r="D23" s="29">
        <f t="shared" ref="D23:M23" si="8">SUM(D24:D24)</f>
        <v>202738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202738</v>
      </c>
      <c r="O23" s="41">
        <f t="shared" si="2"/>
        <v>200.13622902270484</v>
      </c>
      <c r="P23" s="9"/>
    </row>
    <row r="24" spans="1:119">
      <c r="A24" s="12"/>
      <c r="B24" s="42">
        <v>572</v>
      </c>
      <c r="C24" s="19" t="s">
        <v>35</v>
      </c>
      <c r="D24" s="43">
        <v>202738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202738</v>
      </c>
      <c r="O24" s="44">
        <f t="shared" si="2"/>
        <v>200.13622902270484</v>
      </c>
      <c r="P24" s="9"/>
    </row>
    <row r="25" spans="1:119" ht="15.75">
      <c r="A25" s="26" t="s">
        <v>48</v>
      </c>
      <c r="B25" s="27"/>
      <c r="C25" s="28"/>
      <c r="D25" s="29">
        <f t="shared" ref="D25:M25" si="9">SUM(D26:D26)</f>
        <v>21174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1"/>
        <v>21174</v>
      </c>
      <c r="O25" s="41">
        <f t="shared" si="2"/>
        <v>20.902270483711746</v>
      </c>
      <c r="P25" s="9"/>
    </row>
    <row r="26" spans="1:119" ht="15.75" thickBot="1">
      <c r="A26" s="12"/>
      <c r="B26" s="42">
        <v>581</v>
      </c>
      <c r="C26" s="19" t="s">
        <v>49</v>
      </c>
      <c r="D26" s="43">
        <v>21174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21174</v>
      </c>
      <c r="O26" s="44">
        <f t="shared" si="2"/>
        <v>20.902270483711746</v>
      </c>
      <c r="P26" s="9"/>
    </row>
    <row r="27" spans="1:119" ht="16.5" thickBot="1">
      <c r="A27" s="13" t="s">
        <v>10</v>
      </c>
      <c r="B27" s="21"/>
      <c r="C27" s="20"/>
      <c r="D27" s="14">
        <f t="shared" ref="D27:M27" si="10">SUM(D5,D9,D13,D17,D19,D21,D23,D25)</f>
        <v>582193</v>
      </c>
      <c r="E27" s="14">
        <f t="shared" si="10"/>
        <v>250</v>
      </c>
      <c r="F27" s="14">
        <f t="shared" si="10"/>
        <v>0</v>
      </c>
      <c r="G27" s="14">
        <f t="shared" si="10"/>
        <v>0</v>
      </c>
      <c r="H27" s="14">
        <f t="shared" si="10"/>
        <v>0</v>
      </c>
      <c r="I27" s="14">
        <f t="shared" si="10"/>
        <v>448756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1"/>
        <v>1031199</v>
      </c>
      <c r="O27" s="35">
        <f t="shared" si="2"/>
        <v>1017.9654491609082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69</v>
      </c>
      <c r="M29" s="160"/>
      <c r="N29" s="160"/>
      <c r="O29" s="39">
        <v>1013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128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82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319503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319503</v>
      </c>
      <c r="P5" s="30">
        <f t="shared" ref="P5:P23" si="1">(O5/P$25)</f>
        <v>297.21209302325582</v>
      </c>
      <c r="Q5" s="6"/>
    </row>
    <row r="6" spans="1:134">
      <c r="A6" s="12"/>
      <c r="B6" s="42">
        <v>511</v>
      </c>
      <c r="C6" s="19" t="s">
        <v>19</v>
      </c>
      <c r="D6" s="43">
        <v>102937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102937</v>
      </c>
      <c r="P6" s="44">
        <f t="shared" si="1"/>
        <v>95.755348837209297</v>
      </c>
      <c r="Q6" s="9"/>
    </row>
    <row r="7" spans="1:134">
      <c r="A7" s="12"/>
      <c r="B7" s="42">
        <v>513</v>
      </c>
      <c r="C7" s="19" t="s">
        <v>20</v>
      </c>
      <c r="D7" s="43">
        <v>145391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145391</v>
      </c>
      <c r="P7" s="44">
        <f t="shared" si="1"/>
        <v>135.2474418604651</v>
      </c>
      <c r="Q7" s="9"/>
    </row>
    <row r="8" spans="1:134">
      <c r="A8" s="12"/>
      <c r="B8" s="42">
        <v>514</v>
      </c>
      <c r="C8" s="19" t="s">
        <v>21</v>
      </c>
      <c r="D8" s="43">
        <v>12196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12196</v>
      </c>
      <c r="P8" s="44">
        <f t="shared" si="1"/>
        <v>11.345116279069767</v>
      </c>
      <c r="Q8" s="9"/>
    </row>
    <row r="9" spans="1:134">
      <c r="A9" s="12"/>
      <c r="B9" s="42">
        <v>519</v>
      </c>
      <c r="C9" s="19" t="s">
        <v>42</v>
      </c>
      <c r="D9" s="43">
        <v>58979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58979</v>
      </c>
      <c r="P9" s="44">
        <f t="shared" si="1"/>
        <v>54.864186046511627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SUM(D11:D12)</f>
        <v>47475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47475</v>
      </c>
      <c r="P10" s="41">
        <f t="shared" si="1"/>
        <v>44.162790697674417</v>
      </c>
      <c r="Q10" s="10"/>
    </row>
    <row r="11" spans="1:134">
      <c r="A11" s="12"/>
      <c r="B11" s="42">
        <v>521</v>
      </c>
      <c r="C11" s="19" t="s">
        <v>23</v>
      </c>
      <c r="D11" s="43">
        <v>32000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32000</v>
      </c>
      <c r="P11" s="44">
        <f t="shared" si="1"/>
        <v>29.767441860465116</v>
      </c>
      <c r="Q11" s="9"/>
    </row>
    <row r="12" spans="1:134">
      <c r="A12" s="12"/>
      <c r="B12" s="42">
        <v>524</v>
      </c>
      <c r="C12" s="19" t="s">
        <v>25</v>
      </c>
      <c r="D12" s="43">
        <v>15475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15475</v>
      </c>
      <c r="P12" s="44">
        <f t="shared" si="1"/>
        <v>14.395348837209303</v>
      </c>
      <c r="Q12" s="9"/>
    </row>
    <row r="13" spans="1:134" ht="15.75">
      <c r="A13" s="26" t="s">
        <v>26</v>
      </c>
      <c r="B13" s="27"/>
      <c r="C13" s="28"/>
      <c r="D13" s="29">
        <f t="shared" ref="D13:N13" si="5">SUM(D14:D16)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545150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545150</v>
      </c>
      <c r="P13" s="41">
        <f t="shared" si="1"/>
        <v>507.11627906976742</v>
      </c>
      <c r="Q13" s="10"/>
    </row>
    <row r="14" spans="1:134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141930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0" si="6">SUM(D14:N14)</f>
        <v>141930</v>
      </c>
      <c r="P14" s="44">
        <f t="shared" si="1"/>
        <v>132.02790697674419</v>
      </c>
      <c r="Q14" s="9"/>
    </row>
    <row r="15" spans="1:134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187200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187200</v>
      </c>
      <c r="P15" s="44">
        <f t="shared" si="1"/>
        <v>174.13953488372093</v>
      </c>
      <c r="Q15" s="9"/>
    </row>
    <row r="16" spans="1:134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216020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216020</v>
      </c>
      <c r="P16" s="44">
        <f t="shared" si="1"/>
        <v>200.94883720930233</v>
      </c>
      <c r="Q16" s="9"/>
    </row>
    <row r="17" spans="1:120" ht="15.75">
      <c r="A17" s="26" t="s">
        <v>30</v>
      </c>
      <c r="B17" s="27"/>
      <c r="C17" s="28"/>
      <c r="D17" s="29">
        <f t="shared" ref="D17:N17" si="7">SUM(D18:D18)</f>
        <v>420161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420161</v>
      </c>
      <c r="P17" s="41">
        <f t="shared" si="1"/>
        <v>390.8474418604651</v>
      </c>
      <c r="Q17" s="10"/>
    </row>
    <row r="18" spans="1:120">
      <c r="A18" s="12"/>
      <c r="B18" s="42">
        <v>541</v>
      </c>
      <c r="C18" s="19" t="s">
        <v>31</v>
      </c>
      <c r="D18" s="43">
        <v>420161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420161</v>
      </c>
      <c r="P18" s="44">
        <f t="shared" si="1"/>
        <v>390.8474418604651</v>
      </c>
      <c r="Q18" s="9"/>
    </row>
    <row r="19" spans="1:120" ht="15.75">
      <c r="A19" s="26" t="s">
        <v>34</v>
      </c>
      <c r="B19" s="27"/>
      <c r="C19" s="28"/>
      <c r="D19" s="29">
        <f t="shared" ref="D19:N19" si="8">SUM(D20:D20)</f>
        <v>12337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>SUM(D19:N19)</f>
        <v>12337</v>
      </c>
      <c r="P19" s="41">
        <f t="shared" si="1"/>
        <v>11.476279069767441</v>
      </c>
      <c r="Q19" s="9"/>
    </row>
    <row r="20" spans="1:120">
      <c r="A20" s="12"/>
      <c r="B20" s="42">
        <v>572</v>
      </c>
      <c r="C20" s="19" t="s">
        <v>35</v>
      </c>
      <c r="D20" s="43">
        <v>12337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12337</v>
      </c>
      <c r="P20" s="44">
        <f t="shared" si="1"/>
        <v>11.476279069767441</v>
      </c>
      <c r="Q20" s="9"/>
    </row>
    <row r="21" spans="1:120" ht="15.75">
      <c r="A21" s="26" t="s">
        <v>48</v>
      </c>
      <c r="B21" s="27"/>
      <c r="C21" s="28"/>
      <c r="D21" s="29">
        <f t="shared" ref="D21:N21" si="9">SUM(D22:D22)</f>
        <v>0</v>
      </c>
      <c r="E21" s="29">
        <f t="shared" si="9"/>
        <v>0</v>
      </c>
      <c r="F21" s="29">
        <f t="shared" si="9"/>
        <v>0</v>
      </c>
      <c r="G21" s="29">
        <f t="shared" si="9"/>
        <v>0</v>
      </c>
      <c r="H21" s="29">
        <f t="shared" si="9"/>
        <v>0</v>
      </c>
      <c r="I21" s="29">
        <f t="shared" si="9"/>
        <v>537</v>
      </c>
      <c r="J21" s="29">
        <f t="shared" si="9"/>
        <v>0</v>
      </c>
      <c r="K21" s="29">
        <f t="shared" si="9"/>
        <v>0</v>
      </c>
      <c r="L21" s="29">
        <f t="shared" si="9"/>
        <v>0</v>
      </c>
      <c r="M21" s="29">
        <f t="shared" si="9"/>
        <v>0</v>
      </c>
      <c r="N21" s="29">
        <f t="shared" si="9"/>
        <v>0</v>
      </c>
      <c r="O21" s="29">
        <f>SUM(D21:N21)</f>
        <v>537</v>
      </c>
      <c r="P21" s="41">
        <f t="shared" si="1"/>
        <v>0.49953488372093025</v>
      </c>
      <c r="Q21" s="9"/>
    </row>
    <row r="22" spans="1:120" ht="15.75" thickBot="1">
      <c r="A22" s="12"/>
      <c r="B22" s="42">
        <v>591</v>
      </c>
      <c r="C22" s="19" t="s">
        <v>129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537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ref="O22" si="10">SUM(D22:N22)</f>
        <v>537</v>
      </c>
      <c r="P22" s="44">
        <f t="shared" si="1"/>
        <v>0.49953488372093025</v>
      </c>
      <c r="Q22" s="9"/>
    </row>
    <row r="23" spans="1:120" ht="16.5" thickBot="1">
      <c r="A23" s="13" t="s">
        <v>10</v>
      </c>
      <c r="B23" s="21"/>
      <c r="C23" s="20"/>
      <c r="D23" s="14">
        <f>SUM(D5,D10,D13,D17,D19,D21)</f>
        <v>799476</v>
      </c>
      <c r="E23" s="14">
        <f t="shared" ref="E23:N23" si="11">SUM(E5,E10,E13,E17,E19,E21)</f>
        <v>0</v>
      </c>
      <c r="F23" s="14">
        <f t="shared" si="11"/>
        <v>0</v>
      </c>
      <c r="G23" s="14">
        <f t="shared" si="11"/>
        <v>0</v>
      </c>
      <c r="H23" s="14">
        <f t="shared" si="11"/>
        <v>0</v>
      </c>
      <c r="I23" s="14">
        <f t="shared" si="11"/>
        <v>545687</v>
      </c>
      <c r="J23" s="14">
        <f t="shared" si="11"/>
        <v>0</v>
      </c>
      <c r="K23" s="14">
        <f t="shared" si="11"/>
        <v>0</v>
      </c>
      <c r="L23" s="14">
        <f t="shared" si="11"/>
        <v>0</v>
      </c>
      <c r="M23" s="14">
        <f t="shared" si="11"/>
        <v>0</v>
      </c>
      <c r="N23" s="14">
        <f t="shared" si="11"/>
        <v>0</v>
      </c>
      <c r="O23" s="14">
        <f>SUM(D23:N23)</f>
        <v>1345163</v>
      </c>
      <c r="P23" s="35">
        <f t="shared" si="1"/>
        <v>1251.3144186046511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60" t="s">
        <v>130</v>
      </c>
      <c r="N25" s="160"/>
      <c r="O25" s="160"/>
      <c r="P25" s="39">
        <v>1075</v>
      </c>
    </row>
    <row r="26" spans="1:120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  <row r="27" spans="1:120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82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276031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1" si="1">SUM(D5:N5)</f>
        <v>276031</v>
      </c>
      <c r="P5" s="30">
        <f t="shared" ref="P5:P21" si="2">(O5/P$23)</f>
        <v>259.42763157894734</v>
      </c>
      <c r="Q5" s="6"/>
    </row>
    <row r="6" spans="1:134">
      <c r="A6" s="12"/>
      <c r="B6" s="42">
        <v>511</v>
      </c>
      <c r="C6" s="19" t="s">
        <v>19</v>
      </c>
      <c r="D6" s="43">
        <v>102937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102937</v>
      </c>
      <c r="P6" s="44">
        <f t="shared" si="2"/>
        <v>96.745300751879697</v>
      </c>
      <c r="Q6" s="9"/>
    </row>
    <row r="7" spans="1:134">
      <c r="A7" s="12"/>
      <c r="B7" s="42">
        <v>513</v>
      </c>
      <c r="C7" s="19" t="s">
        <v>20</v>
      </c>
      <c r="D7" s="43">
        <v>114939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114939</v>
      </c>
      <c r="P7" s="44">
        <f t="shared" si="2"/>
        <v>108.02537593984962</v>
      </c>
      <c r="Q7" s="9"/>
    </row>
    <row r="8" spans="1:134">
      <c r="A8" s="12"/>
      <c r="B8" s="42">
        <v>514</v>
      </c>
      <c r="C8" s="19" t="s">
        <v>21</v>
      </c>
      <c r="D8" s="43">
        <v>10522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10522</v>
      </c>
      <c r="P8" s="44">
        <f t="shared" si="2"/>
        <v>9.8890977443609014</v>
      </c>
      <c r="Q8" s="9"/>
    </row>
    <row r="9" spans="1:134">
      <c r="A9" s="12"/>
      <c r="B9" s="42">
        <v>519</v>
      </c>
      <c r="C9" s="19" t="s">
        <v>42</v>
      </c>
      <c r="D9" s="43">
        <v>47633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47633</v>
      </c>
      <c r="P9" s="44">
        <f t="shared" si="2"/>
        <v>44.767857142857146</v>
      </c>
      <c r="Q9" s="9"/>
    </row>
    <row r="10" spans="1:134" ht="15.75">
      <c r="A10" s="26" t="s">
        <v>22</v>
      </c>
      <c r="B10" s="27"/>
      <c r="C10" s="28"/>
      <c r="D10" s="29">
        <f t="shared" ref="D10:N10" si="3">SUM(D11:D12)</f>
        <v>47475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47475</v>
      </c>
      <c r="P10" s="41">
        <f t="shared" si="2"/>
        <v>44.619360902255636</v>
      </c>
      <c r="Q10" s="10"/>
    </row>
    <row r="11" spans="1:134">
      <c r="A11" s="12"/>
      <c r="B11" s="42">
        <v>521</v>
      </c>
      <c r="C11" s="19" t="s">
        <v>23</v>
      </c>
      <c r="D11" s="43">
        <v>32000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32000</v>
      </c>
      <c r="P11" s="44">
        <f t="shared" si="2"/>
        <v>30.075187969924812</v>
      </c>
      <c r="Q11" s="9"/>
    </row>
    <row r="12" spans="1:134">
      <c r="A12" s="12"/>
      <c r="B12" s="42">
        <v>524</v>
      </c>
      <c r="C12" s="19" t="s">
        <v>25</v>
      </c>
      <c r="D12" s="43">
        <v>15475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15475</v>
      </c>
      <c r="P12" s="44">
        <f t="shared" si="2"/>
        <v>14.544172932330827</v>
      </c>
      <c r="Q12" s="9"/>
    </row>
    <row r="13" spans="1:134" ht="15.75">
      <c r="A13" s="26" t="s">
        <v>26</v>
      </c>
      <c r="B13" s="27"/>
      <c r="C13" s="28"/>
      <c r="D13" s="29">
        <f t="shared" ref="D13:N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507543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507543</v>
      </c>
      <c r="P13" s="41">
        <f t="shared" si="2"/>
        <v>477.01409774436092</v>
      </c>
      <c r="Q13" s="10"/>
    </row>
    <row r="14" spans="1:134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136129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136129</v>
      </c>
      <c r="P14" s="44">
        <f t="shared" si="2"/>
        <v>127.94078947368421</v>
      </c>
      <c r="Q14" s="9"/>
    </row>
    <row r="15" spans="1:134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138000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138000</v>
      </c>
      <c r="P15" s="44">
        <f t="shared" si="2"/>
        <v>129.69924812030075</v>
      </c>
      <c r="Q15" s="9"/>
    </row>
    <row r="16" spans="1:134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233414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233414</v>
      </c>
      <c r="P16" s="44">
        <f t="shared" si="2"/>
        <v>219.37406015037595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SUM(D18:D18)</f>
        <v>184764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791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185555</v>
      </c>
      <c r="P17" s="41">
        <f t="shared" si="2"/>
        <v>174.39379699248121</v>
      </c>
      <c r="Q17" s="10"/>
    </row>
    <row r="18" spans="1:120">
      <c r="A18" s="12"/>
      <c r="B18" s="42">
        <v>541</v>
      </c>
      <c r="C18" s="19" t="s">
        <v>31</v>
      </c>
      <c r="D18" s="43">
        <v>184764</v>
      </c>
      <c r="E18" s="43">
        <v>0</v>
      </c>
      <c r="F18" s="43">
        <v>0</v>
      </c>
      <c r="G18" s="43">
        <v>0</v>
      </c>
      <c r="H18" s="43">
        <v>0</v>
      </c>
      <c r="I18" s="43">
        <v>791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185555</v>
      </c>
      <c r="P18" s="44">
        <f t="shared" si="2"/>
        <v>174.39379699248121</v>
      </c>
      <c r="Q18" s="9"/>
    </row>
    <row r="19" spans="1:120" ht="15.75">
      <c r="A19" s="26" t="s">
        <v>34</v>
      </c>
      <c r="B19" s="27"/>
      <c r="C19" s="28"/>
      <c r="D19" s="29">
        <f t="shared" ref="D19:N19" si="6">SUM(D20:D20)</f>
        <v>12110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12110</v>
      </c>
      <c r="P19" s="41">
        <f t="shared" si="2"/>
        <v>11.381578947368421</v>
      </c>
      <c r="Q19" s="9"/>
    </row>
    <row r="20" spans="1:120" ht="15.75" thickBot="1">
      <c r="A20" s="12"/>
      <c r="B20" s="42">
        <v>572</v>
      </c>
      <c r="C20" s="19" t="s">
        <v>35</v>
      </c>
      <c r="D20" s="43">
        <v>12110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12110</v>
      </c>
      <c r="P20" s="44">
        <f t="shared" si="2"/>
        <v>11.381578947368421</v>
      </c>
      <c r="Q20" s="9"/>
    </row>
    <row r="21" spans="1:120" ht="16.5" thickBot="1">
      <c r="A21" s="13" t="s">
        <v>10</v>
      </c>
      <c r="B21" s="21"/>
      <c r="C21" s="20"/>
      <c r="D21" s="14">
        <f>SUM(D5,D10,D13,D17,D19)</f>
        <v>520380</v>
      </c>
      <c r="E21" s="14">
        <f t="shared" ref="E21:N21" si="7">SUM(E5,E10,E13,E17,E19)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508334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7"/>
        <v>0</v>
      </c>
      <c r="O21" s="14">
        <f t="shared" si="1"/>
        <v>1028714</v>
      </c>
      <c r="P21" s="35">
        <f t="shared" si="2"/>
        <v>966.83646616541353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60" t="s">
        <v>85</v>
      </c>
      <c r="N23" s="160"/>
      <c r="O23" s="160"/>
      <c r="P23" s="39">
        <v>1064</v>
      </c>
    </row>
    <row r="24" spans="1:120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  <row r="25" spans="1:120" ht="15.75" customHeight="1" thickBot="1">
      <c r="A25" s="162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267316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267316</v>
      </c>
      <c r="O5" s="30">
        <f t="shared" ref="O5:O21" si="2">(N5/O$23)</f>
        <v>219.65160230073951</v>
      </c>
      <c r="P5" s="6"/>
    </row>
    <row r="6" spans="1:133">
      <c r="A6" s="12"/>
      <c r="B6" s="42">
        <v>511</v>
      </c>
      <c r="C6" s="19" t="s">
        <v>19</v>
      </c>
      <c r="D6" s="43">
        <v>97784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97784</v>
      </c>
      <c r="O6" s="44">
        <f t="shared" si="2"/>
        <v>80.348397699260474</v>
      </c>
      <c r="P6" s="9"/>
    </row>
    <row r="7" spans="1:133">
      <c r="A7" s="12"/>
      <c r="B7" s="42">
        <v>513</v>
      </c>
      <c r="C7" s="19" t="s">
        <v>20</v>
      </c>
      <c r="D7" s="43">
        <v>117678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117678</v>
      </c>
      <c r="O7" s="44">
        <f t="shared" si="2"/>
        <v>96.69515201314708</v>
      </c>
      <c r="P7" s="9"/>
    </row>
    <row r="8" spans="1:133">
      <c r="A8" s="12"/>
      <c r="B8" s="42">
        <v>514</v>
      </c>
      <c r="C8" s="19" t="s">
        <v>21</v>
      </c>
      <c r="D8" s="43">
        <v>11463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11463</v>
      </c>
      <c r="O8" s="44">
        <f t="shared" si="2"/>
        <v>9.4190632703368937</v>
      </c>
      <c r="P8" s="9"/>
    </row>
    <row r="9" spans="1:133">
      <c r="A9" s="12"/>
      <c r="B9" s="42">
        <v>519</v>
      </c>
      <c r="C9" s="19" t="s">
        <v>54</v>
      </c>
      <c r="D9" s="43">
        <v>40391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40391</v>
      </c>
      <c r="O9" s="44">
        <f t="shared" si="2"/>
        <v>33.188989317995073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47475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47475</v>
      </c>
      <c r="O10" s="41">
        <f t="shared" si="2"/>
        <v>39.009860312243219</v>
      </c>
      <c r="P10" s="10"/>
    </row>
    <row r="11" spans="1:133">
      <c r="A11" s="12"/>
      <c r="B11" s="42">
        <v>521</v>
      </c>
      <c r="C11" s="19" t="s">
        <v>23</v>
      </c>
      <c r="D11" s="43">
        <v>32000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32000</v>
      </c>
      <c r="O11" s="44">
        <f t="shared" si="2"/>
        <v>26.29416598192276</v>
      </c>
      <c r="P11" s="9"/>
    </row>
    <row r="12" spans="1:133">
      <c r="A12" s="12"/>
      <c r="B12" s="42">
        <v>524</v>
      </c>
      <c r="C12" s="19" t="s">
        <v>25</v>
      </c>
      <c r="D12" s="43">
        <v>15475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15475</v>
      </c>
      <c r="O12" s="44">
        <f t="shared" si="2"/>
        <v>12.71569433032046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550114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550114</v>
      </c>
      <c r="O13" s="41">
        <f t="shared" si="2"/>
        <v>452.02465078060806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180319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180319</v>
      </c>
      <c r="O14" s="44">
        <f t="shared" si="2"/>
        <v>148.16680361544783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138000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138000</v>
      </c>
      <c r="O15" s="44">
        <f t="shared" si="2"/>
        <v>113.39359079704191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231795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231795</v>
      </c>
      <c r="O16" s="44">
        <f t="shared" si="2"/>
        <v>190.46425636811833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483857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483857</v>
      </c>
      <c r="O17" s="41">
        <f t="shared" si="2"/>
        <v>397.58175842235005</v>
      </c>
      <c r="P17" s="10"/>
    </row>
    <row r="18" spans="1:119">
      <c r="A18" s="12"/>
      <c r="B18" s="42">
        <v>541</v>
      </c>
      <c r="C18" s="19" t="s">
        <v>56</v>
      </c>
      <c r="D18" s="43">
        <v>483857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483857</v>
      </c>
      <c r="O18" s="44">
        <f t="shared" si="2"/>
        <v>397.58175842235005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SUM(D20:D20)</f>
        <v>7581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7581</v>
      </c>
      <c r="O19" s="41">
        <f t="shared" si="2"/>
        <v>6.2292522596548894</v>
      </c>
      <c r="P19" s="9"/>
    </row>
    <row r="20" spans="1:119" ht="15.75" thickBot="1">
      <c r="A20" s="12"/>
      <c r="B20" s="42">
        <v>572</v>
      </c>
      <c r="C20" s="19" t="s">
        <v>57</v>
      </c>
      <c r="D20" s="43">
        <v>7581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7581</v>
      </c>
      <c r="O20" s="44">
        <f t="shared" si="2"/>
        <v>6.2292522596548894</v>
      </c>
      <c r="P20" s="9"/>
    </row>
    <row r="21" spans="1:119" ht="16.5" thickBot="1">
      <c r="A21" s="13" t="s">
        <v>10</v>
      </c>
      <c r="B21" s="21"/>
      <c r="C21" s="20"/>
      <c r="D21" s="14">
        <f>SUM(D5,D10,D13,D17,D19)</f>
        <v>806229</v>
      </c>
      <c r="E21" s="14">
        <f t="shared" ref="E21:M21" si="7">SUM(E5,E10,E13,E17,E19)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550114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1356343</v>
      </c>
      <c r="O21" s="35">
        <f t="shared" si="2"/>
        <v>1114.4971240755958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80</v>
      </c>
      <c r="M23" s="160"/>
      <c r="N23" s="160"/>
      <c r="O23" s="39">
        <v>1217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47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20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21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86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87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88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89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54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22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23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90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25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91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92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93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94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95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26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96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97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27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55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29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75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98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99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62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30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56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100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101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102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103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104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63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105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106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107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64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108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32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109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65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110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111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112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33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34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113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57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114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115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116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117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118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58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66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119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120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121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122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123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124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125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59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126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127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78</v>
      </c>
      <c r="M77" s="160"/>
      <c r="N77" s="160"/>
      <c r="O77" s="39">
        <v>1217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40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266113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266113</v>
      </c>
      <c r="O5" s="30">
        <f t="shared" ref="O5:O26" si="2">(N5/O$28)</f>
        <v>220.29221854304635</v>
      </c>
      <c r="P5" s="6"/>
    </row>
    <row r="6" spans="1:133">
      <c r="A6" s="12"/>
      <c r="B6" s="42">
        <v>511</v>
      </c>
      <c r="C6" s="19" t="s">
        <v>19</v>
      </c>
      <c r="D6" s="43">
        <v>83424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83424</v>
      </c>
      <c r="O6" s="44">
        <f t="shared" si="2"/>
        <v>69.059602649006621</v>
      </c>
      <c r="P6" s="9"/>
    </row>
    <row r="7" spans="1:133">
      <c r="A7" s="12"/>
      <c r="B7" s="42">
        <v>513</v>
      </c>
      <c r="C7" s="19" t="s">
        <v>20</v>
      </c>
      <c r="D7" s="43">
        <v>167786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167786</v>
      </c>
      <c r="O7" s="44">
        <f t="shared" si="2"/>
        <v>138.89569536423841</v>
      </c>
      <c r="P7" s="9"/>
    </row>
    <row r="8" spans="1:133">
      <c r="A8" s="12"/>
      <c r="B8" s="42">
        <v>514</v>
      </c>
      <c r="C8" s="19" t="s">
        <v>21</v>
      </c>
      <c r="D8" s="43">
        <v>11121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11121</v>
      </c>
      <c r="O8" s="44">
        <f t="shared" si="2"/>
        <v>9.206125827814569</v>
      </c>
      <c r="P8" s="9"/>
    </row>
    <row r="9" spans="1:133">
      <c r="A9" s="12"/>
      <c r="B9" s="42">
        <v>519</v>
      </c>
      <c r="C9" s="19" t="s">
        <v>54</v>
      </c>
      <c r="D9" s="43">
        <v>3782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3782</v>
      </c>
      <c r="O9" s="44">
        <f t="shared" si="2"/>
        <v>3.1307947019867548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39563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39563</v>
      </c>
      <c r="O10" s="41">
        <f t="shared" si="2"/>
        <v>32.75082781456954</v>
      </c>
      <c r="P10" s="10"/>
    </row>
    <row r="11" spans="1:133">
      <c r="A11" s="12"/>
      <c r="B11" s="42">
        <v>521</v>
      </c>
      <c r="C11" s="19" t="s">
        <v>23</v>
      </c>
      <c r="D11" s="43">
        <v>26667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26667</v>
      </c>
      <c r="O11" s="44">
        <f t="shared" si="2"/>
        <v>22.075331125827816</v>
      </c>
      <c r="P11" s="9"/>
    </row>
    <row r="12" spans="1:133">
      <c r="A12" s="12"/>
      <c r="B12" s="42">
        <v>524</v>
      </c>
      <c r="C12" s="19" t="s">
        <v>25</v>
      </c>
      <c r="D12" s="43">
        <v>12896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12896</v>
      </c>
      <c r="O12" s="44">
        <f t="shared" si="2"/>
        <v>10.675496688741722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477313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477313</v>
      </c>
      <c r="O13" s="41">
        <f t="shared" si="2"/>
        <v>395.12665562913907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138143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138143</v>
      </c>
      <c r="O14" s="44">
        <f t="shared" si="2"/>
        <v>114.35678807947019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144000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144000</v>
      </c>
      <c r="O15" s="44">
        <f t="shared" si="2"/>
        <v>119.20529801324503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193708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193708</v>
      </c>
      <c r="O16" s="44">
        <f t="shared" si="2"/>
        <v>160.35430463576159</v>
      </c>
      <c r="P16" s="9"/>
    </row>
    <row r="17" spans="1:119">
      <c r="A17" s="12"/>
      <c r="B17" s="42">
        <v>536</v>
      </c>
      <c r="C17" s="19" t="s">
        <v>75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1462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1462</v>
      </c>
      <c r="O17" s="44">
        <f t="shared" si="2"/>
        <v>1.2102649006622517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125617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125617</v>
      </c>
      <c r="O18" s="41">
        <f t="shared" si="2"/>
        <v>103.98758278145695</v>
      </c>
      <c r="P18" s="10"/>
    </row>
    <row r="19" spans="1:119">
      <c r="A19" s="12"/>
      <c r="B19" s="42">
        <v>541</v>
      </c>
      <c r="C19" s="19" t="s">
        <v>56</v>
      </c>
      <c r="D19" s="43">
        <v>125617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125617</v>
      </c>
      <c r="O19" s="44">
        <f t="shared" si="2"/>
        <v>103.98758278145695</v>
      </c>
      <c r="P19" s="9"/>
    </row>
    <row r="20" spans="1:119" ht="15.75">
      <c r="A20" s="26" t="s">
        <v>63</v>
      </c>
      <c r="B20" s="27"/>
      <c r="C20" s="28"/>
      <c r="D20" s="29">
        <f t="shared" ref="D20:M20" si="6">SUM(D21:D21)</f>
        <v>644786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644786</v>
      </c>
      <c r="O20" s="41">
        <f t="shared" si="2"/>
        <v>533.76324503311264</v>
      </c>
      <c r="P20" s="10"/>
    </row>
    <row r="21" spans="1:119">
      <c r="A21" s="90"/>
      <c r="B21" s="91">
        <v>554</v>
      </c>
      <c r="C21" s="92" t="s">
        <v>64</v>
      </c>
      <c r="D21" s="43">
        <v>644786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644786</v>
      </c>
      <c r="O21" s="44">
        <f t="shared" si="2"/>
        <v>533.76324503311264</v>
      </c>
      <c r="P21" s="9"/>
    </row>
    <row r="22" spans="1:119" ht="15.75">
      <c r="A22" s="26" t="s">
        <v>32</v>
      </c>
      <c r="B22" s="27"/>
      <c r="C22" s="28"/>
      <c r="D22" s="29">
        <f t="shared" ref="D22:M22" si="7">SUM(D23:D23)</f>
        <v>5595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5595</v>
      </c>
      <c r="O22" s="41">
        <f t="shared" si="2"/>
        <v>4.6316225165562912</v>
      </c>
      <c r="P22" s="10"/>
    </row>
    <row r="23" spans="1:119">
      <c r="A23" s="12"/>
      <c r="B23" s="42">
        <v>562</v>
      </c>
      <c r="C23" s="19" t="s">
        <v>65</v>
      </c>
      <c r="D23" s="43">
        <v>5595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5595</v>
      </c>
      <c r="O23" s="44">
        <f t="shared" si="2"/>
        <v>4.6316225165562912</v>
      </c>
      <c r="P23" s="9"/>
    </row>
    <row r="24" spans="1:119" ht="15.75">
      <c r="A24" s="26" t="s">
        <v>34</v>
      </c>
      <c r="B24" s="27"/>
      <c r="C24" s="28"/>
      <c r="D24" s="29">
        <f t="shared" ref="D24:M24" si="8">SUM(D25:D25)</f>
        <v>5063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5063</v>
      </c>
      <c r="O24" s="41">
        <f t="shared" si="2"/>
        <v>4.1912251655629138</v>
      </c>
      <c r="P24" s="9"/>
    </row>
    <row r="25" spans="1:119" ht="15.75" thickBot="1">
      <c r="A25" s="12"/>
      <c r="B25" s="42">
        <v>572</v>
      </c>
      <c r="C25" s="19" t="s">
        <v>57</v>
      </c>
      <c r="D25" s="43">
        <v>5063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5063</v>
      </c>
      <c r="O25" s="44">
        <f t="shared" si="2"/>
        <v>4.1912251655629138</v>
      </c>
      <c r="P25" s="9"/>
    </row>
    <row r="26" spans="1:119" ht="16.5" thickBot="1">
      <c r="A26" s="13" t="s">
        <v>10</v>
      </c>
      <c r="B26" s="21"/>
      <c r="C26" s="20"/>
      <c r="D26" s="14">
        <f>SUM(D5,D10,D13,D18,D20,D22,D24)</f>
        <v>1086737</v>
      </c>
      <c r="E26" s="14">
        <f t="shared" ref="E26:M26" si="9">SUM(E5,E10,E13,E18,E20,E22,E24)</f>
        <v>0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477313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1564050</v>
      </c>
      <c r="O26" s="35">
        <f t="shared" si="2"/>
        <v>1294.7433774834437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76</v>
      </c>
      <c r="M28" s="160"/>
      <c r="N28" s="160"/>
      <c r="O28" s="39">
        <v>1208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292420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292420</v>
      </c>
      <c r="O5" s="30">
        <f t="shared" ref="O5:O23" si="2">(N5/O$25)</f>
        <v>238.51549755301795</v>
      </c>
      <c r="P5" s="6"/>
    </row>
    <row r="6" spans="1:133">
      <c r="A6" s="12"/>
      <c r="B6" s="42">
        <v>511</v>
      </c>
      <c r="C6" s="19" t="s">
        <v>19</v>
      </c>
      <c r="D6" s="43">
        <v>77770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77770</v>
      </c>
      <c r="O6" s="44">
        <f t="shared" si="2"/>
        <v>63.433931484502445</v>
      </c>
      <c r="P6" s="9"/>
    </row>
    <row r="7" spans="1:133">
      <c r="A7" s="12"/>
      <c r="B7" s="42">
        <v>513</v>
      </c>
      <c r="C7" s="19" t="s">
        <v>20</v>
      </c>
      <c r="D7" s="43">
        <v>146170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146170</v>
      </c>
      <c r="O7" s="44">
        <f t="shared" si="2"/>
        <v>119.22512234910278</v>
      </c>
      <c r="P7" s="9"/>
    </row>
    <row r="8" spans="1:133">
      <c r="A8" s="12"/>
      <c r="B8" s="42">
        <v>514</v>
      </c>
      <c r="C8" s="19" t="s">
        <v>21</v>
      </c>
      <c r="D8" s="43">
        <v>43759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43759</v>
      </c>
      <c r="O8" s="44">
        <f t="shared" si="2"/>
        <v>35.692495921696576</v>
      </c>
      <c r="P8" s="9"/>
    </row>
    <row r="9" spans="1:133">
      <c r="A9" s="12"/>
      <c r="B9" s="42">
        <v>519</v>
      </c>
      <c r="C9" s="19" t="s">
        <v>54</v>
      </c>
      <c r="D9" s="43">
        <v>24721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24721</v>
      </c>
      <c r="O9" s="44">
        <f t="shared" si="2"/>
        <v>20.163947797716151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47475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47475</v>
      </c>
      <c r="O10" s="41">
        <f t="shared" si="2"/>
        <v>38.723491027732464</v>
      </c>
      <c r="P10" s="10"/>
    </row>
    <row r="11" spans="1:133">
      <c r="A11" s="12"/>
      <c r="B11" s="42">
        <v>521</v>
      </c>
      <c r="C11" s="19" t="s">
        <v>23</v>
      </c>
      <c r="D11" s="43">
        <v>32000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32000</v>
      </c>
      <c r="O11" s="44">
        <f t="shared" si="2"/>
        <v>26.101141924959219</v>
      </c>
      <c r="P11" s="9"/>
    </row>
    <row r="12" spans="1:133">
      <c r="A12" s="12"/>
      <c r="B12" s="42">
        <v>524</v>
      </c>
      <c r="C12" s="19" t="s">
        <v>25</v>
      </c>
      <c r="D12" s="43">
        <v>15475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15475</v>
      </c>
      <c r="O12" s="44">
        <f t="shared" si="2"/>
        <v>12.622349102773246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482868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482868</v>
      </c>
      <c r="O13" s="41">
        <f t="shared" si="2"/>
        <v>393.85644371941271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127544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127544</v>
      </c>
      <c r="O14" s="44">
        <f t="shared" si="2"/>
        <v>104.0326264274062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144000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144000</v>
      </c>
      <c r="O15" s="44">
        <f t="shared" si="2"/>
        <v>117.45513866231647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211324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211324</v>
      </c>
      <c r="O16" s="44">
        <f t="shared" si="2"/>
        <v>172.36867862969004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82468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82468</v>
      </c>
      <c r="O17" s="41">
        <f t="shared" si="2"/>
        <v>67.265905383360518</v>
      </c>
      <c r="P17" s="10"/>
    </row>
    <row r="18" spans="1:119">
      <c r="A18" s="12"/>
      <c r="B18" s="42">
        <v>541</v>
      </c>
      <c r="C18" s="19" t="s">
        <v>56</v>
      </c>
      <c r="D18" s="43">
        <v>82468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82468</v>
      </c>
      <c r="O18" s="44">
        <f t="shared" si="2"/>
        <v>67.265905383360518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4787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4787</v>
      </c>
      <c r="O19" s="41">
        <f t="shared" si="2"/>
        <v>3.9045676998368677</v>
      </c>
      <c r="P19" s="10"/>
    </row>
    <row r="20" spans="1:119">
      <c r="A20" s="12"/>
      <c r="B20" s="42">
        <v>562</v>
      </c>
      <c r="C20" s="19" t="s">
        <v>65</v>
      </c>
      <c r="D20" s="43">
        <v>4787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4787</v>
      </c>
      <c r="O20" s="44">
        <f t="shared" si="2"/>
        <v>3.9045676998368677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2923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2923</v>
      </c>
      <c r="O21" s="41">
        <f t="shared" si="2"/>
        <v>2.3841761827079937</v>
      </c>
      <c r="P21" s="9"/>
    </row>
    <row r="22" spans="1:119" ht="15.75" thickBot="1">
      <c r="A22" s="12"/>
      <c r="B22" s="42">
        <v>572</v>
      </c>
      <c r="C22" s="19" t="s">
        <v>57</v>
      </c>
      <c r="D22" s="43">
        <v>2923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2923</v>
      </c>
      <c r="O22" s="44">
        <f t="shared" si="2"/>
        <v>2.3841761827079937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430073</v>
      </c>
      <c r="E23" s="14">
        <f t="shared" ref="E23:M23" si="8">SUM(E5,E10,E13,E17,E19,E21)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482868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912941</v>
      </c>
      <c r="O23" s="35">
        <f t="shared" si="2"/>
        <v>744.65008156606848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73</v>
      </c>
      <c r="M25" s="160"/>
      <c r="N25" s="160"/>
      <c r="O25" s="39">
        <v>1226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269536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269536</v>
      </c>
      <c r="O5" s="30">
        <f t="shared" ref="O5:O25" si="2">(N5/O$27)</f>
        <v>224.42631140716071</v>
      </c>
      <c r="P5" s="6"/>
    </row>
    <row r="6" spans="1:133">
      <c r="A6" s="12"/>
      <c r="B6" s="42">
        <v>511</v>
      </c>
      <c r="C6" s="19" t="s">
        <v>19</v>
      </c>
      <c r="D6" s="43">
        <v>81056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81056</v>
      </c>
      <c r="O6" s="44">
        <f t="shared" si="2"/>
        <v>67.490424646128233</v>
      </c>
      <c r="P6" s="9"/>
    </row>
    <row r="7" spans="1:133">
      <c r="A7" s="12"/>
      <c r="B7" s="42">
        <v>513</v>
      </c>
      <c r="C7" s="19" t="s">
        <v>20</v>
      </c>
      <c r="D7" s="43">
        <v>150808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150808</v>
      </c>
      <c r="O7" s="44">
        <f t="shared" si="2"/>
        <v>125.56869275603664</v>
      </c>
      <c r="P7" s="9"/>
    </row>
    <row r="8" spans="1:133">
      <c r="A8" s="12"/>
      <c r="B8" s="42">
        <v>514</v>
      </c>
      <c r="C8" s="19" t="s">
        <v>21</v>
      </c>
      <c r="D8" s="43">
        <v>8703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8703</v>
      </c>
      <c r="O8" s="44">
        <f t="shared" si="2"/>
        <v>7.2464612822647796</v>
      </c>
      <c r="P8" s="9"/>
    </row>
    <row r="9" spans="1:133">
      <c r="A9" s="12"/>
      <c r="B9" s="42">
        <v>519</v>
      </c>
      <c r="C9" s="19" t="s">
        <v>54</v>
      </c>
      <c r="D9" s="43">
        <v>28969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28969</v>
      </c>
      <c r="O9" s="44">
        <f t="shared" si="2"/>
        <v>24.120732722731056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47044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47044</v>
      </c>
      <c r="O10" s="41">
        <f t="shared" si="2"/>
        <v>39.1706910907577</v>
      </c>
      <c r="P10" s="10"/>
    </row>
    <row r="11" spans="1:133">
      <c r="A11" s="12"/>
      <c r="B11" s="42">
        <v>521</v>
      </c>
      <c r="C11" s="19" t="s">
        <v>23</v>
      </c>
      <c r="D11" s="43">
        <v>32000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32000</v>
      </c>
      <c r="O11" s="44">
        <f t="shared" si="2"/>
        <v>26.644462947543712</v>
      </c>
      <c r="P11" s="9"/>
    </row>
    <row r="12" spans="1:133">
      <c r="A12" s="12"/>
      <c r="B12" s="42">
        <v>524</v>
      </c>
      <c r="C12" s="19" t="s">
        <v>25</v>
      </c>
      <c r="D12" s="43">
        <v>15044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15044</v>
      </c>
      <c r="O12" s="44">
        <f t="shared" si="2"/>
        <v>12.526228143213988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492525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492525</v>
      </c>
      <c r="O13" s="41">
        <f t="shared" si="2"/>
        <v>410.09575353871776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108143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108143</v>
      </c>
      <c r="O14" s="44">
        <f t="shared" si="2"/>
        <v>90.044129891756867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144000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144000</v>
      </c>
      <c r="O15" s="44">
        <f t="shared" si="2"/>
        <v>119.90008326394671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240382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240382</v>
      </c>
      <c r="O16" s="44">
        <f t="shared" si="2"/>
        <v>200.15154038301415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77836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77836</v>
      </c>
      <c r="O17" s="41">
        <f t="shared" si="2"/>
        <v>64.809325562031646</v>
      </c>
      <c r="P17" s="10"/>
    </row>
    <row r="18" spans="1:119">
      <c r="A18" s="12"/>
      <c r="B18" s="42">
        <v>541</v>
      </c>
      <c r="C18" s="19" t="s">
        <v>56</v>
      </c>
      <c r="D18" s="43">
        <v>77836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77836</v>
      </c>
      <c r="O18" s="44">
        <f t="shared" si="2"/>
        <v>64.809325562031646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2911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2911</v>
      </c>
      <c r="O19" s="41">
        <f t="shared" si="2"/>
        <v>2.4238134887593672</v>
      </c>
      <c r="P19" s="10"/>
    </row>
    <row r="20" spans="1:119">
      <c r="A20" s="12"/>
      <c r="B20" s="42">
        <v>562</v>
      </c>
      <c r="C20" s="19" t="s">
        <v>65</v>
      </c>
      <c r="D20" s="43">
        <v>2911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2911</v>
      </c>
      <c r="O20" s="44">
        <f t="shared" si="2"/>
        <v>2.4238134887593672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2688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2688</v>
      </c>
      <c r="O21" s="41">
        <f t="shared" si="2"/>
        <v>2.238134887593672</v>
      </c>
      <c r="P21" s="9"/>
    </row>
    <row r="22" spans="1:119">
      <c r="A22" s="12"/>
      <c r="B22" s="42">
        <v>572</v>
      </c>
      <c r="C22" s="19" t="s">
        <v>57</v>
      </c>
      <c r="D22" s="43">
        <v>2688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2688</v>
      </c>
      <c r="O22" s="44">
        <f t="shared" si="2"/>
        <v>2.238134887593672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5290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5290</v>
      </c>
      <c r="O23" s="41">
        <f t="shared" si="2"/>
        <v>4.4046627810158201</v>
      </c>
      <c r="P23" s="9"/>
    </row>
    <row r="24" spans="1:119" ht="15.75" thickBot="1">
      <c r="A24" s="12"/>
      <c r="B24" s="42">
        <v>581</v>
      </c>
      <c r="C24" s="19" t="s">
        <v>66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5290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5290</v>
      </c>
      <c r="O24" s="44">
        <f t="shared" si="2"/>
        <v>4.4046627810158201</v>
      </c>
      <c r="P24" s="9"/>
    </row>
    <row r="25" spans="1:119" ht="16.5" thickBot="1">
      <c r="A25" s="13" t="s">
        <v>10</v>
      </c>
      <c r="B25" s="21"/>
      <c r="C25" s="20"/>
      <c r="D25" s="14">
        <f>SUM(D5,D10,D13,D17,D19,D21,D23)</f>
        <v>400015</v>
      </c>
      <c r="E25" s="14">
        <f t="shared" ref="E25:M25" si="9">SUM(E5,E10,E13,E17,E19,E21,E23)</f>
        <v>0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497815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897830</v>
      </c>
      <c r="O25" s="35">
        <f t="shared" si="2"/>
        <v>747.56869275603663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71</v>
      </c>
      <c r="M27" s="160"/>
      <c r="N27" s="160"/>
      <c r="O27" s="39">
        <v>1201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268381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268381</v>
      </c>
      <c r="O5" s="30">
        <f t="shared" ref="O5:O29" si="2">(N5/O$31)</f>
        <v>223.46461282264778</v>
      </c>
      <c r="P5" s="6"/>
    </row>
    <row r="6" spans="1:133">
      <c r="A6" s="12"/>
      <c r="B6" s="42">
        <v>511</v>
      </c>
      <c r="C6" s="19" t="s">
        <v>19</v>
      </c>
      <c r="D6" s="43">
        <v>86105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86105</v>
      </c>
      <c r="O6" s="44">
        <f t="shared" si="2"/>
        <v>71.694421315570352</v>
      </c>
      <c r="P6" s="9"/>
    </row>
    <row r="7" spans="1:133">
      <c r="A7" s="12"/>
      <c r="B7" s="42">
        <v>513</v>
      </c>
      <c r="C7" s="19" t="s">
        <v>20</v>
      </c>
      <c r="D7" s="43">
        <v>162129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162129</v>
      </c>
      <c r="O7" s="44">
        <f t="shared" si="2"/>
        <v>134.99500416319734</v>
      </c>
      <c r="P7" s="9"/>
    </row>
    <row r="8" spans="1:133">
      <c r="A8" s="12"/>
      <c r="B8" s="42">
        <v>514</v>
      </c>
      <c r="C8" s="19" t="s">
        <v>21</v>
      </c>
      <c r="D8" s="43">
        <v>6245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6245</v>
      </c>
      <c r="O8" s="44">
        <f t="shared" si="2"/>
        <v>5.1998334721065778</v>
      </c>
      <c r="P8" s="9"/>
    </row>
    <row r="9" spans="1:133">
      <c r="A9" s="12"/>
      <c r="B9" s="42">
        <v>519</v>
      </c>
      <c r="C9" s="19" t="s">
        <v>54</v>
      </c>
      <c r="D9" s="43">
        <v>13902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13902</v>
      </c>
      <c r="O9" s="44">
        <f t="shared" si="2"/>
        <v>11.575353871773522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43627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43627</v>
      </c>
      <c r="O10" s="41">
        <f t="shared" si="2"/>
        <v>36.325562031640303</v>
      </c>
      <c r="P10" s="10"/>
    </row>
    <row r="11" spans="1:133">
      <c r="A11" s="12"/>
      <c r="B11" s="42">
        <v>521</v>
      </c>
      <c r="C11" s="19" t="s">
        <v>23</v>
      </c>
      <c r="D11" s="43">
        <v>32000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32000</v>
      </c>
      <c r="O11" s="44">
        <f t="shared" si="2"/>
        <v>26.644462947543712</v>
      </c>
      <c r="P11" s="9"/>
    </row>
    <row r="12" spans="1:133">
      <c r="A12" s="12"/>
      <c r="B12" s="42">
        <v>522</v>
      </c>
      <c r="C12" s="19" t="s">
        <v>24</v>
      </c>
      <c r="D12" s="43">
        <v>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</v>
      </c>
      <c r="O12" s="44">
        <f t="shared" si="2"/>
        <v>1.7485428809325562E-2</v>
      </c>
      <c r="P12" s="9"/>
    </row>
    <row r="13" spans="1:133">
      <c r="A13" s="12"/>
      <c r="B13" s="42">
        <v>524</v>
      </c>
      <c r="C13" s="19" t="s">
        <v>25</v>
      </c>
      <c r="D13" s="43">
        <v>11606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11606</v>
      </c>
      <c r="O13" s="44">
        <f t="shared" si="2"/>
        <v>9.6636136552872607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75000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469665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544665</v>
      </c>
      <c r="O14" s="41">
        <f t="shared" si="2"/>
        <v>453.50957535387175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80322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80322</v>
      </c>
      <c r="O15" s="44">
        <f t="shared" si="2"/>
        <v>66.879267277268937</v>
      </c>
      <c r="P15" s="9"/>
    </row>
    <row r="16" spans="1:133">
      <c r="A16" s="12"/>
      <c r="B16" s="42">
        <v>534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144000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144000</v>
      </c>
      <c r="O16" s="44">
        <f t="shared" si="2"/>
        <v>119.90008326394671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245343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245343</v>
      </c>
      <c r="O17" s="44">
        <f t="shared" si="2"/>
        <v>204.28226477935056</v>
      </c>
      <c r="P17" s="9"/>
    </row>
    <row r="18" spans="1:119">
      <c r="A18" s="12"/>
      <c r="B18" s="42">
        <v>539</v>
      </c>
      <c r="C18" s="19" t="s">
        <v>62</v>
      </c>
      <c r="D18" s="43">
        <v>75000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75000</v>
      </c>
      <c r="O18" s="44">
        <f t="shared" si="2"/>
        <v>62.447960033305577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75812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75812</v>
      </c>
      <c r="O19" s="41">
        <f t="shared" si="2"/>
        <v>63.124063280599501</v>
      </c>
      <c r="P19" s="10"/>
    </row>
    <row r="20" spans="1:119">
      <c r="A20" s="12"/>
      <c r="B20" s="42">
        <v>541</v>
      </c>
      <c r="C20" s="19" t="s">
        <v>56</v>
      </c>
      <c r="D20" s="43">
        <v>75812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75812</v>
      </c>
      <c r="O20" s="44">
        <f t="shared" si="2"/>
        <v>63.124063280599501</v>
      </c>
      <c r="P20" s="9"/>
    </row>
    <row r="21" spans="1:119" ht="15.75">
      <c r="A21" s="26" t="s">
        <v>63</v>
      </c>
      <c r="B21" s="27"/>
      <c r="C21" s="28"/>
      <c r="D21" s="29">
        <f t="shared" ref="D21:M21" si="6">SUM(D22:D22)</f>
        <v>0</v>
      </c>
      <c r="E21" s="29">
        <f t="shared" si="6"/>
        <v>5000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5000</v>
      </c>
      <c r="O21" s="41">
        <f t="shared" si="2"/>
        <v>4.1631973355537051</v>
      </c>
      <c r="P21" s="10"/>
    </row>
    <row r="22" spans="1:119">
      <c r="A22" s="90"/>
      <c r="B22" s="91">
        <v>554</v>
      </c>
      <c r="C22" s="92" t="s">
        <v>64</v>
      </c>
      <c r="D22" s="43">
        <v>0</v>
      </c>
      <c r="E22" s="43">
        <v>5000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5000</v>
      </c>
      <c r="O22" s="44">
        <f t="shared" si="2"/>
        <v>4.1631973355537051</v>
      </c>
      <c r="P22" s="9"/>
    </row>
    <row r="23" spans="1:119" ht="15.75">
      <c r="A23" s="26" t="s">
        <v>32</v>
      </c>
      <c r="B23" s="27"/>
      <c r="C23" s="28"/>
      <c r="D23" s="29">
        <f t="shared" ref="D23:M23" si="7">SUM(D24:D24)</f>
        <v>1789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1789</v>
      </c>
      <c r="O23" s="41">
        <f t="shared" si="2"/>
        <v>1.4895920066611157</v>
      </c>
      <c r="P23" s="10"/>
    </row>
    <row r="24" spans="1:119">
      <c r="A24" s="12"/>
      <c r="B24" s="42">
        <v>562</v>
      </c>
      <c r="C24" s="19" t="s">
        <v>65</v>
      </c>
      <c r="D24" s="43">
        <v>1789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1789</v>
      </c>
      <c r="O24" s="44">
        <f t="shared" si="2"/>
        <v>1.4895920066611157</v>
      </c>
      <c r="P24" s="9"/>
    </row>
    <row r="25" spans="1:119" ht="15.75">
      <c r="A25" s="26" t="s">
        <v>34</v>
      </c>
      <c r="B25" s="27"/>
      <c r="C25" s="28"/>
      <c r="D25" s="29">
        <f t="shared" ref="D25:M25" si="8">SUM(D26:D26)</f>
        <v>927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927</v>
      </c>
      <c r="O25" s="41">
        <f t="shared" si="2"/>
        <v>0.77185678601165697</v>
      </c>
      <c r="P25" s="9"/>
    </row>
    <row r="26" spans="1:119">
      <c r="A26" s="12"/>
      <c r="B26" s="42">
        <v>572</v>
      </c>
      <c r="C26" s="19" t="s">
        <v>57</v>
      </c>
      <c r="D26" s="43">
        <v>927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927</v>
      </c>
      <c r="O26" s="44">
        <f t="shared" si="2"/>
        <v>0.77185678601165697</v>
      </c>
      <c r="P26" s="9"/>
    </row>
    <row r="27" spans="1:119" ht="15.75">
      <c r="A27" s="26" t="s">
        <v>58</v>
      </c>
      <c r="B27" s="27"/>
      <c r="C27" s="28"/>
      <c r="D27" s="29">
        <f t="shared" ref="D27:M27" si="9">SUM(D28:D28)</f>
        <v>5466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1"/>
        <v>5466</v>
      </c>
      <c r="O27" s="41">
        <f t="shared" si="2"/>
        <v>4.5512073272273108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5466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5466</v>
      </c>
      <c r="O28" s="44">
        <f t="shared" si="2"/>
        <v>4.5512073272273108</v>
      </c>
      <c r="P28" s="9"/>
    </row>
    <row r="29" spans="1:119" ht="16.5" thickBot="1">
      <c r="A29" s="13" t="s">
        <v>10</v>
      </c>
      <c r="B29" s="21"/>
      <c r="C29" s="20"/>
      <c r="D29" s="14">
        <f t="shared" ref="D29:M29" si="10">SUM(D5,D10,D14,D19,D21,D23,D25,D27)</f>
        <v>471002</v>
      </c>
      <c r="E29" s="14">
        <f t="shared" si="10"/>
        <v>5000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469665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1"/>
        <v>945667</v>
      </c>
      <c r="O29" s="35">
        <f t="shared" si="2"/>
        <v>787.39966694421321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67</v>
      </c>
      <c r="M31" s="160"/>
      <c r="N31" s="160"/>
      <c r="O31" s="39">
        <v>1201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2024-12-06T21:18:09Z</cp:lastPrinted>
  <dcterms:created xsi:type="dcterms:W3CDTF">2000-08-31T21:26:31Z</dcterms:created>
  <dcterms:modified xsi:type="dcterms:W3CDTF">2024-12-06T21:18:22Z</dcterms:modified>
</cp:coreProperties>
</file>