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7" documentId="11_611CE289CD0F65DBBEA009311F0CECE402FA8FA6" xr6:coauthVersionLast="47" xr6:coauthVersionMax="47" xr10:uidLastSave="{13BE77E1-28FC-43BD-BE17-E42D4D78B5C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'2008'!$A$1:$O$40</definedName>
    <definedName name="_xlnm.Print_Area" localSheetId="14">'2009'!$A$1:$O$36</definedName>
    <definedName name="_xlnm.Print_Area" localSheetId="13">'2010'!$A$1:$O$36</definedName>
    <definedName name="_xlnm.Print_Area" localSheetId="12">'2011'!$A$1:$O$35</definedName>
    <definedName name="_xlnm.Print_Area" localSheetId="11">'2012'!$A$1:$O$34</definedName>
    <definedName name="_xlnm.Print_Area" localSheetId="10">'2013'!$A$1:$O$36</definedName>
    <definedName name="_xlnm.Print_Area" localSheetId="9">'2014'!$A$1:$O$35</definedName>
    <definedName name="_xlnm.Print_Area" localSheetId="8">'2015'!$A$1:$O$37</definedName>
    <definedName name="_xlnm.Print_Area" localSheetId="7">'2016'!$A$1:$O$32</definedName>
    <definedName name="_xlnm.Print_Area" localSheetId="6">'2017'!$A$1:$O$33</definedName>
    <definedName name="_xlnm.Print_Area" localSheetId="5">'2018'!$A$1:$O$33</definedName>
    <definedName name="_xlnm.Print_Area" localSheetId="4">'2019'!$A$1:$O$29</definedName>
    <definedName name="_xlnm.Print_Area" localSheetId="3">'2020'!$A$1:$O$29</definedName>
    <definedName name="_xlnm.Print_Area" localSheetId="2">'2021'!$A$1:$P$22</definedName>
    <definedName name="_xlnm.Print_Area" localSheetId="1">'2022'!$A$1:$P$36</definedName>
    <definedName name="_xlnm.Print_Area" localSheetId="0">'2023'!$A$1:$P$38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21" i="49"/>
  <c r="P21" i="49" s="1"/>
  <c r="O5" i="49"/>
  <c r="P5" i="49" s="1"/>
  <c r="O32" i="49"/>
  <c r="P32" i="49" s="1"/>
  <c r="O26" i="49"/>
  <c r="P26" i="49" s="1"/>
  <c r="O10" i="49"/>
  <c r="P10" i="49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N32" i="48" s="1"/>
  <c r="M5" i="48"/>
  <c r="M32" i="48" s="1"/>
  <c r="L5" i="48"/>
  <c r="L32" i="48" s="1"/>
  <c r="K5" i="48"/>
  <c r="K32" i="48" s="1"/>
  <c r="J5" i="48"/>
  <c r="I5" i="48"/>
  <c r="H5" i="48"/>
  <c r="G5" i="48"/>
  <c r="F5" i="48"/>
  <c r="E5" i="48"/>
  <c r="D5" i="48"/>
  <c r="O34" i="49" l="1"/>
  <c r="P34" i="49" s="1"/>
  <c r="D32" i="48"/>
  <c r="E32" i="48"/>
  <c r="F32" i="48"/>
  <c r="G32" i="48"/>
  <c r="H32" i="48"/>
  <c r="I32" i="48"/>
  <c r="J32" i="48"/>
  <c r="O30" i="48"/>
  <c r="P30" i="48" s="1"/>
  <c r="O26" i="48"/>
  <c r="P26" i="48" s="1"/>
  <c r="O21" i="48"/>
  <c r="P21" i="48" s="1"/>
  <c r="O12" i="48"/>
  <c r="P12" i="48" s="1"/>
  <c r="O10" i="48"/>
  <c r="P10" i="48" s="1"/>
  <c r="O5" i="48"/>
  <c r="P5" i="48" s="1"/>
  <c r="D18" i="47"/>
  <c r="O17" i="47"/>
  <c r="P17" i="47"/>
  <c r="O16" i="47"/>
  <c r="P16" i="47" s="1"/>
  <c r="N15" i="47"/>
  <c r="N18" i="47" s="1"/>
  <c r="M15" i="47"/>
  <c r="L15" i="47"/>
  <c r="K15" i="47"/>
  <c r="J15" i="47"/>
  <c r="I15" i="47"/>
  <c r="H15" i="47"/>
  <c r="G15" i="47"/>
  <c r="F15" i="47"/>
  <c r="E15" i="47"/>
  <c r="D15" i="47"/>
  <c r="O14" i="47"/>
  <c r="P14" i="47"/>
  <c r="N13" i="47"/>
  <c r="M13" i="47"/>
  <c r="L13" i="47"/>
  <c r="K13" i="47"/>
  <c r="J13" i="47"/>
  <c r="I13" i="47"/>
  <c r="H13" i="47"/>
  <c r="H18" i="47" s="1"/>
  <c r="G13" i="47"/>
  <c r="F13" i="47"/>
  <c r="E13" i="47"/>
  <c r="E18" i="47" s="1"/>
  <c r="D13" i="47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4" i="45"/>
  <c r="O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I25" i="45" s="1"/>
  <c r="H5" i="45"/>
  <c r="H25" i="45" s="1"/>
  <c r="G5" i="45"/>
  <c r="G25" i="45" s="1"/>
  <c r="F5" i="45"/>
  <c r="F25" i="45" s="1"/>
  <c r="E5" i="45"/>
  <c r="D5" i="45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H25" i="44" s="1"/>
  <c r="G14" i="44"/>
  <c r="F14" i="44"/>
  <c r="E14" i="44"/>
  <c r="D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E25" i="44" s="1"/>
  <c r="D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E29" i="43" s="1"/>
  <c r="D11" i="43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5" i="43" s="1"/>
  <c r="O5" i="43" s="1"/>
  <c r="N28" i="42"/>
  <c r="O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N23" i="42"/>
  <c r="O23" i="42" s="1"/>
  <c r="M22" i="42"/>
  <c r="L22" i="42"/>
  <c r="K22" i="42"/>
  <c r="J22" i="42"/>
  <c r="I22" i="42"/>
  <c r="H22" i="42"/>
  <c r="N22" i="42" s="1"/>
  <c r="O22" i="42" s="1"/>
  <c r="G22" i="42"/>
  <c r="F22" i="42"/>
  <c r="E22" i="42"/>
  <c r="D22" i="42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E29" i="42" s="1"/>
  <c r="D5" i="42"/>
  <c r="D29" i="42" s="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F28" i="41" s="1"/>
  <c r="E12" i="41"/>
  <c r="D12" i="41"/>
  <c r="N12" i="41" s="1"/>
  <c r="O12" i="41" s="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N8" i="41"/>
  <c r="O8" i="41" s="1"/>
  <c r="N7" i="41"/>
  <c r="O7" i="41" s="1"/>
  <c r="N6" i="41"/>
  <c r="O6" i="41" s="1"/>
  <c r="M5" i="41"/>
  <c r="L5" i="41"/>
  <c r="L28" i="41" s="1"/>
  <c r="K5" i="41"/>
  <c r="J5" i="41"/>
  <c r="J28" i="41" s="1"/>
  <c r="I5" i="41"/>
  <c r="H5" i="41"/>
  <c r="G5" i="41"/>
  <c r="F5" i="41"/>
  <c r="E5" i="41"/>
  <c r="D5" i="4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/>
  <c r="N24" i="40"/>
  <c r="O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/>
  <c r="N16" i="40"/>
  <c r="O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M10" i="40"/>
  <c r="L10" i="40"/>
  <c r="K10" i="40"/>
  <c r="J10" i="40"/>
  <c r="J33" i="40" s="1"/>
  <c r="I10" i="40"/>
  <c r="H10" i="40"/>
  <c r="G10" i="40"/>
  <c r="F10" i="40"/>
  <c r="E10" i="40"/>
  <c r="D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30" i="39"/>
  <c r="O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 s="1"/>
  <c r="N16" i="39"/>
  <c r="O16" i="39" s="1"/>
  <c r="N15" i="39"/>
  <c r="O15" i="39" s="1"/>
  <c r="N14" i="39"/>
  <c r="O14" i="39" s="1"/>
  <c r="N13" i="39"/>
  <c r="O13" i="39" s="1"/>
  <c r="N12" i="39"/>
  <c r="O12" i="39"/>
  <c r="M11" i="39"/>
  <c r="L11" i="39"/>
  <c r="K11" i="39"/>
  <c r="J11" i="39"/>
  <c r="I11" i="39"/>
  <c r="I31" i="39" s="1"/>
  <c r="H11" i="39"/>
  <c r="G11" i="39"/>
  <c r="F11" i="39"/>
  <c r="E11" i="39"/>
  <c r="D11" i="39"/>
  <c r="N11" i="39" s="1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1" i="38"/>
  <c r="O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N17" i="38"/>
  <c r="O17" i="38" s="1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D32" i="38" s="1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N8" i="38"/>
  <c r="O8" i="38"/>
  <c r="N7" i="38"/>
  <c r="O7" i="38"/>
  <c r="N6" i="38"/>
  <c r="O6" i="38" s="1"/>
  <c r="M5" i="38"/>
  <c r="L5" i="38"/>
  <c r="K5" i="38"/>
  <c r="K32" i="38" s="1"/>
  <c r="J5" i="38"/>
  <c r="N5" i="38" s="1"/>
  <c r="O5" i="38" s="1"/>
  <c r="J32" i="38"/>
  <c r="I5" i="38"/>
  <c r="H5" i="38"/>
  <c r="G5" i="38"/>
  <c r="F5" i="38"/>
  <c r="E5" i="38"/>
  <c r="D5" i="38"/>
  <c r="N35" i="37"/>
  <c r="O35" i="37"/>
  <c r="N34" i="37"/>
  <c r="O34" i="37" s="1"/>
  <c r="M33" i="37"/>
  <c r="L33" i="37"/>
  <c r="K33" i="37"/>
  <c r="J33" i="37"/>
  <c r="I33" i="37"/>
  <c r="H33" i="37"/>
  <c r="G33" i="37"/>
  <c r="F33" i="37"/>
  <c r="F36" i="37" s="1"/>
  <c r="E33" i="37"/>
  <c r="D33" i="37"/>
  <c r="N33" i="37" s="1"/>
  <c r="O33" i="37" s="1"/>
  <c r="N32" i="37"/>
  <c r="O32" i="37" s="1"/>
  <c r="N31" i="37"/>
  <c r="O31" i="37" s="1"/>
  <c r="N30" i="37"/>
  <c r="O30" i="37" s="1"/>
  <c r="N29" i="37"/>
  <c r="O29" i="37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/>
  <c r="N20" i="37"/>
  <c r="O20" i="37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M10" i="37"/>
  <c r="L10" i="37"/>
  <c r="K10" i="37"/>
  <c r="J10" i="37"/>
  <c r="I10" i="37"/>
  <c r="I36" i="37" s="1"/>
  <c r="H10" i="37"/>
  <c r="G10" i="37"/>
  <c r="F10" i="37"/>
  <c r="E10" i="37"/>
  <c r="D10" i="37"/>
  <c r="N9" i="37"/>
  <c r="O9" i="37" s="1"/>
  <c r="N8" i="37"/>
  <c r="O8" i="37" s="1"/>
  <c r="N7" i="37"/>
  <c r="O7" i="37"/>
  <c r="N6" i="37"/>
  <c r="O6" i="37"/>
  <c r="M5" i="37"/>
  <c r="L5" i="37"/>
  <c r="K5" i="37"/>
  <c r="J5" i="37"/>
  <c r="I5" i="37"/>
  <c r="H5" i="37"/>
  <c r="H36" i="37" s="1"/>
  <c r="G5" i="37"/>
  <c r="G36" i="37"/>
  <c r="F5" i="37"/>
  <c r="E5" i="37"/>
  <c r="D5" i="37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J30" i="36" s="1"/>
  <c r="I13" i="36"/>
  <c r="I30" i="36" s="1"/>
  <c r="H13" i="36"/>
  <c r="G13" i="36"/>
  <c r="G30" i="36" s="1"/>
  <c r="F13" i="36"/>
  <c r="E13" i="36"/>
  <c r="D13" i="36"/>
  <c r="N12" i="36"/>
  <c r="O12" i="36" s="1"/>
  <c r="N11" i="36"/>
  <c r="O11" i="36"/>
  <c r="M10" i="36"/>
  <c r="L10" i="36"/>
  <c r="K10" i="36"/>
  <c r="J10" i="36"/>
  <c r="I10" i="36"/>
  <c r="H10" i="36"/>
  <c r="H30" i="36" s="1"/>
  <c r="G10" i="36"/>
  <c r="F10" i="36"/>
  <c r="E10" i="36"/>
  <c r="D10" i="36"/>
  <c r="N10" i="36" s="1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30" i="36" s="1"/>
  <c r="D5" i="36"/>
  <c r="N30" i="35"/>
  <c r="O30" i="35"/>
  <c r="M29" i="35"/>
  <c r="L29" i="35"/>
  <c r="K29" i="35"/>
  <c r="J29" i="35"/>
  <c r="I29" i="35"/>
  <c r="H29" i="35"/>
  <c r="G29" i="35"/>
  <c r="F29" i="35"/>
  <c r="E29" i="35"/>
  <c r="D29" i="35"/>
  <c r="N28" i="35"/>
  <c r="O28" i="35"/>
  <c r="N27" i="35"/>
  <c r="O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/>
  <c r="N18" i="35"/>
  <c r="O18" i="35" s="1"/>
  <c r="N17" i="35"/>
  <c r="O17" i="35" s="1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D31" i="35" s="1"/>
  <c r="N12" i="35"/>
  <c r="O12" i="35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N8" i="35"/>
  <c r="O8" i="35"/>
  <c r="N7" i="35"/>
  <c r="O7" i="35"/>
  <c r="N6" i="35"/>
  <c r="O6" i="35" s="1"/>
  <c r="M5" i="35"/>
  <c r="M31" i="35" s="1"/>
  <c r="L5" i="35"/>
  <c r="K5" i="35"/>
  <c r="J5" i="35"/>
  <c r="I5" i="35"/>
  <c r="H5" i="35"/>
  <c r="G5" i="35"/>
  <c r="F5" i="35"/>
  <c r="E5" i="35"/>
  <c r="D5" i="35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 s="1"/>
  <c r="N22" i="34"/>
  <c r="O22" i="34" s="1"/>
  <c r="M21" i="34"/>
  <c r="L21" i="34"/>
  <c r="L32" i="34" s="1"/>
  <c r="K21" i="34"/>
  <c r="J21" i="34"/>
  <c r="I21" i="34"/>
  <c r="H21" i="34"/>
  <c r="G21" i="34"/>
  <c r="F21" i="34"/>
  <c r="E21" i="34"/>
  <c r="D21" i="34"/>
  <c r="N20" i="34"/>
  <c r="O20" i="34" s="1"/>
  <c r="N19" i="34"/>
  <c r="O19" i="34"/>
  <c r="N18" i="34"/>
  <c r="O18" i="34" s="1"/>
  <c r="N17" i="34"/>
  <c r="O17" i="34" s="1"/>
  <c r="N16" i="34"/>
  <c r="O16" i="34" s="1"/>
  <c r="N15" i="34"/>
  <c r="O15" i="34" s="1"/>
  <c r="N14" i="34"/>
  <c r="O14" i="34"/>
  <c r="M13" i="34"/>
  <c r="L13" i="34"/>
  <c r="K13" i="34"/>
  <c r="K32" i="34" s="1"/>
  <c r="J13" i="34"/>
  <c r="I13" i="34"/>
  <c r="H13" i="34"/>
  <c r="G13" i="34"/>
  <c r="F13" i="34"/>
  <c r="E13" i="34"/>
  <c r="D13" i="34"/>
  <c r="N12" i="34"/>
  <c r="O12" i="34" s="1"/>
  <c r="N11" i="34"/>
  <c r="O11" i="34"/>
  <c r="M10" i="34"/>
  <c r="L10" i="34"/>
  <c r="K10" i="34"/>
  <c r="J10" i="34"/>
  <c r="I10" i="34"/>
  <c r="H10" i="34"/>
  <c r="H32" i="34" s="1"/>
  <c r="G10" i="34"/>
  <c r="G32" i="34" s="1"/>
  <c r="F10" i="34"/>
  <c r="F32" i="34" s="1"/>
  <c r="E10" i="34"/>
  <c r="D10" i="34"/>
  <c r="N10" i="34" s="1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E32" i="34" s="1"/>
  <c r="D5" i="34"/>
  <c r="N5" i="34" s="1"/>
  <c r="O5" i="34" s="1"/>
  <c r="N23" i="33"/>
  <c r="O23" i="33" s="1"/>
  <c r="N24" i="33"/>
  <c r="O24" i="33" s="1"/>
  <c r="N25" i="33"/>
  <c r="O25" i="33"/>
  <c r="N26" i="33"/>
  <c r="O26" i="33" s="1"/>
  <c r="N14" i="33"/>
  <c r="O14" i="33" s="1"/>
  <c r="N15" i="33"/>
  <c r="O15" i="33" s="1"/>
  <c r="N16" i="33"/>
  <c r="O16" i="33"/>
  <c r="N17" i="33"/>
  <c r="O17" i="33" s="1"/>
  <c r="N18" i="33"/>
  <c r="O18" i="33"/>
  <c r="N19" i="33"/>
  <c r="O19" i="33" s="1"/>
  <c r="N20" i="33"/>
  <c r="O20" i="33" s="1"/>
  <c r="N21" i="33"/>
  <c r="O21" i="33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E13" i="33"/>
  <c r="F13" i="33"/>
  <c r="G13" i="33"/>
  <c r="H13" i="33"/>
  <c r="I13" i="33"/>
  <c r="J13" i="33"/>
  <c r="K13" i="33"/>
  <c r="L13" i="33"/>
  <c r="M13" i="33"/>
  <c r="D13" i="33"/>
  <c r="E10" i="33"/>
  <c r="E32" i="33" s="1"/>
  <c r="F10" i="33"/>
  <c r="G10" i="33"/>
  <c r="G32" i="33" s="1"/>
  <c r="H10" i="33"/>
  <c r="I10" i="33"/>
  <c r="J10" i="33"/>
  <c r="K10" i="33"/>
  <c r="L10" i="33"/>
  <c r="M10" i="33"/>
  <c r="D10" i="33"/>
  <c r="E5" i="33"/>
  <c r="F5" i="33"/>
  <c r="G5" i="33"/>
  <c r="H5" i="33"/>
  <c r="H32" i="33" s="1"/>
  <c r="I5" i="33"/>
  <c r="J5" i="33"/>
  <c r="K5" i="33"/>
  <c r="K32" i="33" s="1"/>
  <c r="L5" i="33"/>
  <c r="L32" i="33"/>
  <c r="M5" i="33"/>
  <c r="M32" i="33" s="1"/>
  <c r="D5" i="33"/>
  <c r="N5" i="33" s="1"/>
  <c r="O5" i="33" s="1"/>
  <c r="N30" i="33"/>
  <c r="O30" i="33" s="1"/>
  <c r="N31" i="33"/>
  <c r="O31" i="33" s="1"/>
  <c r="N29" i="33"/>
  <c r="O29" i="33" s="1"/>
  <c r="E28" i="33"/>
  <c r="F28" i="33"/>
  <c r="G28" i="33"/>
  <c r="H28" i="33"/>
  <c r="I28" i="33"/>
  <c r="J28" i="33"/>
  <c r="K28" i="33"/>
  <c r="L28" i="33"/>
  <c r="M28" i="33"/>
  <c r="D28" i="33"/>
  <c r="N27" i="33"/>
  <c r="O27" i="33"/>
  <c r="N11" i="33"/>
  <c r="O11" i="33"/>
  <c r="N12" i="33"/>
  <c r="O12" i="33"/>
  <c r="N7" i="33"/>
  <c r="O7" i="33"/>
  <c r="N8" i="33"/>
  <c r="O8" i="33" s="1"/>
  <c r="N9" i="33"/>
  <c r="O9" i="33"/>
  <c r="N6" i="33"/>
  <c r="O6" i="33" s="1"/>
  <c r="N5" i="36"/>
  <c r="O5" i="36" s="1"/>
  <c r="N26" i="40"/>
  <c r="O26" i="40" s="1"/>
  <c r="N25" i="41"/>
  <c r="O25" i="41" s="1"/>
  <c r="N22" i="44"/>
  <c r="O22" i="44" s="1"/>
  <c r="N13" i="45"/>
  <c r="O13" i="45" s="1"/>
  <c r="D31" i="39" l="1"/>
  <c r="K31" i="35"/>
  <c r="K36" i="37"/>
  <c r="F29" i="43"/>
  <c r="D30" i="36"/>
  <c r="L30" i="36"/>
  <c r="L36" i="37"/>
  <c r="D36" i="37"/>
  <c r="N36" i="37" s="1"/>
  <c r="O36" i="37" s="1"/>
  <c r="E31" i="39"/>
  <c r="I29" i="43"/>
  <c r="N17" i="45"/>
  <c r="O17" i="45" s="1"/>
  <c r="H29" i="42"/>
  <c r="J36" i="37"/>
  <c r="M36" i="37"/>
  <c r="F33" i="40"/>
  <c r="H29" i="43"/>
  <c r="D25" i="44"/>
  <c r="G31" i="39"/>
  <c r="K25" i="45"/>
  <c r="I28" i="41"/>
  <c r="N5" i="45"/>
  <c r="O5" i="45" s="1"/>
  <c r="K29" i="42"/>
  <c r="M25" i="45"/>
  <c r="I32" i="34"/>
  <c r="L29" i="42"/>
  <c r="N21" i="43"/>
  <c r="O21" i="43" s="1"/>
  <c r="F30" i="36"/>
  <c r="G33" i="40"/>
  <c r="N10" i="35"/>
  <c r="O10" i="35" s="1"/>
  <c r="N24" i="36"/>
  <c r="O24" i="36" s="1"/>
  <c r="N28" i="36"/>
  <c r="O28" i="36" s="1"/>
  <c r="H31" i="39"/>
  <c r="N12" i="42"/>
  <c r="O12" i="42" s="1"/>
  <c r="N26" i="42"/>
  <c r="O26" i="42" s="1"/>
  <c r="N5" i="44"/>
  <c r="O5" i="44" s="1"/>
  <c r="F18" i="47"/>
  <c r="O18" i="47" s="1"/>
  <c r="P18" i="47" s="1"/>
  <c r="F32" i="33"/>
  <c r="L31" i="35"/>
  <c r="K31" i="39"/>
  <c r="N19" i="39"/>
  <c r="O19" i="39" s="1"/>
  <c r="I33" i="40"/>
  <c r="N18" i="42"/>
  <c r="O18" i="42" s="1"/>
  <c r="K29" i="43"/>
  <c r="G25" i="44"/>
  <c r="J25" i="44"/>
  <c r="N18" i="44"/>
  <c r="O18" i="44" s="1"/>
  <c r="G18" i="47"/>
  <c r="E33" i="40"/>
  <c r="G29" i="43"/>
  <c r="D32" i="34"/>
  <c r="J32" i="34"/>
  <c r="N30" i="40"/>
  <c r="O30" i="40" s="1"/>
  <c r="H33" i="40"/>
  <c r="N10" i="41"/>
  <c r="O10" i="41" s="1"/>
  <c r="J29" i="43"/>
  <c r="M32" i="34"/>
  <c r="K30" i="36"/>
  <c r="N24" i="37"/>
  <c r="O24" i="37" s="1"/>
  <c r="L29" i="43"/>
  <c r="O11" i="47"/>
  <c r="P11" i="47" s="1"/>
  <c r="N16" i="41"/>
  <c r="O16" i="41" s="1"/>
  <c r="N20" i="38"/>
  <c r="O20" i="38" s="1"/>
  <c r="G29" i="42"/>
  <c r="J25" i="45"/>
  <c r="D33" i="40"/>
  <c r="N33" i="40" s="1"/>
  <c r="O33" i="40" s="1"/>
  <c r="E31" i="35"/>
  <c r="N31" i="35" s="1"/>
  <c r="O31" i="35" s="1"/>
  <c r="I32" i="33"/>
  <c r="K33" i="40"/>
  <c r="I18" i="47"/>
  <c r="N11" i="45"/>
  <c r="O11" i="45" s="1"/>
  <c r="F31" i="35"/>
  <c r="L18" i="47"/>
  <c r="N13" i="34"/>
  <c r="O13" i="34" s="1"/>
  <c r="N29" i="35"/>
  <c r="O29" i="35" s="1"/>
  <c r="F32" i="38"/>
  <c r="I32" i="38"/>
  <c r="E28" i="41"/>
  <c r="L25" i="44"/>
  <c r="N24" i="39"/>
  <c r="O24" i="39" s="1"/>
  <c r="L32" i="38"/>
  <c r="N32" i="38" s="1"/>
  <c r="O32" i="38" s="1"/>
  <c r="N5" i="42"/>
  <c r="O5" i="42" s="1"/>
  <c r="M32" i="38"/>
  <c r="N11" i="43"/>
  <c r="O11" i="43" s="1"/>
  <c r="G31" i="35"/>
  <c r="F31" i="39"/>
  <c r="N16" i="43"/>
  <c r="O16" i="43" s="1"/>
  <c r="N21" i="41"/>
  <c r="O21" i="41" s="1"/>
  <c r="M29" i="43"/>
  <c r="I25" i="44"/>
  <c r="E32" i="38"/>
  <c r="M33" i="40"/>
  <c r="D28" i="41"/>
  <c r="N14" i="43"/>
  <c r="O14" i="43" s="1"/>
  <c r="E25" i="45"/>
  <c r="K18" i="47"/>
  <c r="J32" i="33"/>
  <c r="N21" i="34"/>
  <c r="O21" i="34" s="1"/>
  <c r="H31" i="35"/>
  <c r="G32" i="38"/>
  <c r="N21" i="40"/>
  <c r="O21" i="40" s="1"/>
  <c r="L33" i="40"/>
  <c r="K28" i="41"/>
  <c r="F29" i="42"/>
  <c r="N18" i="43"/>
  <c r="O18" i="43" s="1"/>
  <c r="M25" i="44"/>
  <c r="M18" i="47"/>
  <c r="M28" i="41"/>
  <c r="J29" i="42"/>
  <c r="N5" i="39"/>
  <c r="O5" i="39" s="1"/>
  <c r="N29" i="38"/>
  <c r="O29" i="38" s="1"/>
  <c r="M31" i="39"/>
  <c r="J18" i="47"/>
  <c r="N19" i="36"/>
  <c r="O19" i="36" s="1"/>
  <c r="L31" i="39"/>
  <c r="N28" i="39"/>
  <c r="O28" i="39" s="1"/>
  <c r="O15" i="47"/>
  <c r="P15" i="47" s="1"/>
  <c r="N28" i="33"/>
  <c r="O28" i="33" s="1"/>
  <c r="H32" i="38"/>
  <c r="G28" i="41"/>
  <c r="N28" i="41" s="1"/>
  <c r="O28" i="41" s="1"/>
  <c r="K25" i="44"/>
  <c r="N21" i="45"/>
  <c r="O21" i="45" s="1"/>
  <c r="N10" i="33"/>
  <c r="O10" i="33" s="1"/>
  <c r="N13" i="38"/>
  <c r="O13" i="38" s="1"/>
  <c r="I29" i="42"/>
  <c r="I31" i="35"/>
  <c r="J31" i="35"/>
  <c r="N25" i="35"/>
  <c r="O25" i="35" s="1"/>
  <c r="M30" i="36"/>
  <c r="N10" i="37"/>
  <c r="O10" i="37" s="1"/>
  <c r="N10" i="38"/>
  <c r="O10" i="38" s="1"/>
  <c r="N25" i="38"/>
  <c r="O25" i="38" s="1"/>
  <c r="N12" i="40"/>
  <c r="O12" i="40" s="1"/>
  <c r="H28" i="41"/>
  <c r="N10" i="42"/>
  <c r="O10" i="42" s="1"/>
  <c r="M29" i="42"/>
  <c r="O32" i="48"/>
  <c r="P32" i="48" s="1"/>
  <c r="N32" i="34"/>
  <c r="O32" i="34" s="1"/>
  <c r="N29" i="42"/>
  <c r="O29" i="42" s="1"/>
  <c r="N13" i="33"/>
  <c r="O13" i="33" s="1"/>
  <c r="O5" i="47"/>
  <c r="P5" i="47" s="1"/>
  <c r="N14" i="44"/>
  <c r="O14" i="44" s="1"/>
  <c r="N5" i="40"/>
  <c r="O5" i="40" s="1"/>
  <c r="N26" i="34"/>
  <c r="O26" i="34" s="1"/>
  <c r="N13" i="35"/>
  <c r="O13" i="35" s="1"/>
  <c r="N13" i="37"/>
  <c r="O13" i="37" s="1"/>
  <c r="J31" i="39"/>
  <c r="D29" i="43"/>
  <c r="D25" i="45"/>
  <c r="N5" i="41"/>
  <c r="O5" i="41" s="1"/>
  <c r="N10" i="40"/>
  <c r="O10" i="40" s="1"/>
  <c r="N5" i="35"/>
  <c r="O5" i="35" s="1"/>
  <c r="F25" i="44"/>
  <c r="L25" i="45"/>
  <c r="N13" i="36"/>
  <c r="O13" i="36" s="1"/>
  <c r="N5" i="37"/>
  <c r="O5" i="37" s="1"/>
  <c r="D32" i="33"/>
  <c r="E36" i="37"/>
  <c r="O13" i="47"/>
  <c r="P13" i="47" s="1"/>
  <c r="N11" i="44"/>
  <c r="O11" i="44" s="1"/>
  <c r="N20" i="35"/>
  <c r="O20" i="35" s="1"/>
  <c r="N25" i="44" l="1"/>
  <c r="O25" i="44" s="1"/>
  <c r="N30" i="36"/>
  <c r="O30" i="36" s="1"/>
  <c r="N29" i="43"/>
  <c r="O29" i="43" s="1"/>
  <c r="N31" i="39"/>
  <c r="O31" i="39" s="1"/>
  <c r="N25" i="45"/>
  <c r="O25" i="45" s="1"/>
  <c r="N32" i="33"/>
  <c r="O32" i="33" s="1"/>
</calcChain>
</file>

<file path=xl/sharedStrings.xml><?xml version="1.0" encoding="utf-8"?>
<sst xmlns="http://schemas.openxmlformats.org/spreadsheetml/2006/main" count="736" uniqueCount="124">
  <si>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</si>
  <si>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</si>
  <si>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</si>
  <si>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</si>
  <si>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</si>
  <si>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</si>
  <si>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</si>
  <si>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</si>
  <si>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</si>
  <si>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</si>
  <si>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</si>
  <si>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Other</t>
  </si>
  <si>
    <t>Communications Services Taxes</t>
  </si>
  <si>
    <t>Permits, Fees, and Special Assessments</t>
  </si>
  <si>
    <t>Franchise Fee - Electricity</t>
  </si>
  <si>
    <t>Other Permits, Fees, and Special Assessments</t>
  </si>
  <si>
    <t>Intergovernmental Revenue</t>
  </si>
  <si>
    <t>State Grant - Transportation - Other Transportation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</si>
  <si>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</si>
  <si>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</si>
  <si>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</si>
  <si>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</si>
  <si>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</si>
  <si>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</si>
  <si>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</si>
  <si>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</si>
  <si>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</si>
  <si>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</si>
  <si>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</si>
  <si>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State Shared Revenues - General Gov't - Other General Government</t>
  </si>
  <si>
    <t>General Gov't (Not Court-Related) - Other General Gov't Charges and Fees</t>
  </si>
  <si>
    <t>Physical Environment - Gas Utility</t>
  </si>
  <si>
    <t>Physical Environment - Water Utility</t>
  </si>
  <si>
    <t>Physical Environment - Sewer / Wastewater Utility</t>
  </si>
  <si>
    <t>Total - All Account Codes</t>
  </si>
  <si>
    <t>Local Fiscal Year Ended September 30, 2009</t>
  </si>
  <si>
    <t>Interest and Other Earnings - Interest</t>
  </si>
  <si>
    <t>Rents and Royalties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</si>
  <si>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</si>
  <si>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</si>
  <si>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</si>
  <si>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</si>
  <si>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</si>
  <si>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</si>
  <si>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</si>
  <si>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</si>
  <si>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Jay Revenues Reported by Account Code and Fund Type</t>
  </si>
  <si>
    <t>Local Fiscal Year Ended September 30, 2010</t>
  </si>
  <si>
    <t>Federal Grant - Physical Environment - Water Supply System</t>
  </si>
  <si>
    <t>State Grant - Other</t>
  </si>
  <si>
    <t>Other Sources</t>
  </si>
  <si>
    <t>Proceeds of General Capital Asset Dispositions - Sales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</si>
  <si>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</si>
  <si>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</si>
  <si>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</si>
  <si>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Economic Environment</t>
  </si>
  <si>
    <t>2011 Municipal Population:</t>
  </si>
  <si>
    <t>Local Fiscal Year Ended September 30, 2012</t>
  </si>
  <si>
    <t>Non-Operating - Inter-Fund Group Transfers In</t>
  </si>
  <si>
    <t>2012 Municipal Population:</t>
  </si>
  <si>
    <t>Local Fiscal Year Ended September 30, 2008</t>
  </si>
  <si>
    <t>Permits and Franchise Fees</t>
  </si>
  <si>
    <t>Other Permits and Fees</t>
  </si>
  <si>
    <t>Federal Grant - Physical Environment - Sewer / Wastewater</t>
  </si>
  <si>
    <t>State Grant - Physical Environment - Other Physical Environment</t>
  </si>
  <si>
    <t>State Grant - Culture / Recreation</t>
  </si>
  <si>
    <t>State Shared Revenues - General Gov't - Revenue Sharing Proceeds</t>
  </si>
  <si>
    <t>Disposition of Fixed Assets</t>
  </si>
  <si>
    <t>2008 Municipal Population:</t>
  </si>
  <si>
    <t>Local Fiscal Year Ended September 30, 2013</t>
  </si>
  <si>
    <t>Communications Services Taxes (Chapter 202, F.S.)</t>
  </si>
  <si>
    <t>State Shared Revenues - General Government - Mobile Home License Tax</t>
  </si>
  <si>
    <t>State Shared Revenues - General Government - Alcoholic Beverage License Tax</t>
  </si>
  <si>
    <t>State Shared Revenues - General Government - Other General Government</t>
  </si>
  <si>
    <t>State Shared Revenues - Other</t>
  </si>
  <si>
    <t>General Government - Other General Government Charges and Fees</t>
  </si>
  <si>
    <t>2013 Municipal Population:</t>
  </si>
  <si>
    <t>Local Fiscal Year Ended September 30, 2014</t>
  </si>
  <si>
    <t>Local Option Taxes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</si>
  <si>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</si>
  <si>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</si>
  <si>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</si>
  <si>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</si>
  <si>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</si>
  <si>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</si>
  <si>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</si>
  <si>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</si>
  <si>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Utility Service Tax - Water</t>
  </si>
  <si>
    <t>Licenses</t>
  </si>
  <si>
    <t>State Shared Revenues - General Government - Revenue Sharing Proceeds</t>
  </si>
  <si>
    <t>Contributions from Enterprise Operations</t>
  </si>
  <si>
    <t>Proprietary Non-Operating - Capital Contributions from State Government</t>
  </si>
  <si>
    <t>Proprietary Non-Operating - Capital Contributions from Other Public Source</t>
  </si>
  <si>
    <t>Proprietary Non-Operating - Other Non-Operating Sources</t>
  </si>
  <si>
    <t>Non-Operating - Special Items (Gain)</t>
  </si>
  <si>
    <t>2018 Municipal Population:</t>
  </si>
  <si>
    <t>Local Fiscal Year Ended September 30, 2019</t>
  </si>
  <si>
    <t>Sales - Disposition of Fixed Assets</t>
  </si>
  <si>
    <t>2019 Municipal Population:</t>
  </si>
  <si>
    <t>Local Fiscal Year Ended September 30, 2020</t>
  </si>
  <si>
    <t>Physical Environment - Water / Sewer Combination Utility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</si>
  <si>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</si>
  <si>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</si>
  <si>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</si>
  <si>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</si>
  <si>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</si>
  <si>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</si>
  <si>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</si>
  <si>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</si>
  <si>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</si>
  <si>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Local Fiscal Year Ended September 30, 2022</t>
  </si>
  <si>
    <t>Utility Service Tax - Electricity</t>
  </si>
  <si>
    <t>Intergovernmental Revenues</t>
  </si>
  <si>
    <t>State Grant - Physical Environment - Water Supply System</t>
  </si>
  <si>
    <t>State Shared Revenues - General Government - Local Government Half-Cent Sales Tax Program</t>
  </si>
  <si>
    <t>Grants from Other Local Units - Culture / Recreation</t>
  </si>
  <si>
    <t>Physical Environment - Garbage / Solid Waste</t>
  </si>
  <si>
    <t>2022 Municipal Population:</t>
  </si>
  <si>
    <t>Local Fiscal Year Ended September 30, 2023</t>
  </si>
  <si>
    <t>Other Financial Assistance - State Source</t>
  </si>
  <si>
    <t>Grants from Other Local Units - General Government</t>
  </si>
  <si>
    <t>Interest and Other Earnings - Dividends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</si>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</sst>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37" fontId="7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wrapText="1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37" fontId="7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8CB4-4380-48C8-82BB-7BC914CF1581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39</v>
      </c>
      <c r="B3" s="105"/>
      <c r="C3" s="106"/>
      <c r="D3" s="110" t="s">
        <v>24</v>
      </c>
      <c r="E3" s="111"/>
      <c r="F3" s="111"/>
      <c r="G3" s="111"/>
      <c r="H3" s="112"/>
      <c r="I3" s="110" t="s">
        <v>25</v>
      </c>
      <c r="J3" s="112"/>
      <c r="K3" s="110" t="s">
        <v>27</v>
      </c>
      <c r="L3" s="111"/>
      <c r="M3" s="112"/>
      <c r="N3" s="49"/>
      <c r="O3" s="50"/>
      <c r="P3" s="113" t="s">
        <v>104</v>
      </c>
      <c r="Q3" s="51"/>
      <c r="R3"/>
    </row>
    <row r="4" spans="1:134" ht="32.25" customHeight="1" thickBot="1">
      <c r="A4" s="107"/>
      <c r="B4" s="108"/>
      <c r="C4" s="109"/>
      <c r="D4" s="52" t="s">
        <v>4</v>
      </c>
      <c r="E4" s="52" t="s">
        <v>40</v>
      </c>
      <c r="F4" s="52" t="s">
        <v>41</v>
      </c>
      <c r="G4" s="52" t="s">
        <v>42</v>
      </c>
      <c r="H4" s="52" t="s">
        <v>5</v>
      </c>
      <c r="I4" s="52" t="s">
        <v>6</v>
      </c>
      <c r="J4" s="53" t="s">
        <v>43</v>
      </c>
      <c r="K4" s="53" t="s">
        <v>7</v>
      </c>
      <c r="L4" s="53" t="s">
        <v>8</v>
      </c>
      <c r="M4" s="53" t="s">
        <v>105</v>
      </c>
      <c r="N4" s="53" t="s">
        <v>9</v>
      </c>
      <c r="O4" s="53" t="s">
        <v>106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107</v>
      </c>
      <c r="B5" s="57"/>
      <c r="C5" s="57"/>
      <c r="D5" s="58">
        <f>SUM(D6:D9)</f>
        <v>399500</v>
      </c>
      <c r="E5" s="58">
        <f>SUM(E6:E9)</f>
        <v>0</v>
      </c>
      <c r="F5" s="58">
        <f>SUM(F6:F9)</f>
        <v>0</v>
      </c>
      <c r="G5" s="58">
        <f>SUM(G6:G9)</f>
        <v>0</v>
      </c>
      <c r="H5" s="58">
        <f>SUM(H6:H9)</f>
        <v>0</v>
      </c>
      <c r="I5" s="58">
        <f>SUM(I6:I9)</f>
        <v>0</v>
      </c>
      <c r="J5" s="58">
        <f>SUM(J6:J9)</f>
        <v>0</v>
      </c>
      <c r="K5" s="58">
        <f>SUM(K6:K9)</f>
        <v>0</v>
      </c>
      <c r="L5" s="58">
        <f>SUM(L6:L9)</f>
        <v>0</v>
      </c>
      <c r="M5" s="58">
        <f>SUM(M6:M9)</f>
        <v>0</v>
      </c>
      <c r="N5" s="58">
        <f>SUM(N6:N9)</f>
        <v>0</v>
      </c>
      <c r="O5" s="59">
        <f>SUM(D5:N5)</f>
        <v>399500</v>
      </c>
      <c r="P5" s="60">
        <f>(O5/P$36)</f>
        <v>726.36363636363637</v>
      </c>
      <c r="Q5" s="61"/>
    </row>
    <row r="6" spans="1:134">
      <c r="A6" s="63"/>
      <c r="B6" s="64">
        <v>311</v>
      </c>
      <c r="C6" s="65" t="s">
        <v>2</v>
      </c>
      <c r="D6" s="66">
        <v>189393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189393</v>
      </c>
      <c r="P6" s="67">
        <f>(O6/P$36)</f>
        <v>344.35090909090911</v>
      </c>
      <c r="Q6" s="68"/>
    </row>
    <row r="7" spans="1:134">
      <c r="A7" s="63"/>
      <c r="B7" s="64">
        <v>312.41000000000003</v>
      </c>
      <c r="C7" s="65" t="s">
        <v>108</v>
      </c>
      <c r="D7" s="66">
        <v>31984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9" si="0">SUM(D7:N7)</f>
        <v>31984</v>
      </c>
      <c r="P7" s="67">
        <f>(O7/P$36)</f>
        <v>58.152727272727276</v>
      </c>
      <c r="Q7" s="68"/>
    </row>
    <row r="8" spans="1:134">
      <c r="A8" s="63"/>
      <c r="B8" s="64">
        <v>314.10000000000002</v>
      </c>
      <c r="C8" s="65" t="s">
        <v>111</v>
      </c>
      <c r="D8" s="66">
        <v>144250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144250</v>
      </c>
      <c r="P8" s="67">
        <f>(O8/P$36)</f>
        <v>262.27272727272725</v>
      </c>
      <c r="Q8" s="68"/>
    </row>
    <row r="9" spans="1:134">
      <c r="A9" s="63"/>
      <c r="B9" s="64">
        <v>315.2</v>
      </c>
      <c r="C9" s="65" t="s">
        <v>109</v>
      </c>
      <c r="D9" s="66">
        <v>33873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33873</v>
      </c>
      <c r="P9" s="67">
        <f>(O9/P$36)</f>
        <v>61.587272727272726</v>
      </c>
      <c r="Q9" s="68"/>
    </row>
    <row r="10" spans="1:134" ht="15.75">
      <c r="A10" s="69" t="s">
        <v>13</v>
      </c>
      <c r="B10" s="70"/>
      <c r="C10" s="71"/>
      <c r="D10" s="72">
        <f>SUM(D11:D11)</f>
        <v>62910</v>
      </c>
      <c r="E10" s="72">
        <f>SUM(E11:E11)</f>
        <v>0</v>
      </c>
      <c r="F10" s="72">
        <f>SUM(F11:F11)</f>
        <v>0</v>
      </c>
      <c r="G10" s="72">
        <f>SUM(G11:G11)</f>
        <v>0</v>
      </c>
      <c r="H10" s="72">
        <f>SUM(H11:H11)</f>
        <v>0</v>
      </c>
      <c r="I10" s="72">
        <f>SUM(I11:I11)</f>
        <v>0</v>
      </c>
      <c r="J10" s="72">
        <f>SUM(J11:J11)</f>
        <v>0</v>
      </c>
      <c r="K10" s="72">
        <f>SUM(K11:K11)</f>
        <v>0</v>
      </c>
      <c r="L10" s="72">
        <f>SUM(L11:L11)</f>
        <v>0</v>
      </c>
      <c r="M10" s="72">
        <f>SUM(M11:M11)</f>
        <v>0</v>
      </c>
      <c r="N10" s="72">
        <f>SUM(N11:N11)</f>
        <v>0</v>
      </c>
      <c r="O10" s="73">
        <f>SUM(D10:N10)</f>
        <v>62910</v>
      </c>
      <c r="P10" s="74">
        <f>(O10/P$36)</f>
        <v>114.38181818181818</v>
      </c>
      <c r="Q10" s="75"/>
    </row>
    <row r="11" spans="1:134">
      <c r="A11" s="63"/>
      <c r="B11" s="64">
        <v>323.10000000000002</v>
      </c>
      <c r="C11" s="65" t="s">
        <v>14</v>
      </c>
      <c r="D11" s="66">
        <v>62910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ref="O11" si="1">SUM(D11:N11)</f>
        <v>62910</v>
      </c>
      <c r="P11" s="67">
        <f>(O11/P$36)</f>
        <v>114.38181818181818</v>
      </c>
      <c r="Q11" s="68"/>
    </row>
    <row r="12" spans="1:134" ht="15.75">
      <c r="A12" s="69" t="s">
        <v>112</v>
      </c>
      <c r="B12" s="70"/>
      <c r="C12" s="71"/>
      <c r="D12" s="72">
        <f>SUM(D13:D20)</f>
        <v>843155</v>
      </c>
      <c r="E12" s="72">
        <f>SUM(E13:E20)</f>
        <v>0</v>
      </c>
      <c r="F12" s="72">
        <f>SUM(F13:F20)</f>
        <v>0</v>
      </c>
      <c r="G12" s="72">
        <f>SUM(G13:G20)</f>
        <v>0</v>
      </c>
      <c r="H12" s="72">
        <f>SUM(H13:H20)</f>
        <v>0</v>
      </c>
      <c r="I12" s="72">
        <f>SUM(I13:I20)</f>
        <v>0</v>
      </c>
      <c r="J12" s="72">
        <f>SUM(J13:J20)</f>
        <v>0</v>
      </c>
      <c r="K12" s="72">
        <f>SUM(K13:K20)</f>
        <v>0</v>
      </c>
      <c r="L12" s="72">
        <f>SUM(L13:L20)</f>
        <v>0</v>
      </c>
      <c r="M12" s="72">
        <f>SUM(M13:M20)</f>
        <v>0</v>
      </c>
      <c r="N12" s="72">
        <f>SUM(N13:N20)</f>
        <v>0</v>
      </c>
      <c r="O12" s="73">
        <f>SUM(D12:N12)</f>
        <v>843155</v>
      </c>
      <c r="P12" s="74">
        <f>(O12/P$36)</f>
        <v>1533.0090909090909</v>
      </c>
      <c r="Q12" s="75"/>
    </row>
    <row r="13" spans="1:134">
      <c r="A13" s="63"/>
      <c r="B13" s="64">
        <v>332.1</v>
      </c>
      <c r="C13" s="65" t="s">
        <v>119</v>
      </c>
      <c r="D13" s="66">
        <v>32016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6" si="2">SUM(D13:N13)</f>
        <v>32016</v>
      </c>
      <c r="P13" s="67">
        <f>(O13/P$36)</f>
        <v>58.210909090909091</v>
      </c>
      <c r="Q13" s="68"/>
    </row>
    <row r="14" spans="1:134">
      <c r="A14" s="63"/>
      <c r="B14" s="64">
        <v>335.14</v>
      </c>
      <c r="C14" s="65" t="s">
        <v>71</v>
      </c>
      <c r="D14" s="66">
        <v>395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2"/>
        <v>395</v>
      </c>
      <c r="P14" s="67">
        <f>(O14/P$36)</f>
        <v>0.71818181818181814</v>
      </c>
      <c r="Q14" s="68"/>
    </row>
    <row r="15" spans="1:134">
      <c r="A15" s="63"/>
      <c r="B15" s="64">
        <v>335.15</v>
      </c>
      <c r="C15" s="65" t="s">
        <v>72</v>
      </c>
      <c r="D15" s="66">
        <v>392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392</v>
      </c>
      <c r="P15" s="67">
        <f>(O15/P$36)</f>
        <v>0.71272727272727276</v>
      </c>
      <c r="Q15" s="68"/>
    </row>
    <row r="16" spans="1:134">
      <c r="A16" s="63"/>
      <c r="B16" s="64">
        <v>335.19</v>
      </c>
      <c r="C16" s="65" t="s">
        <v>73</v>
      </c>
      <c r="D16" s="66">
        <v>79348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79348</v>
      </c>
      <c r="P16" s="67">
        <f>(O16/P$36)</f>
        <v>144.26909090909092</v>
      </c>
      <c r="Q16" s="68"/>
    </row>
    <row r="17" spans="1:17">
      <c r="A17" s="63"/>
      <c r="B17" s="64">
        <v>335.48</v>
      </c>
      <c r="C17" s="65" t="s">
        <v>21</v>
      </c>
      <c r="D17" s="66">
        <v>11987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19" si="3">SUM(D17:N17)</f>
        <v>11987</v>
      </c>
      <c r="P17" s="67">
        <f>(O17/P$36)</f>
        <v>21.794545454545453</v>
      </c>
      <c r="Q17" s="68"/>
    </row>
    <row r="18" spans="1:17">
      <c r="A18" s="63"/>
      <c r="B18" s="64">
        <v>337.1</v>
      </c>
      <c r="C18" s="65" t="s">
        <v>120</v>
      </c>
      <c r="D18" s="66">
        <v>130281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3"/>
        <v>130281</v>
      </c>
      <c r="P18" s="67">
        <f>(O18/P$36)</f>
        <v>236.87454545454545</v>
      </c>
      <c r="Q18" s="68"/>
    </row>
    <row r="19" spans="1:17">
      <c r="A19" s="63"/>
      <c r="B19" s="64">
        <v>337.4</v>
      </c>
      <c r="C19" s="65" t="s">
        <v>22</v>
      </c>
      <c r="D19" s="66">
        <v>584271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3"/>
        <v>584271</v>
      </c>
      <c r="P19" s="67">
        <f>(O19/P$36)</f>
        <v>1062.310909090909</v>
      </c>
      <c r="Q19" s="68"/>
    </row>
    <row r="20" spans="1:17">
      <c r="A20" s="63"/>
      <c r="B20" s="64">
        <v>338</v>
      </c>
      <c r="C20" s="65" t="s">
        <v>23</v>
      </c>
      <c r="D20" s="66">
        <v>4465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>SUM(D20:N20)</f>
        <v>4465</v>
      </c>
      <c r="P20" s="67">
        <f>(O20/P$36)</f>
        <v>8.1181818181818191</v>
      </c>
      <c r="Q20" s="68"/>
    </row>
    <row r="21" spans="1:17" ht="15.75">
      <c r="A21" s="69" t="s">
        <v>28</v>
      </c>
      <c r="B21" s="70"/>
      <c r="C21" s="71"/>
      <c r="D21" s="72">
        <f>SUM(D22:D25)</f>
        <v>0</v>
      </c>
      <c r="E21" s="72">
        <f>SUM(E22:E25)</f>
        <v>0</v>
      </c>
      <c r="F21" s="72">
        <f>SUM(F22:F25)</f>
        <v>0</v>
      </c>
      <c r="G21" s="72">
        <f>SUM(G22:G25)</f>
        <v>0</v>
      </c>
      <c r="H21" s="72">
        <f>SUM(H22:H25)</f>
        <v>0</v>
      </c>
      <c r="I21" s="72">
        <f>SUM(I22:I25)</f>
        <v>1018445</v>
      </c>
      <c r="J21" s="72">
        <f>SUM(J22:J25)</f>
        <v>0</v>
      </c>
      <c r="K21" s="72">
        <f>SUM(K22:K25)</f>
        <v>0</v>
      </c>
      <c r="L21" s="72">
        <f>SUM(L22:L25)</f>
        <v>0</v>
      </c>
      <c r="M21" s="72">
        <f>SUM(M22:M25)</f>
        <v>0</v>
      </c>
      <c r="N21" s="72">
        <f>SUM(N22:N25)</f>
        <v>0</v>
      </c>
      <c r="O21" s="72">
        <f>SUM(D21:N21)</f>
        <v>1018445</v>
      </c>
      <c r="P21" s="74">
        <f>(O21/P$36)</f>
        <v>1851.7181818181818</v>
      </c>
      <c r="Q21" s="75"/>
    </row>
    <row r="22" spans="1:17">
      <c r="A22" s="63"/>
      <c r="B22" s="64">
        <v>343.2</v>
      </c>
      <c r="C22" s="65" t="s">
        <v>31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170364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25" si="4">SUM(D22:N22)</f>
        <v>170364</v>
      </c>
      <c r="P22" s="67">
        <f>(O22/P$36)</f>
        <v>309.75272727272727</v>
      </c>
      <c r="Q22" s="68"/>
    </row>
    <row r="23" spans="1:17">
      <c r="A23" s="63"/>
      <c r="B23" s="64">
        <v>343.3</v>
      </c>
      <c r="C23" s="65" t="s">
        <v>32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359250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4"/>
        <v>359250</v>
      </c>
      <c r="P23" s="67">
        <f>(O23/P$36)</f>
        <v>653.18181818181813</v>
      </c>
      <c r="Q23" s="68"/>
    </row>
    <row r="24" spans="1:17">
      <c r="A24" s="63"/>
      <c r="B24" s="64">
        <v>343.4</v>
      </c>
      <c r="C24" s="65" t="s">
        <v>116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160237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4"/>
        <v>160237</v>
      </c>
      <c r="P24" s="67">
        <f>(O24/P$36)</f>
        <v>291.33999999999997</v>
      </c>
      <c r="Q24" s="68"/>
    </row>
    <row r="25" spans="1:17">
      <c r="A25" s="63"/>
      <c r="B25" s="64">
        <v>343.5</v>
      </c>
      <c r="C25" s="65" t="s">
        <v>33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328594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4"/>
        <v>328594</v>
      </c>
      <c r="P25" s="67">
        <f>(O25/P$36)</f>
        <v>597.44363636363641</v>
      </c>
      <c r="Q25" s="68"/>
    </row>
    <row r="26" spans="1:17" ht="15.75">
      <c r="A26" s="69" t="s">
        <v>3</v>
      </c>
      <c r="B26" s="70"/>
      <c r="C26" s="71"/>
      <c r="D26" s="72">
        <f>SUM(D27:D31)</f>
        <v>72687</v>
      </c>
      <c r="E26" s="72">
        <f>SUM(E27:E31)</f>
        <v>0</v>
      </c>
      <c r="F26" s="72">
        <f>SUM(F27:F31)</f>
        <v>0</v>
      </c>
      <c r="G26" s="72">
        <f>SUM(G27:G31)</f>
        <v>0</v>
      </c>
      <c r="H26" s="72">
        <f>SUM(H27:H31)</f>
        <v>0</v>
      </c>
      <c r="I26" s="72">
        <f>SUM(I27:I31)</f>
        <v>5250</v>
      </c>
      <c r="J26" s="72">
        <f>SUM(J27:J31)</f>
        <v>0</v>
      </c>
      <c r="K26" s="72">
        <f>SUM(K27:K31)</f>
        <v>0</v>
      </c>
      <c r="L26" s="72">
        <f>SUM(L27:L31)</f>
        <v>0</v>
      </c>
      <c r="M26" s="72">
        <f>SUM(M27:M31)</f>
        <v>0</v>
      </c>
      <c r="N26" s="72">
        <f>SUM(N27:N31)</f>
        <v>0</v>
      </c>
      <c r="O26" s="72">
        <f>SUM(D26:N26)</f>
        <v>77937</v>
      </c>
      <c r="P26" s="74">
        <f>(O26/P$36)</f>
        <v>141.70363636363638</v>
      </c>
      <c r="Q26" s="75"/>
    </row>
    <row r="27" spans="1:17">
      <c r="A27" s="63"/>
      <c r="B27" s="64">
        <v>361.1</v>
      </c>
      <c r="C27" s="65" t="s">
        <v>36</v>
      </c>
      <c r="D27" s="66">
        <v>8280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8280</v>
      </c>
      <c r="P27" s="67">
        <f>(O27/P$36)</f>
        <v>15.054545454545455</v>
      </c>
      <c r="Q27" s="68"/>
    </row>
    <row r="28" spans="1:17">
      <c r="A28" s="63"/>
      <c r="B28" s="64">
        <v>361.2</v>
      </c>
      <c r="C28" s="65" t="s">
        <v>121</v>
      </c>
      <c r="D28" s="66">
        <v>47615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33" si="5">SUM(D28:N28)</f>
        <v>47615</v>
      </c>
      <c r="P28" s="67">
        <f>(O28/P$36)</f>
        <v>86.572727272727278</v>
      </c>
      <c r="Q28" s="68"/>
    </row>
    <row r="29" spans="1:17">
      <c r="A29" s="63"/>
      <c r="B29" s="64">
        <v>364</v>
      </c>
      <c r="C29" s="65" t="s">
        <v>97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5250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5"/>
        <v>5250</v>
      </c>
      <c r="P29" s="67">
        <f>(O29/P$36)</f>
        <v>9.545454545454545</v>
      </c>
      <c r="Q29" s="68"/>
    </row>
    <row r="30" spans="1:17">
      <c r="A30" s="63"/>
      <c r="B30" s="64">
        <v>367</v>
      </c>
      <c r="C30" s="65" t="s">
        <v>88</v>
      </c>
      <c r="D30" s="66">
        <v>4727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5"/>
        <v>4727</v>
      </c>
      <c r="P30" s="67">
        <f>(O30/P$36)</f>
        <v>8.5945454545454538</v>
      </c>
      <c r="Q30" s="68"/>
    </row>
    <row r="31" spans="1:17">
      <c r="A31" s="63"/>
      <c r="B31" s="64">
        <v>369.9</v>
      </c>
      <c r="C31" s="65" t="s">
        <v>38</v>
      </c>
      <c r="D31" s="66">
        <v>12065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5"/>
        <v>12065</v>
      </c>
      <c r="P31" s="67">
        <f>(O31/P$36)</f>
        <v>21.936363636363637</v>
      </c>
      <c r="Q31" s="68"/>
    </row>
    <row r="32" spans="1:17" ht="15.75">
      <c r="A32" s="69" t="s">
        <v>50</v>
      </c>
      <c r="B32" s="70"/>
      <c r="C32" s="71"/>
      <c r="D32" s="72">
        <f>SUM(D33:D33)</f>
        <v>19976</v>
      </c>
      <c r="E32" s="72">
        <f>SUM(E33:E33)</f>
        <v>0</v>
      </c>
      <c r="F32" s="72">
        <f>SUM(F33:F33)</f>
        <v>0</v>
      </c>
      <c r="G32" s="72">
        <f>SUM(G33:G33)</f>
        <v>0</v>
      </c>
      <c r="H32" s="72">
        <f>SUM(H33:H33)</f>
        <v>0</v>
      </c>
      <c r="I32" s="72">
        <f>SUM(I33:I33)</f>
        <v>0</v>
      </c>
      <c r="J32" s="72">
        <f>SUM(J33:J33)</f>
        <v>0</v>
      </c>
      <c r="K32" s="72">
        <f>SUM(K33:K33)</f>
        <v>0</v>
      </c>
      <c r="L32" s="72">
        <f>SUM(L33:L33)</f>
        <v>0</v>
      </c>
      <c r="M32" s="72">
        <f>SUM(M33:M33)</f>
        <v>0</v>
      </c>
      <c r="N32" s="72">
        <f>SUM(N33:N33)</f>
        <v>0</v>
      </c>
      <c r="O32" s="72">
        <f t="shared" si="5"/>
        <v>19976</v>
      </c>
      <c r="P32" s="74">
        <f>(O32/P$36)</f>
        <v>36.32</v>
      </c>
      <c r="Q32" s="68"/>
    </row>
    <row r="33" spans="1:120" ht="15.75" thickBot="1">
      <c r="A33" s="63"/>
      <c r="B33" s="64">
        <v>383.2</v>
      </c>
      <c r="C33" s="65" t="s">
        <v>122</v>
      </c>
      <c r="D33" s="66">
        <v>19976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5"/>
        <v>19976</v>
      </c>
      <c r="P33" s="67">
        <f>(O33/P$36)</f>
        <v>36.32</v>
      </c>
      <c r="Q33" s="68"/>
    </row>
    <row r="34" spans="1:120" ht="16.5" thickBot="1">
      <c r="A34" s="76" t="s">
        <v>34</v>
      </c>
      <c r="B34" s="77"/>
      <c r="C34" s="78"/>
      <c r="D34" s="79">
        <f>SUM(D5,D10,D12,D21,D26,D32)</f>
        <v>1398228</v>
      </c>
      <c r="E34" s="79">
        <f t="shared" ref="E34:N34" si="6">SUM(E5,E10,E12,E21,E26,E32)</f>
        <v>0</v>
      </c>
      <c r="F34" s="79">
        <f t="shared" si="6"/>
        <v>0</v>
      </c>
      <c r="G34" s="79">
        <f t="shared" si="6"/>
        <v>0</v>
      </c>
      <c r="H34" s="79">
        <f t="shared" si="6"/>
        <v>0</v>
      </c>
      <c r="I34" s="79">
        <f t="shared" si="6"/>
        <v>1023695</v>
      </c>
      <c r="J34" s="79">
        <f t="shared" si="6"/>
        <v>0</v>
      </c>
      <c r="K34" s="79">
        <f t="shared" si="6"/>
        <v>0</v>
      </c>
      <c r="L34" s="79">
        <f t="shared" si="6"/>
        <v>0</v>
      </c>
      <c r="M34" s="79">
        <f t="shared" si="6"/>
        <v>0</v>
      </c>
      <c r="N34" s="79">
        <f t="shared" si="6"/>
        <v>0</v>
      </c>
      <c r="O34" s="79">
        <f>SUM(D34:N34)</f>
        <v>2421923</v>
      </c>
      <c r="P34" s="80">
        <f>(O34/P$36)</f>
        <v>4403.4963636363636</v>
      </c>
      <c r="Q34" s="61"/>
      <c r="R34" s="8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</row>
    <row r="35" spans="1:120">
      <c r="A35" s="82"/>
      <c r="B35" s="83"/>
      <c r="C35" s="83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5"/>
    </row>
    <row r="36" spans="1:120">
      <c r="A36" s="86"/>
      <c r="B36" s="87"/>
      <c r="C36" s="87"/>
      <c r="D36" s="88"/>
      <c r="E36" s="88"/>
      <c r="F36" s="88"/>
      <c r="G36" s="88"/>
      <c r="H36" s="88"/>
      <c r="I36" s="88"/>
      <c r="J36" s="88"/>
      <c r="K36" s="88"/>
      <c r="L36" s="88"/>
      <c r="M36" s="91" t="s">
        <v>123</v>
      </c>
      <c r="N36" s="91"/>
      <c r="O36" s="91"/>
      <c r="P36" s="89">
        <v>550</v>
      </c>
    </row>
    <row r="37" spans="1:120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4"/>
    </row>
    <row r="38" spans="1:120" ht="15.75" customHeight="1" thickBot="1">
      <c r="A38" s="95" t="s">
        <v>53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7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200486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200486</v>
      </c>
      <c r="O5" s="31">
        <f t="shared" ref="O5:O31" si="2">(N5/O$33)</f>
        <v>378.99054820415881</v>
      </c>
      <c r="P5" s="6"/>
    </row>
    <row r="6" spans="1:133">
      <c r="A6" s="12"/>
      <c r="B6" s="23">
        <v>311</v>
      </c>
      <c r="C6" s="19" t="s">
        <v>2</v>
      </c>
      <c r="D6" s="43">
        <v>78235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78235</v>
      </c>
      <c r="O6" s="44">
        <f t="shared" si="2"/>
        <v>147.8922495274102</v>
      </c>
      <c r="P6" s="9"/>
    </row>
    <row r="7" spans="1:133">
      <c r="A7" s="12"/>
      <c r="B7" s="23">
        <v>312.10000000000002</v>
      </c>
      <c r="C7" s="19" t="s">
        <v>78</v>
      </c>
      <c r="D7" s="43">
        <v>51592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51592</v>
      </c>
      <c r="O7" s="44">
        <f t="shared" si="2"/>
        <v>97.527410207939511</v>
      </c>
      <c r="P7" s="9"/>
    </row>
    <row r="8" spans="1:133">
      <c r="A8" s="12"/>
      <c r="B8" s="23">
        <v>312.41000000000003</v>
      </c>
      <c r="C8" s="19" t="s">
        <v>10</v>
      </c>
      <c r="D8" s="43">
        <v>49250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49250</v>
      </c>
      <c r="O8" s="44">
        <f t="shared" si="2"/>
        <v>93.100189035916827</v>
      </c>
      <c r="P8" s="9"/>
    </row>
    <row r="9" spans="1:133">
      <c r="A9" s="12"/>
      <c r="B9" s="23">
        <v>314.89999999999998</v>
      </c>
      <c r="C9" s="19" t="s">
        <v>11</v>
      </c>
      <c r="D9" s="43">
        <v>15173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15173</v>
      </c>
      <c r="O9" s="44">
        <f t="shared" si="2"/>
        <v>28.682419659735348</v>
      </c>
      <c r="P9" s="9"/>
    </row>
    <row r="10" spans="1:133">
      <c r="A10" s="12"/>
      <c r="B10" s="23">
        <v>315</v>
      </c>
      <c r="C10" s="19" t="s">
        <v>70</v>
      </c>
      <c r="D10" s="43">
        <v>6236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6236</v>
      </c>
      <c r="O10" s="44">
        <f t="shared" si="2"/>
        <v>11.7882797731569</v>
      </c>
      <c r="P10" s="9"/>
    </row>
    <row r="11" spans="1:133" ht="15.75">
      <c r="A11" s="27" t="s">
        <v>16</v>
      </c>
      <c r="B11" s="28"/>
      <c r="C11" s="29"/>
      <c r="D11" s="30">
        <f t="shared" ref="D11:M11" si="3">SUM(D12:D18)</f>
        <v>64078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39653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103731</v>
      </c>
      <c r="O11" s="42">
        <f t="shared" si="2"/>
        <v>196.08884688090737</v>
      </c>
      <c r="P11" s="10"/>
    </row>
    <row r="12" spans="1:133">
      <c r="A12" s="12"/>
      <c r="B12" s="23">
        <v>331.31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39653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39653</v>
      </c>
      <c r="O12" s="44">
        <f t="shared" si="2"/>
        <v>74.95841209829868</v>
      </c>
      <c r="P12" s="9"/>
    </row>
    <row r="13" spans="1:133">
      <c r="A13" s="12"/>
      <c r="B13" s="23">
        <v>335.14</v>
      </c>
      <c r="C13" s="19" t="s">
        <v>71</v>
      </c>
      <c r="D13" s="43">
        <v>332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332</v>
      </c>
      <c r="O13" s="44">
        <f t="shared" si="2"/>
        <v>0.6275992438563327</v>
      </c>
      <c r="P13" s="9"/>
    </row>
    <row r="14" spans="1:133">
      <c r="A14" s="12"/>
      <c r="B14" s="23">
        <v>335.15</v>
      </c>
      <c r="C14" s="19" t="s">
        <v>72</v>
      </c>
      <c r="D14" s="43">
        <v>343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343</v>
      </c>
      <c r="O14" s="44">
        <f t="shared" si="2"/>
        <v>0.6483931947069943</v>
      </c>
      <c r="P14" s="9"/>
    </row>
    <row r="15" spans="1:133">
      <c r="A15" s="12"/>
      <c r="B15" s="23">
        <v>335.19</v>
      </c>
      <c r="C15" s="19" t="s">
        <v>73</v>
      </c>
      <c r="D15" s="43">
        <v>45099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45099</v>
      </c>
      <c r="O15" s="44">
        <f t="shared" si="2"/>
        <v>85.253308128544418</v>
      </c>
      <c r="P15" s="9"/>
    </row>
    <row r="16" spans="1:133">
      <c r="A16" s="12"/>
      <c r="B16" s="23">
        <v>335.49</v>
      </c>
      <c r="C16" s="19" t="s">
        <v>21</v>
      </c>
      <c r="D16" s="43">
        <v>7800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7800</v>
      </c>
      <c r="O16" s="44">
        <f t="shared" si="2"/>
        <v>14.744801512287335</v>
      </c>
      <c r="P16" s="9"/>
    </row>
    <row r="17" spans="1:119">
      <c r="A17" s="12"/>
      <c r="B17" s="23">
        <v>335.9</v>
      </c>
      <c r="C17" s="19" t="s">
        <v>74</v>
      </c>
      <c r="D17" s="43">
        <v>7996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7996</v>
      </c>
      <c r="O17" s="44">
        <f t="shared" si="2"/>
        <v>15.115311909262759</v>
      </c>
      <c r="P17" s="9"/>
    </row>
    <row r="18" spans="1:119">
      <c r="A18" s="12"/>
      <c r="B18" s="23">
        <v>338</v>
      </c>
      <c r="C18" s="19" t="s">
        <v>23</v>
      </c>
      <c r="D18" s="43">
        <v>2508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2508</v>
      </c>
      <c r="O18" s="44">
        <f t="shared" si="2"/>
        <v>4.7410207939508506</v>
      </c>
      <c r="P18" s="9"/>
    </row>
    <row r="19" spans="1:119" ht="15.75">
      <c r="A19" s="27" t="s">
        <v>28</v>
      </c>
      <c r="B19" s="28"/>
      <c r="C19" s="29"/>
      <c r="D19" s="30">
        <f t="shared" ref="D19:M19" si="4">SUM(D20:D23)</f>
        <v>31756</v>
      </c>
      <c r="E19" s="30">
        <f t="shared" si="4"/>
        <v>0</v>
      </c>
      <c r="F19" s="30">
        <f t="shared" si="4"/>
        <v>0</v>
      </c>
      <c r="G19" s="30">
        <f t="shared" si="4"/>
        <v>0</v>
      </c>
      <c r="H19" s="30">
        <f t="shared" si="4"/>
        <v>0</v>
      </c>
      <c r="I19" s="30">
        <f t="shared" si="4"/>
        <v>524499</v>
      </c>
      <c r="J19" s="30">
        <f t="shared" si="4"/>
        <v>0</v>
      </c>
      <c r="K19" s="30">
        <f t="shared" si="4"/>
        <v>0</v>
      </c>
      <c r="L19" s="30">
        <f t="shared" si="4"/>
        <v>0</v>
      </c>
      <c r="M19" s="30">
        <f t="shared" si="4"/>
        <v>0</v>
      </c>
      <c r="N19" s="30">
        <f t="shared" si="1"/>
        <v>556255</v>
      </c>
      <c r="O19" s="42">
        <f t="shared" si="2"/>
        <v>1051.5217391304348</v>
      </c>
      <c r="P19" s="10"/>
    </row>
    <row r="20" spans="1:119">
      <c r="A20" s="12"/>
      <c r="B20" s="23">
        <v>341.9</v>
      </c>
      <c r="C20" s="19" t="s">
        <v>75</v>
      </c>
      <c r="D20" s="43">
        <v>31756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31756</v>
      </c>
      <c r="O20" s="44">
        <f t="shared" si="2"/>
        <v>60.030245746691868</v>
      </c>
      <c r="P20" s="9"/>
    </row>
    <row r="21" spans="1:119">
      <c r="A21" s="12"/>
      <c r="B21" s="23">
        <v>343.2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246077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246077</v>
      </c>
      <c r="O21" s="44">
        <f t="shared" si="2"/>
        <v>465.17391304347825</v>
      </c>
      <c r="P21" s="9"/>
    </row>
    <row r="22" spans="1:119">
      <c r="A22" s="12"/>
      <c r="B22" s="23">
        <v>343.3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163275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163275</v>
      </c>
      <c r="O22" s="44">
        <f t="shared" si="2"/>
        <v>308.64839319470701</v>
      </c>
      <c r="P22" s="9"/>
    </row>
    <row r="23" spans="1:119">
      <c r="A23" s="12"/>
      <c r="B23" s="23">
        <v>343.5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115147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115147</v>
      </c>
      <c r="O23" s="44">
        <f t="shared" si="2"/>
        <v>217.66918714555766</v>
      </c>
      <c r="P23" s="9"/>
    </row>
    <row r="24" spans="1:119" ht="15.75">
      <c r="A24" s="27" t="s">
        <v>3</v>
      </c>
      <c r="B24" s="28"/>
      <c r="C24" s="29"/>
      <c r="D24" s="30">
        <f t="shared" ref="D24:M24" si="5">SUM(D25:D27)</f>
        <v>166182</v>
      </c>
      <c r="E24" s="30">
        <f t="shared" si="5"/>
        <v>0</v>
      </c>
      <c r="F24" s="30">
        <f t="shared" si="5"/>
        <v>0</v>
      </c>
      <c r="G24" s="30">
        <f t="shared" si="5"/>
        <v>0</v>
      </c>
      <c r="H24" s="30">
        <f t="shared" si="5"/>
        <v>0</v>
      </c>
      <c r="I24" s="30">
        <f t="shared" si="5"/>
        <v>12661</v>
      </c>
      <c r="J24" s="30">
        <f t="shared" si="5"/>
        <v>0</v>
      </c>
      <c r="K24" s="30">
        <f t="shared" si="5"/>
        <v>0</v>
      </c>
      <c r="L24" s="30">
        <f t="shared" si="5"/>
        <v>0</v>
      </c>
      <c r="M24" s="30">
        <f t="shared" si="5"/>
        <v>0</v>
      </c>
      <c r="N24" s="30">
        <f t="shared" si="1"/>
        <v>178843</v>
      </c>
      <c r="O24" s="42">
        <f t="shared" si="2"/>
        <v>338.07750472589794</v>
      </c>
      <c r="P24" s="10"/>
    </row>
    <row r="25" spans="1:119">
      <c r="A25" s="12"/>
      <c r="B25" s="23">
        <v>361.1</v>
      </c>
      <c r="C25" s="19" t="s">
        <v>36</v>
      </c>
      <c r="D25" s="43">
        <v>1416</v>
      </c>
      <c r="E25" s="43">
        <v>0</v>
      </c>
      <c r="F25" s="43">
        <v>0</v>
      </c>
      <c r="G25" s="43">
        <v>0</v>
      </c>
      <c r="H25" s="43">
        <v>0</v>
      </c>
      <c r="I25" s="43">
        <v>1122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2538</v>
      </c>
      <c r="O25" s="44">
        <f t="shared" si="2"/>
        <v>4.7977315689981097</v>
      </c>
      <c r="P25" s="9"/>
    </row>
    <row r="26" spans="1:119">
      <c r="A26" s="12"/>
      <c r="B26" s="23">
        <v>362</v>
      </c>
      <c r="C26" s="19" t="s">
        <v>37</v>
      </c>
      <c r="D26" s="43">
        <v>148673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148673</v>
      </c>
      <c r="O26" s="44">
        <f t="shared" si="2"/>
        <v>281.04536862003783</v>
      </c>
      <c r="P26" s="9"/>
    </row>
    <row r="27" spans="1:119">
      <c r="A27" s="12"/>
      <c r="B27" s="23">
        <v>369.9</v>
      </c>
      <c r="C27" s="19" t="s">
        <v>38</v>
      </c>
      <c r="D27" s="43">
        <v>16093</v>
      </c>
      <c r="E27" s="43">
        <v>0</v>
      </c>
      <c r="F27" s="43">
        <v>0</v>
      </c>
      <c r="G27" s="43">
        <v>0</v>
      </c>
      <c r="H27" s="43">
        <v>0</v>
      </c>
      <c r="I27" s="43">
        <v>11539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27632</v>
      </c>
      <c r="O27" s="44">
        <f t="shared" si="2"/>
        <v>52.234404536862002</v>
      </c>
      <c r="P27" s="9"/>
    </row>
    <row r="28" spans="1:119" ht="15.75">
      <c r="A28" s="27" t="s">
        <v>50</v>
      </c>
      <c r="B28" s="28"/>
      <c r="C28" s="29"/>
      <c r="D28" s="30">
        <f t="shared" ref="D28:M28" si="6">SUM(D29:D30)</f>
        <v>2667</v>
      </c>
      <c r="E28" s="30">
        <f t="shared" si="6"/>
        <v>0</v>
      </c>
      <c r="F28" s="30">
        <f t="shared" si="6"/>
        <v>0</v>
      </c>
      <c r="G28" s="30">
        <f t="shared" si="6"/>
        <v>0</v>
      </c>
      <c r="H28" s="30">
        <f t="shared" si="6"/>
        <v>0</v>
      </c>
      <c r="I28" s="30">
        <f t="shared" si="6"/>
        <v>42765</v>
      </c>
      <c r="J28" s="30">
        <f t="shared" si="6"/>
        <v>0</v>
      </c>
      <c r="K28" s="30">
        <f t="shared" si="6"/>
        <v>0</v>
      </c>
      <c r="L28" s="30">
        <f t="shared" si="6"/>
        <v>0</v>
      </c>
      <c r="M28" s="30">
        <f t="shared" si="6"/>
        <v>0</v>
      </c>
      <c r="N28" s="30">
        <f t="shared" si="1"/>
        <v>45432</v>
      </c>
      <c r="O28" s="42">
        <f t="shared" si="2"/>
        <v>85.882797731568999</v>
      </c>
      <c r="P28" s="9"/>
    </row>
    <row r="29" spans="1:119">
      <c r="A29" s="12"/>
      <c r="B29" s="23">
        <v>381</v>
      </c>
      <c r="C29" s="19" t="s">
        <v>58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42765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42765</v>
      </c>
      <c r="O29" s="44">
        <f t="shared" si="2"/>
        <v>80.84120982986768</v>
      </c>
      <c r="P29" s="9"/>
    </row>
    <row r="30" spans="1:119" ht="15.75" thickBot="1">
      <c r="A30" s="12"/>
      <c r="B30" s="23">
        <v>388.1</v>
      </c>
      <c r="C30" s="19" t="s">
        <v>51</v>
      </c>
      <c r="D30" s="43">
        <v>2667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2667</v>
      </c>
      <c r="O30" s="44">
        <f t="shared" si="2"/>
        <v>5.0415879017013232</v>
      </c>
      <c r="P30" s="9"/>
    </row>
    <row r="31" spans="1:119" ht="16.5" thickBot="1">
      <c r="A31" s="13" t="s">
        <v>34</v>
      </c>
      <c r="B31" s="21"/>
      <c r="C31" s="20"/>
      <c r="D31" s="14">
        <f>SUM(D5,D11,D19,D24,D28)</f>
        <v>465169</v>
      </c>
      <c r="E31" s="14">
        <f t="shared" ref="E31:M31" si="7">SUM(E5,E11,E19,E24,E28)</f>
        <v>0</v>
      </c>
      <c r="F31" s="14">
        <f t="shared" si="7"/>
        <v>0</v>
      </c>
      <c r="G31" s="14">
        <f t="shared" si="7"/>
        <v>0</v>
      </c>
      <c r="H31" s="14">
        <f t="shared" si="7"/>
        <v>0</v>
      </c>
      <c r="I31" s="14">
        <f t="shared" si="7"/>
        <v>619578</v>
      </c>
      <c r="J31" s="14">
        <f t="shared" si="7"/>
        <v>0</v>
      </c>
      <c r="K31" s="14">
        <f t="shared" si="7"/>
        <v>0</v>
      </c>
      <c r="L31" s="14">
        <f t="shared" si="7"/>
        <v>0</v>
      </c>
      <c r="M31" s="14">
        <f t="shared" si="7"/>
        <v>0</v>
      </c>
      <c r="N31" s="14">
        <f t="shared" si="1"/>
        <v>1084747</v>
      </c>
      <c r="O31" s="36">
        <f t="shared" si="2"/>
        <v>2050.5614366729678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5" t="s">
        <v>79</v>
      </c>
      <c r="M33" s="115"/>
      <c r="N33" s="115"/>
      <c r="O33" s="40">
        <v>529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148550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148550</v>
      </c>
      <c r="O5" s="31">
        <f t="shared" ref="O5:O32" si="2">(N5/O$34)</f>
        <v>267.17625899280574</v>
      </c>
      <c r="P5" s="6"/>
    </row>
    <row r="6" spans="1:133">
      <c r="A6" s="12"/>
      <c r="B6" s="23">
        <v>311</v>
      </c>
      <c r="C6" s="19" t="s">
        <v>2</v>
      </c>
      <c r="D6" s="43">
        <v>77500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77500</v>
      </c>
      <c r="O6" s="44">
        <f t="shared" si="2"/>
        <v>139.3884892086331</v>
      </c>
      <c r="P6" s="9"/>
    </row>
    <row r="7" spans="1:133">
      <c r="A7" s="12"/>
      <c r="B7" s="23">
        <v>312.41000000000003</v>
      </c>
      <c r="C7" s="19" t="s">
        <v>10</v>
      </c>
      <c r="D7" s="43">
        <v>47816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47816</v>
      </c>
      <c r="O7" s="44">
        <f t="shared" si="2"/>
        <v>86</v>
      </c>
      <c r="P7" s="9"/>
    </row>
    <row r="8" spans="1:133">
      <c r="A8" s="12"/>
      <c r="B8" s="23">
        <v>314.89999999999998</v>
      </c>
      <c r="C8" s="19" t="s">
        <v>11</v>
      </c>
      <c r="D8" s="43">
        <v>15621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15621</v>
      </c>
      <c r="O8" s="44">
        <f t="shared" si="2"/>
        <v>28.095323741007196</v>
      </c>
      <c r="P8" s="9"/>
    </row>
    <row r="9" spans="1:133">
      <c r="A9" s="12"/>
      <c r="B9" s="23">
        <v>315</v>
      </c>
      <c r="C9" s="19" t="s">
        <v>70</v>
      </c>
      <c r="D9" s="43">
        <v>7613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7613</v>
      </c>
      <c r="O9" s="44">
        <f t="shared" si="2"/>
        <v>13.692446043165468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51671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51671</v>
      </c>
      <c r="O10" s="42">
        <f t="shared" si="2"/>
        <v>92.933453237410077</v>
      </c>
      <c r="P10" s="10"/>
    </row>
    <row r="11" spans="1:133">
      <c r="A11" s="12"/>
      <c r="B11" s="23">
        <v>323.10000000000002</v>
      </c>
      <c r="C11" s="19" t="s">
        <v>14</v>
      </c>
      <c r="D11" s="43">
        <v>49546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49546</v>
      </c>
      <c r="O11" s="44">
        <f t="shared" si="2"/>
        <v>89.111510791366911</v>
      </c>
      <c r="P11" s="9"/>
    </row>
    <row r="12" spans="1:133">
      <c r="A12" s="12"/>
      <c r="B12" s="23">
        <v>329</v>
      </c>
      <c r="C12" s="19" t="s">
        <v>15</v>
      </c>
      <c r="D12" s="43">
        <v>2125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2125</v>
      </c>
      <c r="O12" s="44">
        <f t="shared" si="2"/>
        <v>3.8219424460431655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SUM(D14:D19)</f>
        <v>87909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87909</v>
      </c>
      <c r="O13" s="42">
        <f t="shared" si="2"/>
        <v>158.10971223021582</v>
      </c>
      <c r="P13" s="10"/>
    </row>
    <row r="14" spans="1:133">
      <c r="A14" s="12"/>
      <c r="B14" s="23">
        <v>335.14</v>
      </c>
      <c r="C14" s="19" t="s">
        <v>71</v>
      </c>
      <c r="D14" s="43">
        <v>549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549</v>
      </c>
      <c r="O14" s="44">
        <f t="shared" si="2"/>
        <v>0.98741007194244601</v>
      </c>
      <c r="P14" s="9"/>
    </row>
    <row r="15" spans="1:133">
      <c r="A15" s="12"/>
      <c r="B15" s="23">
        <v>335.15</v>
      </c>
      <c r="C15" s="19" t="s">
        <v>72</v>
      </c>
      <c r="D15" s="43">
        <v>294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294</v>
      </c>
      <c r="O15" s="44">
        <f t="shared" si="2"/>
        <v>0.52877697841726623</v>
      </c>
      <c r="P15" s="9"/>
    </row>
    <row r="16" spans="1:133">
      <c r="A16" s="12"/>
      <c r="B16" s="23">
        <v>335.19</v>
      </c>
      <c r="C16" s="19" t="s">
        <v>73</v>
      </c>
      <c r="D16" s="43">
        <v>50850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50850</v>
      </c>
      <c r="O16" s="44">
        <f t="shared" si="2"/>
        <v>91.456834532374103</v>
      </c>
      <c r="P16" s="9"/>
    </row>
    <row r="17" spans="1:119">
      <c r="A17" s="12"/>
      <c r="B17" s="23">
        <v>335.49</v>
      </c>
      <c r="C17" s="19" t="s">
        <v>21</v>
      </c>
      <c r="D17" s="43">
        <v>6652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6652</v>
      </c>
      <c r="O17" s="44">
        <f t="shared" si="2"/>
        <v>11.964028776978417</v>
      </c>
      <c r="P17" s="9"/>
    </row>
    <row r="18" spans="1:119">
      <c r="A18" s="12"/>
      <c r="B18" s="23">
        <v>335.9</v>
      </c>
      <c r="C18" s="19" t="s">
        <v>74</v>
      </c>
      <c r="D18" s="43">
        <v>100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</v>
      </c>
      <c r="O18" s="44">
        <f t="shared" si="2"/>
        <v>0.17985611510791366</v>
      </c>
      <c r="P18" s="9"/>
    </row>
    <row r="19" spans="1:119">
      <c r="A19" s="12"/>
      <c r="B19" s="23">
        <v>338</v>
      </c>
      <c r="C19" s="19" t="s">
        <v>23</v>
      </c>
      <c r="D19" s="43">
        <v>29464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29464</v>
      </c>
      <c r="O19" s="44">
        <f t="shared" si="2"/>
        <v>52.992805755395686</v>
      </c>
      <c r="P19" s="9"/>
    </row>
    <row r="20" spans="1:119" ht="15.75">
      <c r="A20" s="27" t="s">
        <v>28</v>
      </c>
      <c r="B20" s="28"/>
      <c r="C20" s="29"/>
      <c r="D20" s="30">
        <f t="shared" ref="D20:M20" si="5">SUM(D21:D24)</f>
        <v>1075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491406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492481</v>
      </c>
      <c r="O20" s="42">
        <f t="shared" si="2"/>
        <v>885.75719424460431</v>
      </c>
      <c r="P20" s="10"/>
    </row>
    <row r="21" spans="1:119">
      <c r="A21" s="12"/>
      <c r="B21" s="23">
        <v>341.9</v>
      </c>
      <c r="C21" s="19" t="s">
        <v>75</v>
      </c>
      <c r="D21" s="43">
        <v>1075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1075</v>
      </c>
      <c r="O21" s="44">
        <f t="shared" si="2"/>
        <v>1.9334532374100719</v>
      </c>
      <c r="P21" s="9"/>
    </row>
    <row r="22" spans="1:119">
      <c r="A22" s="12"/>
      <c r="B22" s="23">
        <v>343.2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211314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211314</v>
      </c>
      <c r="O22" s="44">
        <f t="shared" si="2"/>
        <v>380.06115107913666</v>
      </c>
      <c r="P22" s="9"/>
    </row>
    <row r="23" spans="1:119">
      <c r="A23" s="12"/>
      <c r="B23" s="23">
        <v>343.3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162332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162332</v>
      </c>
      <c r="O23" s="44">
        <f t="shared" si="2"/>
        <v>291.96402877697841</v>
      </c>
      <c r="P23" s="9"/>
    </row>
    <row r="24" spans="1:119">
      <c r="A24" s="12"/>
      <c r="B24" s="23">
        <v>343.5</v>
      </c>
      <c r="C24" s="19" t="s">
        <v>33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117760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117760</v>
      </c>
      <c r="O24" s="44">
        <f t="shared" si="2"/>
        <v>211.79856115107913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SUM(D26:D28)</f>
        <v>159560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4704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164264</v>
      </c>
      <c r="O25" s="42">
        <f t="shared" si="2"/>
        <v>295.43884892086334</v>
      </c>
      <c r="P25" s="10"/>
    </row>
    <row r="26" spans="1:119">
      <c r="A26" s="12"/>
      <c r="B26" s="23">
        <v>361.1</v>
      </c>
      <c r="C26" s="19" t="s">
        <v>36</v>
      </c>
      <c r="D26" s="43">
        <v>1661</v>
      </c>
      <c r="E26" s="43">
        <v>0</v>
      </c>
      <c r="F26" s="43">
        <v>0</v>
      </c>
      <c r="G26" s="43">
        <v>0</v>
      </c>
      <c r="H26" s="43">
        <v>0</v>
      </c>
      <c r="I26" s="43">
        <v>996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2657</v>
      </c>
      <c r="O26" s="44">
        <f t="shared" si="2"/>
        <v>4.778776978417266</v>
      </c>
      <c r="P26" s="9"/>
    </row>
    <row r="27" spans="1:119">
      <c r="A27" s="12"/>
      <c r="B27" s="23">
        <v>362</v>
      </c>
      <c r="C27" s="19" t="s">
        <v>37</v>
      </c>
      <c r="D27" s="43">
        <v>144571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144571</v>
      </c>
      <c r="O27" s="44">
        <f t="shared" si="2"/>
        <v>260.01978417266184</v>
      </c>
      <c r="P27" s="9"/>
    </row>
    <row r="28" spans="1:119">
      <c r="A28" s="12"/>
      <c r="B28" s="23">
        <v>369.9</v>
      </c>
      <c r="C28" s="19" t="s">
        <v>38</v>
      </c>
      <c r="D28" s="43">
        <v>13328</v>
      </c>
      <c r="E28" s="43">
        <v>0</v>
      </c>
      <c r="F28" s="43">
        <v>0</v>
      </c>
      <c r="G28" s="43">
        <v>0</v>
      </c>
      <c r="H28" s="43">
        <v>0</v>
      </c>
      <c r="I28" s="43">
        <v>3708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17036</v>
      </c>
      <c r="O28" s="44">
        <f t="shared" si="2"/>
        <v>30.640287769784173</v>
      </c>
      <c r="P28" s="9"/>
    </row>
    <row r="29" spans="1:119" ht="15.75">
      <c r="A29" s="27" t="s">
        <v>50</v>
      </c>
      <c r="B29" s="28"/>
      <c r="C29" s="29"/>
      <c r="D29" s="30">
        <f t="shared" ref="D29:M29" si="7">SUM(D30:D31)</f>
        <v>8350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5000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13350</v>
      </c>
      <c r="O29" s="42">
        <f t="shared" si="2"/>
        <v>24.010791366906474</v>
      </c>
      <c r="P29" s="9"/>
    </row>
    <row r="30" spans="1:119">
      <c r="A30" s="12"/>
      <c r="B30" s="23">
        <v>381</v>
      </c>
      <c r="C30" s="19" t="s">
        <v>58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5000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5000</v>
      </c>
      <c r="O30" s="44">
        <f t="shared" si="2"/>
        <v>8.9928057553956826</v>
      </c>
      <c r="P30" s="9"/>
    </row>
    <row r="31" spans="1:119" ht="15.75" thickBot="1">
      <c r="A31" s="12"/>
      <c r="B31" s="23">
        <v>388.1</v>
      </c>
      <c r="C31" s="19" t="s">
        <v>51</v>
      </c>
      <c r="D31" s="43">
        <v>8350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8350</v>
      </c>
      <c r="O31" s="44">
        <f t="shared" si="2"/>
        <v>15.017985611510792</v>
      </c>
      <c r="P31" s="9"/>
    </row>
    <row r="32" spans="1:119" ht="16.5" thickBot="1">
      <c r="A32" s="13" t="s">
        <v>34</v>
      </c>
      <c r="B32" s="21"/>
      <c r="C32" s="20"/>
      <c r="D32" s="14">
        <f>SUM(D5,D10,D13,D20,D25,D29)</f>
        <v>457115</v>
      </c>
      <c r="E32" s="14">
        <f t="shared" ref="E32:M32" si="8">SUM(E5,E10,E13,E20,E25,E29)</f>
        <v>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501110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958225</v>
      </c>
      <c r="O32" s="36">
        <f t="shared" si="2"/>
        <v>1723.4262589928057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5" t="s">
        <v>76</v>
      </c>
      <c r="M34" s="115"/>
      <c r="N34" s="115"/>
      <c r="O34" s="40">
        <v>556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147334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147334</v>
      </c>
      <c r="O5" s="31">
        <f t="shared" ref="O5:O30" si="2">(N5/O$32)</f>
        <v>280.10266159695817</v>
      </c>
      <c r="P5" s="6"/>
    </row>
    <row r="6" spans="1:133">
      <c r="A6" s="12"/>
      <c r="B6" s="23">
        <v>311</v>
      </c>
      <c r="C6" s="19" t="s">
        <v>2</v>
      </c>
      <c r="D6" s="43">
        <v>74225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74225</v>
      </c>
      <c r="O6" s="44">
        <f t="shared" si="2"/>
        <v>141.11216730038024</v>
      </c>
      <c r="P6" s="9"/>
    </row>
    <row r="7" spans="1:133">
      <c r="A7" s="12"/>
      <c r="B7" s="23">
        <v>312.41000000000003</v>
      </c>
      <c r="C7" s="19" t="s">
        <v>10</v>
      </c>
      <c r="D7" s="43">
        <v>50910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50910</v>
      </c>
      <c r="O7" s="44">
        <f t="shared" si="2"/>
        <v>96.787072243346003</v>
      </c>
      <c r="P7" s="9"/>
    </row>
    <row r="8" spans="1:133">
      <c r="A8" s="12"/>
      <c r="B8" s="23">
        <v>314.89999999999998</v>
      </c>
      <c r="C8" s="19" t="s">
        <v>11</v>
      </c>
      <c r="D8" s="43">
        <v>14808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14808</v>
      </c>
      <c r="O8" s="44">
        <f t="shared" si="2"/>
        <v>28.15209125475285</v>
      </c>
      <c r="P8" s="9"/>
    </row>
    <row r="9" spans="1:133">
      <c r="A9" s="12"/>
      <c r="B9" s="23">
        <v>315</v>
      </c>
      <c r="C9" s="19" t="s">
        <v>12</v>
      </c>
      <c r="D9" s="43">
        <v>7391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7391</v>
      </c>
      <c r="O9" s="44">
        <f t="shared" si="2"/>
        <v>14.051330798479087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50209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50209</v>
      </c>
      <c r="O10" s="42">
        <f t="shared" si="2"/>
        <v>95.454372623574145</v>
      </c>
      <c r="P10" s="10"/>
    </row>
    <row r="11" spans="1:133">
      <c r="A11" s="12"/>
      <c r="B11" s="23">
        <v>323.10000000000002</v>
      </c>
      <c r="C11" s="19" t="s">
        <v>14</v>
      </c>
      <c r="D11" s="43">
        <v>47977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47977</v>
      </c>
      <c r="O11" s="44">
        <f t="shared" si="2"/>
        <v>91.211026615969587</v>
      </c>
      <c r="P11" s="9"/>
    </row>
    <row r="12" spans="1:133">
      <c r="A12" s="12"/>
      <c r="B12" s="23">
        <v>329</v>
      </c>
      <c r="C12" s="19" t="s">
        <v>15</v>
      </c>
      <c r="D12" s="43">
        <v>2232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2232</v>
      </c>
      <c r="O12" s="44">
        <f t="shared" si="2"/>
        <v>4.243346007604563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SUM(D14:D18)</f>
        <v>88734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88734</v>
      </c>
      <c r="O13" s="42">
        <f t="shared" si="2"/>
        <v>168.69581749049431</v>
      </c>
      <c r="P13" s="10"/>
    </row>
    <row r="14" spans="1:133">
      <c r="A14" s="12"/>
      <c r="B14" s="23">
        <v>335.14</v>
      </c>
      <c r="C14" s="19" t="s">
        <v>18</v>
      </c>
      <c r="D14" s="43">
        <v>449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449</v>
      </c>
      <c r="O14" s="44">
        <f t="shared" si="2"/>
        <v>0.85361216730038025</v>
      </c>
      <c r="P14" s="9"/>
    </row>
    <row r="15" spans="1:133">
      <c r="A15" s="12"/>
      <c r="B15" s="23">
        <v>335.15</v>
      </c>
      <c r="C15" s="19" t="s">
        <v>19</v>
      </c>
      <c r="D15" s="43">
        <v>294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294</v>
      </c>
      <c r="O15" s="44">
        <f t="shared" si="2"/>
        <v>0.55893536121673004</v>
      </c>
      <c r="P15" s="9"/>
    </row>
    <row r="16" spans="1:133">
      <c r="A16" s="12"/>
      <c r="B16" s="23">
        <v>335.19</v>
      </c>
      <c r="C16" s="19" t="s">
        <v>29</v>
      </c>
      <c r="D16" s="43">
        <v>49574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49574</v>
      </c>
      <c r="O16" s="44">
        <f t="shared" si="2"/>
        <v>94.247148288973378</v>
      </c>
      <c r="P16" s="9"/>
    </row>
    <row r="17" spans="1:119">
      <c r="A17" s="12"/>
      <c r="B17" s="23">
        <v>335.49</v>
      </c>
      <c r="C17" s="19" t="s">
        <v>21</v>
      </c>
      <c r="D17" s="43">
        <v>6459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6459</v>
      </c>
      <c r="O17" s="44">
        <f t="shared" si="2"/>
        <v>12.279467680608365</v>
      </c>
      <c r="P17" s="9"/>
    </row>
    <row r="18" spans="1:119">
      <c r="A18" s="12"/>
      <c r="B18" s="23">
        <v>338</v>
      </c>
      <c r="C18" s="19" t="s">
        <v>23</v>
      </c>
      <c r="D18" s="43">
        <v>31958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31958</v>
      </c>
      <c r="O18" s="44">
        <f t="shared" si="2"/>
        <v>60.756653992395435</v>
      </c>
      <c r="P18" s="9"/>
    </row>
    <row r="19" spans="1:119" ht="15.75">
      <c r="A19" s="27" t="s">
        <v>28</v>
      </c>
      <c r="B19" s="28"/>
      <c r="C19" s="29"/>
      <c r="D19" s="30">
        <f t="shared" ref="D19:M19" si="5">SUM(D20:D23)</f>
        <v>75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470787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470862</v>
      </c>
      <c r="O19" s="42">
        <f t="shared" si="2"/>
        <v>895.17490494296578</v>
      </c>
      <c r="P19" s="10"/>
    </row>
    <row r="20" spans="1:119">
      <c r="A20" s="12"/>
      <c r="B20" s="23">
        <v>341.9</v>
      </c>
      <c r="C20" s="19" t="s">
        <v>30</v>
      </c>
      <c r="D20" s="43">
        <v>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75</v>
      </c>
      <c r="O20" s="44">
        <f t="shared" si="2"/>
        <v>0.14258555133079848</v>
      </c>
      <c r="P20" s="9"/>
    </row>
    <row r="21" spans="1:119">
      <c r="A21" s="12"/>
      <c r="B21" s="23">
        <v>343.2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199284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199284</v>
      </c>
      <c r="O21" s="44">
        <f t="shared" si="2"/>
        <v>378.86692015209127</v>
      </c>
      <c r="P21" s="9"/>
    </row>
    <row r="22" spans="1:119">
      <c r="A22" s="12"/>
      <c r="B22" s="23">
        <v>343.3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159528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159528</v>
      </c>
      <c r="O22" s="44">
        <f t="shared" si="2"/>
        <v>303.28517110266159</v>
      </c>
      <c r="P22" s="9"/>
    </row>
    <row r="23" spans="1:119">
      <c r="A23" s="12"/>
      <c r="B23" s="23">
        <v>343.5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111975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111975</v>
      </c>
      <c r="O23" s="44">
        <f t="shared" si="2"/>
        <v>212.88022813688212</v>
      </c>
      <c r="P23" s="9"/>
    </row>
    <row r="24" spans="1:119" ht="15.75">
      <c r="A24" s="27" t="s">
        <v>3</v>
      </c>
      <c r="B24" s="28"/>
      <c r="C24" s="29"/>
      <c r="D24" s="30">
        <f t="shared" ref="D24:M24" si="6">SUM(D25:D27)</f>
        <v>162500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6882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169382</v>
      </c>
      <c r="O24" s="42">
        <f t="shared" si="2"/>
        <v>322.01901140684413</v>
      </c>
      <c r="P24" s="10"/>
    </row>
    <row r="25" spans="1:119">
      <c r="A25" s="12"/>
      <c r="B25" s="23">
        <v>361.1</v>
      </c>
      <c r="C25" s="19" t="s">
        <v>36</v>
      </c>
      <c r="D25" s="43">
        <v>3366</v>
      </c>
      <c r="E25" s="43">
        <v>0</v>
      </c>
      <c r="F25" s="43">
        <v>0</v>
      </c>
      <c r="G25" s="43">
        <v>0</v>
      </c>
      <c r="H25" s="43">
        <v>0</v>
      </c>
      <c r="I25" s="43">
        <v>2655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6021</v>
      </c>
      <c r="O25" s="44">
        <f t="shared" si="2"/>
        <v>11.446768060836503</v>
      </c>
      <c r="P25" s="9"/>
    </row>
    <row r="26" spans="1:119">
      <c r="A26" s="12"/>
      <c r="B26" s="23">
        <v>362</v>
      </c>
      <c r="C26" s="19" t="s">
        <v>37</v>
      </c>
      <c r="D26" s="43">
        <v>144171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144171</v>
      </c>
      <c r="O26" s="44">
        <f t="shared" si="2"/>
        <v>274.08935361216732</v>
      </c>
      <c r="P26" s="9"/>
    </row>
    <row r="27" spans="1:119">
      <c r="A27" s="12"/>
      <c r="B27" s="23">
        <v>369.9</v>
      </c>
      <c r="C27" s="19" t="s">
        <v>38</v>
      </c>
      <c r="D27" s="43">
        <v>14963</v>
      </c>
      <c r="E27" s="43">
        <v>0</v>
      </c>
      <c r="F27" s="43">
        <v>0</v>
      </c>
      <c r="G27" s="43">
        <v>0</v>
      </c>
      <c r="H27" s="43">
        <v>0</v>
      </c>
      <c r="I27" s="43">
        <v>4227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19190</v>
      </c>
      <c r="O27" s="44">
        <f t="shared" si="2"/>
        <v>36.482889733840302</v>
      </c>
      <c r="P27" s="9"/>
    </row>
    <row r="28" spans="1:119" ht="15.75">
      <c r="A28" s="27" t="s">
        <v>50</v>
      </c>
      <c r="B28" s="28"/>
      <c r="C28" s="29"/>
      <c r="D28" s="30">
        <f t="shared" ref="D28:M28" si="7">SUM(D29:D29)</f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112482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112482</v>
      </c>
      <c r="O28" s="42">
        <f t="shared" si="2"/>
        <v>213.84410646387832</v>
      </c>
      <c r="P28" s="9"/>
    </row>
    <row r="29" spans="1:119" ht="15.75" thickBot="1">
      <c r="A29" s="12"/>
      <c r="B29" s="23">
        <v>381</v>
      </c>
      <c r="C29" s="19" t="s">
        <v>58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112482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112482</v>
      </c>
      <c r="O29" s="44">
        <f t="shared" si="2"/>
        <v>213.84410646387832</v>
      </c>
      <c r="P29" s="9"/>
    </row>
    <row r="30" spans="1:119" ht="16.5" thickBot="1">
      <c r="A30" s="13" t="s">
        <v>34</v>
      </c>
      <c r="B30" s="21"/>
      <c r="C30" s="20"/>
      <c r="D30" s="14">
        <f>SUM(D5,D10,D13,D19,D24,D28)</f>
        <v>448852</v>
      </c>
      <c r="E30" s="14">
        <f t="shared" ref="E30:M30" si="8">SUM(E5,E10,E13,E19,E24,E28)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590151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1039003</v>
      </c>
      <c r="O30" s="36">
        <f t="shared" si="2"/>
        <v>1975.2908745247148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5" t="s">
        <v>59</v>
      </c>
      <c r="M32" s="115"/>
      <c r="N32" s="115"/>
      <c r="O32" s="40">
        <v>526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53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129146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129146</v>
      </c>
      <c r="O5" s="31">
        <f t="shared" ref="O5:O31" si="2">(N5/O$33)</f>
        <v>247.40613026819923</v>
      </c>
      <c r="P5" s="6"/>
    </row>
    <row r="6" spans="1:133">
      <c r="A6" s="12"/>
      <c r="B6" s="23">
        <v>311</v>
      </c>
      <c r="C6" s="19" t="s">
        <v>2</v>
      </c>
      <c r="D6" s="43">
        <v>61373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61373</v>
      </c>
      <c r="O6" s="44">
        <f t="shared" si="2"/>
        <v>117.57279693486591</v>
      </c>
      <c r="P6" s="9"/>
    </row>
    <row r="7" spans="1:133">
      <c r="A7" s="12"/>
      <c r="B7" s="23">
        <v>312.41000000000003</v>
      </c>
      <c r="C7" s="19" t="s">
        <v>10</v>
      </c>
      <c r="D7" s="43">
        <v>47592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47592</v>
      </c>
      <c r="O7" s="44">
        <f t="shared" si="2"/>
        <v>91.172413793103445</v>
      </c>
      <c r="P7" s="9"/>
    </row>
    <row r="8" spans="1:133">
      <c r="A8" s="12"/>
      <c r="B8" s="23">
        <v>314.89999999999998</v>
      </c>
      <c r="C8" s="19" t="s">
        <v>11</v>
      </c>
      <c r="D8" s="43">
        <v>14663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14663</v>
      </c>
      <c r="O8" s="44">
        <f t="shared" si="2"/>
        <v>28.090038314176244</v>
      </c>
      <c r="P8" s="9"/>
    </row>
    <row r="9" spans="1:133">
      <c r="A9" s="12"/>
      <c r="B9" s="23">
        <v>315</v>
      </c>
      <c r="C9" s="19" t="s">
        <v>12</v>
      </c>
      <c r="D9" s="43">
        <v>5518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5518</v>
      </c>
      <c r="O9" s="44">
        <f t="shared" si="2"/>
        <v>10.57088122605364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49884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49884</v>
      </c>
      <c r="O10" s="42">
        <f t="shared" si="2"/>
        <v>95.563218390804593</v>
      </c>
      <c r="P10" s="10"/>
    </row>
    <row r="11" spans="1:133">
      <c r="A11" s="12"/>
      <c r="B11" s="23">
        <v>323.10000000000002</v>
      </c>
      <c r="C11" s="19" t="s">
        <v>14</v>
      </c>
      <c r="D11" s="43">
        <v>47777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47777</v>
      </c>
      <c r="O11" s="44">
        <f t="shared" si="2"/>
        <v>91.526819923371647</v>
      </c>
      <c r="P11" s="9"/>
    </row>
    <row r="12" spans="1:133">
      <c r="A12" s="12"/>
      <c r="B12" s="23">
        <v>329</v>
      </c>
      <c r="C12" s="19" t="s">
        <v>15</v>
      </c>
      <c r="D12" s="43">
        <v>2107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2107</v>
      </c>
      <c r="O12" s="44">
        <f t="shared" si="2"/>
        <v>4.0363984674329503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SUM(D14:D19)</f>
        <v>506779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506779</v>
      </c>
      <c r="O13" s="42">
        <f t="shared" si="2"/>
        <v>970.84099616858236</v>
      </c>
      <c r="P13" s="10"/>
    </row>
    <row r="14" spans="1:133">
      <c r="A14" s="12"/>
      <c r="B14" s="23">
        <v>331.5</v>
      </c>
      <c r="C14" s="19" t="s">
        <v>55</v>
      </c>
      <c r="D14" s="43">
        <v>440849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440849</v>
      </c>
      <c r="O14" s="44">
        <f t="shared" si="2"/>
        <v>844.53831417624519</v>
      </c>
      <c r="P14" s="9"/>
    </row>
    <row r="15" spans="1:133">
      <c r="A15" s="12"/>
      <c r="B15" s="23">
        <v>335.14</v>
      </c>
      <c r="C15" s="19" t="s">
        <v>18</v>
      </c>
      <c r="D15" s="43">
        <v>511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511</v>
      </c>
      <c r="O15" s="44">
        <f t="shared" si="2"/>
        <v>0.97892720306513414</v>
      </c>
      <c r="P15" s="9"/>
    </row>
    <row r="16" spans="1:133">
      <c r="A16" s="12"/>
      <c r="B16" s="23">
        <v>335.15</v>
      </c>
      <c r="C16" s="19" t="s">
        <v>19</v>
      </c>
      <c r="D16" s="43">
        <v>294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294</v>
      </c>
      <c r="O16" s="44">
        <f t="shared" si="2"/>
        <v>0.56321839080459768</v>
      </c>
      <c r="P16" s="9"/>
    </row>
    <row r="17" spans="1:119">
      <c r="A17" s="12"/>
      <c r="B17" s="23">
        <v>335.19</v>
      </c>
      <c r="C17" s="19" t="s">
        <v>29</v>
      </c>
      <c r="D17" s="43">
        <v>52251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52251</v>
      </c>
      <c r="O17" s="44">
        <f t="shared" si="2"/>
        <v>100.09770114942529</v>
      </c>
      <c r="P17" s="9"/>
    </row>
    <row r="18" spans="1:119">
      <c r="A18" s="12"/>
      <c r="B18" s="23">
        <v>335.49</v>
      </c>
      <c r="C18" s="19" t="s">
        <v>21</v>
      </c>
      <c r="D18" s="43">
        <v>8409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8409</v>
      </c>
      <c r="O18" s="44">
        <f t="shared" si="2"/>
        <v>16.109195402298852</v>
      </c>
      <c r="P18" s="9"/>
    </row>
    <row r="19" spans="1:119">
      <c r="A19" s="12"/>
      <c r="B19" s="23">
        <v>338</v>
      </c>
      <c r="C19" s="19" t="s">
        <v>23</v>
      </c>
      <c r="D19" s="43">
        <v>4465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4465</v>
      </c>
      <c r="O19" s="44">
        <f t="shared" si="2"/>
        <v>8.5536398467432946</v>
      </c>
      <c r="P19" s="9"/>
    </row>
    <row r="20" spans="1:119" ht="15.75">
      <c r="A20" s="27" t="s">
        <v>28</v>
      </c>
      <c r="B20" s="28"/>
      <c r="C20" s="29"/>
      <c r="D20" s="30">
        <f t="shared" ref="D20:M20" si="5">SUM(D21:D24)</f>
        <v>25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493914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493939</v>
      </c>
      <c r="O20" s="42">
        <f t="shared" si="2"/>
        <v>946.24329501915713</v>
      </c>
      <c r="P20" s="10"/>
    </row>
    <row r="21" spans="1:119">
      <c r="A21" s="12"/>
      <c r="B21" s="23">
        <v>341.9</v>
      </c>
      <c r="C21" s="19" t="s">
        <v>30</v>
      </c>
      <c r="D21" s="43">
        <v>25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</v>
      </c>
      <c r="O21" s="44">
        <f t="shared" si="2"/>
        <v>4.7892720306513412E-2</v>
      </c>
      <c r="P21" s="9"/>
    </row>
    <row r="22" spans="1:119">
      <c r="A22" s="12"/>
      <c r="B22" s="23">
        <v>343.2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219819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219819</v>
      </c>
      <c r="O22" s="44">
        <f t="shared" si="2"/>
        <v>421.10919540229884</v>
      </c>
      <c r="P22" s="9"/>
    </row>
    <row r="23" spans="1:119">
      <c r="A23" s="12"/>
      <c r="B23" s="23">
        <v>343.3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162125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162125</v>
      </c>
      <c r="O23" s="44">
        <f t="shared" si="2"/>
        <v>310.58429118773944</v>
      </c>
      <c r="P23" s="9"/>
    </row>
    <row r="24" spans="1:119">
      <c r="A24" s="12"/>
      <c r="B24" s="23">
        <v>343.5</v>
      </c>
      <c r="C24" s="19" t="s">
        <v>33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111970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111970</v>
      </c>
      <c r="O24" s="44">
        <f t="shared" si="2"/>
        <v>214.50191570881225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SUM(D26:D28)</f>
        <v>155211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20287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175498</v>
      </c>
      <c r="O25" s="42">
        <f t="shared" si="2"/>
        <v>336.20306513409963</v>
      </c>
      <c r="P25" s="10"/>
    </row>
    <row r="26" spans="1:119">
      <c r="A26" s="12"/>
      <c r="B26" s="23">
        <v>361.1</v>
      </c>
      <c r="C26" s="19" t="s">
        <v>36</v>
      </c>
      <c r="D26" s="43">
        <v>4686</v>
      </c>
      <c r="E26" s="43">
        <v>0</v>
      </c>
      <c r="F26" s="43">
        <v>0</v>
      </c>
      <c r="G26" s="43">
        <v>0</v>
      </c>
      <c r="H26" s="43">
        <v>0</v>
      </c>
      <c r="I26" s="43">
        <v>4023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8709</v>
      </c>
      <c r="O26" s="44">
        <f t="shared" si="2"/>
        <v>16.683908045977013</v>
      </c>
      <c r="P26" s="9"/>
    </row>
    <row r="27" spans="1:119">
      <c r="A27" s="12"/>
      <c r="B27" s="23">
        <v>362</v>
      </c>
      <c r="C27" s="19" t="s">
        <v>37</v>
      </c>
      <c r="D27" s="43">
        <v>131396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131396</v>
      </c>
      <c r="O27" s="44">
        <f t="shared" si="2"/>
        <v>251.71647509578543</v>
      </c>
      <c r="P27" s="9"/>
    </row>
    <row r="28" spans="1:119">
      <c r="A28" s="12"/>
      <c r="B28" s="23">
        <v>369.9</v>
      </c>
      <c r="C28" s="19" t="s">
        <v>38</v>
      </c>
      <c r="D28" s="43">
        <v>19129</v>
      </c>
      <c r="E28" s="43">
        <v>0</v>
      </c>
      <c r="F28" s="43">
        <v>0</v>
      </c>
      <c r="G28" s="43">
        <v>0</v>
      </c>
      <c r="H28" s="43">
        <v>0</v>
      </c>
      <c r="I28" s="43">
        <v>16264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35393</v>
      </c>
      <c r="O28" s="44">
        <f t="shared" si="2"/>
        <v>67.80268199233717</v>
      </c>
      <c r="P28" s="9"/>
    </row>
    <row r="29" spans="1:119" ht="15.75">
      <c r="A29" s="27" t="s">
        <v>50</v>
      </c>
      <c r="B29" s="28"/>
      <c r="C29" s="29"/>
      <c r="D29" s="30">
        <f t="shared" ref="D29:M29" si="7">SUM(D30:D30)</f>
        <v>2918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2918</v>
      </c>
      <c r="O29" s="42">
        <f t="shared" si="2"/>
        <v>5.5900383141762449</v>
      </c>
      <c r="P29" s="9"/>
    </row>
    <row r="30" spans="1:119" ht="15.75" thickBot="1">
      <c r="A30" s="12"/>
      <c r="B30" s="23">
        <v>388.1</v>
      </c>
      <c r="C30" s="19" t="s">
        <v>51</v>
      </c>
      <c r="D30" s="43">
        <v>2918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2918</v>
      </c>
      <c r="O30" s="44">
        <f t="shared" si="2"/>
        <v>5.5900383141762449</v>
      </c>
      <c r="P30" s="9"/>
    </row>
    <row r="31" spans="1:119" ht="16.5" thickBot="1">
      <c r="A31" s="13" t="s">
        <v>34</v>
      </c>
      <c r="B31" s="21"/>
      <c r="C31" s="20"/>
      <c r="D31" s="14">
        <f>SUM(D5,D10,D13,D20,D25,D29)</f>
        <v>843963</v>
      </c>
      <c r="E31" s="14">
        <f t="shared" ref="E31:M31" si="8">SUM(E5,E10,E13,E20,E25,E29)</f>
        <v>0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514201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1358164</v>
      </c>
      <c r="O31" s="36">
        <f t="shared" si="2"/>
        <v>2601.8467432950192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5" t="s">
        <v>56</v>
      </c>
      <c r="M33" s="115"/>
      <c r="N33" s="115"/>
      <c r="O33" s="40">
        <v>522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127082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127082</v>
      </c>
      <c r="O5" s="31">
        <f t="shared" ref="O5:O32" si="2">(N5/O$34)</f>
        <v>238.42776735459663</v>
      </c>
      <c r="P5" s="6"/>
    </row>
    <row r="6" spans="1:133">
      <c r="A6" s="12"/>
      <c r="B6" s="23">
        <v>311</v>
      </c>
      <c r="C6" s="19" t="s">
        <v>2</v>
      </c>
      <c r="D6" s="43">
        <v>52672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52672</v>
      </c>
      <c r="O6" s="44">
        <f t="shared" si="2"/>
        <v>98.821763602251409</v>
      </c>
      <c r="P6" s="9"/>
    </row>
    <row r="7" spans="1:133">
      <c r="A7" s="12"/>
      <c r="B7" s="23">
        <v>312.41000000000003</v>
      </c>
      <c r="C7" s="19" t="s">
        <v>10</v>
      </c>
      <c r="D7" s="43">
        <v>49927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49927</v>
      </c>
      <c r="O7" s="44">
        <f t="shared" si="2"/>
        <v>93.671669793621007</v>
      </c>
      <c r="P7" s="9"/>
    </row>
    <row r="8" spans="1:133">
      <c r="A8" s="12"/>
      <c r="B8" s="23">
        <v>314.89999999999998</v>
      </c>
      <c r="C8" s="19" t="s">
        <v>11</v>
      </c>
      <c r="D8" s="43">
        <v>14852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14852</v>
      </c>
      <c r="O8" s="44">
        <f t="shared" si="2"/>
        <v>27.864915572232647</v>
      </c>
      <c r="P8" s="9"/>
    </row>
    <row r="9" spans="1:133">
      <c r="A9" s="12"/>
      <c r="B9" s="23">
        <v>315</v>
      </c>
      <c r="C9" s="19" t="s">
        <v>12</v>
      </c>
      <c r="D9" s="43">
        <v>9631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9631</v>
      </c>
      <c r="O9" s="44">
        <f t="shared" si="2"/>
        <v>18.069418386491556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50769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50769</v>
      </c>
      <c r="O10" s="42">
        <f t="shared" si="2"/>
        <v>95.251407129455913</v>
      </c>
      <c r="P10" s="10"/>
    </row>
    <row r="11" spans="1:133">
      <c r="A11" s="12"/>
      <c r="B11" s="23">
        <v>323.10000000000002</v>
      </c>
      <c r="C11" s="19" t="s">
        <v>14</v>
      </c>
      <c r="D11" s="43">
        <v>48884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48884</v>
      </c>
      <c r="O11" s="44">
        <f t="shared" si="2"/>
        <v>91.714821763602245</v>
      </c>
      <c r="P11" s="9"/>
    </row>
    <row r="12" spans="1:133">
      <c r="A12" s="12"/>
      <c r="B12" s="23">
        <v>329</v>
      </c>
      <c r="C12" s="19" t="s">
        <v>15</v>
      </c>
      <c r="D12" s="43">
        <v>1885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1885</v>
      </c>
      <c r="O12" s="44">
        <f t="shared" si="2"/>
        <v>3.5365853658536586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SUM(D14:D20)</f>
        <v>118963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676314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795277</v>
      </c>
      <c r="O13" s="42">
        <f t="shared" si="2"/>
        <v>1492.0769230769231</v>
      </c>
      <c r="P13" s="10"/>
    </row>
    <row r="14" spans="1:133">
      <c r="A14" s="12"/>
      <c r="B14" s="23">
        <v>331.31</v>
      </c>
      <c r="C14" s="19" t="s">
        <v>48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676314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676314</v>
      </c>
      <c r="O14" s="44">
        <f t="shared" si="2"/>
        <v>1268.8818011257035</v>
      </c>
      <c r="P14" s="9"/>
    </row>
    <row r="15" spans="1:133">
      <c r="A15" s="12"/>
      <c r="B15" s="23">
        <v>334.9</v>
      </c>
      <c r="C15" s="19" t="s">
        <v>49</v>
      </c>
      <c r="D15" s="43">
        <v>30000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30000</v>
      </c>
      <c r="O15" s="44">
        <f t="shared" si="2"/>
        <v>56.285178236397748</v>
      </c>
      <c r="P15" s="9"/>
    </row>
    <row r="16" spans="1:133">
      <c r="A16" s="12"/>
      <c r="B16" s="23">
        <v>335.14</v>
      </c>
      <c r="C16" s="19" t="s">
        <v>18</v>
      </c>
      <c r="D16" s="43">
        <v>666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666</v>
      </c>
      <c r="O16" s="44">
        <f t="shared" si="2"/>
        <v>1.24953095684803</v>
      </c>
      <c r="P16" s="9"/>
    </row>
    <row r="17" spans="1:119">
      <c r="A17" s="12"/>
      <c r="B17" s="23">
        <v>335.15</v>
      </c>
      <c r="C17" s="19" t="s">
        <v>19</v>
      </c>
      <c r="D17" s="43">
        <v>318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318</v>
      </c>
      <c r="O17" s="44">
        <f t="shared" si="2"/>
        <v>0.59662288930581608</v>
      </c>
      <c r="P17" s="9"/>
    </row>
    <row r="18" spans="1:119">
      <c r="A18" s="12"/>
      <c r="B18" s="23">
        <v>335.19</v>
      </c>
      <c r="C18" s="19" t="s">
        <v>29</v>
      </c>
      <c r="D18" s="43">
        <v>50658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50658</v>
      </c>
      <c r="O18" s="44">
        <f t="shared" si="2"/>
        <v>95.043151969981238</v>
      </c>
      <c r="P18" s="9"/>
    </row>
    <row r="19" spans="1:119">
      <c r="A19" s="12"/>
      <c r="B19" s="23">
        <v>335.49</v>
      </c>
      <c r="C19" s="19" t="s">
        <v>21</v>
      </c>
      <c r="D19" s="43">
        <v>8384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8384</v>
      </c>
      <c r="O19" s="44">
        <f t="shared" si="2"/>
        <v>15.72983114446529</v>
      </c>
      <c r="P19" s="9"/>
    </row>
    <row r="20" spans="1:119">
      <c r="A20" s="12"/>
      <c r="B20" s="23">
        <v>338</v>
      </c>
      <c r="C20" s="19" t="s">
        <v>23</v>
      </c>
      <c r="D20" s="43">
        <v>28937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28937</v>
      </c>
      <c r="O20" s="44">
        <f t="shared" si="2"/>
        <v>54.290806754221386</v>
      </c>
      <c r="P20" s="9"/>
    </row>
    <row r="21" spans="1:119" ht="15.75">
      <c r="A21" s="27" t="s">
        <v>28</v>
      </c>
      <c r="B21" s="28"/>
      <c r="C21" s="29"/>
      <c r="D21" s="30">
        <f t="shared" ref="D21:M21" si="5">SUM(D22:D25)</f>
        <v>50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616628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616678</v>
      </c>
      <c r="O21" s="42">
        <f t="shared" si="2"/>
        <v>1156.9943714821763</v>
      </c>
      <c r="P21" s="10"/>
    </row>
    <row r="22" spans="1:119">
      <c r="A22" s="12"/>
      <c r="B22" s="23">
        <v>341.9</v>
      </c>
      <c r="C22" s="19" t="s">
        <v>30</v>
      </c>
      <c r="D22" s="43">
        <v>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50</v>
      </c>
      <c r="O22" s="44">
        <f t="shared" si="2"/>
        <v>9.3808630393996242E-2</v>
      </c>
      <c r="P22" s="9"/>
    </row>
    <row r="23" spans="1:119">
      <c r="A23" s="12"/>
      <c r="B23" s="23">
        <v>343.2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343765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343765</v>
      </c>
      <c r="O23" s="44">
        <f t="shared" si="2"/>
        <v>644.96247654784236</v>
      </c>
      <c r="P23" s="9"/>
    </row>
    <row r="24" spans="1:119">
      <c r="A24" s="12"/>
      <c r="B24" s="23">
        <v>343.3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159790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159790</v>
      </c>
      <c r="O24" s="44">
        <f t="shared" si="2"/>
        <v>299.79362101313319</v>
      </c>
      <c r="P24" s="9"/>
    </row>
    <row r="25" spans="1:119">
      <c r="A25" s="12"/>
      <c r="B25" s="23">
        <v>343.5</v>
      </c>
      <c r="C25" s="19" t="s">
        <v>33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113073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113073</v>
      </c>
      <c r="O25" s="44">
        <f t="shared" si="2"/>
        <v>212.14446529080675</v>
      </c>
      <c r="P25" s="9"/>
    </row>
    <row r="26" spans="1:119" ht="15.75">
      <c r="A26" s="27" t="s">
        <v>3</v>
      </c>
      <c r="B26" s="28"/>
      <c r="C26" s="29"/>
      <c r="D26" s="30">
        <f t="shared" ref="D26:M26" si="6">SUM(D27:D29)</f>
        <v>117369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9996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127365</v>
      </c>
      <c r="O26" s="42">
        <f t="shared" si="2"/>
        <v>238.95872420262666</v>
      </c>
      <c r="P26" s="10"/>
    </row>
    <row r="27" spans="1:119">
      <c r="A27" s="12"/>
      <c r="B27" s="23">
        <v>361.1</v>
      </c>
      <c r="C27" s="19" t="s">
        <v>36</v>
      </c>
      <c r="D27" s="43">
        <v>8799</v>
      </c>
      <c r="E27" s="43">
        <v>0</v>
      </c>
      <c r="F27" s="43">
        <v>0</v>
      </c>
      <c r="G27" s="43">
        <v>0</v>
      </c>
      <c r="H27" s="43">
        <v>0</v>
      </c>
      <c r="I27" s="43">
        <v>4408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13207</v>
      </c>
      <c r="O27" s="44">
        <f t="shared" si="2"/>
        <v>24.77861163227017</v>
      </c>
      <c r="P27" s="9"/>
    </row>
    <row r="28" spans="1:119">
      <c r="A28" s="12"/>
      <c r="B28" s="23">
        <v>362</v>
      </c>
      <c r="C28" s="19" t="s">
        <v>37</v>
      </c>
      <c r="D28" s="43">
        <v>85269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85269</v>
      </c>
      <c r="O28" s="44">
        <f t="shared" si="2"/>
        <v>159.97936210131331</v>
      </c>
      <c r="P28" s="9"/>
    </row>
    <row r="29" spans="1:119">
      <c r="A29" s="12"/>
      <c r="B29" s="23">
        <v>369.9</v>
      </c>
      <c r="C29" s="19" t="s">
        <v>38</v>
      </c>
      <c r="D29" s="43">
        <v>23301</v>
      </c>
      <c r="E29" s="43">
        <v>0</v>
      </c>
      <c r="F29" s="43">
        <v>0</v>
      </c>
      <c r="G29" s="43">
        <v>0</v>
      </c>
      <c r="H29" s="43">
        <v>0</v>
      </c>
      <c r="I29" s="43">
        <v>5588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28889</v>
      </c>
      <c r="O29" s="44">
        <f t="shared" si="2"/>
        <v>54.20075046904315</v>
      </c>
      <c r="P29" s="9"/>
    </row>
    <row r="30" spans="1:119" ht="15.75">
      <c r="A30" s="27" t="s">
        <v>50</v>
      </c>
      <c r="B30" s="28"/>
      <c r="C30" s="29"/>
      <c r="D30" s="30">
        <f t="shared" ref="D30:M30" si="7">SUM(D31:D31)</f>
        <v>2100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2100</v>
      </c>
      <c r="O30" s="42">
        <f t="shared" si="2"/>
        <v>3.9399624765478425</v>
      </c>
      <c r="P30" s="9"/>
    </row>
    <row r="31" spans="1:119" ht="15.75" thickBot="1">
      <c r="A31" s="12"/>
      <c r="B31" s="23">
        <v>388.1</v>
      </c>
      <c r="C31" s="19" t="s">
        <v>51</v>
      </c>
      <c r="D31" s="43">
        <v>2100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2100</v>
      </c>
      <c r="O31" s="44">
        <f t="shared" si="2"/>
        <v>3.9399624765478425</v>
      </c>
      <c r="P31" s="9"/>
    </row>
    <row r="32" spans="1:119" ht="16.5" thickBot="1">
      <c r="A32" s="13" t="s">
        <v>34</v>
      </c>
      <c r="B32" s="21"/>
      <c r="C32" s="20"/>
      <c r="D32" s="14">
        <f>SUM(D5,D10,D13,D21,D26,D30)</f>
        <v>416333</v>
      </c>
      <c r="E32" s="14">
        <f t="shared" ref="E32:M32" si="8">SUM(E5,E10,E13,E21,E26,E30)</f>
        <v>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1302938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1719271</v>
      </c>
      <c r="O32" s="36">
        <f t="shared" si="2"/>
        <v>3225.6491557223267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5" t="s">
        <v>52</v>
      </c>
      <c r="M34" s="115"/>
      <c r="N34" s="115"/>
      <c r="O34" s="40">
        <v>533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thickBot="1">
      <c r="A36" s="117" t="s">
        <v>53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A36:O36"/>
    <mergeCell ref="L34:N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152595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152595</v>
      </c>
      <c r="O5" s="31">
        <f t="shared" ref="O5:O32" si="2">(N5/O$34)</f>
        <v>280.50551470588238</v>
      </c>
      <c r="P5" s="6"/>
    </row>
    <row r="6" spans="1:133">
      <c r="A6" s="12"/>
      <c r="B6" s="23">
        <v>311</v>
      </c>
      <c r="C6" s="19" t="s">
        <v>2</v>
      </c>
      <c r="D6" s="43">
        <v>80954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80954</v>
      </c>
      <c r="O6" s="44">
        <f t="shared" si="2"/>
        <v>148.8125</v>
      </c>
      <c r="P6" s="9"/>
    </row>
    <row r="7" spans="1:133">
      <c r="A7" s="12"/>
      <c r="B7" s="23">
        <v>312.41000000000003</v>
      </c>
      <c r="C7" s="19" t="s">
        <v>10</v>
      </c>
      <c r="D7" s="43">
        <v>48290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48290</v>
      </c>
      <c r="O7" s="44">
        <f t="shared" si="2"/>
        <v>88.768382352941174</v>
      </c>
      <c r="P7" s="9"/>
    </row>
    <row r="8" spans="1:133">
      <c r="A8" s="12"/>
      <c r="B8" s="23">
        <v>314.89999999999998</v>
      </c>
      <c r="C8" s="19" t="s">
        <v>11</v>
      </c>
      <c r="D8" s="43">
        <v>15940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15940</v>
      </c>
      <c r="O8" s="44">
        <f t="shared" si="2"/>
        <v>29.301470588235293</v>
      </c>
      <c r="P8" s="9"/>
    </row>
    <row r="9" spans="1:133">
      <c r="A9" s="12"/>
      <c r="B9" s="23">
        <v>315</v>
      </c>
      <c r="C9" s="19" t="s">
        <v>12</v>
      </c>
      <c r="D9" s="43">
        <v>7411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7411</v>
      </c>
      <c r="O9" s="44">
        <f t="shared" si="2"/>
        <v>13.623161764705882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54472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54472</v>
      </c>
      <c r="O10" s="42">
        <f t="shared" si="2"/>
        <v>100.13235294117646</v>
      </c>
      <c r="P10" s="10"/>
    </row>
    <row r="11" spans="1:133">
      <c r="A11" s="12"/>
      <c r="B11" s="23">
        <v>323.10000000000002</v>
      </c>
      <c r="C11" s="19" t="s">
        <v>14</v>
      </c>
      <c r="D11" s="43">
        <v>52134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52134</v>
      </c>
      <c r="O11" s="44">
        <f t="shared" si="2"/>
        <v>95.834558823529406</v>
      </c>
      <c r="P11" s="9"/>
    </row>
    <row r="12" spans="1:133">
      <c r="A12" s="12"/>
      <c r="B12" s="23">
        <v>329</v>
      </c>
      <c r="C12" s="19" t="s">
        <v>15</v>
      </c>
      <c r="D12" s="43">
        <v>2338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2338</v>
      </c>
      <c r="O12" s="44">
        <f t="shared" si="2"/>
        <v>4.2977941176470589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SUM(D14:D21)</f>
        <v>105009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105009</v>
      </c>
      <c r="O13" s="42">
        <f t="shared" si="2"/>
        <v>193.03125</v>
      </c>
      <c r="P13" s="10"/>
    </row>
    <row r="14" spans="1:133">
      <c r="A14" s="12"/>
      <c r="B14" s="23">
        <v>334.49</v>
      </c>
      <c r="C14" s="19" t="s">
        <v>17</v>
      </c>
      <c r="D14" s="43">
        <v>15388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19" si="5">SUM(D14:M14)</f>
        <v>15388</v>
      </c>
      <c r="O14" s="44">
        <f t="shared" si="2"/>
        <v>28.286764705882351</v>
      </c>
      <c r="P14" s="9"/>
    </row>
    <row r="15" spans="1:133">
      <c r="A15" s="12"/>
      <c r="B15" s="23">
        <v>335.14</v>
      </c>
      <c r="C15" s="19" t="s">
        <v>18</v>
      </c>
      <c r="D15" s="43">
        <v>1250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1250</v>
      </c>
      <c r="O15" s="44">
        <f t="shared" si="2"/>
        <v>2.2977941176470589</v>
      </c>
      <c r="P15" s="9"/>
    </row>
    <row r="16" spans="1:133">
      <c r="A16" s="12"/>
      <c r="B16" s="23">
        <v>335.15</v>
      </c>
      <c r="C16" s="19" t="s">
        <v>19</v>
      </c>
      <c r="D16" s="43">
        <v>247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247</v>
      </c>
      <c r="O16" s="44">
        <f t="shared" si="2"/>
        <v>0.45404411764705882</v>
      </c>
      <c r="P16" s="9"/>
    </row>
    <row r="17" spans="1:119">
      <c r="A17" s="12"/>
      <c r="B17" s="23">
        <v>335.18</v>
      </c>
      <c r="C17" s="19" t="s">
        <v>20</v>
      </c>
      <c r="D17" s="43">
        <v>20215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20215</v>
      </c>
      <c r="O17" s="44">
        <f t="shared" si="2"/>
        <v>37.159926470588232</v>
      </c>
      <c r="P17" s="9"/>
    </row>
    <row r="18" spans="1:119">
      <c r="A18" s="12"/>
      <c r="B18" s="23">
        <v>335.19</v>
      </c>
      <c r="C18" s="19" t="s">
        <v>29</v>
      </c>
      <c r="D18" s="43">
        <v>29403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29403</v>
      </c>
      <c r="O18" s="44">
        <f t="shared" si="2"/>
        <v>54.049632352941174</v>
      </c>
      <c r="P18" s="9"/>
    </row>
    <row r="19" spans="1:119">
      <c r="A19" s="12"/>
      <c r="B19" s="23">
        <v>335.49</v>
      </c>
      <c r="C19" s="19" t="s">
        <v>21</v>
      </c>
      <c r="D19" s="43">
        <v>7246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7246</v>
      </c>
      <c r="O19" s="44">
        <f t="shared" si="2"/>
        <v>13.319852941176471</v>
      </c>
      <c r="P19" s="9"/>
    </row>
    <row r="20" spans="1:119">
      <c r="A20" s="12"/>
      <c r="B20" s="23">
        <v>337.4</v>
      </c>
      <c r="C20" s="19" t="s">
        <v>22</v>
      </c>
      <c r="D20" s="43">
        <v>15388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ref="N20:N32" si="6">SUM(D20:M20)</f>
        <v>15388</v>
      </c>
      <c r="O20" s="44">
        <f t="shared" si="2"/>
        <v>28.286764705882351</v>
      </c>
      <c r="P20" s="9"/>
    </row>
    <row r="21" spans="1:119">
      <c r="A21" s="12"/>
      <c r="B21" s="23">
        <v>338</v>
      </c>
      <c r="C21" s="19" t="s">
        <v>23</v>
      </c>
      <c r="D21" s="43">
        <v>15872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15872</v>
      </c>
      <c r="O21" s="44">
        <f t="shared" si="2"/>
        <v>29.176470588235293</v>
      </c>
      <c r="P21" s="9"/>
    </row>
    <row r="22" spans="1:119" ht="15.75">
      <c r="A22" s="27" t="s">
        <v>28</v>
      </c>
      <c r="B22" s="28"/>
      <c r="C22" s="29"/>
      <c r="D22" s="30">
        <f t="shared" ref="D22:M22" si="7">SUM(D23:D27)</f>
        <v>200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508204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6"/>
        <v>508404</v>
      </c>
      <c r="O22" s="42">
        <f t="shared" si="2"/>
        <v>934.56617647058829</v>
      </c>
      <c r="P22" s="10"/>
    </row>
    <row r="23" spans="1:119">
      <c r="A23" s="12"/>
      <c r="B23" s="23">
        <v>341.9</v>
      </c>
      <c r="C23" s="19" t="s">
        <v>30</v>
      </c>
      <c r="D23" s="43">
        <v>200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200</v>
      </c>
      <c r="O23" s="44">
        <f t="shared" si="2"/>
        <v>0.36764705882352944</v>
      </c>
      <c r="P23" s="9"/>
    </row>
    <row r="24" spans="1:119">
      <c r="A24" s="12"/>
      <c r="B24" s="23">
        <v>343.2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249602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249602</v>
      </c>
      <c r="O24" s="44">
        <f t="shared" si="2"/>
        <v>458.82720588235293</v>
      </c>
      <c r="P24" s="9"/>
    </row>
    <row r="25" spans="1:119">
      <c r="A25" s="12"/>
      <c r="B25" s="23">
        <v>343.3</v>
      </c>
      <c r="C25" s="19" t="s">
        <v>32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149580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149580</v>
      </c>
      <c r="O25" s="44">
        <f t="shared" si="2"/>
        <v>274.96323529411762</v>
      </c>
      <c r="P25" s="9"/>
    </row>
    <row r="26" spans="1:119">
      <c r="A26" s="12"/>
      <c r="B26" s="23">
        <v>343.5</v>
      </c>
      <c r="C26" s="19" t="s">
        <v>33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107713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107713</v>
      </c>
      <c r="O26" s="44">
        <f t="shared" si="2"/>
        <v>198.00183823529412</v>
      </c>
      <c r="P26" s="9"/>
    </row>
    <row r="27" spans="1:119">
      <c r="A27" s="12"/>
      <c r="B27" s="23">
        <v>349</v>
      </c>
      <c r="C27" s="19" t="s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1309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1309</v>
      </c>
      <c r="O27" s="44">
        <f t="shared" si="2"/>
        <v>2.40625</v>
      </c>
      <c r="P27" s="9"/>
    </row>
    <row r="28" spans="1:119" ht="15.75">
      <c r="A28" s="27" t="s">
        <v>3</v>
      </c>
      <c r="B28" s="28"/>
      <c r="C28" s="29"/>
      <c r="D28" s="30">
        <f t="shared" ref="D28:M28" si="8">SUM(D29:D31)</f>
        <v>91484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41586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6"/>
        <v>133070</v>
      </c>
      <c r="O28" s="42">
        <f t="shared" si="2"/>
        <v>244.6139705882353</v>
      </c>
      <c r="P28" s="10"/>
    </row>
    <row r="29" spans="1:119">
      <c r="A29" s="12"/>
      <c r="B29" s="23">
        <v>361.1</v>
      </c>
      <c r="C29" s="19" t="s">
        <v>36</v>
      </c>
      <c r="D29" s="43">
        <v>12414</v>
      </c>
      <c r="E29" s="43">
        <v>0</v>
      </c>
      <c r="F29" s="43">
        <v>0</v>
      </c>
      <c r="G29" s="43">
        <v>0</v>
      </c>
      <c r="H29" s="43">
        <v>0</v>
      </c>
      <c r="I29" s="43">
        <v>8273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20687</v>
      </c>
      <c r="O29" s="44">
        <f t="shared" si="2"/>
        <v>38.027573529411768</v>
      </c>
      <c r="P29" s="9"/>
    </row>
    <row r="30" spans="1:119">
      <c r="A30" s="12"/>
      <c r="B30" s="23">
        <v>362</v>
      </c>
      <c r="C30" s="19" t="s">
        <v>37</v>
      </c>
      <c r="D30" s="43">
        <v>70626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70626</v>
      </c>
      <c r="O30" s="44">
        <f t="shared" si="2"/>
        <v>129.82720588235293</v>
      </c>
      <c r="P30" s="9"/>
    </row>
    <row r="31" spans="1:119" ht="15.75" thickBot="1">
      <c r="A31" s="12"/>
      <c r="B31" s="23">
        <v>369.9</v>
      </c>
      <c r="C31" s="19" t="s">
        <v>38</v>
      </c>
      <c r="D31" s="43">
        <v>8444</v>
      </c>
      <c r="E31" s="43">
        <v>0</v>
      </c>
      <c r="F31" s="43">
        <v>0</v>
      </c>
      <c r="G31" s="43">
        <v>0</v>
      </c>
      <c r="H31" s="43">
        <v>0</v>
      </c>
      <c r="I31" s="43">
        <v>33313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41757</v>
      </c>
      <c r="O31" s="44">
        <f t="shared" si="2"/>
        <v>76.759191176470594</v>
      </c>
      <c r="P31" s="9"/>
    </row>
    <row r="32" spans="1:119" ht="16.5" thickBot="1">
      <c r="A32" s="13" t="s">
        <v>34</v>
      </c>
      <c r="B32" s="21"/>
      <c r="C32" s="20"/>
      <c r="D32" s="14">
        <f>SUM(D5,D10,D13,D22,D28)</f>
        <v>403760</v>
      </c>
      <c r="E32" s="14">
        <f t="shared" ref="E32:M32" si="9">SUM(E5,E10,E13,E22,E28)</f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549790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6"/>
        <v>953550</v>
      </c>
      <c r="O32" s="36">
        <f t="shared" si="2"/>
        <v>1752.8492647058824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5" t="s">
        <v>45</v>
      </c>
      <c r="M34" s="115"/>
      <c r="N34" s="115"/>
      <c r="O34" s="40">
        <v>544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thickBot="1">
      <c r="A36" s="117" t="s">
        <v>53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143148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143148</v>
      </c>
      <c r="O5" s="31">
        <f t="shared" ref="O5:O36" si="2">(N5/O$38)</f>
        <v>272.14448669201522</v>
      </c>
      <c r="P5" s="6"/>
    </row>
    <row r="6" spans="1:133">
      <c r="A6" s="12"/>
      <c r="B6" s="23">
        <v>311</v>
      </c>
      <c r="C6" s="19" t="s">
        <v>2</v>
      </c>
      <c r="D6" s="43">
        <v>74695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74695</v>
      </c>
      <c r="O6" s="44">
        <f t="shared" si="2"/>
        <v>142.00570342205324</v>
      </c>
      <c r="P6" s="9"/>
    </row>
    <row r="7" spans="1:133">
      <c r="A7" s="12"/>
      <c r="B7" s="23">
        <v>312.41000000000003</v>
      </c>
      <c r="C7" s="19" t="s">
        <v>10</v>
      </c>
      <c r="D7" s="43">
        <v>45656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45656</v>
      </c>
      <c r="O7" s="44">
        <f t="shared" si="2"/>
        <v>86.798479087452478</v>
      </c>
      <c r="P7" s="9"/>
    </row>
    <row r="8" spans="1:133">
      <c r="A8" s="12"/>
      <c r="B8" s="23">
        <v>314.89999999999998</v>
      </c>
      <c r="C8" s="19" t="s">
        <v>11</v>
      </c>
      <c r="D8" s="43">
        <v>13713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13713</v>
      </c>
      <c r="O8" s="44">
        <f t="shared" si="2"/>
        <v>26.070342205323193</v>
      </c>
      <c r="P8" s="9"/>
    </row>
    <row r="9" spans="1:133">
      <c r="A9" s="12"/>
      <c r="B9" s="23">
        <v>315</v>
      </c>
      <c r="C9" s="19" t="s">
        <v>12</v>
      </c>
      <c r="D9" s="43">
        <v>9084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9084</v>
      </c>
      <c r="O9" s="44">
        <f t="shared" si="2"/>
        <v>17.269961977186313</v>
      </c>
      <c r="P9" s="9"/>
    </row>
    <row r="10" spans="1:133" ht="15.75">
      <c r="A10" s="27" t="s">
        <v>61</v>
      </c>
      <c r="B10" s="28"/>
      <c r="C10" s="29"/>
      <c r="D10" s="30">
        <f t="shared" ref="D10:M10" si="3">SUM(D11:D12)</f>
        <v>43065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43065</v>
      </c>
      <c r="O10" s="42">
        <f t="shared" si="2"/>
        <v>81.872623574144484</v>
      </c>
      <c r="P10" s="10"/>
    </row>
    <row r="11" spans="1:133">
      <c r="A11" s="12"/>
      <c r="B11" s="23">
        <v>323.10000000000002</v>
      </c>
      <c r="C11" s="19" t="s">
        <v>14</v>
      </c>
      <c r="D11" s="43">
        <v>41059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41059</v>
      </c>
      <c r="O11" s="44">
        <f t="shared" si="2"/>
        <v>78.058935361216726</v>
      </c>
      <c r="P11" s="9"/>
    </row>
    <row r="12" spans="1:133">
      <c r="A12" s="12"/>
      <c r="B12" s="23">
        <v>329</v>
      </c>
      <c r="C12" s="19" t="s">
        <v>62</v>
      </c>
      <c r="D12" s="43">
        <v>2006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2006</v>
      </c>
      <c r="O12" s="44">
        <f t="shared" si="2"/>
        <v>3.8136882129277567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SUM(D14:D23)</f>
        <v>456409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456409</v>
      </c>
      <c r="O13" s="42">
        <f t="shared" si="2"/>
        <v>867.69771863117876</v>
      </c>
      <c r="P13" s="10"/>
    </row>
    <row r="14" spans="1:133">
      <c r="A14" s="12"/>
      <c r="B14" s="23">
        <v>331.35</v>
      </c>
      <c r="C14" s="19" t="s">
        <v>63</v>
      </c>
      <c r="D14" s="43">
        <v>65887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22" si="5">SUM(D14:M14)</f>
        <v>65887</v>
      </c>
      <c r="O14" s="44">
        <f t="shared" si="2"/>
        <v>125.26045627376426</v>
      </c>
      <c r="P14" s="9"/>
    </row>
    <row r="15" spans="1:133">
      <c r="A15" s="12"/>
      <c r="B15" s="23">
        <v>334.39</v>
      </c>
      <c r="C15" s="19" t="s">
        <v>64</v>
      </c>
      <c r="D15" s="43">
        <v>291218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291218</v>
      </c>
      <c r="O15" s="44">
        <f t="shared" si="2"/>
        <v>553.64638783269959</v>
      </c>
      <c r="P15" s="9"/>
    </row>
    <row r="16" spans="1:133">
      <c r="A16" s="12"/>
      <c r="B16" s="23">
        <v>334.7</v>
      </c>
      <c r="C16" s="19" t="s">
        <v>65</v>
      </c>
      <c r="D16" s="43">
        <v>11332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11332</v>
      </c>
      <c r="O16" s="44">
        <f t="shared" si="2"/>
        <v>21.543726235741445</v>
      </c>
      <c r="P16" s="9"/>
    </row>
    <row r="17" spans="1:16">
      <c r="A17" s="12"/>
      <c r="B17" s="23">
        <v>334.9</v>
      </c>
      <c r="C17" s="19" t="s">
        <v>49</v>
      </c>
      <c r="D17" s="43">
        <v>2486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2486</v>
      </c>
      <c r="O17" s="44">
        <f t="shared" si="2"/>
        <v>4.7262357414448672</v>
      </c>
      <c r="P17" s="9"/>
    </row>
    <row r="18" spans="1:16">
      <c r="A18" s="12"/>
      <c r="B18" s="23">
        <v>335.12</v>
      </c>
      <c r="C18" s="19" t="s">
        <v>66</v>
      </c>
      <c r="D18" s="43">
        <v>27373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27373</v>
      </c>
      <c r="O18" s="44">
        <f t="shared" si="2"/>
        <v>52.039923954372625</v>
      </c>
      <c r="P18" s="9"/>
    </row>
    <row r="19" spans="1:16">
      <c r="A19" s="12"/>
      <c r="B19" s="23">
        <v>335.14</v>
      </c>
      <c r="C19" s="19" t="s">
        <v>18</v>
      </c>
      <c r="D19" s="43">
        <v>623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623</v>
      </c>
      <c r="O19" s="44">
        <f t="shared" si="2"/>
        <v>1.1844106463878328</v>
      </c>
      <c r="P19" s="9"/>
    </row>
    <row r="20" spans="1:16">
      <c r="A20" s="12"/>
      <c r="B20" s="23">
        <v>335.15</v>
      </c>
      <c r="C20" s="19" t="s">
        <v>19</v>
      </c>
      <c r="D20" s="43">
        <v>49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49</v>
      </c>
      <c r="O20" s="44">
        <f t="shared" si="2"/>
        <v>9.3155893536121678E-2</v>
      </c>
      <c r="P20" s="9"/>
    </row>
    <row r="21" spans="1:16">
      <c r="A21" s="12"/>
      <c r="B21" s="23">
        <v>335.18</v>
      </c>
      <c r="C21" s="19" t="s">
        <v>20</v>
      </c>
      <c r="D21" s="43">
        <v>22995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22995</v>
      </c>
      <c r="O21" s="44">
        <f t="shared" si="2"/>
        <v>43.716730038022817</v>
      </c>
      <c r="P21" s="9"/>
    </row>
    <row r="22" spans="1:16">
      <c r="A22" s="12"/>
      <c r="B22" s="23">
        <v>335.49</v>
      </c>
      <c r="C22" s="19" t="s">
        <v>21</v>
      </c>
      <c r="D22" s="43">
        <v>14110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14110</v>
      </c>
      <c r="O22" s="44">
        <f t="shared" si="2"/>
        <v>26.825095057034222</v>
      </c>
      <c r="P22" s="9"/>
    </row>
    <row r="23" spans="1:16">
      <c r="A23" s="12"/>
      <c r="B23" s="23">
        <v>338</v>
      </c>
      <c r="C23" s="19" t="s">
        <v>23</v>
      </c>
      <c r="D23" s="43">
        <v>20336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36" si="6">SUM(D23:M23)</f>
        <v>20336</v>
      </c>
      <c r="O23" s="44">
        <f t="shared" si="2"/>
        <v>38.661596958174904</v>
      </c>
      <c r="P23" s="9"/>
    </row>
    <row r="24" spans="1:16" ht="15.75">
      <c r="A24" s="27" t="s">
        <v>28</v>
      </c>
      <c r="B24" s="28"/>
      <c r="C24" s="29"/>
      <c r="D24" s="30">
        <f t="shared" ref="D24:M24" si="7">SUM(D25:D27)</f>
        <v>0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544389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6"/>
        <v>544389</v>
      </c>
      <c r="O24" s="42">
        <f t="shared" si="2"/>
        <v>1034.9600760456274</v>
      </c>
      <c r="P24" s="10"/>
    </row>
    <row r="25" spans="1:16">
      <c r="A25" s="12"/>
      <c r="B25" s="23">
        <v>343.2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338270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338270</v>
      </c>
      <c r="O25" s="44">
        <f t="shared" si="2"/>
        <v>643.09885931558938</v>
      </c>
      <c r="P25" s="9"/>
    </row>
    <row r="26" spans="1:16">
      <c r="A26" s="12"/>
      <c r="B26" s="23">
        <v>343.3</v>
      </c>
      <c r="C26" s="19" t="s">
        <v>32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115458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115458</v>
      </c>
      <c r="O26" s="44">
        <f t="shared" si="2"/>
        <v>219.50190114068442</v>
      </c>
      <c r="P26" s="9"/>
    </row>
    <row r="27" spans="1:16">
      <c r="A27" s="12"/>
      <c r="B27" s="23">
        <v>343.5</v>
      </c>
      <c r="C27" s="19" t="s">
        <v>33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90661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90661</v>
      </c>
      <c r="O27" s="44">
        <f t="shared" si="2"/>
        <v>172.3593155893536</v>
      </c>
      <c r="P27" s="9"/>
    </row>
    <row r="28" spans="1:16" ht="15.75">
      <c r="A28" s="27" t="s">
        <v>3</v>
      </c>
      <c r="B28" s="28"/>
      <c r="C28" s="29"/>
      <c r="D28" s="30">
        <f t="shared" ref="D28:M28" si="8">SUM(D29:D32)</f>
        <v>163714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13348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6"/>
        <v>177062</v>
      </c>
      <c r="O28" s="42">
        <f t="shared" si="2"/>
        <v>336.61977186311788</v>
      </c>
      <c r="P28" s="10"/>
    </row>
    <row r="29" spans="1:16">
      <c r="A29" s="12"/>
      <c r="B29" s="23">
        <v>361.1</v>
      </c>
      <c r="C29" s="19" t="s">
        <v>36</v>
      </c>
      <c r="D29" s="43">
        <v>19040</v>
      </c>
      <c r="E29" s="43">
        <v>0</v>
      </c>
      <c r="F29" s="43">
        <v>0</v>
      </c>
      <c r="G29" s="43">
        <v>0</v>
      </c>
      <c r="H29" s="43">
        <v>0</v>
      </c>
      <c r="I29" s="43">
        <v>11784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30824</v>
      </c>
      <c r="O29" s="44">
        <f t="shared" si="2"/>
        <v>58.600760456273761</v>
      </c>
      <c r="P29" s="9"/>
    </row>
    <row r="30" spans="1:16">
      <c r="A30" s="12"/>
      <c r="B30" s="23">
        <v>362</v>
      </c>
      <c r="C30" s="19" t="s">
        <v>37</v>
      </c>
      <c r="D30" s="43">
        <v>132445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132445</v>
      </c>
      <c r="O30" s="44">
        <f t="shared" si="2"/>
        <v>251.79657794676805</v>
      </c>
      <c r="P30" s="9"/>
    </row>
    <row r="31" spans="1:16">
      <c r="A31" s="12"/>
      <c r="B31" s="23">
        <v>364</v>
      </c>
      <c r="C31" s="19" t="s">
        <v>67</v>
      </c>
      <c r="D31" s="43">
        <v>9722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9722</v>
      </c>
      <c r="O31" s="44">
        <f t="shared" si="2"/>
        <v>18.482889733840302</v>
      </c>
      <c r="P31" s="9"/>
    </row>
    <row r="32" spans="1:16">
      <c r="A32" s="12"/>
      <c r="B32" s="23">
        <v>369.9</v>
      </c>
      <c r="C32" s="19" t="s">
        <v>38</v>
      </c>
      <c r="D32" s="43">
        <v>2507</v>
      </c>
      <c r="E32" s="43">
        <v>0</v>
      </c>
      <c r="F32" s="43">
        <v>0</v>
      </c>
      <c r="G32" s="43">
        <v>0</v>
      </c>
      <c r="H32" s="43">
        <v>0</v>
      </c>
      <c r="I32" s="43">
        <v>1564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4071</v>
      </c>
      <c r="O32" s="44">
        <f t="shared" si="2"/>
        <v>7.7395437262357412</v>
      </c>
      <c r="P32" s="9"/>
    </row>
    <row r="33" spans="1:119" ht="15.75">
      <c r="A33" s="27" t="s">
        <v>50</v>
      </c>
      <c r="B33" s="28"/>
      <c r="C33" s="29"/>
      <c r="D33" s="30">
        <f t="shared" ref="D33:M33" si="9">SUM(D34:D35)</f>
        <v>250</v>
      </c>
      <c r="E33" s="30">
        <f t="shared" si="9"/>
        <v>0</v>
      </c>
      <c r="F33" s="30">
        <f t="shared" si="9"/>
        <v>0</v>
      </c>
      <c r="G33" s="30">
        <f t="shared" si="9"/>
        <v>0</v>
      </c>
      <c r="H33" s="30">
        <f t="shared" si="9"/>
        <v>0</v>
      </c>
      <c r="I33" s="30">
        <f t="shared" si="9"/>
        <v>72000</v>
      </c>
      <c r="J33" s="30">
        <f t="shared" si="9"/>
        <v>0</v>
      </c>
      <c r="K33" s="30">
        <f t="shared" si="9"/>
        <v>0</v>
      </c>
      <c r="L33" s="30">
        <f t="shared" si="9"/>
        <v>0</v>
      </c>
      <c r="M33" s="30">
        <f t="shared" si="9"/>
        <v>0</v>
      </c>
      <c r="N33" s="30">
        <f t="shared" si="6"/>
        <v>72250</v>
      </c>
      <c r="O33" s="42">
        <f t="shared" si="2"/>
        <v>137.3574144486692</v>
      </c>
      <c r="P33" s="9"/>
    </row>
    <row r="34" spans="1:119">
      <c r="A34" s="12"/>
      <c r="B34" s="23">
        <v>381</v>
      </c>
      <c r="C34" s="19" t="s">
        <v>58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72000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72000</v>
      </c>
      <c r="O34" s="44">
        <f t="shared" si="2"/>
        <v>136.88212927756655</v>
      </c>
      <c r="P34" s="9"/>
    </row>
    <row r="35" spans="1:119" ht="15.75" thickBot="1">
      <c r="A35" s="12"/>
      <c r="B35" s="23">
        <v>388.1</v>
      </c>
      <c r="C35" s="19" t="s">
        <v>51</v>
      </c>
      <c r="D35" s="43">
        <v>250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6"/>
        <v>250</v>
      </c>
      <c r="O35" s="44">
        <f t="shared" si="2"/>
        <v>0.47528517110266161</v>
      </c>
      <c r="P35" s="9"/>
    </row>
    <row r="36" spans="1:119" ht="16.5" thickBot="1">
      <c r="A36" s="13" t="s">
        <v>34</v>
      </c>
      <c r="B36" s="21"/>
      <c r="C36" s="20"/>
      <c r="D36" s="14">
        <f>SUM(D5,D10,D13,D24,D28,D33)</f>
        <v>806586</v>
      </c>
      <c r="E36" s="14">
        <f t="shared" ref="E36:M36" si="10">SUM(E5,E10,E13,E24,E28,E33)</f>
        <v>0</v>
      </c>
      <c r="F36" s="14">
        <f t="shared" si="10"/>
        <v>0</v>
      </c>
      <c r="G36" s="14">
        <f t="shared" si="10"/>
        <v>0</v>
      </c>
      <c r="H36" s="14">
        <f t="shared" si="10"/>
        <v>0</v>
      </c>
      <c r="I36" s="14">
        <f t="shared" si="10"/>
        <v>629737</v>
      </c>
      <c r="J36" s="14">
        <f t="shared" si="10"/>
        <v>0</v>
      </c>
      <c r="K36" s="14">
        <f t="shared" si="10"/>
        <v>0</v>
      </c>
      <c r="L36" s="14">
        <f t="shared" si="10"/>
        <v>0</v>
      </c>
      <c r="M36" s="14">
        <f t="shared" si="10"/>
        <v>0</v>
      </c>
      <c r="N36" s="14">
        <f t="shared" si="6"/>
        <v>1436323</v>
      </c>
      <c r="O36" s="36">
        <f t="shared" si="2"/>
        <v>2730.652091254753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5" t="s">
        <v>68</v>
      </c>
      <c r="M38" s="115"/>
      <c r="N38" s="115"/>
      <c r="O38" s="40">
        <v>526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customHeight="1" thickBot="1">
      <c r="A40" s="117" t="s">
        <v>53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6"/>
      <c r="M3" s="127"/>
      <c r="N3" s="34"/>
      <c r="O3" s="35"/>
      <c r="P3" s="128" t="s">
        <v>104</v>
      </c>
      <c r="Q3" s="11"/>
      <c r="R3"/>
    </row>
    <row r="4" spans="1:134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105</v>
      </c>
      <c r="N4" s="33" t="s">
        <v>9</v>
      </c>
      <c r="O4" s="33" t="s">
        <v>106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107</v>
      </c>
      <c r="B5" s="24"/>
      <c r="C5" s="24"/>
      <c r="D5" s="25">
        <f t="shared" ref="D5:N5" si="0">SUM(D6:D9)</f>
        <v>344020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344020</v>
      </c>
      <c r="P5" s="31">
        <f t="shared" ref="P5:P32" si="1">(O5/P$34)</f>
        <v>628.92138939670929</v>
      </c>
      <c r="Q5" s="6"/>
    </row>
    <row r="6" spans="1:134">
      <c r="A6" s="12"/>
      <c r="B6" s="23">
        <v>311</v>
      </c>
      <c r="C6" s="19" t="s">
        <v>2</v>
      </c>
      <c r="D6" s="43">
        <v>153178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153178</v>
      </c>
      <c r="P6" s="44">
        <f t="shared" si="1"/>
        <v>280.03290676416822</v>
      </c>
      <c r="Q6" s="9"/>
    </row>
    <row r="7" spans="1:134">
      <c r="A7" s="12"/>
      <c r="B7" s="23">
        <v>312.41000000000003</v>
      </c>
      <c r="C7" s="19" t="s">
        <v>108</v>
      </c>
      <c r="D7" s="43">
        <v>31634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31634</v>
      </c>
      <c r="P7" s="44">
        <f t="shared" si="1"/>
        <v>57.831809872029254</v>
      </c>
      <c r="Q7" s="9"/>
    </row>
    <row r="8" spans="1:134">
      <c r="A8" s="12"/>
      <c r="B8" s="23">
        <v>314.10000000000002</v>
      </c>
      <c r="C8" s="19" t="s">
        <v>111</v>
      </c>
      <c r="D8" s="43">
        <v>139814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139814</v>
      </c>
      <c r="P8" s="44">
        <f t="shared" si="1"/>
        <v>255.60146252285193</v>
      </c>
      <c r="Q8" s="9"/>
    </row>
    <row r="9" spans="1:134">
      <c r="A9" s="12"/>
      <c r="B9" s="23">
        <v>315.2</v>
      </c>
      <c r="C9" s="19" t="s">
        <v>109</v>
      </c>
      <c r="D9" s="43">
        <v>19394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19394</v>
      </c>
      <c r="P9" s="44">
        <f t="shared" si="1"/>
        <v>35.455210237659962</v>
      </c>
      <c r="Q9" s="9"/>
    </row>
    <row r="10" spans="1:134" ht="15.75">
      <c r="A10" s="27" t="s">
        <v>13</v>
      </c>
      <c r="B10" s="28"/>
      <c r="C10" s="29"/>
      <c r="D10" s="30">
        <f t="shared" ref="D10:N10" si="3">SUM(D11:D11)</f>
        <v>61656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>SUM(D10:N10)</f>
        <v>61656</v>
      </c>
      <c r="P10" s="42">
        <f t="shared" si="1"/>
        <v>112.71663619744058</v>
      </c>
      <c r="Q10" s="10"/>
    </row>
    <row r="11" spans="1:134">
      <c r="A11" s="12"/>
      <c r="B11" s="23">
        <v>323.10000000000002</v>
      </c>
      <c r="C11" s="19" t="s">
        <v>14</v>
      </c>
      <c r="D11" s="43">
        <v>61656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61656</v>
      </c>
      <c r="P11" s="44">
        <f t="shared" si="1"/>
        <v>112.71663619744058</v>
      </c>
      <c r="Q11" s="9"/>
    </row>
    <row r="12" spans="1:134" ht="15.75">
      <c r="A12" s="27" t="s">
        <v>112</v>
      </c>
      <c r="B12" s="28"/>
      <c r="C12" s="29"/>
      <c r="D12" s="30">
        <f t="shared" ref="D12:N12" si="5">SUM(D13:D20)</f>
        <v>1349343</v>
      </c>
      <c r="E12" s="30">
        <f t="shared" si="5"/>
        <v>0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0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5"/>
        <v>0</v>
      </c>
      <c r="O12" s="41">
        <f>SUM(D12:N12)</f>
        <v>1349343</v>
      </c>
      <c r="P12" s="42">
        <f t="shared" si="1"/>
        <v>2466.8062157221207</v>
      </c>
      <c r="Q12" s="10"/>
    </row>
    <row r="13" spans="1:134">
      <c r="A13" s="12"/>
      <c r="B13" s="23">
        <v>334.31</v>
      </c>
      <c r="C13" s="19" t="s">
        <v>113</v>
      </c>
      <c r="D13" s="43">
        <v>222997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7" si="6">SUM(D13:N13)</f>
        <v>222997</v>
      </c>
      <c r="P13" s="44">
        <f t="shared" si="1"/>
        <v>407.67276051188298</v>
      </c>
      <c r="Q13" s="9"/>
    </row>
    <row r="14" spans="1:134">
      <c r="A14" s="12"/>
      <c r="B14" s="23">
        <v>335.14</v>
      </c>
      <c r="C14" s="19" t="s">
        <v>71</v>
      </c>
      <c r="D14" s="43">
        <v>152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152</v>
      </c>
      <c r="P14" s="44">
        <f t="shared" si="1"/>
        <v>0.27787934186471663</v>
      </c>
      <c r="Q14" s="9"/>
    </row>
    <row r="15" spans="1:134">
      <c r="A15" s="12"/>
      <c r="B15" s="23">
        <v>335.15</v>
      </c>
      <c r="C15" s="19" t="s">
        <v>72</v>
      </c>
      <c r="D15" s="43">
        <v>979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979</v>
      </c>
      <c r="P15" s="44">
        <f t="shared" si="1"/>
        <v>1.789762340036563</v>
      </c>
      <c r="Q15" s="9"/>
    </row>
    <row r="16" spans="1:134">
      <c r="A16" s="12"/>
      <c r="B16" s="23">
        <v>335.18</v>
      </c>
      <c r="C16" s="19" t="s">
        <v>114</v>
      </c>
      <c r="D16" s="43">
        <v>31994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31994</v>
      </c>
      <c r="P16" s="44">
        <f t="shared" si="1"/>
        <v>58.489945155393052</v>
      </c>
      <c r="Q16" s="9"/>
    </row>
    <row r="17" spans="1:120">
      <c r="A17" s="12"/>
      <c r="B17" s="23">
        <v>335.19</v>
      </c>
      <c r="C17" s="19" t="s">
        <v>73</v>
      </c>
      <c r="D17" s="43">
        <v>77111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77111</v>
      </c>
      <c r="P17" s="44">
        <f t="shared" si="1"/>
        <v>140.97074954296161</v>
      </c>
      <c r="Q17" s="9"/>
    </row>
    <row r="18" spans="1:120">
      <c r="A18" s="12"/>
      <c r="B18" s="23">
        <v>335.48</v>
      </c>
      <c r="C18" s="19" t="s">
        <v>21</v>
      </c>
      <c r="D18" s="43">
        <v>11645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19" si="7">SUM(D18:N18)</f>
        <v>11645</v>
      </c>
      <c r="P18" s="44">
        <f t="shared" si="1"/>
        <v>21.288848263254113</v>
      </c>
      <c r="Q18" s="9"/>
    </row>
    <row r="19" spans="1:120">
      <c r="A19" s="12"/>
      <c r="B19" s="23">
        <v>337.7</v>
      </c>
      <c r="C19" s="19" t="s">
        <v>115</v>
      </c>
      <c r="D19" s="43">
        <v>1000000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7"/>
        <v>1000000</v>
      </c>
      <c r="P19" s="44">
        <f t="shared" si="1"/>
        <v>1828.1535648994516</v>
      </c>
      <c r="Q19" s="9"/>
    </row>
    <row r="20" spans="1:120">
      <c r="A20" s="12"/>
      <c r="B20" s="23">
        <v>338</v>
      </c>
      <c r="C20" s="19" t="s">
        <v>23</v>
      </c>
      <c r="D20" s="43">
        <v>4465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>SUM(D20:N20)</f>
        <v>4465</v>
      </c>
      <c r="P20" s="44">
        <f t="shared" si="1"/>
        <v>8.1627056672760521</v>
      </c>
      <c r="Q20" s="9"/>
    </row>
    <row r="21" spans="1:120" ht="15.75">
      <c r="A21" s="27" t="s">
        <v>28</v>
      </c>
      <c r="B21" s="28"/>
      <c r="C21" s="29"/>
      <c r="D21" s="30">
        <f t="shared" ref="D21:N21" si="8">SUM(D22:D25)</f>
        <v>0</v>
      </c>
      <c r="E21" s="30">
        <f t="shared" si="8"/>
        <v>0</v>
      </c>
      <c r="F21" s="30">
        <f t="shared" si="8"/>
        <v>0</v>
      </c>
      <c r="G21" s="30">
        <f t="shared" si="8"/>
        <v>0</v>
      </c>
      <c r="H21" s="30">
        <f t="shared" si="8"/>
        <v>0</v>
      </c>
      <c r="I21" s="30">
        <f t="shared" si="8"/>
        <v>0</v>
      </c>
      <c r="J21" s="30">
        <f t="shared" si="8"/>
        <v>0</v>
      </c>
      <c r="K21" s="30">
        <f t="shared" si="8"/>
        <v>0</v>
      </c>
      <c r="L21" s="30">
        <f t="shared" si="8"/>
        <v>0</v>
      </c>
      <c r="M21" s="30">
        <f t="shared" si="8"/>
        <v>999567</v>
      </c>
      <c r="N21" s="30">
        <f t="shared" si="8"/>
        <v>0</v>
      </c>
      <c r="O21" s="30">
        <f>SUM(D21:N21)</f>
        <v>999567</v>
      </c>
      <c r="P21" s="42">
        <f t="shared" si="1"/>
        <v>1827.3619744058501</v>
      </c>
      <c r="Q21" s="10"/>
    </row>
    <row r="22" spans="1:120">
      <c r="A22" s="12"/>
      <c r="B22" s="23">
        <v>343.2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195866</v>
      </c>
      <c r="N22" s="43">
        <v>0</v>
      </c>
      <c r="O22" s="43">
        <f t="shared" ref="O22:O25" si="9">SUM(D22:N22)</f>
        <v>195866</v>
      </c>
      <c r="P22" s="44">
        <f t="shared" si="1"/>
        <v>358.07312614259598</v>
      </c>
      <c r="Q22" s="9"/>
    </row>
    <row r="23" spans="1:120">
      <c r="A23" s="12"/>
      <c r="B23" s="23">
        <v>343.3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339932</v>
      </c>
      <c r="N23" s="43">
        <v>0</v>
      </c>
      <c r="O23" s="43">
        <f t="shared" si="9"/>
        <v>339932</v>
      </c>
      <c r="P23" s="44">
        <f t="shared" si="1"/>
        <v>621.44789762340042</v>
      </c>
      <c r="Q23" s="9"/>
    </row>
    <row r="24" spans="1:120">
      <c r="A24" s="12"/>
      <c r="B24" s="23">
        <v>343.4</v>
      </c>
      <c r="C24" s="19" t="s">
        <v>116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156437</v>
      </c>
      <c r="N24" s="43">
        <v>0</v>
      </c>
      <c r="O24" s="43">
        <f t="shared" si="9"/>
        <v>156437</v>
      </c>
      <c r="P24" s="44">
        <f t="shared" si="1"/>
        <v>285.99085923217552</v>
      </c>
      <c r="Q24" s="9"/>
    </row>
    <row r="25" spans="1:120">
      <c r="A25" s="12"/>
      <c r="B25" s="23">
        <v>343.5</v>
      </c>
      <c r="C25" s="19" t="s">
        <v>33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307332</v>
      </c>
      <c r="N25" s="43">
        <v>0</v>
      </c>
      <c r="O25" s="43">
        <f t="shared" si="9"/>
        <v>307332</v>
      </c>
      <c r="P25" s="44">
        <f t="shared" si="1"/>
        <v>561.85009140767829</v>
      </c>
      <c r="Q25" s="9"/>
    </row>
    <row r="26" spans="1:120" ht="15.75">
      <c r="A26" s="27" t="s">
        <v>3</v>
      </c>
      <c r="B26" s="28"/>
      <c r="C26" s="29"/>
      <c r="D26" s="30">
        <f t="shared" ref="D26:N26" si="10">SUM(D27:D29)</f>
        <v>99639</v>
      </c>
      <c r="E26" s="30">
        <f t="shared" si="10"/>
        <v>0</v>
      </c>
      <c r="F26" s="30">
        <f t="shared" si="10"/>
        <v>0</v>
      </c>
      <c r="G26" s="30">
        <f t="shared" si="10"/>
        <v>0</v>
      </c>
      <c r="H26" s="30">
        <f t="shared" si="10"/>
        <v>0</v>
      </c>
      <c r="I26" s="30">
        <f t="shared" si="10"/>
        <v>0</v>
      </c>
      <c r="J26" s="30">
        <f t="shared" si="10"/>
        <v>0</v>
      </c>
      <c r="K26" s="30">
        <f t="shared" si="10"/>
        <v>0</v>
      </c>
      <c r="L26" s="30">
        <f t="shared" si="10"/>
        <v>0</v>
      </c>
      <c r="M26" s="30">
        <f t="shared" si="10"/>
        <v>828</v>
      </c>
      <c r="N26" s="30">
        <f t="shared" si="10"/>
        <v>0</v>
      </c>
      <c r="O26" s="30">
        <f>SUM(D26:N26)</f>
        <v>100467</v>
      </c>
      <c r="P26" s="42">
        <f t="shared" si="1"/>
        <v>183.66910420475321</v>
      </c>
      <c r="Q26" s="10"/>
    </row>
    <row r="27" spans="1:120">
      <c r="A27" s="12"/>
      <c r="B27" s="23">
        <v>361.1</v>
      </c>
      <c r="C27" s="19" t="s">
        <v>36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828</v>
      </c>
      <c r="N27" s="43">
        <v>0</v>
      </c>
      <c r="O27" s="43">
        <f>SUM(D27:N27)</f>
        <v>828</v>
      </c>
      <c r="P27" s="44">
        <f t="shared" si="1"/>
        <v>1.5137111517367459</v>
      </c>
      <c r="Q27" s="9"/>
    </row>
    <row r="28" spans="1:120">
      <c r="A28" s="12"/>
      <c r="B28" s="23">
        <v>362</v>
      </c>
      <c r="C28" s="19" t="s">
        <v>37</v>
      </c>
      <c r="D28" s="43">
        <v>94942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ref="O28:O31" si="11">SUM(D28:N28)</f>
        <v>94942</v>
      </c>
      <c r="P28" s="44">
        <f t="shared" si="1"/>
        <v>173.56855575868374</v>
      </c>
      <c r="Q28" s="9"/>
    </row>
    <row r="29" spans="1:120">
      <c r="A29" s="12"/>
      <c r="B29" s="23">
        <v>367</v>
      </c>
      <c r="C29" s="19" t="s">
        <v>88</v>
      </c>
      <c r="D29" s="43">
        <v>4697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1"/>
        <v>4697</v>
      </c>
      <c r="P29" s="44">
        <f t="shared" si="1"/>
        <v>8.5868372943327245</v>
      </c>
      <c r="Q29" s="9"/>
    </row>
    <row r="30" spans="1:120" ht="15.75">
      <c r="A30" s="27" t="s">
        <v>50</v>
      </c>
      <c r="B30" s="28"/>
      <c r="C30" s="29"/>
      <c r="D30" s="30">
        <f t="shared" ref="D30:N30" si="12">SUM(D31:D31)</f>
        <v>2600</v>
      </c>
      <c r="E30" s="30">
        <f t="shared" si="12"/>
        <v>0</v>
      </c>
      <c r="F30" s="30">
        <f t="shared" si="12"/>
        <v>0</v>
      </c>
      <c r="G30" s="30">
        <f t="shared" si="12"/>
        <v>0</v>
      </c>
      <c r="H30" s="30">
        <f t="shared" si="12"/>
        <v>0</v>
      </c>
      <c r="I30" s="30">
        <f t="shared" si="12"/>
        <v>0</v>
      </c>
      <c r="J30" s="30">
        <f t="shared" si="12"/>
        <v>0</v>
      </c>
      <c r="K30" s="30">
        <f t="shared" si="12"/>
        <v>0</v>
      </c>
      <c r="L30" s="30">
        <f t="shared" si="12"/>
        <v>0</v>
      </c>
      <c r="M30" s="30">
        <f t="shared" si="12"/>
        <v>0</v>
      </c>
      <c r="N30" s="30">
        <f t="shared" si="12"/>
        <v>0</v>
      </c>
      <c r="O30" s="30">
        <f t="shared" si="11"/>
        <v>2600</v>
      </c>
      <c r="P30" s="42">
        <f t="shared" si="1"/>
        <v>4.753199268738574</v>
      </c>
      <c r="Q30" s="9"/>
    </row>
    <row r="31" spans="1:120" ht="15.75" thickBot="1">
      <c r="A31" s="12"/>
      <c r="B31" s="23">
        <v>388.1</v>
      </c>
      <c r="C31" s="19" t="s">
        <v>51</v>
      </c>
      <c r="D31" s="43">
        <v>2600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11"/>
        <v>2600</v>
      </c>
      <c r="P31" s="44">
        <f t="shared" si="1"/>
        <v>4.753199268738574</v>
      </c>
      <c r="Q31" s="9"/>
    </row>
    <row r="32" spans="1:120" ht="16.5" thickBot="1">
      <c r="A32" s="13" t="s">
        <v>34</v>
      </c>
      <c r="B32" s="21"/>
      <c r="C32" s="20"/>
      <c r="D32" s="14">
        <f>SUM(D5,D10,D12,D21,D26,D30)</f>
        <v>1857258</v>
      </c>
      <c r="E32" s="14">
        <f t="shared" ref="E32:N32" si="13">SUM(E5,E10,E12,E21,E26,E30)</f>
        <v>0</v>
      </c>
      <c r="F32" s="14">
        <f t="shared" si="13"/>
        <v>0</v>
      </c>
      <c r="G32" s="14">
        <f t="shared" si="13"/>
        <v>0</v>
      </c>
      <c r="H32" s="14">
        <f t="shared" si="13"/>
        <v>0</v>
      </c>
      <c r="I32" s="14">
        <f t="shared" si="13"/>
        <v>0</v>
      </c>
      <c r="J32" s="14">
        <f t="shared" si="13"/>
        <v>0</v>
      </c>
      <c r="K32" s="14">
        <f t="shared" si="13"/>
        <v>0</v>
      </c>
      <c r="L32" s="14">
        <f t="shared" si="13"/>
        <v>0</v>
      </c>
      <c r="M32" s="14">
        <f t="shared" si="13"/>
        <v>1000395</v>
      </c>
      <c r="N32" s="14">
        <f t="shared" si="13"/>
        <v>0</v>
      </c>
      <c r="O32" s="14">
        <f>SUM(D32:N32)</f>
        <v>2857653</v>
      </c>
      <c r="P32" s="36">
        <f t="shared" si="1"/>
        <v>5224.2285191956125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115" t="s">
        <v>117</v>
      </c>
      <c r="N34" s="115"/>
      <c r="O34" s="115"/>
      <c r="P34" s="40">
        <v>547</v>
      </c>
    </row>
    <row r="35" spans="1:16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</row>
    <row r="36" spans="1:16" ht="15.75" customHeight="1" thickBot="1">
      <c r="A36" s="117" t="s">
        <v>53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7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102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6"/>
      <c r="M3" s="127"/>
      <c r="N3" s="34"/>
      <c r="O3" s="35"/>
      <c r="P3" s="128" t="s">
        <v>104</v>
      </c>
      <c r="Q3" s="11"/>
      <c r="R3"/>
    </row>
    <row r="4" spans="1:134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105</v>
      </c>
      <c r="N4" s="33" t="s">
        <v>9</v>
      </c>
      <c r="O4" s="33" t="s">
        <v>106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107</v>
      </c>
      <c r="B5" s="24"/>
      <c r="C5" s="24"/>
      <c r="D5" s="25">
        <f t="shared" ref="D5:N5" si="0">SUM(D6:D10)</f>
        <v>372748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8" si="1">SUM(D5:N5)</f>
        <v>372748</v>
      </c>
      <c r="P5" s="31">
        <f t="shared" ref="P5:P18" si="2">(O5/P$20)</f>
        <v>681.44058500914082</v>
      </c>
      <c r="Q5" s="6"/>
    </row>
    <row r="6" spans="1:134">
      <c r="A6" s="12"/>
      <c r="B6" s="23">
        <v>311</v>
      </c>
      <c r="C6" s="19" t="s">
        <v>2</v>
      </c>
      <c r="D6" s="43">
        <v>104826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104826</v>
      </c>
      <c r="P6" s="44">
        <f t="shared" si="2"/>
        <v>191.63802559414989</v>
      </c>
      <c r="Q6" s="9"/>
    </row>
    <row r="7" spans="1:134">
      <c r="A7" s="12"/>
      <c r="B7" s="23">
        <v>312.41000000000003</v>
      </c>
      <c r="C7" s="19" t="s">
        <v>108</v>
      </c>
      <c r="D7" s="43">
        <v>31387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31387</v>
      </c>
      <c r="P7" s="44">
        <f t="shared" si="2"/>
        <v>57.380255941499087</v>
      </c>
      <c r="Q7" s="9"/>
    </row>
    <row r="8" spans="1:134">
      <c r="A8" s="12"/>
      <c r="B8" s="23">
        <v>314.3</v>
      </c>
      <c r="C8" s="19" t="s">
        <v>87</v>
      </c>
      <c r="D8" s="43">
        <v>151040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151040</v>
      </c>
      <c r="P8" s="44">
        <f t="shared" si="2"/>
        <v>276.12431444241315</v>
      </c>
      <c r="Q8" s="9"/>
    </row>
    <row r="9" spans="1:134">
      <c r="A9" s="12"/>
      <c r="B9" s="23">
        <v>314.89999999999998</v>
      </c>
      <c r="C9" s="19" t="s">
        <v>11</v>
      </c>
      <c r="D9" s="43">
        <v>79764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79764</v>
      </c>
      <c r="P9" s="44">
        <f t="shared" si="2"/>
        <v>145.82084095063985</v>
      </c>
      <c r="Q9" s="9"/>
    </row>
    <row r="10" spans="1:134">
      <c r="A10" s="12"/>
      <c r="B10" s="23">
        <v>315.2</v>
      </c>
      <c r="C10" s="19" t="s">
        <v>109</v>
      </c>
      <c r="D10" s="43">
        <v>5731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5731</v>
      </c>
      <c r="P10" s="44">
        <f t="shared" si="2"/>
        <v>10.477148080438758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SUM(D12:D12)</f>
        <v>58639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58639</v>
      </c>
      <c r="P11" s="42">
        <f t="shared" si="2"/>
        <v>107.20109689213893</v>
      </c>
      <c r="Q11" s="10"/>
    </row>
    <row r="12" spans="1:134">
      <c r="A12" s="12"/>
      <c r="B12" s="23">
        <v>323.10000000000002</v>
      </c>
      <c r="C12" s="19" t="s">
        <v>14</v>
      </c>
      <c r="D12" s="43">
        <v>58639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58639</v>
      </c>
      <c r="P12" s="44">
        <f t="shared" si="2"/>
        <v>107.20109689213893</v>
      </c>
      <c r="Q12" s="9"/>
    </row>
    <row r="13" spans="1:134" ht="15.75">
      <c r="A13" s="27" t="s">
        <v>28</v>
      </c>
      <c r="B13" s="28"/>
      <c r="C13" s="29"/>
      <c r="D13" s="30">
        <f t="shared" ref="D13:N13" si="4">SUM(D14:D14)</f>
        <v>50000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30">
        <f t="shared" si="4"/>
        <v>0</v>
      </c>
      <c r="O13" s="30">
        <f t="shared" si="1"/>
        <v>50000</v>
      </c>
      <c r="P13" s="42">
        <f t="shared" si="2"/>
        <v>91.407678244972573</v>
      </c>
      <c r="Q13" s="10"/>
    </row>
    <row r="14" spans="1:134">
      <c r="A14" s="12"/>
      <c r="B14" s="23">
        <v>341.9</v>
      </c>
      <c r="C14" s="19" t="s">
        <v>75</v>
      </c>
      <c r="D14" s="43">
        <v>50000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50000</v>
      </c>
      <c r="P14" s="44">
        <f t="shared" si="2"/>
        <v>91.407678244972573</v>
      </c>
      <c r="Q14" s="9"/>
    </row>
    <row r="15" spans="1:134" ht="15.75">
      <c r="A15" s="27" t="s">
        <v>3</v>
      </c>
      <c r="B15" s="28"/>
      <c r="C15" s="29"/>
      <c r="D15" s="30">
        <f t="shared" ref="D15:N15" si="5">SUM(D16:D17)</f>
        <v>555848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5"/>
        <v>0</v>
      </c>
      <c r="O15" s="30">
        <f t="shared" si="1"/>
        <v>555848</v>
      </c>
      <c r="P15" s="42">
        <f t="shared" si="2"/>
        <v>1016.1755027422304</v>
      </c>
      <c r="Q15" s="10"/>
    </row>
    <row r="16" spans="1:134">
      <c r="A16" s="12"/>
      <c r="B16" s="23">
        <v>367</v>
      </c>
      <c r="C16" s="19" t="s">
        <v>88</v>
      </c>
      <c r="D16" s="43">
        <v>4264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4264</v>
      </c>
      <c r="P16" s="44">
        <f t="shared" si="2"/>
        <v>7.7952468007312614</v>
      </c>
      <c r="Q16" s="9"/>
    </row>
    <row r="17" spans="1:120" ht="15.75" thickBot="1">
      <c r="A17" s="12"/>
      <c r="B17" s="23">
        <v>369.9</v>
      </c>
      <c r="C17" s="19" t="s">
        <v>38</v>
      </c>
      <c r="D17" s="43">
        <v>551584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551584</v>
      </c>
      <c r="P17" s="44">
        <f t="shared" si="2"/>
        <v>1008.3802559414991</v>
      </c>
      <c r="Q17" s="9"/>
    </row>
    <row r="18" spans="1:120" ht="16.5" thickBot="1">
      <c r="A18" s="13" t="s">
        <v>34</v>
      </c>
      <c r="B18" s="21"/>
      <c r="C18" s="20"/>
      <c r="D18" s="14">
        <f>SUM(D5,D11,D13,D15)</f>
        <v>1037235</v>
      </c>
      <c r="E18" s="14">
        <f t="shared" ref="E18:N18" si="6">SUM(E5,E11,E13,E15)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1"/>
        <v>1037235</v>
      </c>
      <c r="P18" s="36">
        <f t="shared" si="2"/>
        <v>1896.2248628884827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115" t="s">
        <v>103</v>
      </c>
      <c r="N20" s="115"/>
      <c r="O20" s="115"/>
      <c r="P20" s="40">
        <v>547</v>
      </c>
    </row>
    <row r="21" spans="1:120">
      <c r="A21" s="116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4"/>
    </row>
    <row r="22" spans="1:120" ht="15.75" customHeight="1" thickBot="1">
      <c r="A22" s="117" t="s">
        <v>53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7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352378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352378</v>
      </c>
      <c r="O5" s="31">
        <f t="shared" ref="O5:O25" si="2">(N5/O$27)</f>
        <v>668.64895635673622</v>
      </c>
      <c r="P5" s="6"/>
    </row>
    <row r="6" spans="1:133">
      <c r="A6" s="12"/>
      <c r="B6" s="23">
        <v>311</v>
      </c>
      <c r="C6" s="19" t="s">
        <v>2</v>
      </c>
      <c r="D6" s="43">
        <v>114784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114784</v>
      </c>
      <c r="O6" s="44">
        <f t="shared" si="2"/>
        <v>217.80645161290323</v>
      </c>
      <c r="P6" s="9"/>
    </row>
    <row r="7" spans="1:133">
      <c r="A7" s="12"/>
      <c r="B7" s="23">
        <v>312.41000000000003</v>
      </c>
      <c r="C7" s="19" t="s">
        <v>10</v>
      </c>
      <c r="D7" s="43">
        <v>29308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29308</v>
      </c>
      <c r="O7" s="44">
        <f t="shared" si="2"/>
        <v>55.612903225806448</v>
      </c>
      <c r="P7" s="9"/>
    </row>
    <row r="8" spans="1:133">
      <c r="A8" s="12"/>
      <c r="B8" s="23">
        <v>314.3</v>
      </c>
      <c r="C8" s="19" t="s">
        <v>87</v>
      </c>
      <c r="D8" s="43">
        <v>124527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124527</v>
      </c>
      <c r="O8" s="44">
        <f t="shared" si="2"/>
        <v>236.29411764705881</v>
      </c>
      <c r="P8" s="9"/>
    </row>
    <row r="9" spans="1:133">
      <c r="A9" s="12"/>
      <c r="B9" s="23">
        <v>314.89999999999998</v>
      </c>
      <c r="C9" s="19" t="s">
        <v>11</v>
      </c>
      <c r="D9" s="43">
        <v>77844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77844</v>
      </c>
      <c r="O9" s="44">
        <f t="shared" si="2"/>
        <v>147.71157495256168</v>
      </c>
      <c r="P9" s="9"/>
    </row>
    <row r="10" spans="1:133">
      <c r="A10" s="12"/>
      <c r="B10" s="23">
        <v>315</v>
      </c>
      <c r="C10" s="19" t="s">
        <v>70</v>
      </c>
      <c r="D10" s="43">
        <v>5915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5915</v>
      </c>
      <c r="O10" s="44">
        <f t="shared" si="2"/>
        <v>11.223908918406073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SUM(D12:D12)</f>
        <v>54204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54204</v>
      </c>
      <c r="O11" s="42">
        <f t="shared" si="2"/>
        <v>102.85388994307401</v>
      </c>
      <c r="P11" s="10"/>
    </row>
    <row r="12" spans="1:133">
      <c r="A12" s="12"/>
      <c r="B12" s="23">
        <v>323.10000000000002</v>
      </c>
      <c r="C12" s="19" t="s">
        <v>14</v>
      </c>
      <c r="D12" s="43">
        <v>54204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54204</v>
      </c>
      <c r="O12" s="44">
        <f t="shared" si="2"/>
        <v>102.85388994307401</v>
      </c>
      <c r="P12" s="9"/>
    </row>
    <row r="13" spans="1:133" ht="15.75">
      <c r="A13" s="27" t="s">
        <v>28</v>
      </c>
      <c r="B13" s="28"/>
      <c r="C13" s="29"/>
      <c r="D13" s="30">
        <f t="shared" ref="D13:M13" si="4">SUM(D14:D16)</f>
        <v>75000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606244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30">
        <f t="shared" si="1"/>
        <v>681244</v>
      </c>
      <c r="O13" s="42">
        <f t="shared" si="2"/>
        <v>1292.6831119544593</v>
      </c>
      <c r="P13" s="10"/>
    </row>
    <row r="14" spans="1:133">
      <c r="A14" s="12"/>
      <c r="B14" s="23">
        <v>341.9</v>
      </c>
      <c r="C14" s="19" t="s">
        <v>75</v>
      </c>
      <c r="D14" s="43">
        <v>75000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75000</v>
      </c>
      <c r="O14" s="44">
        <f t="shared" si="2"/>
        <v>142.31499051233396</v>
      </c>
      <c r="P14" s="9"/>
    </row>
    <row r="15" spans="1:133">
      <c r="A15" s="12"/>
      <c r="B15" s="23">
        <v>343.2</v>
      </c>
      <c r="C15" s="19" t="s">
        <v>31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141003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141003</v>
      </c>
      <c r="O15" s="44">
        <f t="shared" si="2"/>
        <v>267.55787476280835</v>
      </c>
      <c r="P15" s="9"/>
    </row>
    <row r="16" spans="1:133">
      <c r="A16" s="12"/>
      <c r="B16" s="23">
        <v>343.6</v>
      </c>
      <c r="C16" s="19" t="s">
        <v>100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465241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465241</v>
      </c>
      <c r="O16" s="44">
        <f t="shared" si="2"/>
        <v>882.81024667931683</v>
      </c>
      <c r="P16" s="9"/>
    </row>
    <row r="17" spans="1:119" ht="15.75">
      <c r="A17" s="27" t="s">
        <v>3</v>
      </c>
      <c r="B17" s="28"/>
      <c r="C17" s="29"/>
      <c r="D17" s="30">
        <f t="shared" ref="D17:M17" si="5">SUM(D18:D20)</f>
        <v>108535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379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108914</v>
      </c>
      <c r="O17" s="42">
        <f t="shared" si="2"/>
        <v>206.66793168880454</v>
      </c>
      <c r="P17" s="10"/>
    </row>
    <row r="18" spans="1:119">
      <c r="A18" s="12"/>
      <c r="B18" s="23">
        <v>361.1</v>
      </c>
      <c r="C18" s="19" t="s">
        <v>36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379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379</v>
      </c>
      <c r="O18" s="44">
        <f t="shared" si="2"/>
        <v>0.71916508538899426</v>
      </c>
      <c r="P18" s="9"/>
    </row>
    <row r="19" spans="1:119">
      <c r="A19" s="12"/>
      <c r="B19" s="23">
        <v>367</v>
      </c>
      <c r="C19" s="19" t="s">
        <v>88</v>
      </c>
      <c r="D19" s="43">
        <v>2552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2552</v>
      </c>
      <c r="O19" s="44">
        <f t="shared" si="2"/>
        <v>4.8425047438330173</v>
      </c>
      <c r="P19" s="9"/>
    </row>
    <row r="20" spans="1:119">
      <c r="A20" s="12"/>
      <c r="B20" s="23">
        <v>369.9</v>
      </c>
      <c r="C20" s="19" t="s">
        <v>38</v>
      </c>
      <c r="D20" s="43">
        <v>105983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105983</v>
      </c>
      <c r="O20" s="44">
        <f t="shared" si="2"/>
        <v>201.10626185958253</v>
      </c>
      <c r="P20" s="9"/>
    </row>
    <row r="21" spans="1:119" ht="15.75">
      <c r="A21" s="27" t="s">
        <v>50</v>
      </c>
      <c r="B21" s="28"/>
      <c r="C21" s="29"/>
      <c r="D21" s="30">
        <f t="shared" ref="D21:M21" si="6">SUM(D22:D24)</f>
        <v>64850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793935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858785</v>
      </c>
      <c r="O21" s="42">
        <f t="shared" si="2"/>
        <v>1629.5730550284629</v>
      </c>
      <c r="P21" s="9"/>
    </row>
    <row r="22" spans="1:119">
      <c r="A22" s="12"/>
      <c r="B22" s="23">
        <v>381</v>
      </c>
      <c r="C22" s="19" t="s">
        <v>58</v>
      </c>
      <c r="D22" s="43">
        <v>64850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64850</v>
      </c>
      <c r="O22" s="44">
        <f t="shared" si="2"/>
        <v>123.05502846299811</v>
      </c>
      <c r="P22" s="9"/>
    </row>
    <row r="23" spans="1:119">
      <c r="A23" s="12"/>
      <c r="B23" s="23">
        <v>382</v>
      </c>
      <c r="C23" s="19" t="s">
        <v>90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92515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92515</v>
      </c>
      <c r="O23" s="44">
        <f t="shared" si="2"/>
        <v>175.55028462998104</v>
      </c>
      <c r="P23" s="9"/>
    </row>
    <row r="24" spans="1:119" ht="15.75" thickBot="1">
      <c r="A24" s="12"/>
      <c r="B24" s="23">
        <v>389.6</v>
      </c>
      <c r="C24" s="19" t="s">
        <v>91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701420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701420</v>
      </c>
      <c r="O24" s="44">
        <f t="shared" si="2"/>
        <v>1330.9677419354839</v>
      </c>
      <c r="P24" s="9"/>
    </row>
    <row r="25" spans="1:119" ht="16.5" thickBot="1">
      <c r="A25" s="13" t="s">
        <v>34</v>
      </c>
      <c r="B25" s="21"/>
      <c r="C25" s="20"/>
      <c r="D25" s="14">
        <f>SUM(D5,D11,D13,D17,D21)</f>
        <v>654967</v>
      </c>
      <c r="E25" s="14">
        <f t="shared" ref="E25:M25" si="7">SUM(E5,E11,E13,E17,E21)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1400558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2055525</v>
      </c>
      <c r="O25" s="36">
        <f t="shared" si="2"/>
        <v>3900.4269449715371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5" t="s">
        <v>101</v>
      </c>
      <c r="M27" s="115"/>
      <c r="N27" s="115"/>
      <c r="O27" s="40">
        <v>527</v>
      </c>
    </row>
    <row r="28" spans="1:119">
      <c r="A28" s="116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  <row r="29" spans="1:119" ht="15.75" customHeight="1" thickBot="1">
      <c r="A29" s="117" t="s">
        <v>53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336038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336038</v>
      </c>
      <c r="O5" s="31">
        <f t="shared" ref="O5:O25" si="2">(N5/O$27)</f>
        <v>644.98656429942423</v>
      </c>
      <c r="P5" s="6"/>
    </row>
    <row r="6" spans="1:133">
      <c r="A6" s="12"/>
      <c r="B6" s="23">
        <v>311</v>
      </c>
      <c r="C6" s="19" t="s">
        <v>2</v>
      </c>
      <c r="D6" s="43">
        <v>110752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110752</v>
      </c>
      <c r="O6" s="44">
        <f t="shared" si="2"/>
        <v>212.57581573896354</v>
      </c>
      <c r="P6" s="9"/>
    </row>
    <row r="7" spans="1:133">
      <c r="A7" s="12"/>
      <c r="B7" s="23">
        <v>312.10000000000002</v>
      </c>
      <c r="C7" s="19" t="s">
        <v>78</v>
      </c>
      <c r="D7" s="43">
        <v>31041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31041</v>
      </c>
      <c r="O7" s="44">
        <f t="shared" si="2"/>
        <v>59.579654510556622</v>
      </c>
      <c r="P7" s="9"/>
    </row>
    <row r="8" spans="1:133">
      <c r="A8" s="12"/>
      <c r="B8" s="23">
        <v>314.3</v>
      </c>
      <c r="C8" s="19" t="s">
        <v>87</v>
      </c>
      <c r="D8" s="43">
        <v>95002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95002</v>
      </c>
      <c r="O8" s="44">
        <f t="shared" si="2"/>
        <v>182.34548944337811</v>
      </c>
      <c r="P8" s="9"/>
    </row>
    <row r="9" spans="1:133">
      <c r="A9" s="12"/>
      <c r="B9" s="23">
        <v>314.89999999999998</v>
      </c>
      <c r="C9" s="19" t="s">
        <v>11</v>
      </c>
      <c r="D9" s="43">
        <v>91748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91748</v>
      </c>
      <c r="O9" s="44">
        <f t="shared" si="2"/>
        <v>176.09980806142033</v>
      </c>
      <c r="P9" s="9"/>
    </row>
    <row r="10" spans="1:133">
      <c r="A10" s="12"/>
      <c r="B10" s="23">
        <v>315</v>
      </c>
      <c r="C10" s="19" t="s">
        <v>70</v>
      </c>
      <c r="D10" s="43">
        <v>7495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7495</v>
      </c>
      <c r="O10" s="44">
        <f t="shared" si="2"/>
        <v>14.385796545105567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60227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60227</v>
      </c>
      <c r="O11" s="42">
        <f t="shared" si="2"/>
        <v>115.59884836852207</v>
      </c>
      <c r="P11" s="10"/>
    </row>
    <row r="12" spans="1:133">
      <c r="A12" s="12"/>
      <c r="B12" s="23">
        <v>323.10000000000002</v>
      </c>
      <c r="C12" s="19" t="s">
        <v>14</v>
      </c>
      <c r="D12" s="43">
        <v>56851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56851</v>
      </c>
      <c r="O12" s="44">
        <f t="shared" si="2"/>
        <v>109.11900191938579</v>
      </c>
      <c r="P12" s="9"/>
    </row>
    <row r="13" spans="1:133">
      <c r="A13" s="12"/>
      <c r="B13" s="23">
        <v>367</v>
      </c>
      <c r="C13" s="19" t="s">
        <v>88</v>
      </c>
      <c r="D13" s="43">
        <v>3376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3376</v>
      </c>
      <c r="O13" s="44">
        <f t="shared" si="2"/>
        <v>6.4798464491362768</v>
      </c>
      <c r="P13" s="9"/>
    </row>
    <row r="14" spans="1:133" ht="15.75">
      <c r="A14" s="27" t="s">
        <v>28</v>
      </c>
      <c r="B14" s="28"/>
      <c r="C14" s="29"/>
      <c r="D14" s="30">
        <f t="shared" ref="D14:M14" si="4">SUM(D15:D17)</f>
        <v>65479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699064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1"/>
        <v>764543</v>
      </c>
      <c r="O14" s="42">
        <f t="shared" si="2"/>
        <v>1467.4529750479846</v>
      </c>
      <c r="P14" s="10"/>
    </row>
    <row r="15" spans="1:133">
      <c r="A15" s="12"/>
      <c r="B15" s="23">
        <v>341.9</v>
      </c>
      <c r="C15" s="19" t="s">
        <v>75</v>
      </c>
      <c r="D15" s="43">
        <v>65479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65479</v>
      </c>
      <c r="O15" s="44">
        <f t="shared" si="2"/>
        <v>125.67946257197697</v>
      </c>
      <c r="P15" s="9"/>
    </row>
    <row r="16" spans="1:133">
      <c r="A16" s="12"/>
      <c r="B16" s="23">
        <v>343.2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228705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228705</v>
      </c>
      <c r="O16" s="44">
        <f t="shared" si="2"/>
        <v>438.97312859884835</v>
      </c>
      <c r="P16" s="9"/>
    </row>
    <row r="17" spans="1:119">
      <c r="A17" s="12"/>
      <c r="B17" s="23">
        <v>343.5</v>
      </c>
      <c r="C17" s="19" t="s">
        <v>33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470359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470359</v>
      </c>
      <c r="O17" s="44">
        <f t="shared" si="2"/>
        <v>902.80038387715933</v>
      </c>
      <c r="P17" s="9"/>
    </row>
    <row r="18" spans="1:119" ht="15.75">
      <c r="A18" s="27" t="s">
        <v>3</v>
      </c>
      <c r="B18" s="28"/>
      <c r="C18" s="29"/>
      <c r="D18" s="30">
        <f t="shared" ref="D18:M18" si="5">SUM(D19:D21)</f>
        <v>272781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532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273313</v>
      </c>
      <c r="O18" s="42">
        <f t="shared" si="2"/>
        <v>524.59309021113245</v>
      </c>
      <c r="P18" s="10"/>
    </row>
    <row r="19" spans="1:119">
      <c r="A19" s="12"/>
      <c r="B19" s="23">
        <v>361.1</v>
      </c>
      <c r="C19" s="19" t="s">
        <v>36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532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532</v>
      </c>
      <c r="O19" s="44">
        <f t="shared" si="2"/>
        <v>1.0211132437619961</v>
      </c>
      <c r="P19" s="9"/>
    </row>
    <row r="20" spans="1:119">
      <c r="A20" s="12"/>
      <c r="B20" s="23">
        <v>364</v>
      </c>
      <c r="C20" s="19" t="s">
        <v>97</v>
      </c>
      <c r="D20" s="43">
        <v>2250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2250</v>
      </c>
      <c r="O20" s="44">
        <f t="shared" si="2"/>
        <v>4.3186180422264879</v>
      </c>
      <c r="P20" s="9"/>
    </row>
    <row r="21" spans="1:119">
      <c r="A21" s="12"/>
      <c r="B21" s="23">
        <v>369.9</v>
      </c>
      <c r="C21" s="19" t="s">
        <v>38</v>
      </c>
      <c r="D21" s="43">
        <v>270531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270531</v>
      </c>
      <c r="O21" s="44">
        <f t="shared" si="2"/>
        <v>519.25335892514397</v>
      </c>
      <c r="P21" s="9"/>
    </row>
    <row r="22" spans="1:119" ht="15.75">
      <c r="A22" s="27" t="s">
        <v>50</v>
      </c>
      <c r="B22" s="28"/>
      <c r="C22" s="29"/>
      <c r="D22" s="30">
        <f t="shared" ref="D22:M22" si="6">SUM(D23:D24)</f>
        <v>28104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166454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194558</v>
      </c>
      <c r="O22" s="42">
        <f t="shared" si="2"/>
        <v>373.43186180422265</v>
      </c>
      <c r="P22" s="9"/>
    </row>
    <row r="23" spans="1:119">
      <c r="A23" s="12"/>
      <c r="B23" s="23">
        <v>381</v>
      </c>
      <c r="C23" s="19" t="s">
        <v>58</v>
      </c>
      <c r="D23" s="43">
        <v>28104</v>
      </c>
      <c r="E23" s="43">
        <v>0</v>
      </c>
      <c r="F23" s="43">
        <v>0</v>
      </c>
      <c r="G23" s="43">
        <v>0</v>
      </c>
      <c r="H23" s="43">
        <v>0</v>
      </c>
      <c r="I23" s="43">
        <v>31889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59993</v>
      </c>
      <c r="O23" s="44">
        <f t="shared" si="2"/>
        <v>115.14971209213051</v>
      </c>
      <c r="P23" s="9"/>
    </row>
    <row r="24" spans="1:119" ht="15.75" thickBot="1">
      <c r="A24" s="12"/>
      <c r="B24" s="23">
        <v>389.6</v>
      </c>
      <c r="C24" s="19" t="s">
        <v>91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134565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134565</v>
      </c>
      <c r="O24" s="44">
        <f t="shared" si="2"/>
        <v>258.28214971209212</v>
      </c>
      <c r="P24" s="9"/>
    </row>
    <row r="25" spans="1:119" ht="16.5" thickBot="1">
      <c r="A25" s="13" t="s">
        <v>34</v>
      </c>
      <c r="B25" s="21"/>
      <c r="C25" s="20"/>
      <c r="D25" s="14">
        <f>SUM(D5,D11,D14,D18,D22)</f>
        <v>762629</v>
      </c>
      <c r="E25" s="14">
        <f t="shared" ref="E25:M25" si="7">SUM(E5,E11,E14,E18,E22)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866050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1628679</v>
      </c>
      <c r="O25" s="36">
        <f t="shared" si="2"/>
        <v>3126.0633397312859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5" t="s">
        <v>98</v>
      </c>
      <c r="M27" s="115"/>
      <c r="N27" s="115"/>
      <c r="O27" s="40">
        <v>521</v>
      </c>
    </row>
    <row r="28" spans="1:119">
      <c r="A28" s="116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  <row r="29" spans="1:119" ht="15.75" customHeight="1" thickBot="1">
      <c r="A29" s="117" t="s">
        <v>53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154291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154291</v>
      </c>
      <c r="O5" s="31">
        <f t="shared" ref="O5:O29" si="2">(N5/O$31)</f>
        <v>296.14395393474086</v>
      </c>
      <c r="P5" s="6"/>
    </row>
    <row r="6" spans="1:133">
      <c r="A6" s="12"/>
      <c r="B6" s="23">
        <v>311</v>
      </c>
      <c r="C6" s="19" t="s">
        <v>2</v>
      </c>
      <c r="D6" s="43">
        <v>83137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83137</v>
      </c>
      <c r="O6" s="44">
        <f t="shared" si="2"/>
        <v>159.57197696737043</v>
      </c>
      <c r="P6" s="9"/>
    </row>
    <row r="7" spans="1:133">
      <c r="A7" s="12"/>
      <c r="B7" s="23">
        <v>312.41000000000003</v>
      </c>
      <c r="C7" s="19" t="s">
        <v>10</v>
      </c>
      <c r="D7" s="43">
        <v>30420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30420</v>
      </c>
      <c r="O7" s="44">
        <f t="shared" si="2"/>
        <v>58.387715930902111</v>
      </c>
      <c r="P7" s="9"/>
    </row>
    <row r="8" spans="1:133">
      <c r="A8" s="12"/>
      <c r="B8" s="23">
        <v>314.3</v>
      </c>
      <c r="C8" s="19" t="s">
        <v>87</v>
      </c>
      <c r="D8" s="43">
        <v>12393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12393</v>
      </c>
      <c r="O8" s="44">
        <f t="shared" si="2"/>
        <v>23.786948176583493</v>
      </c>
      <c r="P8" s="9"/>
    </row>
    <row r="9" spans="1:133">
      <c r="A9" s="12"/>
      <c r="B9" s="23">
        <v>314.89999999999998</v>
      </c>
      <c r="C9" s="19" t="s">
        <v>11</v>
      </c>
      <c r="D9" s="43">
        <v>21053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21053</v>
      </c>
      <c r="O9" s="44">
        <f t="shared" si="2"/>
        <v>40.408829174664106</v>
      </c>
      <c r="P9" s="9"/>
    </row>
    <row r="10" spans="1:133">
      <c r="A10" s="12"/>
      <c r="B10" s="23">
        <v>315</v>
      </c>
      <c r="C10" s="19" t="s">
        <v>70</v>
      </c>
      <c r="D10" s="43">
        <v>7288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7288</v>
      </c>
      <c r="O10" s="44">
        <f t="shared" si="2"/>
        <v>13.988483685220729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52686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52686</v>
      </c>
      <c r="O11" s="42">
        <f t="shared" si="2"/>
        <v>101.12476007677543</v>
      </c>
      <c r="P11" s="10"/>
    </row>
    <row r="12" spans="1:133">
      <c r="A12" s="12"/>
      <c r="B12" s="23">
        <v>323.10000000000002</v>
      </c>
      <c r="C12" s="19" t="s">
        <v>14</v>
      </c>
      <c r="D12" s="43">
        <v>51654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51654</v>
      </c>
      <c r="O12" s="44">
        <f t="shared" si="2"/>
        <v>99.143953934740878</v>
      </c>
      <c r="P12" s="9"/>
    </row>
    <row r="13" spans="1:133">
      <c r="A13" s="12"/>
      <c r="B13" s="23">
        <v>367</v>
      </c>
      <c r="C13" s="19" t="s">
        <v>88</v>
      </c>
      <c r="D13" s="43">
        <v>1032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1032</v>
      </c>
      <c r="O13" s="44">
        <f t="shared" si="2"/>
        <v>1.9808061420345489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SUM(D15:D15)</f>
        <v>87552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87552</v>
      </c>
      <c r="O14" s="42">
        <f t="shared" si="2"/>
        <v>168.04606525911709</v>
      </c>
      <c r="P14" s="10"/>
    </row>
    <row r="15" spans="1:133">
      <c r="A15" s="12"/>
      <c r="B15" s="23">
        <v>335.12</v>
      </c>
      <c r="C15" s="19" t="s">
        <v>89</v>
      </c>
      <c r="D15" s="43">
        <v>87552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87552</v>
      </c>
      <c r="O15" s="44">
        <f t="shared" si="2"/>
        <v>168.04606525911709</v>
      </c>
      <c r="P15" s="9"/>
    </row>
    <row r="16" spans="1:133" ht="15.75">
      <c r="A16" s="27" t="s">
        <v>28</v>
      </c>
      <c r="B16" s="28"/>
      <c r="C16" s="29"/>
      <c r="D16" s="30">
        <f t="shared" ref="D16:M16" si="5">SUM(D17:D17)</f>
        <v>122666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122666</v>
      </c>
      <c r="O16" s="42">
        <f t="shared" si="2"/>
        <v>235.44337811900192</v>
      </c>
      <c r="P16" s="10"/>
    </row>
    <row r="17" spans="1:119">
      <c r="A17" s="12"/>
      <c r="B17" s="23">
        <v>341.9</v>
      </c>
      <c r="C17" s="19" t="s">
        <v>75</v>
      </c>
      <c r="D17" s="43">
        <v>122666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122666</v>
      </c>
      <c r="O17" s="44">
        <f t="shared" si="2"/>
        <v>235.44337811900192</v>
      </c>
      <c r="P17" s="9"/>
    </row>
    <row r="18" spans="1:119" ht="15.75">
      <c r="A18" s="27" t="s">
        <v>3</v>
      </c>
      <c r="B18" s="28"/>
      <c r="C18" s="29"/>
      <c r="D18" s="30">
        <f t="shared" ref="D18:M18" si="6">SUM(D19:D20)</f>
        <v>30180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0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1"/>
        <v>30180</v>
      </c>
      <c r="O18" s="42">
        <f t="shared" si="2"/>
        <v>57.927063339731284</v>
      </c>
      <c r="P18" s="10"/>
    </row>
    <row r="19" spans="1:119">
      <c r="A19" s="12"/>
      <c r="B19" s="23">
        <v>362</v>
      </c>
      <c r="C19" s="19" t="s">
        <v>37</v>
      </c>
      <c r="D19" s="43">
        <v>1602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1602</v>
      </c>
      <c r="O19" s="44">
        <f t="shared" si="2"/>
        <v>3.0748560460652592</v>
      </c>
      <c r="P19" s="9"/>
    </row>
    <row r="20" spans="1:119">
      <c r="A20" s="12"/>
      <c r="B20" s="23">
        <v>369.9</v>
      </c>
      <c r="C20" s="19" t="s">
        <v>38</v>
      </c>
      <c r="D20" s="43">
        <v>28578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28578</v>
      </c>
      <c r="O20" s="44">
        <f t="shared" si="2"/>
        <v>54.852207293666027</v>
      </c>
      <c r="P20" s="9"/>
    </row>
    <row r="21" spans="1:119" ht="15.75">
      <c r="A21" s="27" t="s">
        <v>50</v>
      </c>
      <c r="B21" s="28"/>
      <c r="C21" s="29"/>
      <c r="D21" s="30">
        <f t="shared" ref="D21:M21" si="7">SUM(D22:D28)</f>
        <v>36900</v>
      </c>
      <c r="E21" s="30">
        <f t="shared" si="7"/>
        <v>0</v>
      </c>
      <c r="F21" s="30">
        <f t="shared" si="7"/>
        <v>0</v>
      </c>
      <c r="G21" s="30">
        <f t="shared" si="7"/>
        <v>0</v>
      </c>
      <c r="H21" s="30">
        <f t="shared" si="7"/>
        <v>0</v>
      </c>
      <c r="I21" s="30">
        <f t="shared" si="7"/>
        <v>1164177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1"/>
        <v>1201077</v>
      </c>
      <c r="O21" s="42">
        <f t="shared" si="2"/>
        <v>2305.3301343570056</v>
      </c>
      <c r="P21" s="9"/>
    </row>
    <row r="22" spans="1:119">
      <c r="A22" s="12"/>
      <c r="B22" s="23">
        <v>381</v>
      </c>
      <c r="C22" s="19" t="s">
        <v>58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148846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148846</v>
      </c>
      <c r="O22" s="44">
        <f t="shared" si="2"/>
        <v>285.69289827255278</v>
      </c>
      <c r="P22" s="9"/>
    </row>
    <row r="23" spans="1:119">
      <c r="A23" s="12"/>
      <c r="B23" s="23">
        <v>382</v>
      </c>
      <c r="C23" s="19" t="s">
        <v>90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469750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469750</v>
      </c>
      <c r="O23" s="44">
        <f t="shared" si="2"/>
        <v>901.63147792706332</v>
      </c>
      <c r="P23" s="9"/>
    </row>
    <row r="24" spans="1:119">
      <c r="A24" s="12"/>
      <c r="B24" s="23">
        <v>388.1</v>
      </c>
      <c r="C24" s="19" t="s">
        <v>51</v>
      </c>
      <c r="D24" s="43">
        <v>6900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6900</v>
      </c>
      <c r="O24" s="44">
        <f t="shared" si="2"/>
        <v>13.243761996161229</v>
      </c>
      <c r="P24" s="9"/>
    </row>
    <row r="25" spans="1:119">
      <c r="A25" s="12"/>
      <c r="B25" s="23">
        <v>389.6</v>
      </c>
      <c r="C25" s="19" t="s">
        <v>91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543101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543101</v>
      </c>
      <c r="O25" s="44">
        <f t="shared" si="2"/>
        <v>1042.4203454894434</v>
      </c>
      <c r="P25" s="9"/>
    </row>
    <row r="26" spans="1:119">
      <c r="A26" s="12"/>
      <c r="B26" s="23">
        <v>389.7</v>
      </c>
      <c r="C26" s="19" t="s">
        <v>92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480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480</v>
      </c>
      <c r="O26" s="44">
        <f t="shared" si="2"/>
        <v>0.92130518234165071</v>
      </c>
      <c r="P26" s="9"/>
    </row>
    <row r="27" spans="1:119">
      <c r="A27" s="12"/>
      <c r="B27" s="23">
        <v>389.9</v>
      </c>
      <c r="C27" s="19" t="s">
        <v>93</v>
      </c>
      <c r="D27" s="43">
        <v>30000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30000</v>
      </c>
      <c r="O27" s="44">
        <f t="shared" si="2"/>
        <v>57.58157389635317</v>
      </c>
      <c r="P27" s="9"/>
    </row>
    <row r="28" spans="1:119" ht="15.75" thickBot="1">
      <c r="A28" s="45"/>
      <c r="B28" s="46">
        <v>393</v>
      </c>
      <c r="C28" s="47" t="s">
        <v>94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2000</v>
      </c>
      <c r="O28" s="44">
        <f t="shared" si="2"/>
        <v>3.8387715930902111</v>
      </c>
      <c r="P28" s="9"/>
    </row>
    <row r="29" spans="1:119" ht="16.5" thickBot="1">
      <c r="A29" s="13" t="s">
        <v>34</v>
      </c>
      <c r="B29" s="21"/>
      <c r="C29" s="20"/>
      <c r="D29" s="14">
        <f>SUM(D5,D11,D14,D16,D18,D21)</f>
        <v>484275</v>
      </c>
      <c r="E29" s="14">
        <f t="shared" ref="E29:M29" si="8">SUM(E5,E11,E14,E16,E18,E21)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1164177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1648452</v>
      </c>
      <c r="O29" s="36">
        <f t="shared" si="2"/>
        <v>3164.0153550863724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5" t="s">
        <v>95</v>
      </c>
      <c r="M31" s="115"/>
      <c r="N31" s="115"/>
      <c r="O31" s="40">
        <v>521</v>
      </c>
    </row>
    <row r="32" spans="1:119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  <row r="33" spans="1:15" ht="15.75" customHeight="1" thickBot="1">
      <c r="A33" s="117" t="s">
        <v>53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150949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150949</v>
      </c>
      <c r="O5" s="31">
        <f t="shared" ref="O5:O29" si="2">(N5/O$31)</f>
        <v>283.20637898686681</v>
      </c>
      <c r="P5" s="6"/>
    </row>
    <row r="6" spans="1:133">
      <c r="A6" s="12"/>
      <c r="B6" s="23">
        <v>311</v>
      </c>
      <c r="C6" s="19" t="s">
        <v>2</v>
      </c>
      <c r="D6" s="43">
        <v>98643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98643</v>
      </c>
      <c r="O6" s="44">
        <f t="shared" si="2"/>
        <v>185.07129455909944</v>
      </c>
      <c r="P6" s="9"/>
    </row>
    <row r="7" spans="1:133">
      <c r="A7" s="12"/>
      <c r="B7" s="23">
        <v>312.41000000000003</v>
      </c>
      <c r="C7" s="19" t="s">
        <v>10</v>
      </c>
      <c r="D7" s="43">
        <v>29728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29728</v>
      </c>
      <c r="O7" s="44">
        <f t="shared" si="2"/>
        <v>55.774859287054412</v>
      </c>
      <c r="P7" s="9"/>
    </row>
    <row r="8" spans="1:133">
      <c r="A8" s="12"/>
      <c r="B8" s="23">
        <v>314.89999999999998</v>
      </c>
      <c r="C8" s="19" t="s">
        <v>11</v>
      </c>
      <c r="D8" s="43">
        <v>15095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15095</v>
      </c>
      <c r="O8" s="44">
        <f t="shared" si="2"/>
        <v>28.320825515947469</v>
      </c>
      <c r="P8" s="9"/>
    </row>
    <row r="9" spans="1:133">
      <c r="A9" s="12"/>
      <c r="B9" s="23">
        <v>315</v>
      </c>
      <c r="C9" s="19" t="s">
        <v>70</v>
      </c>
      <c r="D9" s="43">
        <v>7483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7483</v>
      </c>
      <c r="O9" s="44">
        <f t="shared" si="2"/>
        <v>14.039399624765478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SUM(D11:D11)</f>
        <v>49824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49824</v>
      </c>
      <c r="O10" s="42">
        <f t="shared" si="2"/>
        <v>93.478424015009381</v>
      </c>
      <c r="P10" s="10"/>
    </row>
    <row r="11" spans="1:133">
      <c r="A11" s="12"/>
      <c r="B11" s="23">
        <v>323.10000000000002</v>
      </c>
      <c r="C11" s="19" t="s">
        <v>14</v>
      </c>
      <c r="D11" s="43">
        <v>49824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49824</v>
      </c>
      <c r="O11" s="44">
        <f t="shared" si="2"/>
        <v>93.478424015009381</v>
      </c>
      <c r="P11" s="9"/>
    </row>
    <row r="12" spans="1:133" ht="15.75">
      <c r="A12" s="27" t="s">
        <v>16</v>
      </c>
      <c r="B12" s="28"/>
      <c r="C12" s="29"/>
      <c r="D12" s="30">
        <f t="shared" ref="D12:M12" si="4">SUM(D13:D17)</f>
        <v>79529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550697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630226</v>
      </c>
      <c r="O12" s="42">
        <f t="shared" si="2"/>
        <v>1182.4127579737335</v>
      </c>
      <c r="P12" s="10"/>
    </row>
    <row r="13" spans="1:133">
      <c r="A13" s="12"/>
      <c r="B13" s="23">
        <v>331.31</v>
      </c>
      <c r="C13" s="19" t="s">
        <v>48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550697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550697</v>
      </c>
      <c r="O13" s="44">
        <f t="shared" si="2"/>
        <v>1033.202626641651</v>
      </c>
      <c r="P13" s="9"/>
    </row>
    <row r="14" spans="1:133">
      <c r="A14" s="12"/>
      <c r="B14" s="23">
        <v>335.14</v>
      </c>
      <c r="C14" s="19" t="s">
        <v>71</v>
      </c>
      <c r="D14" s="43">
        <v>545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545</v>
      </c>
      <c r="O14" s="44">
        <f t="shared" si="2"/>
        <v>1.0225140712945591</v>
      </c>
      <c r="P14" s="9"/>
    </row>
    <row r="15" spans="1:133">
      <c r="A15" s="12"/>
      <c r="B15" s="23">
        <v>335.15</v>
      </c>
      <c r="C15" s="19" t="s">
        <v>72</v>
      </c>
      <c r="D15" s="43">
        <v>245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245</v>
      </c>
      <c r="O15" s="44">
        <f t="shared" si="2"/>
        <v>0.45966228893058159</v>
      </c>
      <c r="P15" s="9"/>
    </row>
    <row r="16" spans="1:133">
      <c r="A16" s="12"/>
      <c r="B16" s="23">
        <v>335.19</v>
      </c>
      <c r="C16" s="19" t="s">
        <v>73</v>
      </c>
      <c r="D16" s="43">
        <v>68649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68649</v>
      </c>
      <c r="O16" s="44">
        <f t="shared" si="2"/>
        <v>128.79737335834898</v>
      </c>
      <c r="P16" s="9"/>
    </row>
    <row r="17" spans="1:119">
      <c r="A17" s="12"/>
      <c r="B17" s="23">
        <v>335.49</v>
      </c>
      <c r="C17" s="19" t="s">
        <v>21</v>
      </c>
      <c r="D17" s="43">
        <v>10090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10090</v>
      </c>
      <c r="O17" s="44">
        <f t="shared" si="2"/>
        <v>18.930581613508444</v>
      </c>
      <c r="P17" s="9"/>
    </row>
    <row r="18" spans="1:119" ht="15.75">
      <c r="A18" s="27" t="s">
        <v>28</v>
      </c>
      <c r="B18" s="28"/>
      <c r="C18" s="29"/>
      <c r="D18" s="30">
        <f t="shared" ref="D18:M18" si="5">SUM(D19:D21)</f>
        <v>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397261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397261</v>
      </c>
      <c r="O18" s="42">
        <f t="shared" si="2"/>
        <v>745.33020637898687</v>
      </c>
      <c r="P18" s="10"/>
    </row>
    <row r="19" spans="1:119">
      <c r="A19" s="12"/>
      <c r="B19" s="23">
        <v>343.2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169248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169248</v>
      </c>
      <c r="O19" s="44">
        <f t="shared" si="2"/>
        <v>317.53846153846155</v>
      </c>
      <c r="P19" s="9"/>
    </row>
    <row r="20" spans="1:119">
      <c r="A20" s="12"/>
      <c r="B20" s="23">
        <v>343.3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125288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125288</v>
      </c>
      <c r="O20" s="44">
        <f t="shared" si="2"/>
        <v>235.06191369606003</v>
      </c>
      <c r="P20" s="9"/>
    </row>
    <row r="21" spans="1:119">
      <c r="A21" s="12"/>
      <c r="B21" s="23">
        <v>343.5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102725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102725</v>
      </c>
      <c r="O21" s="44">
        <f t="shared" si="2"/>
        <v>192.72983114446529</v>
      </c>
      <c r="P21" s="9"/>
    </row>
    <row r="22" spans="1:119" ht="15.75">
      <c r="A22" s="27" t="s">
        <v>3</v>
      </c>
      <c r="B22" s="28"/>
      <c r="C22" s="29"/>
      <c r="D22" s="30">
        <f t="shared" ref="D22:M22" si="6">SUM(D23:D25)</f>
        <v>45385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960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46345</v>
      </c>
      <c r="O22" s="42">
        <f t="shared" si="2"/>
        <v>86.951219512195124</v>
      </c>
      <c r="P22" s="10"/>
    </row>
    <row r="23" spans="1:119">
      <c r="A23" s="12"/>
      <c r="B23" s="23">
        <v>361.1</v>
      </c>
      <c r="C23" s="19" t="s">
        <v>36</v>
      </c>
      <c r="D23" s="43">
        <v>525</v>
      </c>
      <c r="E23" s="43">
        <v>0</v>
      </c>
      <c r="F23" s="43">
        <v>0</v>
      </c>
      <c r="G23" s="43">
        <v>0</v>
      </c>
      <c r="H23" s="43">
        <v>0</v>
      </c>
      <c r="I23" s="43">
        <v>515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1040</v>
      </c>
      <c r="O23" s="44">
        <f t="shared" si="2"/>
        <v>1.9512195121951219</v>
      </c>
      <c r="P23" s="9"/>
    </row>
    <row r="24" spans="1:119">
      <c r="A24" s="12"/>
      <c r="B24" s="23">
        <v>362</v>
      </c>
      <c r="C24" s="19" t="s">
        <v>37</v>
      </c>
      <c r="D24" s="43">
        <v>11102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11102</v>
      </c>
      <c r="O24" s="44">
        <f t="shared" si="2"/>
        <v>20.829268292682926</v>
      </c>
      <c r="P24" s="9"/>
    </row>
    <row r="25" spans="1:119">
      <c r="A25" s="12"/>
      <c r="B25" s="23">
        <v>369.9</v>
      </c>
      <c r="C25" s="19" t="s">
        <v>38</v>
      </c>
      <c r="D25" s="43">
        <v>33758</v>
      </c>
      <c r="E25" s="43">
        <v>0</v>
      </c>
      <c r="F25" s="43">
        <v>0</v>
      </c>
      <c r="G25" s="43">
        <v>0</v>
      </c>
      <c r="H25" s="43">
        <v>0</v>
      </c>
      <c r="I25" s="43">
        <v>445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34203</v>
      </c>
      <c r="O25" s="44">
        <f t="shared" si="2"/>
        <v>64.170731707317074</v>
      </c>
      <c r="P25" s="9"/>
    </row>
    <row r="26" spans="1:119" ht="15.75">
      <c r="A26" s="27" t="s">
        <v>50</v>
      </c>
      <c r="B26" s="28"/>
      <c r="C26" s="29"/>
      <c r="D26" s="30">
        <f t="shared" ref="D26:M26" si="7">SUM(D27:D28)</f>
        <v>858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0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1"/>
        <v>858</v>
      </c>
      <c r="O26" s="42">
        <f t="shared" si="2"/>
        <v>1.6097560975609757</v>
      </c>
      <c r="P26" s="9"/>
    </row>
    <row r="27" spans="1:119">
      <c r="A27" s="12"/>
      <c r="B27" s="23">
        <v>381</v>
      </c>
      <c r="C27" s="19" t="s">
        <v>58</v>
      </c>
      <c r="D27" s="43">
        <v>-142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-142</v>
      </c>
      <c r="O27" s="44">
        <f t="shared" si="2"/>
        <v>-0.26641651031894936</v>
      </c>
      <c r="P27" s="9"/>
    </row>
    <row r="28" spans="1:119" ht="15.75" thickBot="1">
      <c r="A28" s="12"/>
      <c r="B28" s="23">
        <v>388.1</v>
      </c>
      <c r="C28" s="19" t="s">
        <v>51</v>
      </c>
      <c r="D28" s="43">
        <v>1000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1000</v>
      </c>
      <c r="O28" s="44">
        <f t="shared" si="2"/>
        <v>1.876172607879925</v>
      </c>
      <c r="P28" s="9"/>
    </row>
    <row r="29" spans="1:119" ht="16.5" thickBot="1">
      <c r="A29" s="13" t="s">
        <v>34</v>
      </c>
      <c r="B29" s="21"/>
      <c r="C29" s="20"/>
      <c r="D29" s="14">
        <f>SUM(D5,D10,D12,D18,D22,D26)</f>
        <v>326545</v>
      </c>
      <c r="E29" s="14">
        <f t="shared" ref="E29:M29" si="8">SUM(E5,E10,E12,E18,E22,E26)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948918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1275463</v>
      </c>
      <c r="O29" s="36">
        <f t="shared" si="2"/>
        <v>2392.9887429643527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5" t="s">
        <v>85</v>
      </c>
      <c r="M31" s="115"/>
      <c r="N31" s="115"/>
      <c r="O31" s="40">
        <v>533</v>
      </c>
    </row>
    <row r="32" spans="1:119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  <row r="33" spans="1:15" ht="15.75" customHeight="1" thickBot="1">
      <c r="A33" s="117" t="s">
        <v>53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203676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203676</v>
      </c>
      <c r="O5" s="31">
        <f t="shared" ref="O5:O28" si="2">(N5/O$30)</f>
        <v>378.57992565055764</v>
      </c>
      <c r="P5" s="6"/>
    </row>
    <row r="6" spans="1:133">
      <c r="A6" s="12"/>
      <c r="B6" s="23">
        <v>311</v>
      </c>
      <c r="C6" s="19" t="s">
        <v>2</v>
      </c>
      <c r="D6" s="43">
        <v>158161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158161</v>
      </c>
      <c r="O6" s="44">
        <f t="shared" si="2"/>
        <v>293.97955390334573</v>
      </c>
      <c r="P6" s="9"/>
    </row>
    <row r="7" spans="1:133">
      <c r="A7" s="12"/>
      <c r="B7" s="23">
        <v>312.41000000000003</v>
      </c>
      <c r="C7" s="19" t="s">
        <v>10</v>
      </c>
      <c r="D7" s="43">
        <v>25568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25568</v>
      </c>
      <c r="O7" s="44">
        <f t="shared" si="2"/>
        <v>47.524163568773233</v>
      </c>
      <c r="P7" s="9"/>
    </row>
    <row r="8" spans="1:133">
      <c r="A8" s="12"/>
      <c r="B8" s="23">
        <v>314.89999999999998</v>
      </c>
      <c r="C8" s="19" t="s">
        <v>11</v>
      </c>
      <c r="D8" s="43">
        <v>13437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13437</v>
      </c>
      <c r="O8" s="44">
        <f t="shared" si="2"/>
        <v>24.975836431226767</v>
      </c>
      <c r="P8" s="9"/>
    </row>
    <row r="9" spans="1:133">
      <c r="A9" s="12"/>
      <c r="B9" s="23">
        <v>315</v>
      </c>
      <c r="C9" s="19" t="s">
        <v>70</v>
      </c>
      <c r="D9" s="43">
        <v>6510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6510</v>
      </c>
      <c r="O9" s="44">
        <f t="shared" si="2"/>
        <v>12.100371747211897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SUM(D11:D11)</f>
        <v>46027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46027</v>
      </c>
      <c r="O10" s="42">
        <f t="shared" si="2"/>
        <v>85.55204460966543</v>
      </c>
      <c r="P10" s="10"/>
    </row>
    <row r="11" spans="1:133">
      <c r="A11" s="12"/>
      <c r="B11" s="23">
        <v>323.10000000000002</v>
      </c>
      <c r="C11" s="19" t="s">
        <v>14</v>
      </c>
      <c r="D11" s="43">
        <v>46027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46027</v>
      </c>
      <c r="O11" s="44">
        <f t="shared" si="2"/>
        <v>85.55204460966543</v>
      </c>
      <c r="P11" s="9"/>
    </row>
    <row r="12" spans="1:133" ht="15.75">
      <c r="A12" s="27" t="s">
        <v>16</v>
      </c>
      <c r="B12" s="28"/>
      <c r="C12" s="29"/>
      <c r="D12" s="30">
        <f t="shared" ref="D12:M12" si="4">SUM(D13:D15)</f>
        <v>94327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539410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633737</v>
      </c>
      <c r="O12" s="42">
        <f t="shared" si="2"/>
        <v>1177.9498141263941</v>
      </c>
      <c r="P12" s="10"/>
    </row>
    <row r="13" spans="1:133">
      <c r="A13" s="12"/>
      <c r="B13" s="23">
        <v>331.31</v>
      </c>
      <c r="C13" s="19" t="s">
        <v>48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539410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539410</v>
      </c>
      <c r="O13" s="44">
        <f t="shared" si="2"/>
        <v>1002.6208178438661</v>
      </c>
      <c r="P13" s="9"/>
    </row>
    <row r="14" spans="1:133">
      <c r="A14" s="12"/>
      <c r="B14" s="23">
        <v>334.9</v>
      </c>
      <c r="C14" s="19" t="s">
        <v>49</v>
      </c>
      <c r="D14" s="43">
        <v>40465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40465</v>
      </c>
      <c r="O14" s="44">
        <f t="shared" si="2"/>
        <v>75.213754646840144</v>
      </c>
      <c r="P14" s="9"/>
    </row>
    <row r="15" spans="1:133">
      <c r="A15" s="12"/>
      <c r="B15" s="23">
        <v>335.9</v>
      </c>
      <c r="C15" s="19" t="s">
        <v>74</v>
      </c>
      <c r="D15" s="43">
        <v>53862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53862</v>
      </c>
      <c r="O15" s="44">
        <f t="shared" si="2"/>
        <v>100.11524163568774</v>
      </c>
      <c r="P15" s="9"/>
    </row>
    <row r="16" spans="1:133" ht="15.75">
      <c r="A16" s="27" t="s">
        <v>28</v>
      </c>
      <c r="B16" s="28"/>
      <c r="C16" s="29"/>
      <c r="D16" s="30">
        <f t="shared" ref="D16:M16" si="5">SUM(D17:D20)</f>
        <v>72856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426823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499679</v>
      </c>
      <c r="O16" s="42">
        <f t="shared" si="2"/>
        <v>928.77137546468407</v>
      </c>
      <c r="P16" s="10"/>
    </row>
    <row r="17" spans="1:119">
      <c r="A17" s="12"/>
      <c r="B17" s="23">
        <v>341.9</v>
      </c>
      <c r="C17" s="19" t="s">
        <v>75</v>
      </c>
      <c r="D17" s="43">
        <v>72856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72856</v>
      </c>
      <c r="O17" s="44">
        <f t="shared" si="2"/>
        <v>135.42007434944239</v>
      </c>
      <c r="P17" s="9"/>
    </row>
    <row r="18" spans="1:119">
      <c r="A18" s="12"/>
      <c r="B18" s="23">
        <v>343.2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163585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163585</v>
      </c>
      <c r="O18" s="44">
        <f t="shared" si="2"/>
        <v>304.0613382899628</v>
      </c>
      <c r="P18" s="9"/>
    </row>
    <row r="19" spans="1:119">
      <c r="A19" s="12"/>
      <c r="B19" s="23">
        <v>343.3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147600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147600</v>
      </c>
      <c r="O19" s="44">
        <f t="shared" si="2"/>
        <v>274.34944237918216</v>
      </c>
      <c r="P19" s="9"/>
    </row>
    <row r="20" spans="1:119">
      <c r="A20" s="12"/>
      <c r="B20" s="23">
        <v>343.5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115638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115638</v>
      </c>
      <c r="O20" s="44">
        <f t="shared" si="2"/>
        <v>214.94052044609666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SUM(D22:D24)</f>
        <v>53171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33326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86497</v>
      </c>
      <c r="O21" s="42">
        <f t="shared" si="2"/>
        <v>160.77509293680296</v>
      </c>
      <c r="P21" s="10"/>
    </row>
    <row r="22" spans="1:119">
      <c r="A22" s="12"/>
      <c r="B22" s="23">
        <v>361.1</v>
      </c>
      <c r="C22" s="19" t="s">
        <v>36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3536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3536</v>
      </c>
      <c r="O22" s="44">
        <f t="shared" si="2"/>
        <v>6.5724907063197024</v>
      </c>
      <c r="P22" s="9"/>
    </row>
    <row r="23" spans="1:119">
      <c r="A23" s="12"/>
      <c r="B23" s="23">
        <v>362</v>
      </c>
      <c r="C23" s="19" t="s">
        <v>37</v>
      </c>
      <c r="D23" s="43">
        <v>29953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29953</v>
      </c>
      <c r="O23" s="44">
        <f t="shared" si="2"/>
        <v>55.674721189591075</v>
      </c>
      <c r="P23" s="9"/>
    </row>
    <row r="24" spans="1:119">
      <c r="A24" s="12"/>
      <c r="B24" s="23">
        <v>369.9</v>
      </c>
      <c r="C24" s="19" t="s">
        <v>38</v>
      </c>
      <c r="D24" s="43">
        <v>23218</v>
      </c>
      <c r="E24" s="43">
        <v>0</v>
      </c>
      <c r="F24" s="43">
        <v>0</v>
      </c>
      <c r="G24" s="43">
        <v>0</v>
      </c>
      <c r="H24" s="43">
        <v>0</v>
      </c>
      <c r="I24" s="43">
        <v>29790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53008</v>
      </c>
      <c r="O24" s="44">
        <f t="shared" si="2"/>
        <v>98.527881040892197</v>
      </c>
      <c r="P24" s="9"/>
    </row>
    <row r="25" spans="1:119" ht="15.75">
      <c r="A25" s="27" t="s">
        <v>50</v>
      </c>
      <c r="B25" s="28"/>
      <c r="C25" s="29"/>
      <c r="D25" s="30">
        <f t="shared" ref="D25:M25" si="7">SUM(D26:D27)</f>
        <v>3000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45000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48000</v>
      </c>
      <c r="O25" s="42">
        <f t="shared" si="2"/>
        <v>89.219330855018583</v>
      </c>
      <c r="P25" s="9"/>
    </row>
    <row r="26" spans="1:119">
      <c r="A26" s="12"/>
      <c r="B26" s="23">
        <v>381</v>
      </c>
      <c r="C26" s="19" t="s">
        <v>58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45000</v>
      </c>
      <c r="O26" s="44">
        <f t="shared" si="2"/>
        <v>83.643122676579921</v>
      </c>
      <c r="P26" s="9"/>
    </row>
    <row r="27" spans="1:119" ht="15.75" thickBot="1">
      <c r="A27" s="12"/>
      <c r="B27" s="23">
        <v>388.1</v>
      </c>
      <c r="C27" s="19" t="s">
        <v>51</v>
      </c>
      <c r="D27" s="43">
        <v>3000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3000</v>
      </c>
      <c r="O27" s="44">
        <f t="shared" si="2"/>
        <v>5.5762081784386615</v>
      </c>
      <c r="P27" s="9"/>
    </row>
    <row r="28" spans="1:119" ht="16.5" thickBot="1">
      <c r="A28" s="13" t="s">
        <v>34</v>
      </c>
      <c r="B28" s="21"/>
      <c r="C28" s="20"/>
      <c r="D28" s="14">
        <f>SUM(D5,D10,D12,D16,D21,D25)</f>
        <v>473057</v>
      </c>
      <c r="E28" s="14">
        <f t="shared" ref="E28:M28" si="8">SUM(E5,E10,E12,E16,E21,E25)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1044559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1517616</v>
      </c>
      <c r="O28" s="36">
        <f t="shared" si="2"/>
        <v>2820.8475836431226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5" t="s">
        <v>83</v>
      </c>
      <c r="M30" s="115"/>
      <c r="N30" s="115"/>
      <c r="O30" s="40">
        <v>538</v>
      </c>
    </row>
    <row r="31" spans="1:119">
      <c r="A31" s="11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customHeight="1" thickBot="1">
      <c r="A32" s="117" t="s">
        <v>53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40</v>
      </c>
      <c r="F4" s="32" t="s">
        <v>41</v>
      </c>
      <c r="G4" s="32" t="s">
        <v>42</v>
      </c>
      <c r="H4" s="32" t="s">
        <v>5</v>
      </c>
      <c r="I4" s="32" t="s">
        <v>6</v>
      </c>
      <c r="J4" s="33" t="s">
        <v>43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168841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168841</v>
      </c>
      <c r="O5" s="31">
        <f t="shared" ref="O5:O33" si="2">(N5/O$35)</f>
        <v>299.89520426287743</v>
      </c>
      <c r="P5" s="6"/>
    </row>
    <row r="6" spans="1:133">
      <c r="A6" s="12"/>
      <c r="B6" s="23">
        <v>311</v>
      </c>
      <c r="C6" s="19" t="s">
        <v>2</v>
      </c>
      <c r="D6" s="43">
        <v>97130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97130</v>
      </c>
      <c r="O6" s="44">
        <f t="shared" si="2"/>
        <v>172.52220248667851</v>
      </c>
      <c r="P6" s="9"/>
    </row>
    <row r="7" spans="1:133">
      <c r="A7" s="12"/>
      <c r="B7" s="23">
        <v>312.41000000000003</v>
      </c>
      <c r="C7" s="19" t="s">
        <v>10</v>
      </c>
      <c r="D7" s="43">
        <v>50075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50075</v>
      </c>
      <c r="O7" s="44">
        <f t="shared" si="2"/>
        <v>88.943161634103021</v>
      </c>
      <c r="P7" s="9"/>
    </row>
    <row r="8" spans="1:133">
      <c r="A8" s="12"/>
      <c r="B8" s="23">
        <v>314.89999999999998</v>
      </c>
      <c r="C8" s="19" t="s">
        <v>11</v>
      </c>
      <c r="D8" s="43">
        <v>15294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15294</v>
      </c>
      <c r="O8" s="44">
        <f t="shared" si="2"/>
        <v>27.165186500888101</v>
      </c>
      <c r="P8" s="9"/>
    </row>
    <row r="9" spans="1:133">
      <c r="A9" s="12"/>
      <c r="B9" s="23">
        <v>315</v>
      </c>
      <c r="C9" s="19" t="s">
        <v>70</v>
      </c>
      <c r="D9" s="43">
        <v>6342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6342</v>
      </c>
      <c r="O9" s="44">
        <f t="shared" si="2"/>
        <v>11.264653641207815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SUM(D11:D11)</f>
        <v>53627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53627</v>
      </c>
      <c r="O10" s="42">
        <f t="shared" si="2"/>
        <v>95.252220248667854</v>
      </c>
      <c r="P10" s="10"/>
    </row>
    <row r="11" spans="1:133">
      <c r="A11" s="12"/>
      <c r="B11" s="23">
        <v>323.10000000000002</v>
      </c>
      <c r="C11" s="19" t="s">
        <v>14</v>
      </c>
      <c r="D11" s="43">
        <v>53627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53627</v>
      </c>
      <c r="O11" s="44">
        <f t="shared" si="2"/>
        <v>95.252220248667854</v>
      </c>
      <c r="P11" s="9"/>
    </row>
    <row r="12" spans="1:133" ht="15.75">
      <c r="A12" s="27" t="s">
        <v>16</v>
      </c>
      <c r="B12" s="28"/>
      <c r="C12" s="29"/>
      <c r="D12" s="30">
        <f t="shared" ref="D12:M12" si="4">SUM(D13:D20)</f>
        <v>139376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133068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272444</v>
      </c>
      <c r="O12" s="42">
        <f t="shared" si="2"/>
        <v>483.91474245115455</v>
      </c>
      <c r="P12" s="10"/>
    </row>
    <row r="13" spans="1:133">
      <c r="A13" s="12"/>
      <c r="B13" s="23">
        <v>331.31</v>
      </c>
      <c r="C13" s="19" t="s">
        <v>48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133068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133068</v>
      </c>
      <c r="O13" s="44">
        <f t="shared" si="2"/>
        <v>236.35523978685612</v>
      </c>
      <c r="P13" s="9"/>
    </row>
    <row r="14" spans="1:133">
      <c r="A14" s="12"/>
      <c r="B14" s="23">
        <v>334.9</v>
      </c>
      <c r="C14" s="19" t="s">
        <v>49</v>
      </c>
      <c r="D14" s="43">
        <v>83465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19" si="5">SUM(D14:M14)</f>
        <v>83465</v>
      </c>
      <c r="O14" s="44">
        <f t="shared" si="2"/>
        <v>148.25044404973357</v>
      </c>
      <c r="P14" s="9"/>
    </row>
    <row r="15" spans="1:133">
      <c r="A15" s="12"/>
      <c r="B15" s="23">
        <v>335.14</v>
      </c>
      <c r="C15" s="19" t="s">
        <v>71</v>
      </c>
      <c r="D15" s="43">
        <v>485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485</v>
      </c>
      <c r="O15" s="44">
        <f t="shared" si="2"/>
        <v>0.86145648312611012</v>
      </c>
      <c r="P15" s="9"/>
    </row>
    <row r="16" spans="1:133">
      <c r="A16" s="12"/>
      <c r="B16" s="23">
        <v>335.15</v>
      </c>
      <c r="C16" s="19" t="s">
        <v>72</v>
      </c>
      <c r="D16" s="43">
        <v>343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343</v>
      </c>
      <c r="O16" s="44">
        <f t="shared" si="2"/>
        <v>0.60923623445825936</v>
      </c>
      <c r="P16" s="9"/>
    </row>
    <row r="17" spans="1:16">
      <c r="A17" s="12"/>
      <c r="B17" s="23">
        <v>335.19</v>
      </c>
      <c r="C17" s="19" t="s">
        <v>73</v>
      </c>
      <c r="D17" s="43">
        <v>36129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36129</v>
      </c>
      <c r="O17" s="44">
        <f t="shared" si="2"/>
        <v>64.172291296625218</v>
      </c>
      <c r="P17" s="9"/>
    </row>
    <row r="18" spans="1:16">
      <c r="A18" s="12"/>
      <c r="B18" s="23">
        <v>335.49</v>
      </c>
      <c r="C18" s="19" t="s">
        <v>21</v>
      </c>
      <c r="D18" s="43">
        <v>8035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8035</v>
      </c>
      <c r="O18" s="44">
        <f t="shared" si="2"/>
        <v>14.271758436944937</v>
      </c>
      <c r="P18" s="9"/>
    </row>
    <row r="19" spans="1:16">
      <c r="A19" s="12"/>
      <c r="B19" s="23">
        <v>335.9</v>
      </c>
      <c r="C19" s="19" t="s">
        <v>74</v>
      </c>
      <c r="D19" s="43">
        <v>8772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8772</v>
      </c>
      <c r="O19" s="44">
        <f t="shared" si="2"/>
        <v>15.580817051509769</v>
      </c>
      <c r="P19" s="9"/>
    </row>
    <row r="20" spans="1:16">
      <c r="A20" s="12"/>
      <c r="B20" s="23">
        <v>338</v>
      </c>
      <c r="C20" s="19" t="s">
        <v>23</v>
      </c>
      <c r="D20" s="43">
        <v>2147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ref="N20:N33" si="6">SUM(D20:M20)</f>
        <v>2147</v>
      </c>
      <c r="O20" s="44">
        <f t="shared" si="2"/>
        <v>3.813499111900533</v>
      </c>
      <c r="P20" s="9"/>
    </row>
    <row r="21" spans="1:16" ht="15.75">
      <c r="A21" s="27" t="s">
        <v>28</v>
      </c>
      <c r="B21" s="28"/>
      <c r="C21" s="29"/>
      <c r="D21" s="30">
        <f t="shared" ref="D21:M21" si="7">SUM(D22:D25)</f>
        <v>75002</v>
      </c>
      <c r="E21" s="30">
        <f t="shared" si="7"/>
        <v>0</v>
      </c>
      <c r="F21" s="30">
        <f t="shared" si="7"/>
        <v>0</v>
      </c>
      <c r="G21" s="30">
        <f t="shared" si="7"/>
        <v>0</v>
      </c>
      <c r="H21" s="30">
        <f t="shared" si="7"/>
        <v>0</v>
      </c>
      <c r="I21" s="30">
        <f t="shared" si="7"/>
        <v>482418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6"/>
        <v>557420</v>
      </c>
      <c r="O21" s="42">
        <f t="shared" si="2"/>
        <v>990.08880994671404</v>
      </c>
      <c r="P21" s="10"/>
    </row>
    <row r="22" spans="1:16">
      <c r="A22" s="12"/>
      <c r="B22" s="23">
        <v>341.9</v>
      </c>
      <c r="C22" s="19" t="s">
        <v>75</v>
      </c>
      <c r="D22" s="43">
        <v>75002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75002</v>
      </c>
      <c r="O22" s="44">
        <f t="shared" si="2"/>
        <v>133.21847246891653</v>
      </c>
      <c r="P22" s="9"/>
    </row>
    <row r="23" spans="1:16">
      <c r="A23" s="12"/>
      <c r="B23" s="23">
        <v>343.2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203844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203844</v>
      </c>
      <c r="O23" s="44">
        <f t="shared" si="2"/>
        <v>362.06749555950267</v>
      </c>
      <c r="P23" s="9"/>
    </row>
    <row r="24" spans="1:16">
      <c r="A24" s="12"/>
      <c r="B24" s="23">
        <v>343.3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160744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160744</v>
      </c>
      <c r="O24" s="44">
        <f t="shared" si="2"/>
        <v>285.51332149200709</v>
      </c>
      <c r="P24" s="9"/>
    </row>
    <row r="25" spans="1:16">
      <c r="A25" s="12"/>
      <c r="B25" s="23">
        <v>343.5</v>
      </c>
      <c r="C25" s="19" t="s">
        <v>33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117830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117830</v>
      </c>
      <c r="O25" s="44">
        <f t="shared" si="2"/>
        <v>209.28952042628774</v>
      </c>
      <c r="P25" s="9"/>
    </row>
    <row r="26" spans="1:16" ht="15.75">
      <c r="A26" s="27" t="s">
        <v>3</v>
      </c>
      <c r="B26" s="28"/>
      <c r="C26" s="29"/>
      <c r="D26" s="30">
        <f t="shared" ref="D26:M26" si="8">SUM(D27:D29)</f>
        <v>71108</v>
      </c>
      <c r="E26" s="30">
        <f t="shared" si="8"/>
        <v>0</v>
      </c>
      <c r="F26" s="30">
        <f t="shared" si="8"/>
        <v>0</v>
      </c>
      <c r="G26" s="30">
        <f t="shared" si="8"/>
        <v>0</v>
      </c>
      <c r="H26" s="30">
        <f t="shared" si="8"/>
        <v>0</v>
      </c>
      <c r="I26" s="30">
        <f t="shared" si="8"/>
        <v>4909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6"/>
        <v>76017</v>
      </c>
      <c r="O26" s="42">
        <f t="shared" si="2"/>
        <v>135.02131438721136</v>
      </c>
      <c r="P26" s="10"/>
    </row>
    <row r="27" spans="1:16">
      <c r="A27" s="12"/>
      <c r="B27" s="23">
        <v>361.1</v>
      </c>
      <c r="C27" s="19" t="s">
        <v>36</v>
      </c>
      <c r="D27" s="43">
        <v>1266</v>
      </c>
      <c r="E27" s="43">
        <v>0</v>
      </c>
      <c r="F27" s="43">
        <v>0</v>
      </c>
      <c r="G27" s="43">
        <v>0</v>
      </c>
      <c r="H27" s="43">
        <v>0</v>
      </c>
      <c r="I27" s="43">
        <v>1027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2293</v>
      </c>
      <c r="O27" s="44">
        <f t="shared" si="2"/>
        <v>4.0728241563055061</v>
      </c>
      <c r="P27" s="9"/>
    </row>
    <row r="28" spans="1:16">
      <c r="A28" s="12"/>
      <c r="B28" s="23">
        <v>362</v>
      </c>
      <c r="C28" s="19" t="s">
        <v>37</v>
      </c>
      <c r="D28" s="43">
        <v>46825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46825</v>
      </c>
      <c r="O28" s="44">
        <f t="shared" si="2"/>
        <v>83.170515097690938</v>
      </c>
      <c r="P28" s="9"/>
    </row>
    <row r="29" spans="1:16">
      <c r="A29" s="12"/>
      <c r="B29" s="23">
        <v>369.9</v>
      </c>
      <c r="C29" s="19" t="s">
        <v>38</v>
      </c>
      <c r="D29" s="43">
        <v>23017</v>
      </c>
      <c r="E29" s="43">
        <v>0</v>
      </c>
      <c r="F29" s="43">
        <v>0</v>
      </c>
      <c r="G29" s="43">
        <v>0</v>
      </c>
      <c r="H29" s="43">
        <v>0</v>
      </c>
      <c r="I29" s="43">
        <v>3882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26899</v>
      </c>
      <c r="O29" s="44">
        <f t="shared" si="2"/>
        <v>47.777975133214923</v>
      </c>
      <c r="P29" s="9"/>
    </row>
    <row r="30" spans="1:16" ht="15.75">
      <c r="A30" s="27" t="s">
        <v>50</v>
      </c>
      <c r="B30" s="28"/>
      <c r="C30" s="29"/>
      <c r="D30" s="30">
        <f t="shared" ref="D30:M30" si="9">SUM(D31:D32)</f>
        <v>3620</v>
      </c>
      <c r="E30" s="30">
        <f t="shared" si="9"/>
        <v>0</v>
      </c>
      <c r="F30" s="30">
        <f t="shared" si="9"/>
        <v>0</v>
      </c>
      <c r="G30" s="30">
        <f t="shared" si="9"/>
        <v>0</v>
      </c>
      <c r="H30" s="30">
        <f t="shared" si="9"/>
        <v>0</v>
      </c>
      <c r="I30" s="30">
        <f t="shared" si="9"/>
        <v>47000</v>
      </c>
      <c r="J30" s="30">
        <f t="shared" si="9"/>
        <v>0</v>
      </c>
      <c r="K30" s="30">
        <f t="shared" si="9"/>
        <v>0</v>
      </c>
      <c r="L30" s="30">
        <f t="shared" si="9"/>
        <v>0</v>
      </c>
      <c r="M30" s="30">
        <f t="shared" si="9"/>
        <v>0</v>
      </c>
      <c r="N30" s="30">
        <f t="shared" si="6"/>
        <v>50620</v>
      </c>
      <c r="O30" s="42">
        <f t="shared" si="2"/>
        <v>89.911190053285964</v>
      </c>
      <c r="P30" s="9"/>
    </row>
    <row r="31" spans="1:16">
      <c r="A31" s="12"/>
      <c r="B31" s="23">
        <v>381</v>
      </c>
      <c r="C31" s="19" t="s">
        <v>58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47000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47000</v>
      </c>
      <c r="O31" s="44">
        <f t="shared" si="2"/>
        <v>83.481349911190051</v>
      </c>
      <c r="P31" s="9"/>
    </row>
    <row r="32" spans="1:16" ht="15.75" thickBot="1">
      <c r="A32" s="12"/>
      <c r="B32" s="23">
        <v>388.1</v>
      </c>
      <c r="C32" s="19" t="s">
        <v>51</v>
      </c>
      <c r="D32" s="43">
        <v>3620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3620</v>
      </c>
      <c r="O32" s="44">
        <f t="shared" si="2"/>
        <v>6.429840142095915</v>
      </c>
      <c r="P32" s="9"/>
    </row>
    <row r="33" spans="1:119" ht="16.5" thickBot="1">
      <c r="A33" s="13" t="s">
        <v>34</v>
      </c>
      <c r="B33" s="21"/>
      <c r="C33" s="20"/>
      <c r="D33" s="14">
        <f>SUM(D5,D10,D12,D21,D26,D30)</f>
        <v>511574</v>
      </c>
      <c r="E33" s="14">
        <f t="shared" ref="E33:M33" si="10">SUM(E5,E10,E12,E21,E26,E30)</f>
        <v>0</v>
      </c>
      <c r="F33" s="14">
        <f t="shared" si="10"/>
        <v>0</v>
      </c>
      <c r="G33" s="14">
        <f t="shared" si="10"/>
        <v>0</v>
      </c>
      <c r="H33" s="14">
        <f t="shared" si="10"/>
        <v>0</v>
      </c>
      <c r="I33" s="14">
        <f t="shared" si="10"/>
        <v>667395</v>
      </c>
      <c r="J33" s="14">
        <f t="shared" si="10"/>
        <v>0</v>
      </c>
      <c r="K33" s="14">
        <f t="shared" si="10"/>
        <v>0</v>
      </c>
      <c r="L33" s="14">
        <f t="shared" si="10"/>
        <v>0</v>
      </c>
      <c r="M33" s="14">
        <f t="shared" si="10"/>
        <v>0</v>
      </c>
      <c r="N33" s="14">
        <f t="shared" si="6"/>
        <v>1178969</v>
      </c>
      <c r="O33" s="36">
        <f t="shared" si="2"/>
        <v>2094.0834813499114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5" t="s">
        <v>81</v>
      </c>
      <c r="M35" s="115"/>
      <c r="N35" s="115"/>
      <c r="O35" s="40">
        <v>563</v>
      </c>
    </row>
    <row r="36" spans="1:119">
      <c r="A36" s="1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  <row r="37" spans="1:119" ht="15.75" customHeight="1" thickBot="1">
      <c r="A37" s="117" t="s">
        <v>53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2025-03-27T21:14:33Z</cp:lastPrinted>
  <dcterms:created xsi:type="dcterms:W3CDTF">2000-08-31T21:26:31Z</dcterms:created>
  <dcterms:modified xsi:type="dcterms:W3CDTF">2025-03-27T21:14:45Z</dcterms:modified>
</cp:coreProperties>
</file>