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2" sheetId="37" r:id="rId1"/>
    <sheet name="2021" sheetId="36" r:id="rId2"/>
    <sheet name="2020" sheetId="35" r:id="rId3"/>
    <sheet name="2019" sheetId="34" r:id="rId4"/>
    <sheet name="2018" sheetId="33" r:id="rId5"/>
  </sheets>
  <definedNames>
    <definedName name="_xlnm.Print_Area" localSheetId="4">'2018'!$A$1:$O$18</definedName>
    <definedName name="_xlnm.Print_Area" localSheetId="3">'2019'!$A$1:$O$26</definedName>
    <definedName name="_xlnm.Print_Area" localSheetId="2">'2020'!$A$1:$O$23</definedName>
    <definedName name="_xlnm.Print_Area" localSheetId="1">'2021'!$A$1:$P$37</definedName>
    <definedName name="_xlnm.Print_Area" localSheetId="0">'2022'!$A$1:$P$39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34" i="37" l="1"/>
  <c r="P34" i="37" s="1"/>
  <c r="O33" i="37"/>
  <c r="P33" i="37" s="1"/>
  <c r="N32" i="37"/>
  <c r="M32" i="37"/>
  <c r="L32" i="37"/>
  <c r="K32" i="37"/>
  <c r="J32" i="37"/>
  <c r="I32" i="37"/>
  <c r="H32" i="37"/>
  <c r="G32" i="37"/>
  <c r="F32" i="37"/>
  <c r="E32" i="37"/>
  <c r="D32" i="37"/>
  <c r="O31" i="37"/>
  <c r="P31" i="37" s="1"/>
  <c r="O30" i="37"/>
  <c r="P30" i="37" s="1"/>
  <c r="N29" i="37"/>
  <c r="M29" i="37"/>
  <c r="L29" i="37"/>
  <c r="K29" i="37"/>
  <c r="J29" i="37"/>
  <c r="I29" i="37"/>
  <c r="H29" i="37"/>
  <c r="G29" i="37"/>
  <c r="F29" i="37"/>
  <c r="E29" i="37"/>
  <c r="D29" i="37"/>
  <c r="O28" i="37"/>
  <c r="P28" i="37" s="1"/>
  <c r="O27" i="37"/>
  <c r="P27" i="37" s="1"/>
  <c r="N26" i="37"/>
  <c r="M26" i="37"/>
  <c r="L26" i="37"/>
  <c r="K26" i="37"/>
  <c r="J26" i="37"/>
  <c r="I26" i="37"/>
  <c r="H26" i="37"/>
  <c r="G26" i="37"/>
  <c r="F26" i="37"/>
  <c r="E26" i="37"/>
  <c r="D26" i="37"/>
  <c r="O25" i="37"/>
  <c r="P25" i="37" s="1"/>
  <c r="O24" i="37"/>
  <c r="P24" i="37" s="1"/>
  <c r="O23" i="37"/>
  <c r="P23" i="37" s="1"/>
  <c r="O22" i="37"/>
  <c r="P22" i="37" s="1"/>
  <c r="O21" i="37"/>
  <c r="P21" i="37" s="1"/>
  <c r="N20" i="37"/>
  <c r="M20" i="37"/>
  <c r="L20" i="37"/>
  <c r="K20" i="37"/>
  <c r="J20" i="37"/>
  <c r="I20" i="37"/>
  <c r="H20" i="37"/>
  <c r="G20" i="37"/>
  <c r="F20" i="37"/>
  <c r="E20" i="37"/>
  <c r="D20" i="37"/>
  <c r="O19" i="37"/>
  <c r="P19" i="37" s="1"/>
  <c r="O18" i="37"/>
  <c r="P18" i="37" s="1"/>
  <c r="O17" i="37"/>
  <c r="P17" i="37" s="1"/>
  <c r="O16" i="37"/>
  <c r="P16" i="37" s="1"/>
  <c r="O15" i="37"/>
  <c r="P15" i="37" s="1"/>
  <c r="O14" i="37"/>
  <c r="P14" i="37" s="1"/>
  <c r="N13" i="37"/>
  <c r="M13" i="37"/>
  <c r="L13" i="37"/>
  <c r="K13" i="37"/>
  <c r="J13" i="37"/>
  <c r="I13" i="37"/>
  <c r="H13" i="37"/>
  <c r="G13" i="37"/>
  <c r="F13" i="37"/>
  <c r="E13" i="37"/>
  <c r="D13" i="37"/>
  <c r="O12" i="37"/>
  <c r="P12" i="37" s="1"/>
  <c r="O11" i="37"/>
  <c r="P11" i="37" s="1"/>
  <c r="N10" i="37"/>
  <c r="M10" i="37"/>
  <c r="L10" i="37"/>
  <c r="K10" i="37"/>
  <c r="J10" i="37"/>
  <c r="I10" i="37"/>
  <c r="H10" i="37"/>
  <c r="G10" i="37"/>
  <c r="F10" i="37"/>
  <c r="E10" i="37"/>
  <c r="D10" i="37"/>
  <c r="O9" i="37"/>
  <c r="P9" i="37" s="1"/>
  <c r="O8" i="37"/>
  <c r="P8" i="37" s="1"/>
  <c r="O7" i="37"/>
  <c r="P7" i="37" s="1"/>
  <c r="O6" i="37"/>
  <c r="P6" i="37" s="1"/>
  <c r="N5" i="37"/>
  <c r="M5" i="37"/>
  <c r="L5" i="37"/>
  <c r="K5" i="37"/>
  <c r="J5" i="37"/>
  <c r="I5" i="37"/>
  <c r="H5" i="37"/>
  <c r="G5" i="37"/>
  <c r="F5" i="37"/>
  <c r="E5" i="37"/>
  <c r="D5" i="37"/>
  <c r="O32" i="37" l="1"/>
  <c r="P32" i="37" s="1"/>
  <c r="O29" i="37"/>
  <c r="P29" i="37" s="1"/>
  <c r="O26" i="37"/>
  <c r="P26" i="37" s="1"/>
  <c r="D35" i="37"/>
  <c r="O20" i="37"/>
  <c r="P20" i="37" s="1"/>
  <c r="F35" i="37"/>
  <c r="K35" i="37"/>
  <c r="O13" i="37"/>
  <c r="P13" i="37" s="1"/>
  <c r="L35" i="37"/>
  <c r="N35" i="37"/>
  <c r="E35" i="37"/>
  <c r="J35" i="37"/>
  <c r="H35" i="37"/>
  <c r="G35" i="37"/>
  <c r="I35" i="37"/>
  <c r="M35" i="37"/>
  <c r="O10" i="37"/>
  <c r="P10" i="37" s="1"/>
  <c r="O5" i="37"/>
  <c r="P5" i="37" s="1"/>
  <c r="O32" i="36"/>
  <c r="P32" i="36" s="1"/>
  <c r="O31" i="36"/>
  <c r="P31" i="36" s="1"/>
  <c r="O30" i="36"/>
  <c r="P30" i="36"/>
  <c r="N29" i="36"/>
  <c r="M29" i="36"/>
  <c r="L29" i="36"/>
  <c r="K29" i="36"/>
  <c r="J29" i="36"/>
  <c r="I29" i="36"/>
  <c r="H29" i="36"/>
  <c r="G29" i="36"/>
  <c r="F29" i="36"/>
  <c r="E29" i="36"/>
  <c r="D29" i="36"/>
  <c r="O28" i="36"/>
  <c r="P28" i="36" s="1"/>
  <c r="O27" i="36"/>
  <c r="P27" i="36"/>
  <c r="O26" i="36"/>
  <c r="P26" i="36"/>
  <c r="N25" i="36"/>
  <c r="M25" i="36"/>
  <c r="L25" i="36"/>
  <c r="K25" i="36"/>
  <c r="J25" i="36"/>
  <c r="I25" i="36"/>
  <c r="H25" i="36"/>
  <c r="G25" i="36"/>
  <c r="F25" i="36"/>
  <c r="E25" i="36"/>
  <c r="E33" i="36" s="1"/>
  <c r="D25" i="36"/>
  <c r="O24" i="36"/>
  <c r="P24" i="36"/>
  <c r="O23" i="36"/>
  <c r="P23" i="36" s="1"/>
  <c r="N22" i="36"/>
  <c r="M22" i="36"/>
  <c r="L22" i="36"/>
  <c r="K22" i="36"/>
  <c r="J22" i="36"/>
  <c r="I22" i="36"/>
  <c r="H22" i="36"/>
  <c r="O22" i="36" s="1"/>
  <c r="P22" i="36" s="1"/>
  <c r="G22" i="36"/>
  <c r="F22" i="36"/>
  <c r="E22" i="36"/>
  <c r="D22" i="36"/>
  <c r="O21" i="36"/>
  <c r="P21" i="36"/>
  <c r="O20" i="36"/>
  <c r="P20" i="36"/>
  <c r="O19" i="36"/>
  <c r="P19" i="36" s="1"/>
  <c r="N18" i="36"/>
  <c r="M18" i="36"/>
  <c r="O18" i="36" s="1"/>
  <c r="P18" i="36" s="1"/>
  <c r="L18" i="36"/>
  <c r="K18" i="36"/>
  <c r="J18" i="36"/>
  <c r="I18" i="36"/>
  <c r="H18" i="36"/>
  <c r="G18" i="36"/>
  <c r="F18" i="36"/>
  <c r="E18" i="36"/>
  <c r="D18" i="36"/>
  <c r="O17" i="36"/>
  <c r="P17" i="36"/>
  <c r="O16" i="36"/>
  <c r="P16" i="36" s="1"/>
  <c r="O15" i="36"/>
  <c r="P15" i="36"/>
  <c r="O14" i="36"/>
  <c r="P14" i="36" s="1"/>
  <c r="N13" i="36"/>
  <c r="M13" i="36"/>
  <c r="L13" i="36"/>
  <c r="K13" i="36"/>
  <c r="J13" i="36"/>
  <c r="I13" i="36"/>
  <c r="H13" i="36"/>
  <c r="O13" i="36" s="1"/>
  <c r="P13" i="36" s="1"/>
  <c r="G13" i="36"/>
  <c r="F13" i="36"/>
  <c r="E13" i="36"/>
  <c r="D13" i="36"/>
  <c r="O12" i="36"/>
  <c r="P12" i="36"/>
  <c r="O11" i="36"/>
  <c r="P11" i="36"/>
  <c r="N10" i="36"/>
  <c r="M10" i="36"/>
  <c r="L10" i="36"/>
  <c r="K10" i="36"/>
  <c r="K33" i="36" s="1"/>
  <c r="J10" i="36"/>
  <c r="I10" i="36"/>
  <c r="H10" i="36"/>
  <c r="G10" i="36"/>
  <c r="F10" i="36"/>
  <c r="E10" i="36"/>
  <c r="D10" i="36"/>
  <c r="O9" i="36"/>
  <c r="P9" i="36"/>
  <c r="O8" i="36"/>
  <c r="P8" i="36"/>
  <c r="O7" i="36"/>
  <c r="P7" i="36" s="1"/>
  <c r="O6" i="36"/>
  <c r="P6" i="36"/>
  <c r="N5" i="36"/>
  <c r="M5" i="36"/>
  <c r="L5" i="36"/>
  <c r="L33" i="36" s="1"/>
  <c r="K5" i="36"/>
  <c r="J5" i="36"/>
  <c r="I5" i="36"/>
  <c r="H5" i="36"/>
  <c r="G5" i="36"/>
  <c r="F5" i="36"/>
  <c r="O5" i="36" s="1"/>
  <c r="P5" i="36" s="1"/>
  <c r="E5" i="36"/>
  <c r="D5" i="36"/>
  <c r="E19" i="35"/>
  <c r="H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 s="1"/>
  <c r="N12" i="35"/>
  <c r="O12" i="35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M8" i="35"/>
  <c r="L8" i="35"/>
  <c r="K8" i="35"/>
  <c r="J8" i="35"/>
  <c r="I8" i="35"/>
  <c r="H8" i="35"/>
  <c r="G8" i="35"/>
  <c r="F8" i="35"/>
  <c r="E8" i="35"/>
  <c r="D8" i="35"/>
  <c r="N8" i="35" s="1"/>
  <c r="O8" i="35" s="1"/>
  <c r="N7" i="35"/>
  <c r="O7" i="35"/>
  <c r="N6" i="35"/>
  <c r="O6" i="35" s="1"/>
  <c r="M5" i="35"/>
  <c r="M19" i="35" s="1"/>
  <c r="L5" i="35"/>
  <c r="L19" i="35" s="1"/>
  <c r="K5" i="35"/>
  <c r="K19" i="35" s="1"/>
  <c r="J5" i="35"/>
  <c r="J19" i="35" s="1"/>
  <c r="I5" i="35"/>
  <c r="I19" i="35" s="1"/>
  <c r="H5" i="35"/>
  <c r="G5" i="35"/>
  <c r="G19" i="35" s="1"/>
  <c r="F5" i="35"/>
  <c r="F19" i="35" s="1"/>
  <c r="E5" i="35"/>
  <c r="D5" i="35"/>
  <c r="H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/>
  <c r="M14" i="34"/>
  <c r="L14" i="34"/>
  <c r="K14" i="34"/>
  <c r="J14" i="34"/>
  <c r="I14" i="34"/>
  <c r="H14" i="34"/>
  <c r="N14" i="34" s="1"/>
  <c r="O14" i="34" s="1"/>
  <c r="G14" i="34"/>
  <c r="F14" i="34"/>
  <c r="E14" i="34"/>
  <c r="D14" i="34"/>
  <c r="N13" i="34"/>
  <c r="O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N10" i="34" s="1"/>
  <c r="O10" i="34" s="1"/>
  <c r="D10" i="34"/>
  <c r="N9" i="34"/>
  <c r="O9" i="34" s="1"/>
  <c r="N8" i="34"/>
  <c r="O8" i="34"/>
  <c r="N7" i="34"/>
  <c r="O7" i="34"/>
  <c r="N6" i="34"/>
  <c r="O6" i="34" s="1"/>
  <c r="M5" i="34"/>
  <c r="M22" i="34" s="1"/>
  <c r="L5" i="34"/>
  <c r="L22" i="34" s="1"/>
  <c r="K5" i="34"/>
  <c r="K22" i="34" s="1"/>
  <c r="J5" i="34"/>
  <c r="J22" i="34" s="1"/>
  <c r="I5" i="34"/>
  <c r="I22" i="34" s="1"/>
  <c r="H5" i="34"/>
  <c r="G5" i="34"/>
  <c r="G22" i="34" s="1"/>
  <c r="F5" i="34"/>
  <c r="F22" i="34" s="1"/>
  <c r="E5" i="34"/>
  <c r="E22" i="34" s="1"/>
  <c r="D5" i="34"/>
  <c r="H14" i="33"/>
  <c r="I14" i="33"/>
  <c r="K14" i="33"/>
  <c r="D14" i="33"/>
  <c r="E8" i="33"/>
  <c r="F8" i="33"/>
  <c r="G8" i="33"/>
  <c r="H8" i="33"/>
  <c r="I8" i="33"/>
  <c r="J8" i="33"/>
  <c r="J14" i="33" s="1"/>
  <c r="K8" i="33"/>
  <c r="L8" i="33"/>
  <c r="M8" i="33"/>
  <c r="D8" i="33"/>
  <c r="E5" i="33"/>
  <c r="E14" i="33" s="1"/>
  <c r="F5" i="33"/>
  <c r="F14" i="33" s="1"/>
  <c r="G5" i="33"/>
  <c r="G14" i="33" s="1"/>
  <c r="H5" i="33"/>
  <c r="I5" i="33"/>
  <c r="J5" i="33"/>
  <c r="K5" i="33"/>
  <c r="L5" i="33"/>
  <c r="L14" i="33" s="1"/>
  <c r="M5" i="33"/>
  <c r="M14" i="33" s="1"/>
  <c r="D5" i="33"/>
  <c r="N13" i="33"/>
  <c r="O13" i="33" s="1"/>
  <c r="N12" i="33"/>
  <c r="O12" i="33"/>
  <c r="E11" i="33"/>
  <c r="F11" i="33"/>
  <c r="G11" i="33"/>
  <c r="H11" i="33"/>
  <c r="I11" i="33"/>
  <c r="J11" i="33"/>
  <c r="N11" i="33" s="1"/>
  <c r="O11" i="33" s="1"/>
  <c r="K11" i="33"/>
  <c r="L11" i="33"/>
  <c r="M11" i="33"/>
  <c r="D11" i="33"/>
  <c r="N7" i="33"/>
  <c r="O7" i="33"/>
  <c r="N9" i="33"/>
  <c r="O9" i="33" s="1"/>
  <c r="N10" i="33"/>
  <c r="O10" i="33" s="1"/>
  <c r="N6" i="33"/>
  <c r="O6" i="33"/>
  <c r="N17" i="35"/>
  <c r="O17" i="35" s="1"/>
  <c r="J33" i="36"/>
  <c r="O29" i="36"/>
  <c r="P29" i="36" s="1"/>
  <c r="N33" i="36"/>
  <c r="I33" i="36"/>
  <c r="M33" i="36"/>
  <c r="D33" i="36"/>
  <c r="G33" i="36"/>
  <c r="H33" i="36"/>
  <c r="O35" i="37" l="1"/>
  <c r="P35" i="37" s="1"/>
  <c r="N22" i="34"/>
  <c r="O22" i="34" s="1"/>
  <c r="N14" i="33"/>
  <c r="O14" i="33" s="1"/>
  <c r="N19" i="35"/>
  <c r="O19" i="35" s="1"/>
  <c r="N8" i="33"/>
  <c r="O8" i="33" s="1"/>
  <c r="F33" i="36"/>
  <c r="O33" i="36" s="1"/>
  <c r="P33" i="36" s="1"/>
  <c r="O25" i="36"/>
  <c r="P25" i="36" s="1"/>
  <c r="N5" i="34"/>
  <c r="O5" i="34" s="1"/>
  <c r="N5" i="33"/>
  <c r="O5" i="33" s="1"/>
  <c r="N5" i="35"/>
  <c r="O5" i="35" s="1"/>
  <c r="O10" i="36"/>
  <c r="P10" i="36" s="1"/>
</calcChain>
</file>

<file path=xl/sharedStrings.xml><?xml version="1.0" encoding="utf-8"?>
<sst xmlns="http://schemas.openxmlformats.org/spreadsheetml/2006/main" count="205" uniqueCount="78">
  <si>
    <t>Building Permits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</si>
  <si>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</si>
  <si>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</si>
  <si>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</si>
  <si>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</si>
  <si>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</si>
  <si>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</si>
  <si>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</si>
  <si>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Permits, Fees, and Special Assessments</t>
  </si>
  <si>
    <t>Franchise Fee - Electricity</t>
  </si>
  <si>
    <t>Intergovernmental Revenue</t>
  </si>
  <si>
    <t>Governmental Funds</t>
  </si>
  <si>
    <t>Proprietary Funds</t>
  </si>
  <si>
    <t>Account Total</t>
  </si>
  <si>
    <t>Fiduciary Funds</t>
  </si>
  <si>
    <t>Total - All Account Codes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</si>
  <si>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</si>
  <si>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</si>
  <si>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</si>
  <si>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</si>
  <si>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</si>
  <si>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</si>
  <si>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</si>
  <si>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</si>
  <si>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Compiled from data obtained from the Florida Department of Financial Services, Division of Accounting and Auditing, Bureau of Local Government.</t>
  </si>
  <si>
    <t>State Shared Revenues - General Government - Revenue Sharing Proceeds</t>
  </si>
  <si>
    <t>State Shared Revenues - General Government - Local Government Half-Cent Sales Tax</t>
  </si>
  <si>
    <t>Local Fiscal Year Ended September 30, 2018</t>
  </si>
  <si>
    <t>2018 Municipal Population:</t>
  </si>
  <si>
    <t>Indiantown Revenues Reported by Account Code and Fund Type</t>
  </si>
  <si>
    <t>Local Fiscal Year Ended September 30, 2019</t>
  </si>
  <si>
    <t>Taxes</t>
  </si>
  <si>
    <t>Ad Valorem Taxes</t>
  </si>
  <si>
    <t>First Local Option Fuel Tax (1 to 6 Cents)</t>
  </si>
  <si>
    <t>Communications Services Taxes (Chapter 202, F.S.)</t>
  </si>
  <si>
    <t>Local Business Tax (Chapter 205, F.S.)</t>
  </si>
  <si>
    <t>Impact Fees - Residential - Other</t>
  </si>
  <si>
    <t>State Grant - Economic Environment</t>
  </si>
  <si>
    <t>Other Sources</t>
  </si>
  <si>
    <t>Proceeds - Debt Proceeds</t>
  </si>
  <si>
    <t>2019 Municipal Population:</t>
  </si>
  <si>
    <t>Local Fiscal Year Ended September 30, 2020</t>
  </si>
  <si>
    <t>Federal Grant - Physical Environment - Water Supply System</t>
  </si>
  <si>
    <t>Federal Grant - Physical Environment - Sewer / Wastewater</t>
  </si>
  <si>
    <t>State Grant - General Government</t>
  </si>
  <si>
    <t>Charges for Services</t>
  </si>
  <si>
    <t>General Government - Other General Government Charges and Fees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</si>
  <si>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</si>
  <si>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</si>
  <si>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</si>
  <si>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</si>
  <si>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</si>
  <si>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</si>
  <si>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</si>
  <si>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</si>
  <si>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</si>
  <si>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</si>
  <si>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Other Financial Assistance - Federal Source</t>
  </si>
  <si>
    <t>State Grant - Physical Environment - Water Supply System</t>
  </si>
  <si>
    <t>State Shared Revenues - General Government - Municipal Revenue Sharing Program</t>
  </si>
  <si>
    <t>State Shared Revenues - General Government - Local Government Half-Cent Sales Tax Program</t>
  </si>
  <si>
    <t>General Government - Recording Fees</t>
  </si>
  <si>
    <t>Judgments, Fines, and Forfeits</t>
  </si>
  <si>
    <t>Court-Ordered Judgments and Fines - As Decided by Traffic Court</t>
  </si>
  <si>
    <t>Fines - Local Ordinance Violations</t>
  </si>
  <si>
    <t>Contributions and Donations from Private Sources</t>
  </si>
  <si>
    <t>Non-Operating - Inter-Fund Group Transfers In</t>
  </si>
  <si>
    <t>Contributions from Enterprise Operations</t>
  </si>
  <si>
    <t>Proprietary Non-Operating Sources - State Grants and Donations</t>
  </si>
  <si>
    <t>2021 Municipal Population:</t>
  </si>
  <si>
    <t>Physical Environment - Water Utility</t>
  </si>
  <si>
    <t>Local Fiscal Year Ended September 30, 2022</t>
  </si>
  <si>
    <t>Federal Grant - Physical Environment - Other Physical Environment</t>
  </si>
  <si>
    <t>Federal Grant - American Rescue Plan Act Funds</t>
  </si>
  <si>
    <t>State Grant - Physical Environment - Other Physical Environment</t>
  </si>
  <si>
    <t>Physical Environment - Sewer / Wastewater Utility</t>
  </si>
  <si>
    <t>Physical Environment - Water / Sewer Combination Utility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</si>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</sst>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37" fontId="7" fillId="2" borderId="10" xfId="0" applyNumberFormat="1" applyFont="1" applyFill="1" applyBorder="1" applyAlignment="1" applyProtection="1">
      <alignment horizontal="center" vertical="center" wrapText="1"/>
    </xf>
    <xf numFmtId="37" fontId="7" fillId="2" borderId="11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44" fontId="1" fillId="2" borderId="14" xfId="0" applyNumberFormat="1" applyFont="1" applyFill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37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18" xfId="0" applyNumberFormat="1" applyFont="1" applyFill="1" applyBorder="1" applyAlignment="1" applyProtection="1">
      <alignment vertical="center"/>
    </xf>
    <xf numFmtId="42" fontId="3" fillId="0" borderId="9" xfId="0" applyNumberFormat="1" applyFont="1" applyBorder="1" applyAlignment="1" applyProtection="1">
      <alignment vertical="center"/>
    </xf>
    <xf numFmtId="44" fontId="3" fillId="0" borderId="18" xfId="0" applyNumberFormat="1" applyFont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2" fontId="1" fillId="2" borderId="2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37" fontId="3" fillId="0" borderId="16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18</v>
      </c>
      <c r="B3" s="62"/>
      <c r="C3" s="63"/>
      <c r="D3" s="67" t="s">
        <v>11</v>
      </c>
      <c r="E3" s="68"/>
      <c r="F3" s="68"/>
      <c r="G3" s="68"/>
      <c r="H3" s="69"/>
      <c r="I3" s="67" t="s">
        <v>12</v>
      </c>
      <c r="J3" s="69"/>
      <c r="K3" s="67" t="s">
        <v>14</v>
      </c>
      <c r="L3" s="68"/>
      <c r="M3" s="69"/>
      <c r="N3" s="29"/>
      <c r="O3" s="30"/>
      <c r="P3" s="70" t="s">
        <v>49</v>
      </c>
      <c r="Q3" s="11"/>
      <c r="R3"/>
    </row>
    <row r="4" spans="1:134" ht="32.25" customHeight="1" thickBot="1">
      <c r="A4" s="64"/>
      <c r="B4" s="65"/>
      <c r="C4" s="66"/>
      <c r="D4" s="27" t="s">
        <v>2</v>
      </c>
      <c r="E4" s="27" t="s">
        <v>19</v>
      </c>
      <c r="F4" s="27" t="s">
        <v>20</v>
      </c>
      <c r="G4" s="27" t="s">
        <v>21</v>
      </c>
      <c r="H4" s="27" t="s">
        <v>3</v>
      </c>
      <c r="I4" s="27" t="s">
        <v>4</v>
      </c>
      <c r="J4" s="28" t="s">
        <v>22</v>
      </c>
      <c r="K4" s="28" t="s">
        <v>5</v>
      </c>
      <c r="L4" s="28" t="s">
        <v>6</v>
      </c>
      <c r="M4" s="28" t="s">
        <v>50</v>
      </c>
      <c r="N4" s="28" t="s">
        <v>7</v>
      </c>
      <c r="O4" s="28" t="s">
        <v>51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40" t="s">
        <v>52</v>
      </c>
      <c r="B5" s="41"/>
      <c r="C5" s="41"/>
      <c r="D5" s="42">
        <f>SUM(D6:D9)</f>
        <v>3667795</v>
      </c>
      <c r="E5" s="42">
        <f>SUM(E6:E9)</f>
        <v>0</v>
      </c>
      <c r="F5" s="42">
        <f>SUM(F6:F9)</f>
        <v>0</v>
      </c>
      <c r="G5" s="42">
        <f>SUM(G6:G9)</f>
        <v>0</v>
      </c>
      <c r="H5" s="42">
        <f>SUM(H6:H9)</f>
        <v>0</v>
      </c>
      <c r="I5" s="42">
        <f>SUM(I6:I9)</f>
        <v>0</v>
      </c>
      <c r="J5" s="42">
        <f>SUM(J6:J9)</f>
        <v>0</v>
      </c>
      <c r="K5" s="42">
        <f>SUM(K6:K9)</f>
        <v>0</v>
      </c>
      <c r="L5" s="42">
        <f>SUM(L6:L9)</f>
        <v>0</v>
      </c>
      <c r="M5" s="42">
        <f>SUM(M6:M9)</f>
        <v>0</v>
      </c>
      <c r="N5" s="42">
        <f>SUM(N6:N9)</f>
        <v>0</v>
      </c>
      <c r="O5" s="43">
        <f>SUM(D5:N5)</f>
        <v>3667795</v>
      </c>
      <c r="P5" s="44">
        <f>(O5/P$37)</f>
        <v>556.56980273141119</v>
      </c>
      <c r="Q5" s="6"/>
    </row>
    <row r="6" spans="1:134">
      <c r="A6" s="12"/>
      <c r="B6" s="22">
        <v>311</v>
      </c>
      <c r="C6" s="19" t="s">
        <v>32</v>
      </c>
      <c r="D6" s="38">
        <v>3219674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f>SUM(D6:N6)</f>
        <v>3219674</v>
      </c>
      <c r="P6" s="39">
        <f>(O6/P$37)</f>
        <v>488.56965098634294</v>
      </c>
      <c r="Q6" s="9"/>
    </row>
    <row r="7" spans="1:134">
      <c r="A7" s="12"/>
      <c r="B7" s="22">
        <v>312.41000000000003</v>
      </c>
      <c r="C7" s="19" t="s">
        <v>53</v>
      </c>
      <c r="D7" s="38">
        <v>378635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f t="shared" ref="O7:O9" si="0">SUM(D7:N7)</f>
        <v>378635</v>
      </c>
      <c r="P7" s="39">
        <f>(O7/P$37)</f>
        <v>57.455993930197266</v>
      </c>
      <c r="Q7" s="9"/>
    </row>
    <row r="8" spans="1:134">
      <c r="A8" s="12"/>
      <c r="B8" s="22">
        <v>315.10000000000002</v>
      </c>
      <c r="C8" s="19" t="s">
        <v>54</v>
      </c>
      <c r="D8" s="38">
        <v>65891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f t="shared" si="0"/>
        <v>65891</v>
      </c>
      <c r="P8" s="39">
        <f>(O8/P$37)</f>
        <v>9.9986342943854325</v>
      </c>
      <c r="Q8" s="9"/>
    </row>
    <row r="9" spans="1:134">
      <c r="A9" s="12"/>
      <c r="B9" s="22">
        <v>316</v>
      </c>
      <c r="C9" s="19" t="s">
        <v>35</v>
      </c>
      <c r="D9" s="38">
        <v>3595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f t="shared" si="0"/>
        <v>3595</v>
      </c>
      <c r="P9" s="39">
        <f>(O9/P$37)</f>
        <v>0.54552352048558417</v>
      </c>
      <c r="Q9" s="9"/>
    </row>
    <row r="10" spans="1:134" ht="15.75">
      <c r="A10" s="23" t="s">
        <v>8</v>
      </c>
      <c r="B10" s="24"/>
      <c r="C10" s="25"/>
      <c r="D10" s="26">
        <f>SUM(D11:D12)</f>
        <v>716846</v>
      </c>
      <c r="E10" s="26">
        <f>SUM(E11:E12)</f>
        <v>0</v>
      </c>
      <c r="F10" s="26">
        <f>SUM(F11:F12)</f>
        <v>0</v>
      </c>
      <c r="G10" s="26">
        <f>SUM(G11:G12)</f>
        <v>0</v>
      </c>
      <c r="H10" s="26">
        <f>SUM(H11:H12)</f>
        <v>0</v>
      </c>
      <c r="I10" s="26">
        <f>SUM(I11:I12)</f>
        <v>0</v>
      </c>
      <c r="J10" s="26">
        <f>SUM(J11:J12)</f>
        <v>0</v>
      </c>
      <c r="K10" s="26">
        <f>SUM(K11:K12)</f>
        <v>0</v>
      </c>
      <c r="L10" s="26">
        <f>SUM(L11:L12)</f>
        <v>0</v>
      </c>
      <c r="M10" s="26">
        <f>SUM(M11:M12)</f>
        <v>0</v>
      </c>
      <c r="N10" s="26">
        <f>SUM(N11:N12)</f>
        <v>0</v>
      </c>
      <c r="O10" s="36">
        <f>SUM(D10:N10)</f>
        <v>716846</v>
      </c>
      <c r="P10" s="37">
        <f>(O10/P$37)</f>
        <v>108.77784522003034</v>
      </c>
      <c r="Q10" s="10"/>
    </row>
    <row r="11" spans="1:134">
      <c r="A11" s="12"/>
      <c r="B11" s="22">
        <v>322</v>
      </c>
      <c r="C11" s="19" t="s">
        <v>55</v>
      </c>
      <c r="D11" s="38">
        <v>285030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f>SUM(D11:N11)</f>
        <v>285030</v>
      </c>
      <c r="P11" s="39">
        <f>(O11/P$37)</f>
        <v>43.251896813353568</v>
      </c>
      <c r="Q11" s="9"/>
    </row>
    <row r="12" spans="1:134">
      <c r="A12" s="12"/>
      <c r="B12" s="22">
        <v>323.10000000000002</v>
      </c>
      <c r="C12" s="19" t="s">
        <v>9</v>
      </c>
      <c r="D12" s="38">
        <v>431816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f t="shared" ref="O12" si="1">SUM(D12:N12)</f>
        <v>431816</v>
      </c>
      <c r="P12" s="39">
        <f>(O12/P$37)</f>
        <v>65.52594840667679</v>
      </c>
      <c r="Q12" s="9"/>
    </row>
    <row r="13" spans="1:134" ht="15.75">
      <c r="A13" s="23" t="s">
        <v>56</v>
      </c>
      <c r="B13" s="24"/>
      <c r="C13" s="25"/>
      <c r="D13" s="26">
        <f>SUM(D14:D19)</f>
        <v>3010188</v>
      </c>
      <c r="E13" s="26">
        <f>SUM(E14:E19)</f>
        <v>432088</v>
      </c>
      <c r="F13" s="26">
        <f>SUM(F14:F19)</f>
        <v>0</v>
      </c>
      <c r="G13" s="26">
        <f>SUM(G14:G19)</f>
        <v>0</v>
      </c>
      <c r="H13" s="26">
        <f>SUM(H14:H19)</f>
        <v>0</v>
      </c>
      <c r="I13" s="26">
        <f>SUM(I14:I19)</f>
        <v>59776</v>
      </c>
      <c r="J13" s="26">
        <f>SUM(J14:J19)</f>
        <v>0</v>
      </c>
      <c r="K13" s="26">
        <f>SUM(K14:K19)</f>
        <v>0</v>
      </c>
      <c r="L13" s="26">
        <f>SUM(L14:L19)</f>
        <v>0</v>
      </c>
      <c r="M13" s="26">
        <f>SUM(M14:M19)</f>
        <v>0</v>
      </c>
      <c r="N13" s="26">
        <f>SUM(N14:N19)</f>
        <v>0</v>
      </c>
      <c r="O13" s="36">
        <f>SUM(D13:N13)</f>
        <v>3502052</v>
      </c>
      <c r="P13" s="37">
        <f>(O13/P$37)</f>
        <v>531.41911987860396</v>
      </c>
      <c r="Q13" s="10"/>
    </row>
    <row r="14" spans="1:134">
      <c r="A14" s="12"/>
      <c r="B14" s="22">
        <v>331.39</v>
      </c>
      <c r="C14" s="19" t="s">
        <v>72</v>
      </c>
      <c r="D14" s="38">
        <v>12033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 t="shared" ref="O14:O19" si="2">SUM(D14:N14)</f>
        <v>12033</v>
      </c>
      <c r="P14" s="39">
        <f>(O14/P$37)</f>
        <v>1.825948406676783</v>
      </c>
      <c r="Q14" s="9"/>
    </row>
    <row r="15" spans="1:134">
      <c r="A15" s="12"/>
      <c r="B15" s="22">
        <v>331.51</v>
      </c>
      <c r="C15" s="19" t="s">
        <v>73</v>
      </c>
      <c r="D15" s="38">
        <v>0</v>
      </c>
      <c r="E15" s="38">
        <v>432088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f t="shared" si="2"/>
        <v>432088</v>
      </c>
      <c r="P15" s="39">
        <f>(O15/P$37)</f>
        <v>65.567223065250374</v>
      </c>
      <c r="Q15" s="9"/>
    </row>
    <row r="16" spans="1:134">
      <c r="A16" s="12"/>
      <c r="B16" s="22">
        <v>334.31</v>
      </c>
      <c r="C16" s="19" t="s">
        <v>58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59776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2"/>
        <v>59776</v>
      </c>
      <c r="P16" s="39">
        <f>(O16/P$37)</f>
        <v>9.07071320182094</v>
      </c>
      <c r="Q16" s="9"/>
    </row>
    <row r="17" spans="1:17">
      <c r="A17" s="12"/>
      <c r="B17" s="22">
        <v>334.39</v>
      </c>
      <c r="C17" s="19" t="s">
        <v>74</v>
      </c>
      <c r="D17" s="38">
        <v>1826273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f t="shared" si="2"/>
        <v>1826273</v>
      </c>
      <c r="P17" s="39">
        <f>(O17/P$37)</f>
        <v>277.12792109256446</v>
      </c>
      <c r="Q17" s="9"/>
    </row>
    <row r="18" spans="1:17">
      <c r="A18" s="12"/>
      <c r="B18" s="22">
        <v>335.125</v>
      </c>
      <c r="C18" s="19" t="s">
        <v>59</v>
      </c>
      <c r="D18" s="38">
        <v>207747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2"/>
        <v>207747</v>
      </c>
      <c r="P18" s="39">
        <f>(O18/P$37)</f>
        <v>31.524582701062215</v>
      </c>
      <c r="Q18" s="9"/>
    </row>
    <row r="19" spans="1:17">
      <c r="A19" s="12"/>
      <c r="B19" s="22">
        <v>335.18</v>
      </c>
      <c r="C19" s="19" t="s">
        <v>60</v>
      </c>
      <c r="D19" s="38">
        <v>964135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f t="shared" si="2"/>
        <v>964135</v>
      </c>
      <c r="P19" s="39">
        <f>(O19/P$37)</f>
        <v>146.30273141122913</v>
      </c>
      <c r="Q19" s="9"/>
    </row>
    <row r="20" spans="1:17" ht="15.75">
      <c r="A20" s="23" t="s">
        <v>45</v>
      </c>
      <c r="B20" s="24"/>
      <c r="C20" s="25"/>
      <c r="D20" s="26">
        <f>SUM(D21:D25)</f>
        <v>155109</v>
      </c>
      <c r="E20" s="26">
        <f>SUM(E21:E25)</f>
        <v>0</v>
      </c>
      <c r="F20" s="26">
        <f>SUM(F21:F25)</f>
        <v>0</v>
      </c>
      <c r="G20" s="26">
        <f>SUM(G21:G25)</f>
        <v>0</v>
      </c>
      <c r="H20" s="26">
        <f>SUM(H21:H25)</f>
        <v>0</v>
      </c>
      <c r="I20" s="26">
        <f>SUM(I21:I25)</f>
        <v>2430340</v>
      </c>
      <c r="J20" s="26">
        <f>SUM(J21:J25)</f>
        <v>0</v>
      </c>
      <c r="K20" s="26">
        <f>SUM(K21:K25)</f>
        <v>0</v>
      </c>
      <c r="L20" s="26">
        <f>SUM(L21:L25)</f>
        <v>0</v>
      </c>
      <c r="M20" s="26">
        <f>SUM(M21:M25)</f>
        <v>0</v>
      </c>
      <c r="N20" s="26">
        <f>SUM(N21:N25)</f>
        <v>0</v>
      </c>
      <c r="O20" s="26">
        <f>SUM(D20:N20)</f>
        <v>2585449</v>
      </c>
      <c r="P20" s="37">
        <f>(O20/P$37)</f>
        <v>392.32913505311075</v>
      </c>
      <c r="Q20" s="10"/>
    </row>
    <row r="21" spans="1:17">
      <c r="A21" s="12"/>
      <c r="B21" s="22">
        <v>341.1</v>
      </c>
      <c r="C21" s="19" t="s">
        <v>61</v>
      </c>
      <c r="D21" s="38">
        <v>155109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f>SUM(D21:N21)</f>
        <v>155109</v>
      </c>
      <c r="P21" s="39">
        <f>(O21/P$37)</f>
        <v>23.537025796661609</v>
      </c>
      <c r="Q21" s="9"/>
    </row>
    <row r="22" spans="1:17">
      <c r="A22" s="12"/>
      <c r="B22" s="22">
        <v>341.9</v>
      </c>
      <c r="C22" s="19" t="s">
        <v>46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45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f t="shared" ref="O22:O25" si="3">SUM(D22:N22)</f>
        <v>45</v>
      </c>
      <c r="P22" s="39">
        <f>(O22/P$37)</f>
        <v>6.828528072837633E-3</v>
      </c>
      <c r="Q22" s="9"/>
    </row>
    <row r="23" spans="1:17">
      <c r="A23" s="12"/>
      <c r="B23" s="22">
        <v>343.3</v>
      </c>
      <c r="C23" s="19" t="s">
        <v>70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903177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f t="shared" si="3"/>
        <v>903177</v>
      </c>
      <c r="P23" s="39">
        <f>(O23/P$37)</f>
        <v>137.05265553869501</v>
      </c>
      <c r="Q23" s="9"/>
    </row>
    <row r="24" spans="1:17">
      <c r="A24" s="12"/>
      <c r="B24" s="22">
        <v>343.5</v>
      </c>
      <c r="C24" s="19" t="s">
        <v>75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1251728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f t="shared" si="3"/>
        <v>1251728</v>
      </c>
      <c r="P24" s="39">
        <f>(O24/P$37)</f>
        <v>189.94355083459789</v>
      </c>
      <c r="Q24" s="9"/>
    </row>
    <row r="25" spans="1:17">
      <c r="A25" s="12"/>
      <c r="B25" s="22">
        <v>343.6</v>
      </c>
      <c r="C25" s="19" t="s">
        <v>76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275390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f t="shared" si="3"/>
        <v>275390</v>
      </c>
      <c r="P25" s="39">
        <f>(O25/P$37)</f>
        <v>41.789074355083457</v>
      </c>
      <c r="Q25" s="9"/>
    </row>
    <row r="26" spans="1:17" ht="15.75">
      <c r="A26" s="23" t="s">
        <v>62</v>
      </c>
      <c r="B26" s="24"/>
      <c r="C26" s="25"/>
      <c r="D26" s="26">
        <f>SUM(D27:D28)</f>
        <v>36963</v>
      </c>
      <c r="E26" s="26">
        <f>SUM(E27:E28)</f>
        <v>0</v>
      </c>
      <c r="F26" s="26">
        <f>SUM(F27:F28)</f>
        <v>0</v>
      </c>
      <c r="G26" s="26">
        <f>SUM(G27:G28)</f>
        <v>0</v>
      </c>
      <c r="H26" s="26">
        <f>SUM(H27:H28)</f>
        <v>0</v>
      </c>
      <c r="I26" s="26">
        <f>SUM(I27:I28)</f>
        <v>0</v>
      </c>
      <c r="J26" s="26">
        <f>SUM(J27:J28)</f>
        <v>0</v>
      </c>
      <c r="K26" s="26">
        <f>SUM(K27:K28)</f>
        <v>0</v>
      </c>
      <c r="L26" s="26">
        <f>SUM(L27:L28)</f>
        <v>0</v>
      </c>
      <c r="M26" s="26">
        <f>SUM(M27:M28)</f>
        <v>0</v>
      </c>
      <c r="N26" s="26">
        <f>SUM(N27:N28)</f>
        <v>0</v>
      </c>
      <c r="O26" s="26">
        <f>SUM(D26:N26)</f>
        <v>36963</v>
      </c>
      <c r="P26" s="37">
        <f>(O26/P$37)</f>
        <v>5.6089529590288318</v>
      </c>
      <c r="Q26" s="10"/>
    </row>
    <row r="27" spans="1:17">
      <c r="A27" s="45"/>
      <c r="B27" s="46">
        <v>351.5</v>
      </c>
      <c r="C27" s="47" t="s">
        <v>63</v>
      </c>
      <c r="D27" s="38">
        <v>1350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f t="shared" ref="O27:O28" si="4">SUM(D27:N27)</f>
        <v>1350</v>
      </c>
      <c r="P27" s="39">
        <f>(O27/P$37)</f>
        <v>0.20485584218512898</v>
      </c>
      <c r="Q27" s="9"/>
    </row>
    <row r="28" spans="1:17">
      <c r="A28" s="45"/>
      <c r="B28" s="46">
        <v>354</v>
      </c>
      <c r="C28" s="47" t="s">
        <v>64</v>
      </c>
      <c r="D28" s="38">
        <v>35613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f t="shared" si="4"/>
        <v>35613</v>
      </c>
      <c r="P28" s="39">
        <f>(O28/P$37)</f>
        <v>5.4040971168437029</v>
      </c>
      <c r="Q28" s="9"/>
    </row>
    <row r="29" spans="1:17" ht="15.75">
      <c r="A29" s="23" t="s">
        <v>1</v>
      </c>
      <c r="B29" s="24"/>
      <c r="C29" s="25"/>
      <c r="D29" s="26">
        <f>SUM(D30:D31)</f>
        <v>55290</v>
      </c>
      <c r="E29" s="26">
        <f>SUM(E30:E31)</f>
        <v>377</v>
      </c>
      <c r="F29" s="26">
        <f>SUM(F30:F31)</f>
        <v>0</v>
      </c>
      <c r="G29" s="26">
        <f>SUM(G30:G31)</f>
        <v>0</v>
      </c>
      <c r="H29" s="26">
        <f>SUM(H30:H31)</f>
        <v>0</v>
      </c>
      <c r="I29" s="26">
        <f>SUM(I30:I31)</f>
        <v>3044</v>
      </c>
      <c r="J29" s="26">
        <f>SUM(J30:J31)</f>
        <v>0</v>
      </c>
      <c r="K29" s="26">
        <f>SUM(K30:K31)</f>
        <v>0</v>
      </c>
      <c r="L29" s="26">
        <f>SUM(L30:L31)</f>
        <v>0</v>
      </c>
      <c r="M29" s="26">
        <f>SUM(M30:M31)</f>
        <v>0</v>
      </c>
      <c r="N29" s="26">
        <f>SUM(N30:N31)</f>
        <v>0</v>
      </c>
      <c r="O29" s="26">
        <f>SUM(D29:N29)</f>
        <v>58711</v>
      </c>
      <c r="P29" s="37">
        <f>(O29/P$37)</f>
        <v>8.9091047040971176</v>
      </c>
      <c r="Q29" s="10"/>
    </row>
    <row r="30" spans="1:17">
      <c r="A30" s="12"/>
      <c r="B30" s="22">
        <v>361.1</v>
      </c>
      <c r="C30" s="19" t="s">
        <v>16</v>
      </c>
      <c r="D30" s="38">
        <v>5332</v>
      </c>
      <c r="E30" s="38">
        <v>377</v>
      </c>
      <c r="F30" s="38">
        <v>0</v>
      </c>
      <c r="G30" s="38">
        <v>0</v>
      </c>
      <c r="H30" s="38">
        <v>0</v>
      </c>
      <c r="I30" s="38">
        <v>90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f>SUM(D30:N30)</f>
        <v>5799</v>
      </c>
      <c r="P30" s="39">
        <f>(O30/P$37)</f>
        <v>0.87996965098634294</v>
      </c>
      <c r="Q30" s="9"/>
    </row>
    <row r="31" spans="1:17">
      <c r="A31" s="12"/>
      <c r="B31" s="22">
        <v>369.9</v>
      </c>
      <c r="C31" s="19" t="s">
        <v>17</v>
      </c>
      <c r="D31" s="38">
        <v>49958</v>
      </c>
      <c r="E31" s="38">
        <v>0</v>
      </c>
      <c r="F31" s="38">
        <v>0</v>
      </c>
      <c r="G31" s="38">
        <v>0</v>
      </c>
      <c r="H31" s="38">
        <v>0</v>
      </c>
      <c r="I31" s="38">
        <v>2954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f t="shared" ref="O31:O34" si="5">SUM(D31:N31)</f>
        <v>52912</v>
      </c>
      <c r="P31" s="39">
        <f>(O31/P$37)</f>
        <v>8.0291350531107746</v>
      </c>
      <c r="Q31" s="9"/>
    </row>
    <row r="32" spans="1:17" ht="15.75">
      <c r="A32" s="23" t="s">
        <v>38</v>
      </c>
      <c r="B32" s="24"/>
      <c r="C32" s="25"/>
      <c r="D32" s="26">
        <f>SUM(D33:D34)</f>
        <v>0</v>
      </c>
      <c r="E32" s="26">
        <f>SUM(E33:E34)</f>
        <v>0</v>
      </c>
      <c r="F32" s="26">
        <f>SUM(F33:F34)</f>
        <v>0</v>
      </c>
      <c r="G32" s="26">
        <f>SUM(G33:G34)</f>
        <v>1297</v>
      </c>
      <c r="H32" s="26">
        <f>SUM(H33:H34)</f>
        <v>0</v>
      </c>
      <c r="I32" s="26">
        <f>SUM(I33:I34)</f>
        <v>984345</v>
      </c>
      <c r="J32" s="26">
        <f>SUM(J33:J34)</f>
        <v>0</v>
      </c>
      <c r="K32" s="26">
        <f>SUM(K33:K34)</f>
        <v>0</v>
      </c>
      <c r="L32" s="26">
        <f>SUM(L33:L34)</f>
        <v>0</v>
      </c>
      <c r="M32" s="26">
        <f>SUM(M33:M34)</f>
        <v>0</v>
      </c>
      <c r="N32" s="26">
        <f>SUM(N33:N34)</f>
        <v>0</v>
      </c>
      <c r="O32" s="26">
        <f t="shared" si="5"/>
        <v>985642</v>
      </c>
      <c r="P32" s="37">
        <f>(O32/P$37)</f>
        <v>149.56631259484067</v>
      </c>
      <c r="Q32" s="9"/>
    </row>
    <row r="33" spans="1:120">
      <c r="A33" s="12"/>
      <c r="B33" s="22">
        <v>381</v>
      </c>
      <c r="C33" s="19" t="s">
        <v>66</v>
      </c>
      <c r="D33" s="38">
        <v>0</v>
      </c>
      <c r="E33" s="38">
        <v>0</v>
      </c>
      <c r="F33" s="38">
        <v>0</v>
      </c>
      <c r="G33" s="38">
        <v>1297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f t="shared" si="5"/>
        <v>1297</v>
      </c>
      <c r="P33" s="39">
        <f>(O33/P$37)</f>
        <v>0.1968133535660091</v>
      </c>
      <c r="Q33" s="9"/>
    </row>
    <row r="34" spans="1:120" ht="15.75" thickBot="1">
      <c r="A34" s="12"/>
      <c r="B34" s="22">
        <v>389.3</v>
      </c>
      <c r="C34" s="19" t="s">
        <v>68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984345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f t="shared" si="5"/>
        <v>984345</v>
      </c>
      <c r="P34" s="39">
        <f>(O34/P$37)</f>
        <v>149.36949924127467</v>
      </c>
      <c r="Q34" s="9"/>
    </row>
    <row r="35" spans="1:120" ht="16.5" thickBot="1">
      <c r="A35" s="13" t="s">
        <v>15</v>
      </c>
      <c r="B35" s="21"/>
      <c r="C35" s="20"/>
      <c r="D35" s="14">
        <f>SUM(D5,D10,D13,D20,D26,D29,D32)</f>
        <v>7642191</v>
      </c>
      <c r="E35" s="14">
        <f>SUM(E5,E10,E13,E20,E26,E29,E32)</f>
        <v>432465</v>
      </c>
      <c r="F35" s="14">
        <f>SUM(F5,F10,F13,F20,F26,F29,F32)</f>
        <v>0</v>
      </c>
      <c r="G35" s="14">
        <f>SUM(G5,G10,G13,G20,G26,G29,G32)</f>
        <v>1297</v>
      </c>
      <c r="H35" s="14">
        <f>SUM(H5,H10,H13,H20,H26,H29,H32)</f>
        <v>0</v>
      </c>
      <c r="I35" s="14">
        <f>SUM(I5,I10,I13,I20,I26,I29,I32)</f>
        <v>3477505</v>
      </c>
      <c r="J35" s="14">
        <f>SUM(J5,J10,J13,J20,J26,J29,J32)</f>
        <v>0</v>
      </c>
      <c r="K35" s="14">
        <f>SUM(K5,K10,K13,K20,K26,K29,K32)</f>
        <v>0</v>
      </c>
      <c r="L35" s="14">
        <f>SUM(L5,L10,L13,L20,L26,L29,L32)</f>
        <v>0</v>
      </c>
      <c r="M35" s="14">
        <f>SUM(M5,M10,M13,M20,M26,M29,M32)</f>
        <v>0</v>
      </c>
      <c r="N35" s="14">
        <f>SUM(N5,N10,N13,N20,N26,N29,N32)</f>
        <v>0</v>
      </c>
      <c r="O35" s="14">
        <f>SUM(D35:N35)</f>
        <v>11553458</v>
      </c>
      <c r="P35" s="31">
        <f>(O35/P$37)</f>
        <v>1753.1802731411228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</row>
    <row r="37" spans="1:120">
      <c r="A37" s="32"/>
      <c r="B37" s="33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48" t="s">
        <v>77</v>
      </c>
      <c r="N37" s="48"/>
      <c r="O37" s="48"/>
      <c r="P37" s="35">
        <v>6590</v>
      </c>
    </row>
    <row r="38" spans="1:1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20" ht="15.75" customHeight="1" thickBot="1">
      <c r="A39" s="52" t="s">
        <v>24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18</v>
      </c>
      <c r="B3" s="62"/>
      <c r="C3" s="63"/>
      <c r="D3" s="67" t="s">
        <v>11</v>
      </c>
      <c r="E3" s="68"/>
      <c r="F3" s="68"/>
      <c r="G3" s="68"/>
      <c r="H3" s="69"/>
      <c r="I3" s="67" t="s">
        <v>12</v>
      </c>
      <c r="J3" s="69"/>
      <c r="K3" s="67" t="s">
        <v>14</v>
      </c>
      <c r="L3" s="68"/>
      <c r="M3" s="69"/>
      <c r="N3" s="29"/>
      <c r="O3" s="30"/>
      <c r="P3" s="70" t="s">
        <v>49</v>
      </c>
      <c r="Q3" s="11"/>
      <c r="R3"/>
    </row>
    <row r="4" spans="1:134" ht="32.25" customHeight="1" thickBot="1">
      <c r="A4" s="64"/>
      <c r="B4" s="65"/>
      <c r="C4" s="66"/>
      <c r="D4" s="27" t="s">
        <v>2</v>
      </c>
      <c r="E4" s="27" t="s">
        <v>19</v>
      </c>
      <c r="F4" s="27" t="s">
        <v>20</v>
      </c>
      <c r="G4" s="27" t="s">
        <v>21</v>
      </c>
      <c r="H4" s="27" t="s">
        <v>3</v>
      </c>
      <c r="I4" s="27" t="s">
        <v>4</v>
      </c>
      <c r="J4" s="28" t="s">
        <v>22</v>
      </c>
      <c r="K4" s="28" t="s">
        <v>5</v>
      </c>
      <c r="L4" s="28" t="s">
        <v>6</v>
      </c>
      <c r="M4" s="28" t="s">
        <v>50</v>
      </c>
      <c r="N4" s="28" t="s">
        <v>7</v>
      </c>
      <c r="O4" s="28" t="s">
        <v>51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40" t="s">
        <v>52</v>
      </c>
      <c r="B5" s="41"/>
      <c r="C5" s="41"/>
      <c r="D5" s="42">
        <f t="shared" ref="D5:N5" si="0">SUM(D6:D9)</f>
        <v>3705675</v>
      </c>
      <c r="E5" s="42">
        <f t="shared" si="0"/>
        <v>0</v>
      </c>
      <c r="F5" s="42">
        <f t="shared" si="0"/>
        <v>0</v>
      </c>
      <c r="G5" s="42">
        <f t="shared" si="0"/>
        <v>0</v>
      </c>
      <c r="H5" s="42">
        <f t="shared" si="0"/>
        <v>0</v>
      </c>
      <c r="I5" s="42">
        <f t="shared" si="0"/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3">
        <f t="shared" ref="O5:O33" si="1">SUM(D5:N5)</f>
        <v>3705675</v>
      </c>
      <c r="P5" s="44">
        <f t="shared" ref="P5:P33" si="2">(O5/P$35)</f>
        <v>563.17249240121578</v>
      </c>
      <c r="Q5" s="6"/>
    </row>
    <row r="6" spans="1:134">
      <c r="A6" s="12"/>
      <c r="B6" s="22">
        <v>311</v>
      </c>
      <c r="C6" s="19" t="s">
        <v>32</v>
      </c>
      <c r="D6" s="38">
        <v>3264450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f t="shared" si="1"/>
        <v>3264450</v>
      </c>
      <c r="P6" s="39">
        <f t="shared" si="2"/>
        <v>496.11702127659572</v>
      </c>
      <c r="Q6" s="9"/>
    </row>
    <row r="7" spans="1:134">
      <c r="A7" s="12"/>
      <c r="B7" s="22">
        <v>312.41000000000003</v>
      </c>
      <c r="C7" s="19" t="s">
        <v>53</v>
      </c>
      <c r="D7" s="38">
        <v>359450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f t="shared" si="1"/>
        <v>359450</v>
      </c>
      <c r="P7" s="39">
        <f t="shared" si="2"/>
        <v>54.627659574468083</v>
      </c>
      <c r="Q7" s="9"/>
    </row>
    <row r="8" spans="1:134">
      <c r="A8" s="12"/>
      <c r="B8" s="22">
        <v>315.10000000000002</v>
      </c>
      <c r="C8" s="19" t="s">
        <v>54</v>
      </c>
      <c r="D8" s="38">
        <v>68864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f t="shared" si="1"/>
        <v>68864</v>
      </c>
      <c r="P8" s="39">
        <f t="shared" si="2"/>
        <v>10.46565349544073</v>
      </c>
      <c r="Q8" s="9"/>
    </row>
    <row r="9" spans="1:134">
      <c r="A9" s="12"/>
      <c r="B9" s="22">
        <v>316</v>
      </c>
      <c r="C9" s="19" t="s">
        <v>35</v>
      </c>
      <c r="D9" s="38">
        <v>12911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f t="shared" si="1"/>
        <v>12911</v>
      </c>
      <c r="P9" s="39">
        <f t="shared" si="2"/>
        <v>1.9621580547112463</v>
      </c>
      <c r="Q9" s="9"/>
    </row>
    <row r="10" spans="1:134" ht="15.75">
      <c r="A10" s="23" t="s">
        <v>8</v>
      </c>
      <c r="B10" s="24"/>
      <c r="C10" s="25"/>
      <c r="D10" s="26">
        <f t="shared" ref="D10:N10" si="3">SUM(D11:D12)</f>
        <v>509137</v>
      </c>
      <c r="E10" s="26">
        <f t="shared" si="3"/>
        <v>0</v>
      </c>
      <c r="F10" s="26">
        <f t="shared" si="3"/>
        <v>0</v>
      </c>
      <c r="G10" s="26">
        <f t="shared" si="3"/>
        <v>0</v>
      </c>
      <c r="H10" s="26">
        <f t="shared" si="3"/>
        <v>0</v>
      </c>
      <c r="I10" s="26">
        <f t="shared" si="3"/>
        <v>0</v>
      </c>
      <c r="J10" s="26">
        <f t="shared" si="3"/>
        <v>0</v>
      </c>
      <c r="K10" s="26">
        <f t="shared" si="3"/>
        <v>0</v>
      </c>
      <c r="L10" s="26">
        <f t="shared" si="3"/>
        <v>0</v>
      </c>
      <c r="M10" s="26">
        <f t="shared" si="3"/>
        <v>0</v>
      </c>
      <c r="N10" s="26">
        <f t="shared" si="3"/>
        <v>0</v>
      </c>
      <c r="O10" s="36">
        <f t="shared" si="1"/>
        <v>509137</v>
      </c>
      <c r="P10" s="37">
        <f t="shared" si="2"/>
        <v>77.376443768996964</v>
      </c>
      <c r="Q10" s="10"/>
    </row>
    <row r="11" spans="1:134">
      <c r="A11" s="12"/>
      <c r="B11" s="22">
        <v>322</v>
      </c>
      <c r="C11" s="19" t="s">
        <v>55</v>
      </c>
      <c r="D11" s="38">
        <v>196630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f t="shared" si="1"/>
        <v>196630</v>
      </c>
      <c r="P11" s="39">
        <f t="shared" si="2"/>
        <v>29.882978723404257</v>
      </c>
      <c r="Q11" s="9"/>
    </row>
    <row r="12" spans="1:134">
      <c r="A12" s="12"/>
      <c r="B12" s="22">
        <v>323.10000000000002</v>
      </c>
      <c r="C12" s="19" t="s">
        <v>9</v>
      </c>
      <c r="D12" s="38">
        <v>312507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f t="shared" si="1"/>
        <v>312507</v>
      </c>
      <c r="P12" s="39">
        <f t="shared" si="2"/>
        <v>47.493465045592707</v>
      </c>
      <c r="Q12" s="9"/>
    </row>
    <row r="13" spans="1:134" ht="15.75">
      <c r="A13" s="23" t="s">
        <v>56</v>
      </c>
      <c r="B13" s="24"/>
      <c r="C13" s="25"/>
      <c r="D13" s="26">
        <f t="shared" ref="D13:N13" si="4">SUM(D14:D17)</f>
        <v>1268856</v>
      </c>
      <c r="E13" s="26">
        <f t="shared" si="4"/>
        <v>0</v>
      </c>
      <c r="F13" s="26">
        <f t="shared" si="4"/>
        <v>0</v>
      </c>
      <c r="G13" s="26">
        <f t="shared" si="4"/>
        <v>0</v>
      </c>
      <c r="H13" s="26">
        <f t="shared" si="4"/>
        <v>0</v>
      </c>
      <c r="I13" s="26">
        <f t="shared" si="4"/>
        <v>0</v>
      </c>
      <c r="J13" s="26">
        <f t="shared" si="4"/>
        <v>0</v>
      </c>
      <c r="K13" s="26">
        <f t="shared" si="4"/>
        <v>0</v>
      </c>
      <c r="L13" s="26">
        <f t="shared" si="4"/>
        <v>0</v>
      </c>
      <c r="M13" s="26">
        <f t="shared" si="4"/>
        <v>0</v>
      </c>
      <c r="N13" s="26">
        <f t="shared" si="4"/>
        <v>0</v>
      </c>
      <c r="O13" s="36">
        <f t="shared" si="1"/>
        <v>1268856</v>
      </c>
      <c r="P13" s="37">
        <f t="shared" si="2"/>
        <v>192.83525835866263</v>
      </c>
      <c r="Q13" s="10"/>
    </row>
    <row r="14" spans="1:134">
      <c r="A14" s="12"/>
      <c r="B14" s="22">
        <v>332</v>
      </c>
      <c r="C14" s="19" t="s">
        <v>57</v>
      </c>
      <c r="D14" s="38">
        <v>123892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 t="shared" si="1"/>
        <v>123892</v>
      </c>
      <c r="P14" s="39">
        <f t="shared" si="2"/>
        <v>18.828571428571429</v>
      </c>
      <c r="Q14" s="9"/>
    </row>
    <row r="15" spans="1:134">
      <c r="A15" s="12"/>
      <c r="B15" s="22">
        <v>334.31</v>
      </c>
      <c r="C15" s="19" t="s">
        <v>58</v>
      </c>
      <c r="D15" s="38">
        <v>105001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f t="shared" si="1"/>
        <v>105001</v>
      </c>
      <c r="P15" s="39">
        <f t="shared" si="2"/>
        <v>15.957598784194529</v>
      </c>
      <c r="Q15" s="9"/>
    </row>
    <row r="16" spans="1:134">
      <c r="A16" s="12"/>
      <c r="B16" s="22">
        <v>335.125</v>
      </c>
      <c r="C16" s="19" t="s">
        <v>59</v>
      </c>
      <c r="D16" s="38">
        <v>176543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1"/>
        <v>176543</v>
      </c>
      <c r="P16" s="39">
        <f t="shared" si="2"/>
        <v>26.830243161094224</v>
      </c>
      <c r="Q16" s="9"/>
    </row>
    <row r="17" spans="1:17">
      <c r="A17" s="12"/>
      <c r="B17" s="22">
        <v>335.18</v>
      </c>
      <c r="C17" s="19" t="s">
        <v>60</v>
      </c>
      <c r="D17" s="38">
        <v>863420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f t="shared" si="1"/>
        <v>863420</v>
      </c>
      <c r="P17" s="39">
        <f t="shared" si="2"/>
        <v>131.21884498480244</v>
      </c>
      <c r="Q17" s="9"/>
    </row>
    <row r="18" spans="1:17" ht="15.75">
      <c r="A18" s="23" t="s">
        <v>45</v>
      </c>
      <c r="B18" s="24"/>
      <c r="C18" s="25"/>
      <c r="D18" s="26">
        <f t="shared" ref="D18:N18" si="5">SUM(D19:D21)</f>
        <v>131670</v>
      </c>
      <c r="E18" s="26">
        <f t="shared" si="5"/>
        <v>0</v>
      </c>
      <c r="F18" s="26">
        <f t="shared" si="5"/>
        <v>0</v>
      </c>
      <c r="G18" s="26">
        <f t="shared" si="5"/>
        <v>0</v>
      </c>
      <c r="H18" s="26">
        <f t="shared" si="5"/>
        <v>0</v>
      </c>
      <c r="I18" s="26">
        <f t="shared" si="5"/>
        <v>2130432</v>
      </c>
      <c r="J18" s="26">
        <f t="shared" si="5"/>
        <v>0</v>
      </c>
      <c r="K18" s="26">
        <f t="shared" si="5"/>
        <v>0</v>
      </c>
      <c r="L18" s="26">
        <f t="shared" si="5"/>
        <v>0</v>
      </c>
      <c r="M18" s="26">
        <f t="shared" si="5"/>
        <v>0</v>
      </c>
      <c r="N18" s="26">
        <f t="shared" si="5"/>
        <v>0</v>
      </c>
      <c r="O18" s="26">
        <f t="shared" si="1"/>
        <v>2262102</v>
      </c>
      <c r="P18" s="37">
        <f t="shared" si="2"/>
        <v>343.78449848024314</v>
      </c>
      <c r="Q18" s="10"/>
    </row>
    <row r="19" spans="1:17">
      <c r="A19" s="12"/>
      <c r="B19" s="22">
        <v>341.1</v>
      </c>
      <c r="C19" s="19" t="s">
        <v>61</v>
      </c>
      <c r="D19" s="38">
        <v>131670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f t="shared" si="1"/>
        <v>131670</v>
      </c>
      <c r="P19" s="39">
        <f t="shared" si="2"/>
        <v>20.01063829787234</v>
      </c>
      <c r="Q19" s="9"/>
    </row>
    <row r="20" spans="1:17">
      <c r="A20" s="12"/>
      <c r="B20" s="22">
        <v>341.9</v>
      </c>
      <c r="C20" s="19" t="s">
        <v>46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10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f t="shared" si="1"/>
        <v>10</v>
      </c>
      <c r="P20" s="39">
        <f t="shared" si="2"/>
        <v>1.5197568389057751E-3</v>
      </c>
      <c r="Q20" s="9"/>
    </row>
    <row r="21" spans="1:17">
      <c r="A21" s="12"/>
      <c r="B21" s="22">
        <v>343.3</v>
      </c>
      <c r="C21" s="19" t="s">
        <v>70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2130422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f t="shared" si="1"/>
        <v>2130422</v>
      </c>
      <c r="P21" s="39">
        <f t="shared" si="2"/>
        <v>323.77234042553192</v>
      </c>
      <c r="Q21" s="9"/>
    </row>
    <row r="22" spans="1:17" ht="15.75">
      <c r="A22" s="23" t="s">
        <v>62</v>
      </c>
      <c r="B22" s="24"/>
      <c r="C22" s="25"/>
      <c r="D22" s="26">
        <f t="shared" ref="D22:N22" si="6">SUM(D23:D24)</f>
        <v>4202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  <c r="I22" s="26">
        <f t="shared" si="6"/>
        <v>0</v>
      </c>
      <c r="J22" s="26">
        <f t="shared" si="6"/>
        <v>0</v>
      </c>
      <c r="K22" s="26">
        <f t="shared" si="6"/>
        <v>0</v>
      </c>
      <c r="L22" s="26">
        <f t="shared" si="6"/>
        <v>0</v>
      </c>
      <c r="M22" s="26">
        <f t="shared" si="6"/>
        <v>0</v>
      </c>
      <c r="N22" s="26">
        <f t="shared" si="6"/>
        <v>0</v>
      </c>
      <c r="O22" s="26">
        <f t="shared" si="1"/>
        <v>4202</v>
      </c>
      <c r="P22" s="37">
        <f t="shared" si="2"/>
        <v>0.63860182370820673</v>
      </c>
      <c r="Q22" s="10"/>
    </row>
    <row r="23" spans="1:17">
      <c r="A23" s="45"/>
      <c r="B23" s="46">
        <v>351.5</v>
      </c>
      <c r="C23" s="47" t="s">
        <v>63</v>
      </c>
      <c r="D23" s="38">
        <v>950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f t="shared" si="1"/>
        <v>950</v>
      </c>
      <c r="P23" s="39">
        <f t="shared" si="2"/>
        <v>0.14437689969604864</v>
      </c>
      <c r="Q23" s="9"/>
    </row>
    <row r="24" spans="1:17">
      <c r="A24" s="45"/>
      <c r="B24" s="46">
        <v>354</v>
      </c>
      <c r="C24" s="47" t="s">
        <v>64</v>
      </c>
      <c r="D24" s="38">
        <v>3252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f t="shared" si="1"/>
        <v>3252</v>
      </c>
      <c r="P24" s="39">
        <f t="shared" si="2"/>
        <v>0.49422492401215806</v>
      </c>
      <c r="Q24" s="9"/>
    </row>
    <row r="25" spans="1:17" ht="15.75">
      <c r="A25" s="23" t="s">
        <v>1</v>
      </c>
      <c r="B25" s="24"/>
      <c r="C25" s="25"/>
      <c r="D25" s="26">
        <f t="shared" ref="D25:N25" si="7">SUM(D26:D28)</f>
        <v>133061</v>
      </c>
      <c r="E25" s="26">
        <f t="shared" si="7"/>
        <v>1193</v>
      </c>
      <c r="F25" s="26">
        <f t="shared" si="7"/>
        <v>0</v>
      </c>
      <c r="G25" s="26">
        <f t="shared" si="7"/>
        <v>0</v>
      </c>
      <c r="H25" s="26">
        <f t="shared" si="7"/>
        <v>0</v>
      </c>
      <c r="I25" s="26">
        <f t="shared" si="7"/>
        <v>624</v>
      </c>
      <c r="J25" s="26">
        <f t="shared" si="7"/>
        <v>0</v>
      </c>
      <c r="K25" s="26">
        <f t="shared" si="7"/>
        <v>0</v>
      </c>
      <c r="L25" s="26">
        <f t="shared" si="7"/>
        <v>0</v>
      </c>
      <c r="M25" s="26">
        <f t="shared" si="7"/>
        <v>0</v>
      </c>
      <c r="N25" s="26">
        <f t="shared" si="7"/>
        <v>0</v>
      </c>
      <c r="O25" s="26">
        <f t="shared" si="1"/>
        <v>134878</v>
      </c>
      <c r="P25" s="37">
        <f t="shared" si="2"/>
        <v>20.498176291793314</v>
      </c>
      <c r="Q25" s="10"/>
    </row>
    <row r="26" spans="1:17">
      <c r="A26" s="12"/>
      <c r="B26" s="22">
        <v>361.1</v>
      </c>
      <c r="C26" s="19" t="s">
        <v>16</v>
      </c>
      <c r="D26" s="38">
        <v>4299</v>
      </c>
      <c r="E26" s="38">
        <v>1193</v>
      </c>
      <c r="F26" s="38">
        <v>0</v>
      </c>
      <c r="G26" s="38">
        <v>0</v>
      </c>
      <c r="H26" s="38">
        <v>0</v>
      </c>
      <c r="I26" s="38">
        <v>624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f t="shared" si="1"/>
        <v>6116</v>
      </c>
      <c r="P26" s="39">
        <f t="shared" si="2"/>
        <v>0.92948328267477198</v>
      </c>
      <c r="Q26" s="9"/>
    </row>
    <row r="27" spans="1:17">
      <c r="A27" s="12"/>
      <c r="B27" s="22">
        <v>366</v>
      </c>
      <c r="C27" s="19" t="s">
        <v>65</v>
      </c>
      <c r="D27" s="38">
        <v>29762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f t="shared" si="1"/>
        <v>29762</v>
      </c>
      <c r="P27" s="39">
        <f t="shared" si="2"/>
        <v>4.5231003039513675</v>
      </c>
      <c r="Q27" s="9"/>
    </row>
    <row r="28" spans="1:17">
      <c r="A28" s="12"/>
      <c r="B28" s="22">
        <v>369.9</v>
      </c>
      <c r="C28" s="19" t="s">
        <v>17</v>
      </c>
      <c r="D28" s="38">
        <v>99000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f t="shared" si="1"/>
        <v>99000</v>
      </c>
      <c r="P28" s="39">
        <f t="shared" si="2"/>
        <v>15.045592705167174</v>
      </c>
      <c r="Q28" s="9"/>
    </row>
    <row r="29" spans="1:17" ht="15.75">
      <c r="A29" s="23" t="s">
        <v>38</v>
      </c>
      <c r="B29" s="24"/>
      <c r="C29" s="25"/>
      <c r="D29" s="26">
        <f t="shared" ref="D29:N29" si="8">SUM(D30:D32)</f>
        <v>2949</v>
      </c>
      <c r="E29" s="26">
        <f t="shared" si="8"/>
        <v>192448</v>
      </c>
      <c r="F29" s="26">
        <f t="shared" si="8"/>
        <v>0</v>
      </c>
      <c r="G29" s="26">
        <f t="shared" si="8"/>
        <v>0</v>
      </c>
      <c r="H29" s="26">
        <f t="shared" si="8"/>
        <v>0</v>
      </c>
      <c r="I29" s="26">
        <f t="shared" si="8"/>
        <v>107026</v>
      </c>
      <c r="J29" s="26">
        <f t="shared" si="8"/>
        <v>0</v>
      </c>
      <c r="K29" s="26">
        <f t="shared" si="8"/>
        <v>0</v>
      </c>
      <c r="L29" s="26">
        <f t="shared" si="8"/>
        <v>0</v>
      </c>
      <c r="M29" s="26">
        <f t="shared" si="8"/>
        <v>0</v>
      </c>
      <c r="N29" s="26">
        <f t="shared" si="8"/>
        <v>0</v>
      </c>
      <c r="O29" s="26">
        <f t="shared" si="1"/>
        <v>302423</v>
      </c>
      <c r="P29" s="37">
        <f t="shared" si="2"/>
        <v>45.960942249240119</v>
      </c>
      <c r="Q29" s="9"/>
    </row>
    <row r="30" spans="1:17">
      <c r="A30" s="12"/>
      <c r="B30" s="22">
        <v>381</v>
      </c>
      <c r="C30" s="19" t="s">
        <v>66</v>
      </c>
      <c r="D30" s="38">
        <v>161</v>
      </c>
      <c r="E30" s="38">
        <v>192448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f t="shared" si="1"/>
        <v>192609</v>
      </c>
      <c r="P30" s="39">
        <f t="shared" si="2"/>
        <v>29.271884498480244</v>
      </c>
      <c r="Q30" s="9"/>
    </row>
    <row r="31" spans="1:17">
      <c r="A31" s="12"/>
      <c r="B31" s="22">
        <v>382</v>
      </c>
      <c r="C31" s="19" t="s">
        <v>67</v>
      </c>
      <c r="D31" s="38">
        <v>2788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f t="shared" si="1"/>
        <v>2788</v>
      </c>
      <c r="P31" s="39">
        <f t="shared" si="2"/>
        <v>0.4237082066869301</v>
      </c>
      <c r="Q31" s="9"/>
    </row>
    <row r="32" spans="1:17" ht="15.75" thickBot="1">
      <c r="A32" s="12"/>
      <c r="B32" s="22">
        <v>389.3</v>
      </c>
      <c r="C32" s="19" t="s">
        <v>68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107026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f t="shared" si="1"/>
        <v>107026</v>
      </c>
      <c r="P32" s="39">
        <f t="shared" si="2"/>
        <v>16.265349544072947</v>
      </c>
      <c r="Q32" s="9"/>
    </row>
    <row r="33" spans="1:120" ht="16.5" thickBot="1">
      <c r="A33" s="13" t="s">
        <v>15</v>
      </c>
      <c r="B33" s="21"/>
      <c r="C33" s="20"/>
      <c r="D33" s="14">
        <f t="shared" ref="D33:N33" si="9">SUM(D5,D10,D13,D18,D22,D25,D29)</f>
        <v>5755550</v>
      </c>
      <c r="E33" s="14">
        <f t="shared" si="9"/>
        <v>193641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2238082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9"/>
        <v>0</v>
      </c>
      <c r="O33" s="14">
        <f t="shared" si="1"/>
        <v>8187273</v>
      </c>
      <c r="P33" s="31">
        <f t="shared" si="2"/>
        <v>1244.2664133738601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2"/>
      <c r="B35" s="33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48" t="s">
        <v>69</v>
      </c>
      <c r="N35" s="48"/>
      <c r="O35" s="48"/>
      <c r="P35" s="35">
        <v>6580</v>
      </c>
    </row>
    <row r="36" spans="1:120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1"/>
    </row>
    <row r="37" spans="1:120" ht="15.75" customHeight="1" thickBot="1">
      <c r="A37" s="52" t="s">
        <v>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18</v>
      </c>
      <c r="B3" s="62"/>
      <c r="C3" s="63"/>
      <c r="D3" s="67" t="s">
        <v>11</v>
      </c>
      <c r="E3" s="68"/>
      <c r="F3" s="68"/>
      <c r="G3" s="68"/>
      <c r="H3" s="69"/>
      <c r="I3" s="67" t="s">
        <v>12</v>
      </c>
      <c r="J3" s="69"/>
      <c r="K3" s="67" t="s">
        <v>14</v>
      </c>
      <c r="L3" s="69"/>
      <c r="M3" s="29"/>
      <c r="N3" s="30"/>
      <c r="O3" s="70" t="s">
        <v>23</v>
      </c>
      <c r="P3" s="11"/>
      <c r="Q3"/>
    </row>
    <row r="4" spans="1:133" ht="32.25" customHeight="1" thickBot="1">
      <c r="A4" s="64"/>
      <c r="B4" s="65"/>
      <c r="C4" s="66"/>
      <c r="D4" s="27" t="s">
        <v>2</v>
      </c>
      <c r="E4" s="27" t="s">
        <v>19</v>
      </c>
      <c r="F4" s="27" t="s">
        <v>20</v>
      </c>
      <c r="G4" s="27" t="s">
        <v>21</v>
      </c>
      <c r="H4" s="27" t="s">
        <v>3</v>
      </c>
      <c r="I4" s="27" t="s">
        <v>4</v>
      </c>
      <c r="J4" s="28" t="s">
        <v>22</v>
      </c>
      <c r="K4" s="28" t="s">
        <v>5</v>
      </c>
      <c r="L4" s="28" t="s">
        <v>6</v>
      </c>
      <c r="M4" s="28" t="s">
        <v>7</v>
      </c>
      <c r="N4" s="28" t="s">
        <v>13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40" t="s">
        <v>31</v>
      </c>
      <c r="B5" s="41"/>
      <c r="C5" s="41"/>
      <c r="D5" s="42">
        <f t="shared" ref="D5:M5" si="0">SUM(D6:D7)</f>
        <v>4332979</v>
      </c>
      <c r="E5" s="42">
        <f t="shared" si="0"/>
        <v>0</v>
      </c>
      <c r="F5" s="42">
        <f t="shared" si="0"/>
        <v>0</v>
      </c>
      <c r="G5" s="42">
        <f t="shared" si="0"/>
        <v>0</v>
      </c>
      <c r="H5" s="42">
        <f t="shared" si="0"/>
        <v>0</v>
      </c>
      <c r="I5" s="42">
        <f t="shared" si="0"/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3">
        <f t="shared" ref="N5:N19" si="1">SUM(D5:M5)</f>
        <v>4332979</v>
      </c>
      <c r="O5" s="44">
        <f t="shared" ref="O5:O19" si="2">(N5/O$21)</f>
        <v>635.14790384051594</v>
      </c>
      <c r="P5" s="6"/>
    </row>
    <row r="6" spans="1:133">
      <c r="A6" s="12"/>
      <c r="B6" s="22">
        <v>311</v>
      </c>
      <c r="C6" s="19" t="s">
        <v>32</v>
      </c>
      <c r="D6" s="38">
        <v>3174645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3174645</v>
      </c>
      <c r="O6" s="39">
        <f t="shared" si="2"/>
        <v>465.35400175901498</v>
      </c>
      <c r="P6" s="9"/>
    </row>
    <row r="7" spans="1:133">
      <c r="A7" s="12"/>
      <c r="B7" s="22">
        <v>312.41000000000003</v>
      </c>
      <c r="C7" s="19" t="s">
        <v>33</v>
      </c>
      <c r="D7" s="38">
        <v>1158334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1158334</v>
      </c>
      <c r="O7" s="39">
        <f t="shared" si="2"/>
        <v>169.79390208150102</v>
      </c>
      <c r="P7" s="9"/>
    </row>
    <row r="8" spans="1:133" ht="15.75">
      <c r="A8" s="23" t="s">
        <v>8</v>
      </c>
      <c r="B8" s="24"/>
      <c r="C8" s="25"/>
      <c r="D8" s="26">
        <f t="shared" ref="D8:M8" si="3">SUM(D9:D9)</f>
        <v>292556</v>
      </c>
      <c r="E8" s="26">
        <f t="shared" si="3"/>
        <v>0</v>
      </c>
      <c r="F8" s="26">
        <f t="shared" si="3"/>
        <v>0</v>
      </c>
      <c r="G8" s="26">
        <f t="shared" si="3"/>
        <v>0</v>
      </c>
      <c r="H8" s="26">
        <f t="shared" si="3"/>
        <v>0</v>
      </c>
      <c r="I8" s="26">
        <f t="shared" si="3"/>
        <v>0</v>
      </c>
      <c r="J8" s="26">
        <f t="shared" si="3"/>
        <v>0</v>
      </c>
      <c r="K8" s="26">
        <f t="shared" si="3"/>
        <v>0</v>
      </c>
      <c r="L8" s="26">
        <f t="shared" si="3"/>
        <v>0</v>
      </c>
      <c r="M8" s="26">
        <f t="shared" si="3"/>
        <v>0</v>
      </c>
      <c r="N8" s="36">
        <f t="shared" si="1"/>
        <v>292556</v>
      </c>
      <c r="O8" s="37">
        <f t="shared" si="2"/>
        <v>42.88419818235122</v>
      </c>
      <c r="P8" s="10"/>
    </row>
    <row r="9" spans="1:133">
      <c r="A9" s="12"/>
      <c r="B9" s="22">
        <v>323.10000000000002</v>
      </c>
      <c r="C9" s="19" t="s">
        <v>9</v>
      </c>
      <c r="D9" s="38">
        <v>292556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292556</v>
      </c>
      <c r="O9" s="39">
        <f t="shared" si="2"/>
        <v>42.88419818235122</v>
      </c>
      <c r="P9" s="9"/>
    </row>
    <row r="10" spans="1:133" ht="15.75">
      <c r="A10" s="23" t="s">
        <v>10</v>
      </c>
      <c r="B10" s="24"/>
      <c r="C10" s="25"/>
      <c r="D10" s="26">
        <f t="shared" ref="D10:M10" si="4">SUM(D11:D14)</f>
        <v>172769</v>
      </c>
      <c r="E10" s="26">
        <f t="shared" si="4"/>
        <v>0</v>
      </c>
      <c r="F10" s="26">
        <f t="shared" si="4"/>
        <v>0</v>
      </c>
      <c r="G10" s="26">
        <f t="shared" si="4"/>
        <v>0</v>
      </c>
      <c r="H10" s="26">
        <f t="shared" si="4"/>
        <v>0</v>
      </c>
      <c r="I10" s="26">
        <f t="shared" si="4"/>
        <v>6450288</v>
      </c>
      <c r="J10" s="26">
        <f t="shared" si="4"/>
        <v>0</v>
      </c>
      <c r="K10" s="26">
        <f t="shared" si="4"/>
        <v>0</v>
      </c>
      <c r="L10" s="26">
        <f t="shared" si="4"/>
        <v>0</v>
      </c>
      <c r="M10" s="26">
        <f t="shared" si="4"/>
        <v>0</v>
      </c>
      <c r="N10" s="36">
        <f t="shared" si="1"/>
        <v>6623057</v>
      </c>
      <c r="O10" s="37">
        <f t="shared" si="2"/>
        <v>970.83802403987102</v>
      </c>
      <c r="P10" s="10"/>
    </row>
    <row r="11" spans="1:133">
      <c r="A11" s="12"/>
      <c r="B11" s="22">
        <v>331.31</v>
      </c>
      <c r="C11" s="19" t="s">
        <v>42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3225144</v>
      </c>
      <c r="J11" s="38">
        <v>0</v>
      </c>
      <c r="K11" s="38">
        <v>0</v>
      </c>
      <c r="L11" s="38">
        <v>0</v>
      </c>
      <c r="M11" s="38">
        <v>0</v>
      </c>
      <c r="N11" s="38">
        <f t="shared" si="1"/>
        <v>3225144</v>
      </c>
      <c r="O11" s="39">
        <f t="shared" si="2"/>
        <v>472.75637642919963</v>
      </c>
      <c r="P11" s="9"/>
    </row>
    <row r="12" spans="1:133">
      <c r="A12" s="12"/>
      <c r="B12" s="22">
        <v>331.35</v>
      </c>
      <c r="C12" s="19" t="s">
        <v>43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3225144</v>
      </c>
      <c r="J12" s="38">
        <v>0</v>
      </c>
      <c r="K12" s="38">
        <v>0</v>
      </c>
      <c r="L12" s="38">
        <v>0</v>
      </c>
      <c r="M12" s="38">
        <v>0</v>
      </c>
      <c r="N12" s="38">
        <f t="shared" si="1"/>
        <v>3225144</v>
      </c>
      <c r="O12" s="39">
        <f t="shared" si="2"/>
        <v>472.75637642919963</v>
      </c>
      <c r="P12" s="9"/>
    </row>
    <row r="13" spans="1:133">
      <c r="A13" s="12"/>
      <c r="B13" s="22">
        <v>334.1</v>
      </c>
      <c r="C13" s="19" t="s">
        <v>44</v>
      </c>
      <c r="D13" s="38">
        <v>9700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9700</v>
      </c>
      <c r="O13" s="39">
        <f t="shared" si="2"/>
        <v>1.4218704192318967</v>
      </c>
      <c r="P13" s="9"/>
    </row>
    <row r="14" spans="1:133">
      <c r="A14" s="12"/>
      <c r="B14" s="22">
        <v>335.12</v>
      </c>
      <c r="C14" s="19" t="s">
        <v>25</v>
      </c>
      <c r="D14" s="38">
        <v>163069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 t="shared" si="1"/>
        <v>163069</v>
      </c>
      <c r="O14" s="39">
        <f t="shared" si="2"/>
        <v>23.903400762239812</v>
      </c>
      <c r="P14" s="9"/>
    </row>
    <row r="15" spans="1:133" ht="15.75">
      <c r="A15" s="23" t="s">
        <v>45</v>
      </c>
      <c r="B15" s="24"/>
      <c r="C15" s="25"/>
      <c r="D15" s="26">
        <f t="shared" ref="D15:M15" si="5">SUM(D16:D16)</f>
        <v>146459</v>
      </c>
      <c r="E15" s="26">
        <f t="shared" si="5"/>
        <v>0</v>
      </c>
      <c r="F15" s="26">
        <f t="shared" si="5"/>
        <v>0</v>
      </c>
      <c r="G15" s="26">
        <f t="shared" si="5"/>
        <v>0</v>
      </c>
      <c r="H15" s="26">
        <f t="shared" si="5"/>
        <v>0</v>
      </c>
      <c r="I15" s="26">
        <f t="shared" si="5"/>
        <v>0</v>
      </c>
      <c r="J15" s="26">
        <f t="shared" si="5"/>
        <v>0</v>
      </c>
      <c r="K15" s="26">
        <f t="shared" si="5"/>
        <v>0</v>
      </c>
      <c r="L15" s="26">
        <f t="shared" si="5"/>
        <v>0</v>
      </c>
      <c r="M15" s="26">
        <f t="shared" si="5"/>
        <v>0</v>
      </c>
      <c r="N15" s="26">
        <f t="shared" si="1"/>
        <v>146459</v>
      </c>
      <c r="O15" s="37">
        <f t="shared" si="2"/>
        <v>21.468630900029318</v>
      </c>
      <c r="P15" s="10"/>
    </row>
    <row r="16" spans="1:133">
      <c r="A16" s="12"/>
      <c r="B16" s="22">
        <v>341.9</v>
      </c>
      <c r="C16" s="19" t="s">
        <v>46</v>
      </c>
      <c r="D16" s="38">
        <v>146459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f t="shared" si="1"/>
        <v>146459</v>
      </c>
      <c r="O16" s="39">
        <f t="shared" si="2"/>
        <v>21.468630900029318</v>
      </c>
      <c r="P16" s="9"/>
    </row>
    <row r="17" spans="1:119" ht="15.75">
      <c r="A17" s="23" t="s">
        <v>1</v>
      </c>
      <c r="B17" s="24"/>
      <c r="C17" s="25"/>
      <c r="D17" s="26">
        <f t="shared" ref="D17:M17" si="6">SUM(D18:D18)</f>
        <v>82969</v>
      </c>
      <c r="E17" s="26">
        <f t="shared" si="6"/>
        <v>2284</v>
      </c>
      <c r="F17" s="26">
        <f t="shared" si="6"/>
        <v>0</v>
      </c>
      <c r="G17" s="26">
        <f t="shared" si="6"/>
        <v>0</v>
      </c>
      <c r="H17" s="26">
        <f t="shared" si="6"/>
        <v>0</v>
      </c>
      <c r="I17" s="26">
        <f t="shared" si="6"/>
        <v>173707</v>
      </c>
      <c r="J17" s="26">
        <f t="shared" si="6"/>
        <v>0</v>
      </c>
      <c r="K17" s="26">
        <f t="shared" si="6"/>
        <v>0</v>
      </c>
      <c r="L17" s="26">
        <f t="shared" si="6"/>
        <v>0</v>
      </c>
      <c r="M17" s="26">
        <f t="shared" si="6"/>
        <v>0</v>
      </c>
      <c r="N17" s="26">
        <f t="shared" si="1"/>
        <v>258960</v>
      </c>
      <c r="O17" s="37">
        <f t="shared" si="2"/>
        <v>37.959542656112575</v>
      </c>
      <c r="P17" s="10"/>
    </row>
    <row r="18" spans="1:119" ht="15.75" thickBot="1">
      <c r="A18" s="12"/>
      <c r="B18" s="22">
        <v>369.9</v>
      </c>
      <c r="C18" s="19" t="s">
        <v>17</v>
      </c>
      <c r="D18" s="38">
        <v>82969</v>
      </c>
      <c r="E18" s="38">
        <v>2284</v>
      </c>
      <c r="F18" s="38">
        <v>0</v>
      </c>
      <c r="G18" s="38">
        <v>0</v>
      </c>
      <c r="H18" s="38">
        <v>0</v>
      </c>
      <c r="I18" s="38">
        <v>173707</v>
      </c>
      <c r="J18" s="38">
        <v>0</v>
      </c>
      <c r="K18" s="38">
        <v>0</v>
      </c>
      <c r="L18" s="38">
        <v>0</v>
      </c>
      <c r="M18" s="38">
        <v>0</v>
      </c>
      <c r="N18" s="38">
        <f t="shared" si="1"/>
        <v>258960</v>
      </c>
      <c r="O18" s="39">
        <f t="shared" si="2"/>
        <v>37.959542656112575</v>
      </c>
      <c r="P18" s="9"/>
    </row>
    <row r="19" spans="1:119" ht="16.5" thickBot="1">
      <c r="A19" s="13" t="s">
        <v>15</v>
      </c>
      <c r="B19" s="21"/>
      <c r="C19" s="20"/>
      <c r="D19" s="14">
        <f>SUM(D5,D8,D10,D15,D17)</f>
        <v>5027732</v>
      </c>
      <c r="E19" s="14">
        <f t="shared" ref="E19:M19" si="7">SUM(E5,E8,E10,E15,E17)</f>
        <v>2284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6623995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11654011</v>
      </c>
      <c r="O19" s="31">
        <f t="shared" si="2"/>
        <v>1708.29829961888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2"/>
      <c r="B21" s="33"/>
      <c r="C21" s="33"/>
      <c r="D21" s="34"/>
      <c r="E21" s="34"/>
      <c r="F21" s="34"/>
      <c r="G21" s="34"/>
      <c r="H21" s="34"/>
      <c r="I21" s="34"/>
      <c r="J21" s="34"/>
      <c r="K21" s="34"/>
      <c r="L21" s="48" t="s">
        <v>47</v>
      </c>
      <c r="M21" s="48"/>
      <c r="N21" s="48"/>
      <c r="O21" s="35">
        <v>6822</v>
      </c>
    </row>
    <row r="22" spans="1:119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119" ht="15.75" customHeight="1" thickBot="1">
      <c r="A23" s="52" t="s">
        <v>24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18</v>
      </c>
      <c r="B3" s="62"/>
      <c r="C3" s="63"/>
      <c r="D3" s="67" t="s">
        <v>11</v>
      </c>
      <c r="E3" s="68"/>
      <c r="F3" s="68"/>
      <c r="G3" s="68"/>
      <c r="H3" s="69"/>
      <c r="I3" s="67" t="s">
        <v>12</v>
      </c>
      <c r="J3" s="69"/>
      <c r="K3" s="67" t="s">
        <v>14</v>
      </c>
      <c r="L3" s="69"/>
      <c r="M3" s="29"/>
      <c r="N3" s="30"/>
      <c r="O3" s="70" t="s">
        <v>23</v>
      </c>
      <c r="P3" s="11"/>
      <c r="Q3"/>
    </row>
    <row r="4" spans="1:133" ht="32.25" customHeight="1" thickBot="1">
      <c r="A4" s="64"/>
      <c r="B4" s="65"/>
      <c r="C4" s="66"/>
      <c r="D4" s="27" t="s">
        <v>2</v>
      </c>
      <c r="E4" s="27" t="s">
        <v>19</v>
      </c>
      <c r="F4" s="27" t="s">
        <v>20</v>
      </c>
      <c r="G4" s="27" t="s">
        <v>21</v>
      </c>
      <c r="H4" s="27" t="s">
        <v>3</v>
      </c>
      <c r="I4" s="27" t="s">
        <v>4</v>
      </c>
      <c r="J4" s="28" t="s">
        <v>22</v>
      </c>
      <c r="K4" s="28" t="s">
        <v>5</v>
      </c>
      <c r="L4" s="28" t="s">
        <v>6</v>
      </c>
      <c r="M4" s="28" t="s">
        <v>7</v>
      </c>
      <c r="N4" s="28" t="s">
        <v>13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40" t="s">
        <v>31</v>
      </c>
      <c r="B5" s="41"/>
      <c r="C5" s="41"/>
      <c r="D5" s="42">
        <f t="shared" ref="D5:M5" si="0">SUM(D6:D9)</f>
        <v>10193886</v>
      </c>
      <c r="E5" s="42">
        <f t="shared" si="0"/>
        <v>0</v>
      </c>
      <c r="F5" s="42">
        <f t="shared" si="0"/>
        <v>0</v>
      </c>
      <c r="G5" s="42">
        <f t="shared" si="0"/>
        <v>0</v>
      </c>
      <c r="H5" s="42">
        <f t="shared" si="0"/>
        <v>0</v>
      </c>
      <c r="I5" s="42">
        <f t="shared" si="0"/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3">
        <f t="shared" ref="N5:N22" si="1">SUM(D5:M5)</f>
        <v>10193886</v>
      </c>
      <c r="O5" s="44">
        <f t="shared" ref="O5:O22" si="2">(N5/O$24)</f>
        <v>1515.1435790725327</v>
      </c>
      <c r="P5" s="6"/>
    </row>
    <row r="6" spans="1:133">
      <c r="A6" s="12"/>
      <c r="B6" s="22">
        <v>311</v>
      </c>
      <c r="C6" s="19" t="s">
        <v>32</v>
      </c>
      <c r="D6" s="38">
        <v>9712486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9712486</v>
      </c>
      <c r="O6" s="39">
        <f t="shared" si="2"/>
        <v>1443.5918549346018</v>
      </c>
      <c r="P6" s="9"/>
    </row>
    <row r="7" spans="1:133">
      <c r="A7" s="12"/>
      <c r="B7" s="22">
        <v>312.41000000000003</v>
      </c>
      <c r="C7" s="19" t="s">
        <v>33</v>
      </c>
      <c r="D7" s="38">
        <v>363434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363434</v>
      </c>
      <c r="O7" s="39">
        <f t="shared" si="2"/>
        <v>54.018133174791913</v>
      </c>
      <c r="P7" s="9"/>
    </row>
    <row r="8" spans="1:133">
      <c r="A8" s="12"/>
      <c r="B8" s="22">
        <v>315</v>
      </c>
      <c r="C8" s="19" t="s">
        <v>34</v>
      </c>
      <c r="D8" s="38">
        <v>110474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 t="shared" si="1"/>
        <v>110474</v>
      </c>
      <c r="O8" s="39">
        <f t="shared" si="2"/>
        <v>16.420035671819264</v>
      </c>
      <c r="P8" s="9"/>
    </row>
    <row r="9" spans="1:133">
      <c r="A9" s="12"/>
      <c r="B9" s="22">
        <v>316</v>
      </c>
      <c r="C9" s="19" t="s">
        <v>35</v>
      </c>
      <c r="D9" s="38">
        <v>7492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7492</v>
      </c>
      <c r="O9" s="39">
        <f t="shared" si="2"/>
        <v>1.1135552913198574</v>
      </c>
      <c r="P9" s="9"/>
    </row>
    <row r="10" spans="1:133" ht="15.75">
      <c r="A10" s="23" t="s">
        <v>8</v>
      </c>
      <c r="B10" s="24"/>
      <c r="C10" s="25"/>
      <c r="D10" s="26">
        <f t="shared" ref="D10:M10" si="3">SUM(D11:D13)</f>
        <v>452996</v>
      </c>
      <c r="E10" s="26">
        <f t="shared" si="3"/>
        <v>0</v>
      </c>
      <c r="F10" s="26">
        <f t="shared" si="3"/>
        <v>0</v>
      </c>
      <c r="G10" s="26">
        <f t="shared" si="3"/>
        <v>0</v>
      </c>
      <c r="H10" s="26">
        <f t="shared" si="3"/>
        <v>0</v>
      </c>
      <c r="I10" s="26">
        <f t="shared" si="3"/>
        <v>0</v>
      </c>
      <c r="J10" s="26">
        <f t="shared" si="3"/>
        <v>0</v>
      </c>
      <c r="K10" s="26">
        <f t="shared" si="3"/>
        <v>0</v>
      </c>
      <c r="L10" s="26">
        <f t="shared" si="3"/>
        <v>0</v>
      </c>
      <c r="M10" s="26">
        <f t="shared" si="3"/>
        <v>0</v>
      </c>
      <c r="N10" s="36">
        <f t="shared" si="1"/>
        <v>452996</v>
      </c>
      <c r="O10" s="37">
        <f t="shared" si="2"/>
        <v>67.329964328180736</v>
      </c>
      <c r="P10" s="10"/>
    </row>
    <row r="11" spans="1:133">
      <c r="A11" s="12"/>
      <c r="B11" s="22">
        <v>322</v>
      </c>
      <c r="C11" s="19" t="s">
        <v>0</v>
      </c>
      <c r="D11" s="38">
        <v>114300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f t="shared" si="1"/>
        <v>114300</v>
      </c>
      <c r="O11" s="39">
        <f t="shared" si="2"/>
        <v>16.988703923900118</v>
      </c>
      <c r="P11" s="9"/>
    </row>
    <row r="12" spans="1:133">
      <c r="A12" s="12"/>
      <c r="B12" s="22">
        <v>323.10000000000002</v>
      </c>
      <c r="C12" s="19" t="s">
        <v>9</v>
      </c>
      <c r="D12" s="38">
        <v>306891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f t="shared" si="1"/>
        <v>306891</v>
      </c>
      <c r="O12" s="39">
        <f t="shared" si="2"/>
        <v>45.614001189060644</v>
      </c>
      <c r="P12" s="9"/>
    </row>
    <row r="13" spans="1:133">
      <c r="A13" s="12"/>
      <c r="B13" s="22">
        <v>324.70999999999998</v>
      </c>
      <c r="C13" s="19" t="s">
        <v>36</v>
      </c>
      <c r="D13" s="38">
        <v>31805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31805</v>
      </c>
      <c r="O13" s="39">
        <f t="shared" si="2"/>
        <v>4.7272592152199762</v>
      </c>
      <c r="P13" s="9"/>
    </row>
    <row r="14" spans="1:133" ht="15.75">
      <c r="A14" s="23" t="s">
        <v>10</v>
      </c>
      <c r="B14" s="24"/>
      <c r="C14" s="25"/>
      <c r="D14" s="26">
        <f t="shared" ref="D14:M14" si="4">SUM(D15:D16)</f>
        <v>940045</v>
      </c>
      <c r="E14" s="26">
        <f t="shared" si="4"/>
        <v>0</v>
      </c>
      <c r="F14" s="26">
        <f t="shared" si="4"/>
        <v>0</v>
      </c>
      <c r="G14" s="26">
        <f t="shared" si="4"/>
        <v>0</v>
      </c>
      <c r="H14" s="26">
        <f t="shared" si="4"/>
        <v>0</v>
      </c>
      <c r="I14" s="26">
        <f t="shared" si="4"/>
        <v>0</v>
      </c>
      <c r="J14" s="26">
        <f t="shared" si="4"/>
        <v>0</v>
      </c>
      <c r="K14" s="26">
        <f t="shared" si="4"/>
        <v>0</v>
      </c>
      <c r="L14" s="26">
        <f t="shared" si="4"/>
        <v>0</v>
      </c>
      <c r="M14" s="26">
        <f t="shared" si="4"/>
        <v>0</v>
      </c>
      <c r="N14" s="36">
        <f t="shared" si="1"/>
        <v>940045</v>
      </c>
      <c r="O14" s="37">
        <f t="shared" si="2"/>
        <v>139.72131391200952</v>
      </c>
      <c r="P14" s="10"/>
    </row>
    <row r="15" spans="1:133">
      <c r="A15" s="12"/>
      <c r="B15" s="22">
        <v>334.5</v>
      </c>
      <c r="C15" s="19" t="s">
        <v>37</v>
      </c>
      <c r="D15" s="38">
        <v>25000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f t="shared" si="1"/>
        <v>25000</v>
      </c>
      <c r="O15" s="39">
        <f t="shared" si="2"/>
        <v>3.7158145065398336</v>
      </c>
      <c r="P15" s="9"/>
    </row>
    <row r="16" spans="1:133">
      <c r="A16" s="12"/>
      <c r="B16" s="22">
        <v>335.12</v>
      </c>
      <c r="C16" s="19" t="s">
        <v>25</v>
      </c>
      <c r="D16" s="38">
        <v>915045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f t="shared" si="1"/>
        <v>915045</v>
      </c>
      <c r="O16" s="39">
        <f t="shared" si="2"/>
        <v>136.00549940546969</v>
      </c>
      <c r="P16" s="9"/>
    </row>
    <row r="17" spans="1:119" ht="15.75">
      <c r="A17" s="23" t="s">
        <v>1</v>
      </c>
      <c r="B17" s="24"/>
      <c r="C17" s="25"/>
      <c r="D17" s="26">
        <f t="shared" ref="D17:M17" si="5">SUM(D18:D19)</f>
        <v>6320</v>
      </c>
      <c r="E17" s="26">
        <f t="shared" si="5"/>
        <v>43809</v>
      </c>
      <c r="F17" s="26">
        <f t="shared" si="5"/>
        <v>0</v>
      </c>
      <c r="G17" s="26">
        <f t="shared" si="5"/>
        <v>0</v>
      </c>
      <c r="H17" s="26">
        <f t="shared" si="5"/>
        <v>0</v>
      </c>
      <c r="I17" s="26">
        <f t="shared" si="5"/>
        <v>0</v>
      </c>
      <c r="J17" s="26">
        <f t="shared" si="5"/>
        <v>0</v>
      </c>
      <c r="K17" s="26">
        <f t="shared" si="5"/>
        <v>0</v>
      </c>
      <c r="L17" s="26">
        <f t="shared" si="5"/>
        <v>0</v>
      </c>
      <c r="M17" s="26">
        <f t="shared" si="5"/>
        <v>0</v>
      </c>
      <c r="N17" s="26">
        <f t="shared" si="1"/>
        <v>50129</v>
      </c>
      <c r="O17" s="37">
        <f t="shared" si="2"/>
        <v>7.4508026159334122</v>
      </c>
      <c r="P17" s="10"/>
    </row>
    <row r="18" spans="1:119">
      <c r="A18" s="12"/>
      <c r="B18" s="22">
        <v>361.1</v>
      </c>
      <c r="C18" s="19" t="s">
        <v>16</v>
      </c>
      <c r="D18" s="38">
        <v>5920</v>
      </c>
      <c r="E18" s="38">
        <v>5539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f t="shared" si="1"/>
        <v>11459</v>
      </c>
      <c r="O18" s="39">
        <f t="shared" si="2"/>
        <v>1.703180737217598</v>
      </c>
      <c r="P18" s="9"/>
    </row>
    <row r="19" spans="1:119">
      <c r="A19" s="12"/>
      <c r="B19" s="22">
        <v>369.9</v>
      </c>
      <c r="C19" s="19" t="s">
        <v>17</v>
      </c>
      <c r="D19" s="38">
        <v>400</v>
      </c>
      <c r="E19" s="38">
        <v>38270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f t="shared" si="1"/>
        <v>38670</v>
      </c>
      <c r="O19" s="39">
        <f t="shared" si="2"/>
        <v>5.7476218787158144</v>
      </c>
      <c r="P19" s="9"/>
    </row>
    <row r="20" spans="1:119" ht="15.75">
      <c r="A20" s="23" t="s">
        <v>38</v>
      </c>
      <c r="B20" s="24"/>
      <c r="C20" s="25"/>
      <c r="D20" s="26">
        <f t="shared" ref="D20:M20" si="6">SUM(D21:D21)</f>
        <v>0</v>
      </c>
      <c r="E20" s="26">
        <f t="shared" si="6"/>
        <v>1000000</v>
      </c>
      <c r="F20" s="26">
        <f t="shared" si="6"/>
        <v>0</v>
      </c>
      <c r="G20" s="26">
        <f t="shared" si="6"/>
        <v>0</v>
      </c>
      <c r="H20" s="26">
        <f t="shared" si="6"/>
        <v>0</v>
      </c>
      <c r="I20" s="26">
        <f t="shared" si="6"/>
        <v>0</v>
      </c>
      <c r="J20" s="26">
        <f t="shared" si="6"/>
        <v>0</v>
      </c>
      <c r="K20" s="26">
        <f t="shared" si="6"/>
        <v>0</v>
      </c>
      <c r="L20" s="26">
        <f t="shared" si="6"/>
        <v>0</v>
      </c>
      <c r="M20" s="26">
        <f t="shared" si="6"/>
        <v>0</v>
      </c>
      <c r="N20" s="26">
        <f t="shared" si="1"/>
        <v>1000000</v>
      </c>
      <c r="O20" s="37">
        <f t="shared" si="2"/>
        <v>148.63258026159335</v>
      </c>
      <c r="P20" s="9"/>
    </row>
    <row r="21" spans="1:119" ht="15.75" thickBot="1">
      <c r="A21" s="12"/>
      <c r="B21" s="22">
        <v>384</v>
      </c>
      <c r="C21" s="19" t="s">
        <v>39</v>
      </c>
      <c r="D21" s="38">
        <v>0</v>
      </c>
      <c r="E21" s="38">
        <v>1000000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f t="shared" si="1"/>
        <v>1000000</v>
      </c>
      <c r="O21" s="39">
        <f t="shared" si="2"/>
        <v>148.63258026159335</v>
      </c>
      <c r="P21" s="9"/>
    </row>
    <row r="22" spans="1:119" ht="16.5" thickBot="1">
      <c r="A22" s="13" t="s">
        <v>15</v>
      </c>
      <c r="B22" s="21"/>
      <c r="C22" s="20"/>
      <c r="D22" s="14">
        <f>SUM(D5,D10,D14,D17,D20)</f>
        <v>11593247</v>
      </c>
      <c r="E22" s="14">
        <f t="shared" ref="E22:M22" si="7">SUM(E5,E10,E14,E17,E20)</f>
        <v>1043809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12637056</v>
      </c>
      <c r="O22" s="31">
        <f t="shared" si="2"/>
        <v>1878.2782401902498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2"/>
      <c r="B24" s="33"/>
      <c r="C24" s="33"/>
      <c r="D24" s="34"/>
      <c r="E24" s="34"/>
      <c r="F24" s="34"/>
      <c r="G24" s="34"/>
      <c r="H24" s="34"/>
      <c r="I24" s="34"/>
      <c r="J24" s="34"/>
      <c r="K24" s="34"/>
      <c r="L24" s="48" t="s">
        <v>40</v>
      </c>
      <c r="M24" s="48"/>
      <c r="N24" s="48"/>
      <c r="O24" s="35">
        <v>6728</v>
      </c>
    </row>
    <row r="25" spans="1:119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19" ht="15.75" customHeight="1" thickBot="1">
      <c r="A26" s="52" t="s">
        <v>24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18</v>
      </c>
      <c r="B3" s="62"/>
      <c r="C3" s="63"/>
      <c r="D3" s="67" t="s">
        <v>11</v>
      </c>
      <c r="E3" s="68"/>
      <c r="F3" s="68"/>
      <c r="G3" s="68"/>
      <c r="H3" s="69"/>
      <c r="I3" s="67" t="s">
        <v>12</v>
      </c>
      <c r="J3" s="69"/>
      <c r="K3" s="67" t="s">
        <v>14</v>
      </c>
      <c r="L3" s="69"/>
      <c r="M3" s="29"/>
      <c r="N3" s="30"/>
      <c r="O3" s="70" t="s">
        <v>23</v>
      </c>
      <c r="P3" s="11"/>
      <c r="Q3"/>
    </row>
    <row r="4" spans="1:133" ht="32.25" customHeight="1" thickBot="1">
      <c r="A4" s="64"/>
      <c r="B4" s="65"/>
      <c r="C4" s="66"/>
      <c r="D4" s="27" t="s">
        <v>2</v>
      </c>
      <c r="E4" s="27" t="s">
        <v>19</v>
      </c>
      <c r="F4" s="27" t="s">
        <v>20</v>
      </c>
      <c r="G4" s="27" t="s">
        <v>21</v>
      </c>
      <c r="H4" s="27" t="s">
        <v>3</v>
      </c>
      <c r="I4" s="27" t="s">
        <v>4</v>
      </c>
      <c r="J4" s="28" t="s">
        <v>22</v>
      </c>
      <c r="K4" s="28" t="s">
        <v>5</v>
      </c>
      <c r="L4" s="28" t="s">
        <v>6</v>
      </c>
      <c r="M4" s="28" t="s">
        <v>7</v>
      </c>
      <c r="N4" s="28" t="s">
        <v>13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8</v>
      </c>
      <c r="B5" s="24"/>
      <c r="C5" s="25"/>
      <c r="D5" s="26">
        <f t="shared" ref="D5:M5" si="0">SUM(D6:D7)</f>
        <v>68637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36">
        <f t="shared" ref="N5:N14" si="1">SUM(D5:M5)</f>
        <v>68637</v>
      </c>
      <c r="O5" s="37">
        <f t="shared" ref="O5:O14" si="2">(N5/O$16)</f>
        <v>10.233636499179962</v>
      </c>
      <c r="P5" s="10"/>
    </row>
    <row r="6" spans="1:133">
      <c r="A6" s="12"/>
      <c r="B6" s="22">
        <v>322</v>
      </c>
      <c r="C6" s="19" t="s">
        <v>0</v>
      </c>
      <c r="D6" s="38">
        <v>14071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14071</v>
      </c>
      <c r="O6" s="39">
        <f t="shared" si="2"/>
        <v>2.0979573579841957</v>
      </c>
      <c r="P6" s="9"/>
    </row>
    <row r="7" spans="1:133">
      <c r="A7" s="12"/>
      <c r="B7" s="22">
        <v>323.10000000000002</v>
      </c>
      <c r="C7" s="19" t="s">
        <v>9</v>
      </c>
      <c r="D7" s="38">
        <v>54566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54566</v>
      </c>
      <c r="O7" s="39">
        <f t="shared" si="2"/>
        <v>8.1356791411957659</v>
      </c>
      <c r="P7" s="9"/>
    </row>
    <row r="8" spans="1:133" ht="15.75">
      <c r="A8" s="23" t="s">
        <v>10</v>
      </c>
      <c r="B8" s="24"/>
      <c r="C8" s="25"/>
      <c r="D8" s="26">
        <f t="shared" ref="D8:M8" si="3">SUM(D9:D10)</f>
        <v>360599</v>
      </c>
      <c r="E8" s="26">
        <f t="shared" si="3"/>
        <v>0</v>
      </c>
      <c r="F8" s="26">
        <f t="shared" si="3"/>
        <v>0</v>
      </c>
      <c r="G8" s="26">
        <f t="shared" si="3"/>
        <v>0</v>
      </c>
      <c r="H8" s="26">
        <f t="shared" si="3"/>
        <v>0</v>
      </c>
      <c r="I8" s="26">
        <f t="shared" si="3"/>
        <v>0</v>
      </c>
      <c r="J8" s="26">
        <f t="shared" si="3"/>
        <v>0</v>
      </c>
      <c r="K8" s="26">
        <f t="shared" si="3"/>
        <v>0</v>
      </c>
      <c r="L8" s="26">
        <f t="shared" si="3"/>
        <v>0</v>
      </c>
      <c r="M8" s="26">
        <f t="shared" si="3"/>
        <v>0</v>
      </c>
      <c r="N8" s="36">
        <f t="shared" si="1"/>
        <v>360599</v>
      </c>
      <c r="O8" s="37">
        <f t="shared" si="2"/>
        <v>53.764574325331743</v>
      </c>
      <c r="P8" s="10"/>
    </row>
    <row r="9" spans="1:133">
      <c r="A9" s="12"/>
      <c r="B9" s="22">
        <v>335.12</v>
      </c>
      <c r="C9" s="19" t="s">
        <v>25</v>
      </c>
      <c r="D9" s="38">
        <v>59509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59509</v>
      </c>
      <c r="O9" s="39">
        <f t="shared" si="2"/>
        <v>8.8726703444162816</v>
      </c>
      <c r="P9" s="9"/>
    </row>
    <row r="10" spans="1:133">
      <c r="A10" s="12"/>
      <c r="B10" s="22">
        <v>335.18</v>
      </c>
      <c r="C10" s="19" t="s">
        <v>26</v>
      </c>
      <c r="D10" s="38">
        <v>301090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f t="shared" si="1"/>
        <v>301090</v>
      </c>
      <c r="O10" s="39">
        <f t="shared" si="2"/>
        <v>44.891903980915458</v>
      </c>
      <c r="P10" s="9"/>
    </row>
    <row r="11" spans="1:133" ht="15.75">
      <c r="A11" s="23" t="s">
        <v>1</v>
      </c>
      <c r="B11" s="24"/>
      <c r="C11" s="25"/>
      <c r="D11" s="26">
        <f t="shared" ref="D11:M11" si="4">SUM(D12:D13)</f>
        <v>1109</v>
      </c>
      <c r="E11" s="26">
        <f t="shared" si="4"/>
        <v>0</v>
      </c>
      <c r="F11" s="26">
        <f t="shared" si="4"/>
        <v>0</v>
      </c>
      <c r="G11" s="26">
        <f t="shared" si="4"/>
        <v>0</v>
      </c>
      <c r="H11" s="26">
        <f t="shared" si="4"/>
        <v>0</v>
      </c>
      <c r="I11" s="26">
        <f t="shared" si="4"/>
        <v>0</v>
      </c>
      <c r="J11" s="26">
        <f t="shared" si="4"/>
        <v>0</v>
      </c>
      <c r="K11" s="26">
        <f t="shared" si="4"/>
        <v>0</v>
      </c>
      <c r="L11" s="26">
        <f t="shared" si="4"/>
        <v>0</v>
      </c>
      <c r="M11" s="26">
        <f t="shared" si="4"/>
        <v>0</v>
      </c>
      <c r="N11" s="26">
        <f t="shared" si="1"/>
        <v>1109</v>
      </c>
      <c r="O11" s="37">
        <f t="shared" si="2"/>
        <v>0.16534963471000447</v>
      </c>
      <c r="P11" s="10"/>
    </row>
    <row r="12" spans="1:133">
      <c r="A12" s="12"/>
      <c r="B12" s="22">
        <v>361.1</v>
      </c>
      <c r="C12" s="19" t="s">
        <v>16</v>
      </c>
      <c r="D12" s="38">
        <v>98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f t="shared" si="1"/>
        <v>98</v>
      </c>
      <c r="O12" s="39">
        <f t="shared" si="2"/>
        <v>1.4611599821082451E-2</v>
      </c>
      <c r="P12" s="9"/>
    </row>
    <row r="13" spans="1:133" ht="15.75" thickBot="1">
      <c r="A13" s="12"/>
      <c r="B13" s="22">
        <v>369.9</v>
      </c>
      <c r="C13" s="19" t="s">
        <v>17</v>
      </c>
      <c r="D13" s="38">
        <v>1011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1011</v>
      </c>
      <c r="O13" s="39">
        <f t="shared" si="2"/>
        <v>0.15073803488892201</v>
      </c>
      <c r="P13" s="9"/>
    </row>
    <row r="14" spans="1:133" ht="16.5" thickBot="1">
      <c r="A14" s="13" t="s">
        <v>15</v>
      </c>
      <c r="B14" s="21"/>
      <c r="C14" s="20"/>
      <c r="D14" s="14">
        <f>SUM(D5,D8,D11)</f>
        <v>430345</v>
      </c>
      <c r="E14" s="14">
        <f t="shared" ref="E14:M14" si="5">SUM(E5,E8,E11)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430345</v>
      </c>
      <c r="O14" s="31">
        <f t="shared" si="2"/>
        <v>64.163560459221713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2"/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48" t="s">
        <v>28</v>
      </c>
      <c r="M16" s="48"/>
      <c r="N16" s="48"/>
      <c r="O16" s="35">
        <v>6707</v>
      </c>
    </row>
    <row r="17" spans="1: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ht="15.75" customHeight="1" thickBot="1">
      <c r="A18" s="52" t="s">
        <v>24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</sheetData>
  <mergeCells count="10">
    <mergeCell ref="A18:O18"/>
    <mergeCell ref="A1:O1"/>
    <mergeCell ref="D3:H3"/>
    <mergeCell ref="I3:J3"/>
    <mergeCell ref="K3:L3"/>
    <mergeCell ref="O3:O4"/>
    <mergeCell ref="A2:O2"/>
    <mergeCell ref="A3:C4"/>
    <mergeCell ref="A17:O17"/>
    <mergeCell ref="L16:N1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2022</vt:lpstr>
      <vt:lpstr>2021</vt:lpstr>
      <vt:lpstr>2020</vt:lpstr>
      <vt:lpstr>2019</vt:lpstr>
      <vt:lpstr>2018</vt:lpstr>
      <vt:lpstr>'2018'!Print_Area</vt:lpstr>
      <vt:lpstr>'2019'!Print_Area</vt:lpstr>
      <vt:lpstr>'2020'!Print_Area</vt:lpstr>
      <vt:lpstr>'2021'!Print_Area</vt:lpstr>
      <vt:lpstr>'2022'!Print_Area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2023-12-11T22:12:25Z</cp:lastPrinted>
  <dcterms:created xsi:type="dcterms:W3CDTF">2000-08-31T21:26:31Z</dcterms:created>
  <dcterms:modified xsi:type="dcterms:W3CDTF">2023-12-11T22:12:29Z</dcterms:modified>
</cp:coreProperties>
</file>