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'2007'!$A$1:$O$30</definedName>
    <definedName name="_xlnm.Print_Area" localSheetId="14">'2008'!$A$1:$O$30</definedName>
    <definedName name="_xlnm.Print_Area" localSheetId="13">'2009'!$A$1:$O$26</definedName>
    <definedName name="_xlnm.Print_Area" localSheetId="12">'2010'!$A$1:$O$34</definedName>
    <definedName name="_xlnm.Print_Area" localSheetId="11">'2011'!$A$1:$O$34</definedName>
    <definedName name="_xlnm.Print_Area" localSheetId="10">'2012'!$A$1:$O$32</definedName>
    <definedName name="_xlnm.Print_Area" localSheetId="9">'2013'!$A$1:$O$32</definedName>
    <definedName name="_xlnm.Print_Area" localSheetId="8">'2014'!$A$1:$O$30</definedName>
    <definedName name="_xlnm.Print_Area" localSheetId="7">'2015'!$A$1:$O$31</definedName>
    <definedName name="_xlnm.Print_Area" localSheetId="6">'2016'!$A$1:$O$31</definedName>
    <definedName name="_xlnm.Print_Area" localSheetId="5">'2017'!$A$1:$O$31</definedName>
    <definedName name="_xlnm.Print_Area" localSheetId="4">'2018'!$A$1:$O$29</definedName>
    <definedName name="_xlnm.Print_Area" localSheetId="3">'2019'!$A$1:$O$30</definedName>
    <definedName name="_xlnm.Print_Area" localSheetId="2">'2020'!$A$1:$O$30</definedName>
    <definedName name="_xlnm.Print_Area" localSheetId="1">'2021'!$A$1:$P$29</definedName>
    <definedName name="_xlnm.Print_Area" localSheetId="0">'2022'!$A$1:$P$23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9" i="48" l="1"/>
  <c r="F19" i="48"/>
  <c r="G19" i="48"/>
  <c r="H19" i="48"/>
  <c r="I19" i="48"/>
  <c r="J19" i="48"/>
  <c r="K19" i="48"/>
  <c r="L19" i="48"/>
  <c r="M19" i="48"/>
  <c r="N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13" i="48"/>
  <c r="P13" i="48" s="1"/>
  <c r="O9" i="48"/>
  <c r="P9" i="48" s="1"/>
  <c r="O5" i="48"/>
  <c r="P5" i="48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E25" i="47" s="1"/>
  <c r="D23" i="47"/>
  <c r="D25" i="47" s="1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O20" i="47" s="1"/>
  <c r="P20" i="47" s="1"/>
  <c r="F20" i="47"/>
  <c r="E20" i="47"/>
  <c r="D20" i="47"/>
  <c r="O19" i="47"/>
  <c r="P19" i="47"/>
  <c r="N18" i="47"/>
  <c r="M18" i="47"/>
  <c r="L18" i="47"/>
  <c r="K18" i="47"/>
  <c r="J18" i="47"/>
  <c r="I18" i="47"/>
  <c r="H18" i="47"/>
  <c r="O18" i="47" s="1"/>
  <c r="P18" i="47" s="1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O16" i="47" s="1"/>
  <c r="P16" i="47" s="1"/>
  <c r="H16" i="47"/>
  <c r="G16" i="47"/>
  <c r="F16" i="47"/>
  <c r="E16" i="47"/>
  <c r="D16" i="47"/>
  <c r="O15" i="47"/>
  <c r="P15" i="47" s="1"/>
  <c r="O14" i="47"/>
  <c r="P14" i="47"/>
  <c r="O13" i="47"/>
  <c r="P13" i="47"/>
  <c r="N12" i="47"/>
  <c r="O12" i="47" s="1"/>
  <c r="P12" i="47" s="1"/>
  <c r="M12" i="47"/>
  <c r="L12" i="47"/>
  <c r="K12" i="47"/>
  <c r="J12" i="47"/>
  <c r="I12" i="47"/>
  <c r="I25" i="47" s="1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N25" i="47" s="1"/>
  <c r="M5" i="47"/>
  <c r="M25" i="47" s="1"/>
  <c r="L5" i="47"/>
  <c r="L25" i="47" s="1"/>
  <c r="K5" i="47"/>
  <c r="K25" i="47" s="1"/>
  <c r="J5" i="47"/>
  <c r="J25" i="47" s="1"/>
  <c r="I5" i="47"/>
  <c r="H5" i="47"/>
  <c r="H25" i="47" s="1"/>
  <c r="G5" i="47"/>
  <c r="G25" i="47" s="1"/>
  <c r="F5" i="47"/>
  <c r="F25" i="47" s="1"/>
  <c r="E5" i="47"/>
  <c r="D5" i="47"/>
  <c r="G26" i="46"/>
  <c r="N25" i="46"/>
  <c r="O25" i="46"/>
  <c r="M24" i="46"/>
  <c r="L24" i="46"/>
  <c r="K24" i="46"/>
  <c r="N24" i="46" s="1"/>
  <c r="O24" i="46" s="1"/>
  <c r="J24" i="46"/>
  <c r="I24" i="46"/>
  <c r="H24" i="46"/>
  <c r="G24" i="46"/>
  <c r="F24" i="46"/>
  <c r="E24" i="46"/>
  <c r="D24" i="46"/>
  <c r="N23" i="46"/>
  <c r="O23" i="46"/>
  <c r="N22" i="46"/>
  <c r="O22" i="46"/>
  <c r="M21" i="46"/>
  <c r="N21" i="46" s="1"/>
  <c r="O21" i="46" s="1"/>
  <c r="L21" i="46"/>
  <c r="K21" i="46"/>
  <c r="J21" i="46"/>
  <c r="I21" i="46"/>
  <c r="H21" i="46"/>
  <c r="G21" i="46"/>
  <c r="F21" i="46"/>
  <c r="E21" i="46"/>
  <c r="D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N17" i="46" s="1"/>
  <c r="O17" i="46" s="1"/>
  <c r="L17" i="46"/>
  <c r="K17" i="46"/>
  <c r="J17" i="46"/>
  <c r="I17" i="46"/>
  <c r="H17" i="46"/>
  <c r="H26" i="46" s="1"/>
  <c r="G17" i="46"/>
  <c r="F17" i="46"/>
  <c r="E17" i="46"/>
  <c r="D17" i="46"/>
  <c r="N16" i="46"/>
  <c r="O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 s="1"/>
  <c r="N11" i="46"/>
  <c r="O11" i="46"/>
  <c r="N10" i="46"/>
  <c r="O10" i="46" s="1"/>
  <c r="N9" i="46"/>
  <c r="O9" i="46"/>
  <c r="N8" i="46"/>
  <c r="O8" i="46"/>
  <c r="N7" i="46"/>
  <c r="O7" i="46" s="1"/>
  <c r="N6" i="46"/>
  <c r="O6" i="46" s="1"/>
  <c r="M5" i="46"/>
  <c r="M26" i="46" s="1"/>
  <c r="L5" i="46"/>
  <c r="L26" i="46" s="1"/>
  <c r="K5" i="46"/>
  <c r="K26" i="46" s="1"/>
  <c r="J5" i="46"/>
  <c r="J26" i="46" s="1"/>
  <c r="I5" i="46"/>
  <c r="I26" i="46" s="1"/>
  <c r="H5" i="46"/>
  <c r="G5" i="46"/>
  <c r="F5" i="46"/>
  <c r="F26" i="46" s="1"/>
  <c r="E5" i="46"/>
  <c r="E26" i="46" s="1"/>
  <c r="D5" i="46"/>
  <c r="D26" i="46" s="1"/>
  <c r="M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N19" i="45" s="1"/>
  <c r="O19" i="45" s="1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/>
  <c r="N6" i="45"/>
  <c r="O6" i="45" s="1"/>
  <c r="M5" i="45"/>
  <c r="L5" i="45"/>
  <c r="L26" i="45" s="1"/>
  <c r="K5" i="45"/>
  <c r="K26" i="45" s="1"/>
  <c r="J5" i="45"/>
  <c r="J26" i="45" s="1"/>
  <c r="I5" i="45"/>
  <c r="I26" i="45" s="1"/>
  <c r="H5" i="45"/>
  <c r="H26" i="45" s="1"/>
  <c r="G5" i="45"/>
  <c r="G26" i="45" s="1"/>
  <c r="F5" i="45"/>
  <c r="F26" i="45" s="1"/>
  <c r="E5" i="45"/>
  <c r="E26" i="45" s="1"/>
  <c r="D5" i="45"/>
  <c r="I25" i="44"/>
  <c r="J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N21" i="44" s="1"/>
  <c r="O21" i="44" s="1"/>
  <c r="F21" i="44"/>
  <c r="E21" i="44"/>
  <c r="D21" i="44"/>
  <c r="N20" i="44"/>
  <c r="O20" i="44"/>
  <c r="M19" i="44"/>
  <c r="L19" i="44"/>
  <c r="K19" i="44"/>
  <c r="J19" i="44"/>
  <c r="I19" i="44"/>
  <c r="H19" i="44"/>
  <c r="G19" i="44"/>
  <c r="N19" i="44" s="1"/>
  <c r="O19" i="44" s="1"/>
  <c r="F19" i="44"/>
  <c r="E19" i="44"/>
  <c r="D19" i="44"/>
  <c r="N18" i="44"/>
  <c r="O18" i="44"/>
  <c r="M17" i="44"/>
  <c r="L17" i="44"/>
  <c r="K17" i="44"/>
  <c r="J17" i="44"/>
  <c r="I17" i="44"/>
  <c r="H17" i="44"/>
  <c r="G17" i="44"/>
  <c r="N17" i="44" s="1"/>
  <c r="O17" i="44" s="1"/>
  <c r="F17" i="44"/>
  <c r="E17" i="44"/>
  <c r="D17" i="44"/>
  <c r="N16" i="44"/>
  <c r="O16" i="44"/>
  <c r="N15" i="44"/>
  <c r="O15" i="44" s="1"/>
  <c r="N14" i="44"/>
  <c r="O14" i="44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/>
  <c r="M5" i="44"/>
  <c r="M25" i="44" s="1"/>
  <c r="L5" i="44"/>
  <c r="L25" i="44" s="1"/>
  <c r="K5" i="44"/>
  <c r="K25" i="44" s="1"/>
  <c r="J5" i="44"/>
  <c r="I5" i="44"/>
  <c r="H5" i="44"/>
  <c r="H25" i="44" s="1"/>
  <c r="G5" i="44"/>
  <c r="G25" i="44" s="1"/>
  <c r="F5" i="44"/>
  <c r="F25" i="44" s="1"/>
  <c r="E5" i="44"/>
  <c r="E25" i="44" s="1"/>
  <c r="D5" i="44"/>
  <c r="D25" i="44" s="1"/>
  <c r="G27" i="43"/>
  <c r="H27" i="43"/>
  <c r="N26" i="43"/>
  <c r="O26" i="43" s="1"/>
  <c r="M25" i="43"/>
  <c r="L25" i="43"/>
  <c r="K25" i="43"/>
  <c r="J25" i="43"/>
  <c r="I25" i="43"/>
  <c r="N25" i="43" s="1"/>
  <c r="O25" i="43" s="1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N23" i="43" s="1"/>
  <c r="O23" i="43" s="1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N21" i="43" s="1"/>
  <c r="O21" i="43" s="1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N19" i="43" s="1"/>
  <c r="O19" i="43" s="1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I27" i="43" s="1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N13" i="43" s="1"/>
  <c r="O13" i="43" s="1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/>
  <c r="N6" i="43"/>
  <c r="O6" i="43"/>
  <c r="M5" i="43"/>
  <c r="M27" i="43" s="1"/>
  <c r="L5" i="43"/>
  <c r="L27" i="43" s="1"/>
  <c r="K5" i="43"/>
  <c r="K27" i="43" s="1"/>
  <c r="J5" i="43"/>
  <c r="J27" i="43" s="1"/>
  <c r="I5" i="43"/>
  <c r="H5" i="43"/>
  <c r="G5" i="43"/>
  <c r="F5" i="43"/>
  <c r="F27" i="43" s="1"/>
  <c r="E5" i="43"/>
  <c r="E27" i="43" s="1"/>
  <c r="D5" i="43"/>
  <c r="D27" i="43" s="1"/>
  <c r="F27" i="42"/>
  <c r="G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N23" i="42" s="1"/>
  <c r="O23" i="42" s="1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N21" i="42" s="1"/>
  <c r="O21" i="42" s="1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N19" i="42" s="1"/>
  <c r="O19" i="42" s="1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N17" i="42" s="1"/>
  <c r="O17" i="42" s="1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27" i="42" s="1"/>
  <c r="L5" i="42"/>
  <c r="L27" i="42" s="1"/>
  <c r="K5" i="42"/>
  <c r="K27" i="42" s="1"/>
  <c r="J5" i="42"/>
  <c r="J27" i="42" s="1"/>
  <c r="I5" i="42"/>
  <c r="I27" i="42" s="1"/>
  <c r="H5" i="42"/>
  <c r="H27" i="42" s="1"/>
  <c r="G5" i="42"/>
  <c r="F5" i="42"/>
  <c r="E5" i="42"/>
  <c r="E27" i="42" s="1"/>
  <c r="D5" i="42"/>
  <c r="D27" i="42" s="1"/>
  <c r="N26" i="41"/>
  <c r="O26" i="41"/>
  <c r="M25" i="41"/>
  <c r="N25" i="41" s="1"/>
  <c r="O25" i="41" s="1"/>
  <c r="L25" i="41"/>
  <c r="K25" i="41"/>
  <c r="J25" i="41"/>
  <c r="I25" i="41"/>
  <c r="H25" i="41"/>
  <c r="G25" i="41"/>
  <c r="F25" i="41"/>
  <c r="E25" i="41"/>
  <c r="D25" i="41"/>
  <c r="N24" i="41"/>
  <c r="O24" i="4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/>
  <c r="M21" i="41"/>
  <c r="N21" i="41" s="1"/>
  <c r="O21" i="41" s="1"/>
  <c r="L21" i="41"/>
  <c r="K21" i="41"/>
  <c r="J21" i="41"/>
  <c r="I21" i="41"/>
  <c r="H21" i="41"/>
  <c r="G21" i="41"/>
  <c r="F21" i="41"/>
  <c r="E21" i="41"/>
  <c r="D21" i="4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M17" i="41"/>
  <c r="N17" i="41" s="1"/>
  <c r="O17" i="41" s="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27" i="41" s="1"/>
  <c r="L5" i="41"/>
  <c r="L27" i="41" s="1"/>
  <c r="K5" i="41"/>
  <c r="K27" i="41" s="1"/>
  <c r="J5" i="41"/>
  <c r="J27" i="41" s="1"/>
  <c r="I5" i="41"/>
  <c r="I27" i="41" s="1"/>
  <c r="H5" i="41"/>
  <c r="H27" i="41" s="1"/>
  <c r="G5" i="41"/>
  <c r="G27" i="41" s="1"/>
  <c r="F5" i="41"/>
  <c r="F27" i="41" s="1"/>
  <c r="E5" i="41"/>
  <c r="N5" i="41" s="1"/>
  <c r="O5" i="41" s="1"/>
  <c r="D5" i="41"/>
  <c r="D27" i="41" s="1"/>
  <c r="N25" i="40"/>
  <c r="O25" i="40" s="1"/>
  <c r="M24" i="40"/>
  <c r="L24" i="40"/>
  <c r="K24" i="40"/>
  <c r="J24" i="40"/>
  <c r="I24" i="40"/>
  <c r="H24" i="40"/>
  <c r="G24" i="40"/>
  <c r="F24" i="40"/>
  <c r="N24" i="40" s="1"/>
  <c r="O24" i="40" s="1"/>
  <c r="E24" i="40"/>
  <c r="D24" i="40"/>
  <c r="N23" i="40"/>
  <c r="O23" i="40" s="1"/>
  <c r="M22" i="40"/>
  <c r="L22" i="40"/>
  <c r="K22" i="40"/>
  <c r="J22" i="40"/>
  <c r="I22" i="40"/>
  <c r="I26" i="40"/>
  <c r="H22" i="40"/>
  <c r="G22" i="40"/>
  <c r="G26" i="40" s="1"/>
  <c r="F22" i="40"/>
  <c r="E22" i="40"/>
  <c r="D22" i="40"/>
  <c r="N21" i="40"/>
  <c r="O21" i="40" s="1"/>
  <c r="N20" i="40"/>
  <c r="O20" i="40" s="1"/>
  <c r="M19" i="40"/>
  <c r="L19" i="40"/>
  <c r="K19" i="40"/>
  <c r="J19" i="40"/>
  <c r="N19" i="40" s="1"/>
  <c r="O19" i="40" s="1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J26" i="40" s="1"/>
  <c r="I17" i="40"/>
  <c r="H17" i="40"/>
  <c r="G17" i="40"/>
  <c r="F17" i="40"/>
  <c r="E17" i="40"/>
  <c r="D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 s="1"/>
  <c r="M9" i="40"/>
  <c r="L9" i="40"/>
  <c r="K9" i="40"/>
  <c r="J9" i="40"/>
  <c r="I9" i="40"/>
  <c r="H9" i="40"/>
  <c r="H26" i="40" s="1"/>
  <c r="G9" i="40"/>
  <c r="F9" i="40"/>
  <c r="N9" i="40" s="1"/>
  <c r="O9" i="40" s="1"/>
  <c r="E9" i="40"/>
  <c r="D9" i="40"/>
  <c r="N8" i="40"/>
  <c r="O8" i="40" s="1"/>
  <c r="N7" i="40"/>
  <c r="O7" i="40" s="1"/>
  <c r="N6" i="40"/>
  <c r="O6" i="40" s="1"/>
  <c r="M5" i="40"/>
  <c r="M26" i="40" s="1"/>
  <c r="L5" i="40"/>
  <c r="L26" i="40"/>
  <c r="K5" i="40"/>
  <c r="K26" i="40" s="1"/>
  <c r="J5" i="40"/>
  <c r="I5" i="40"/>
  <c r="H5" i="40"/>
  <c r="G5" i="40"/>
  <c r="F5" i="40"/>
  <c r="F26" i="40" s="1"/>
  <c r="E5" i="40"/>
  <c r="E26" i="40" s="1"/>
  <c r="D5" i="40"/>
  <c r="D26" i="40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N22" i="39"/>
  <c r="O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N20" i="39" s="1"/>
  <c r="O20" i="39" s="1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N16" i="39" s="1"/>
  <c r="O16" i="39" s="1"/>
  <c r="D16" i="39"/>
  <c r="N15" i="39"/>
  <c r="O15" i="39" s="1"/>
  <c r="N14" i="39"/>
  <c r="O14" i="39" s="1"/>
  <c r="N13" i="39"/>
  <c r="O13" i="39" s="1"/>
  <c r="M12" i="39"/>
  <c r="L12" i="39"/>
  <c r="K12" i="39"/>
  <c r="K26" i="39" s="1"/>
  <c r="J12" i="39"/>
  <c r="J26" i="39" s="1"/>
  <c r="I12" i="39"/>
  <c r="H12" i="39"/>
  <c r="G12" i="39"/>
  <c r="F12" i="39"/>
  <c r="E12" i="39"/>
  <c r="D12" i="39"/>
  <c r="N12" i="39" s="1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M26" i="39" s="1"/>
  <c r="L5" i="39"/>
  <c r="L26" i="39" s="1"/>
  <c r="K5" i="39"/>
  <c r="J5" i="39"/>
  <c r="I5" i="39"/>
  <c r="I26" i="39" s="1"/>
  <c r="H5" i="39"/>
  <c r="H26" i="39" s="1"/>
  <c r="G5" i="39"/>
  <c r="G26" i="39"/>
  <c r="F5" i="39"/>
  <c r="N5" i="39" s="1"/>
  <c r="O5" i="39" s="1"/>
  <c r="F26" i="39"/>
  <c r="E5" i="39"/>
  <c r="E26" i="39" s="1"/>
  <c r="D5" i="39"/>
  <c r="D5" i="38"/>
  <c r="E5" i="38"/>
  <c r="F5" i="38"/>
  <c r="G5" i="38"/>
  <c r="H5" i="38"/>
  <c r="I5" i="38"/>
  <c r="N5" i="38" s="1"/>
  <c r="O5" i="38" s="1"/>
  <c r="J5" i="38"/>
  <c r="K5" i="38"/>
  <c r="K26" i="38" s="1"/>
  <c r="L5" i="38"/>
  <c r="M5" i="38"/>
  <c r="N6" i="38"/>
  <c r="O6" i="38" s="1"/>
  <c r="N7" i="38"/>
  <c r="O7" i="38" s="1"/>
  <c r="N8" i="38"/>
  <c r="O8" i="38"/>
  <c r="D9" i="38"/>
  <c r="D26" i="38" s="1"/>
  <c r="E9" i="38"/>
  <c r="E26" i="38" s="1"/>
  <c r="F9" i="38"/>
  <c r="G9" i="38"/>
  <c r="H9" i="38"/>
  <c r="H26" i="38" s="1"/>
  <c r="I9" i="38"/>
  <c r="J9" i="38"/>
  <c r="K9" i="38"/>
  <c r="L9" i="38"/>
  <c r="L26" i="38" s="1"/>
  <c r="M9" i="38"/>
  <c r="N10" i="38"/>
  <c r="O10" i="38"/>
  <c r="N11" i="38"/>
  <c r="O11" i="38" s="1"/>
  <c r="N12" i="38"/>
  <c r="O12" i="38" s="1"/>
  <c r="D13" i="38"/>
  <c r="E13" i="38"/>
  <c r="F13" i="38"/>
  <c r="G13" i="38"/>
  <c r="H13" i="38"/>
  <c r="I13" i="38"/>
  <c r="J13" i="38"/>
  <c r="N13" i="38" s="1"/>
  <c r="O13" i="38" s="1"/>
  <c r="K13" i="38"/>
  <c r="L13" i="38"/>
  <c r="M13" i="38"/>
  <c r="N14" i="38"/>
  <c r="O14" i="38" s="1"/>
  <c r="N15" i="38"/>
  <c r="O15" i="38" s="1"/>
  <c r="N16" i="38"/>
  <c r="O16" i="38" s="1"/>
  <c r="D17" i="38"/>
  <c r="E17" i="38"/>
  <c r="N17" i="38" s="1"/>
  <c r="O17" i="38" s="1"/>
  <c r="F17" i="38"/>
  <c r="G17" i="38"/>
  <c r="G26" i="38" s="1"/>
  <c r="H17" i="38"/>
  <c r="I17" i="38"/>
  <c r="J17" i="38"/>
  <c r="K17" i="38"/>
  <c r="L17" i="38"/>
  <c r="M17" i="38"/>
  <c r="N18" i="38"/>
  <c r="O18" i="38"/>
  <c r="D19" i="38"/>
  <c r="N19" i="38" s="1"/>
  <c r="O19" i="38" s="1"/>
  <c r="E19" i="38"/>
  <c r="F19" i="38"/>
  <c r="G19" i="38"/>
  <c r="H19" i="38"/>
  <c r="I19" i="38"/>
  <c r="J19" i="38"/>
  <c r="K19" i="38"/>
  <c r="L19" i="38"/>
  <c r="M19" i="38"/>
  <c r="N20" i="38"/>
  <c r="O20" i="38"/>
  <c r="N21" i="38"/>
  <c r="O21" i="38"/>
  <c r="D22" i="38"/>
  <c r="N22" i="38" s="1"/>
  <c r="O22" i="38" s="1"/>
  <c r="E22" i="38"/>
  <c r="F22" i="38"/>
  <c r="G22" i="38"/>
  <c r="H22" i="38"/>
  <c r="I22" i="38"/>
  <c r="J22" i="38"/>
  <c r="K22" i="38"/>
  <c r="L22" i="38"/>
  <c r="M22" i="38"/>
  <c r="N23" i="38"/>
  <c r="O23" i="38"/>
  <c r="D24" i="38"/>
  <c r="N24" i="38" s="1"/>
  <c r="O24" i="38" s="1"/>
  <c r="E24" i="38"/>
  <c r="F24" i="38"/>
  <c r="G24" i="38"/>
  <c r="H24" i="38"/>
  <c r="I24" i="38"/>
  <c r="J24" i="38"/>
  <c r="K24" i="38"/>
  <c r="L24" i="38"/>
  <c r="M24" i="38"/>
  <c r="N25" i="38"/>
  <c r="O25" i="38" s="1"/>
  <c r="M26" i="38"/>
  <c r="D5" i="33"/>
  <c r="E5" i="33"/>
  <c r="F5" i="33"/>
  <c r="G5" i="33"/>
  <c r="N5" i="33" s="1"/>
  <c r="O5" i="33" s="1"/>
  <c r="H5" i="33"/>
  <c r="H22" i="33" s="1"/>
  <c r="I5" i="33"/>
  <c r="J5" i="33"/>
  <c r="K5" i="33"/>
  <c r="L5" i="33"/>
  <c r="M5" i="33"/>
  <c r="N6" i="33"/>
  <c r="O6" i="33"/>
  <c r="N7" i="33"/>
  <c r="O7" i="33" s="1"/>
  <c r="D8" i="33"/>
  <c r="E8" i="33"/>
  <c r="F8" i="33"/>
  <c r="F22" i="33" s="1"/>
  <c r="G8" i="33"/>
  <c r="G22" i="33" s="1"/>
  <c r="H8" i="33"/>
  <c r="I8" i="33"/>
  <c r="J8" i="33"/>
  <c r="K8" i="33"/>
  <c r="L8" i="33"/>
  <c r="M8" i="33"/>
  <c r="N9" i="33"/>
  <c r="O9" i="33" s="1"/>
  <c r="N10" i="33"/>
  <c r="O10" i="33"/>
  <c r="N11" i="33"/>
  <c r="O11" i="33"/>
  <c r="D12" i="33"/>
  <c r="E12" i="33"/>
  <c r="F12" i="33"/>
  <c r="G12" i="33"/>
  <c r="H12" i="33"/>
  <c r="I12" i="33"/>
  <c r="J12" i="33"/>
  <c r="K12" i="33"/>
  <c r="L12" i="33"/>
  <c r="M12" i="33"/>
  <c r="M22" i="33" s="1"/>
  <c r="N12" i="33"/>
  <c r="O12" i="33"/>
  <c r="N13" i="33"/>
  <c r="O13" i="33" s="1"/>
  <c r="N14" i="33"/>
  <c r="O14" i="33" s="1"/>
  <c r="N15" i="33"/>
  <c r="O15" i="33"/>
  <c r="D16" i="33"/>
  <c r="E16" i="33"/>
  <c r="F16" i="33"/>
  <c r="G16" i="33"/>
  <c r="N16" i="33" s="1"/>
  <c r="O16" i="33" s="1"/>
  <c r="H16" i="33"/>
  <c r="I16" i="33"/>
  <c r="J16" i="33"/>
  <c r="K16" i="33"/>
  <c r="L16" i="33"/>
  <c r="M16" i="33"/>
  <c r="N17" i="33"/>
  <c r="O17" i="33"/>
  <c r="D18" i="33"/>
  <c r="E18" i="33"/>
  <c r="F18" i="33"/>
  <c r="G18" i="33"/>
  <c r="N18" i="33" s="1"/>
  <c r="O18" i="33" s="1"/>
  <c r="H18" i="33"/>
  <c r="I18" i="33"/>
  <c r="J18" i="33"/>
  <c r="K18" i="33"/>
  <c r="L18" i="33"/>
  <c r="M18" i="33"/>
  <c r="N19" i="33"/>
  <c r="O19" i="33"/>
  <c r="D20" i="33"/>
  <c r="D22" i="33" s="1"/>
  <c r="E20" i="33"/>
  <c r="E22" i="33" s="1"/>
  <c r="F20" i="33"/>
  <c r="G20" i="33"/>
  <c r="H20" i="33"/>
  <c r="I20" i="33"/>
  <c r="J20" i="33"/>
  <c r="K20" i="33"/>
  <c r="L20" i="33"/>
  <c r="M20" i="33"/>
  <c r="N21" i="33"/>
  <c r="O21" i="33"/>
  <c r="I22" i="33"/>
  <c r="J22" i="33"/>
  <c r="K22" i="33"/>
  <c r="D5" i="34"/>
  <c r="E5" i="34"/>
  <c r="F5" i="34"/>
  <c r="G5" i="34"/>
  <c r="H5" i="34"/>
  <c r="I5" i="34"/>
  <c r="J5" i="34"/>
  <c r="N5" i="34" s="1"/>
  <c r="O5" i="34" s="1"/>
  <c r="K5" i="34"/>
  <c r="L5" i="34"/>
  <c r="M5" i="34"/>
  <c r="N6" i="34"/>
  <c r="O6" i="34" s="1"/>
  <c r="N7" i="34"/>
  <c r="O7" i="34" s="1"/>
  <c r="N8" i="34"/>
  <c r="O8" i="34" s="1"/>
  <c r="N9" i="34"/>
  <c r="O9" i="34"/>
  <c r="N10" i="34"/>
  <c r="O10" i="34" s="1"/>
  <c r="D11" i="34"/>
  <c r="D30" i="34" s="1"/>
  <c r="E11" i="34"/>
  <c r="F11" i="34"/>
  <c r="G11" i="34"/>
  <c r="H11" i="34"/>
  <c r="I11" i="34"/>
  <c r="J11" i="34"/>
  <c r="K11" i="34"/>
  <c r="N11" i="34" s="1"/>
  <c r="O11" i="34" s="1"/>
  <c r="L11" i="34"/>
  <c r="M11" i="34"/>
  <c r="N12" i="34"/>
  <c r="O12" i="34" s="1"/>
  <c r="N13" i="34"/>
  <c r="O13" i="34" s="1"/>
  <c r="N14" i="34"/>
  <c r="O14" i="34" s="1"/>
  <c r="N15" i="34"/>
  <c r="O15" i="34" s="1"/>
  <c r="D16" i="34"/>
  <c r="N16" i="34" s="1"/>
  <c r="O16" i="34" s="1"/>
  <c r="E16" i="34"/>
  <c r="E30" i="34" s="1"/>
  <c r="F16" i="34"/>
  <c r="F30" i="34" s="1"/>
  <c r="G16" i="34"/>
  <c r="H16" i="34"/>
  <c r="I16" i="34"/>
  <c r="J16" i="34"/>
  <c r="K16" i="34"/>
  <c r="L16" i="34"/>
  <c r="M16" i="34"/>
  <c r="N17" i="34"/>
  <c r="O17" i="34" s="1"/>
  <c r="N18" i="34"/>
  <c r="O18" i="34"/>
  <c r="N19" i="34"/>
  <c r="O19" i="34" s="1"/>
  <c r="D20" i="34"/>
  <c r="E20" i="34"/>
  <c r="F20" i="34"/>
  <c r="G20" i="34"/>
  <c r="H20" i="34"/>
  <c r="I20" i="34"/>
  <c r="J20" i="34"/>
  <c r="K20" i="34"/>
  <c r="L20" i="34"/>
  <c r="M20" i="34"/>
  <c r="M30" i="34" s="1"/>
  <c r="N20" i="34"/>
  <c r="O20" i="34" s="1"/>
  <c r="N21" i="34"/>
  <c r="O21" i="34" s="1"/>
  <c r="D22" i="34"/>
  <c r="E22" i="34"/>
  <c r="F22" i="34"/>
  <c r="G22" i="34"/>
  <c r="H22" i="34"/>
  <c r="I22" i="34"/>
  <c r="J22" i="34"/>
  <c r="N22" i="34" s="1"/>
  <c r="O22" i="34" s="1"/>
  <c r="K22" i="34"/>
  <c r="L22" i="34"/>
  <c r="L30" i="34" s="1"/>
  <c r="M22" i="34"/>
  <c r="N23" i="34"/>
  <c r="O23" i="34" s="1"/>
  <c r="D24" i="34"/>
  <c r="E24" i="34"/>
  <c r="F24" i="34"/>
  <c r="G24" i="34"/>
  <c r="H24" i="34"/>
  <c r="I24" i="34"/>
  <c r="J24" i="34"/>
  <c r="N24" i="34" s="1"/>
  <c r="O24" i="34" s="1"/>
  <c r="K24" i="34"/>
  <c r="L24" i="34"/>
  <c r="M24" i="34"/>
  <c r="N25" i="34"/>
  <c r="O25" i="34" s="1"/>
  <c r="D26" i="34"/>
  <c r="E26" i="34"/>
  <c r="F26" i="34"/>
  <c r="G26" i="34"/>
  <c r="H26" i="34"/>
  <c r="N26" i="34" s="1"/>
  <c r="O26" i="34" s="1"/>
  <c r="I26" i="34"/>
  <c r="J26" i="34"/>
  <c r="J30" i="34" s="1"/>
  <c r="K26" i="34"/>
  <c r="L26" i="34"/>
  <c r="M26" i="34"/>
  <c r="N27" i="34"/>
  <c r="O27" i="34" s="1"/>
  <c r="D28" i="34"/>
  <c r="E28" i="34"/>
  <c r="F28" i="34"/>
  <c r="G28" i="34"/>
  <c r="H28" i="34"/>
  <c r="N28" i="34" s="1"/>
  <c r="O28" i="34" s="1"/>
  <c r="I28" i="34"/>
  <c r="J28" i="34"/>
  <c r="K28" i="34"/>
  <c r="L28" i="34"/>
  <c r="M28" i="34"/>
  <c r="N29" i="34"/>
  <c r="O29" i="34" s="1"/>
  <c r="G30" i="34"/>
  <c r="H30" i="34"/>
  <c r="I30" i="34"/>
  <c r="K30" i="34"/>
  <c r="D5" i="35"/>
  <c r="E5" i="35"/>
  <c r="F5" i="35"/>
  <c r="G5" i="35"/>
  <c r="H5" i="35"/>
  <c r="I5" i="35"/>
  <c r="J5" i="35"/>
  <c r="K5" i="35"/>
  <c r="L5" i="35"/>
  <c r="L30" i="35" s="1"/>
  <c r="M5" i="35"/>
  <c r="M30" i="35" s="1"/>
  <c r="N6" i="35"/>
  <c r="O6" i="35" s="1"/>
  <c r="N7" i="35"/>
  <c r="O7" i="35" s="1"/>
  <c r="N8" i="35"/>
  <c r="O8" i="35" s="1"/>
  <c r="N9" i="35"/>
  <c r="O9" i="35" s="1"/>
  <c r="N10" i="35"/>
  <c r="O10" i="35" s="1"/>
  <c r="N11" i="35"/>
  <c r="O11" i="35"/>
  <c r="D12" i="35"/>
  <c r="N12" i="35" s="1"/>
  <c r="O12" i="35" s="1"/>
  <c r="E12" i="35"/>
  <c r="F12" i="35"/>
  <c r="G12" i="35"/>
  <c r="H12" i="35"/>
  <c r="I12" i="35"/>
  <c r="J12" i="35"/>
  <c r="K12" i="35"/>
  <c r="L12" i="35"/>
  <c r="M12" i="35"/>
  <c r="N13" i="35"/>
  <c r="O13" i="35"/>
  <c r="N14" i="35"/>
  <c r="O14" i="35" s="1"/>
  <c r="D15" i="35"/>
  <c r="E15" i="35"/>
  <c r="F15" i="35"/>
  <c r="G15" i="35"/>
  <c r="H15" i="35"/>
  <c r="I15" i="35"/>
  <c r="J15" i="35"/>
  <c r="K15" i="35"/>
  <c r="L15" i="35"/>
  <c r="M15" i="35"/>
  <c r="N16" i="35"/>
  <c r="O16" i="35" s="1"/>
  <c r="N17" i="35"/>
  <c r="O17" i="35" s="1"/>
  <c r="N18" i="35"/>
  <c r="O18" i="35" s="1"/>
  <c r="N19" i="35"/>
  <c r="O19" i="35" s="1"/>
  <c r="D20" i="35"/>
  <c r="E20" i="35"/>
  <c r="F20" i="35"/>
  <c r="N20" i="35" s="1"/>
  <c r="O20" i="35" s="1"/>
  <c r="G20" i="35"/>
  <c r="G30" i="35" s="1"/>
  <c r="H20" i="35"/>
  <c r="H30" i="35" s="1"/>
  <c r="I20" i="35"/>
  <c r="J20" i="35"/>
  <c r="K20" i="35"/>
  <c r="L20" i="35"/>
  <c r="M20" i="35"/>
  <c r="N21" i="35"/>
  <c r="O21" i="35" s="1"/>
  <c r="D22" i="35"/>
  <c r="N22" i="35" s="1"/>
  <c r="O22" i="35" s="1"/>
  <c r="E22" i="35"/>
  <c r="F22" i="35"/>
  <c r="F30" i="35"/>
  <c r="G22" i="35"/>
  <c r="H22" i="35"/>
  <c r="I22" i="35"/>
  <c r="J22" i="35"/>
  <c r="K22" i="35"/>
  <c r="L22" i="35"/>
  <c r="M22" i="35"/>
  <c r="N23" i="35"/>
  <c r="O23" i="35"/>
  <c r="D24" i="35"/>
  <c r="N24" i="35" s="1"/>
  <c r="O24" i="35" s="1"/>
  <c r="E24" i="35"/>
  <c r="E30" i="35" s="1"/>
  <c r="F24" i="35"/>
  <c r="G24" i="35"/>
  <c r="H24" i="35"/>
  <c r="I24" i="35"/>
  <c r="J24" i="35"/>
  <c r="K24" i="35"/>
  <c r="L24" i="35"/>
  <c r="M24" i="35"/>
  <c r="N25" i="35"/>
  <c r="O25" i="35"/>
  <c r="D26" i="35"/>
  <c r="N26" i="35" s="1"/>
  <c r="O26" i="35" s="1"/>
  <c r="E26" i="35"/>
  <c r="F26" i="35"/>
  <c r="G26" i="35"/>
  <c r="H26" i="35"/>
  <c r="I26" i="35"/>
  <c r="J26" i="35"/>
  <c r="K26" i="35"/>
  <c r="L26" i="35"/>
  <c r="M26" i="35"/>
  <c r="N27" i="35"/>
  <c r="O27" i="35"/>
  <c r="D28" i="35"/>
  <c r="E28" i="35"/>
  <c r="F28" i="35"/>
  <c r="G28" i="35"/>
  <c r="H28" i="35"/>
  <c r="I28" i="35"/>
  <c r="J28" i="35"/>
  <c r="K28" i="35"/>
  <c r="L28" i="35"/>
  <c r="M28" i="35"/>
  <c r="N29" i="35"/>
  <c r="O29" i="35"/>
  <c r="I30" i="35"/>
  <c r="J30" i="35"/>
  <c r="K30" i="35"/>
  <c r="D5" i="36"/>
  <c r="N5" i="36" s="1"/>
  <c r="O5" i="36" s="1"/>
  <c r="E5" i="36"/>
  <c r="F5" i="36"/>
  <c r="G5" i="36"/>
  <c r="G28" i="36" s="1"/>
  <c r="H5" i="36"/>
  <c r="I5" i="36"/>
  <c r="I28" i="36" s="1"/>
  <c r="J5" i="36"/>
  <c r="K5" i="36"/>
  <c r="L5" i="36"/>
  <c r="M5" i="36"/>
  <c r="N6" i="36"/>
  <c r="O6" i="36" s="1"/>
  <c r="N7" i="36"/>
  <c r="O7" i="36"/>
  <c r="N8" i="36"/>
  <c r="O8" i="36"/>
  <c r="N9" i="36"/>
  <c r="O9" i="36" s="1"/>
  <c r="N10" i="36"/>
  <c r="O10" i="36" s="1"/>
  <c r="D11" i="36"/>
  <c r="E11" i="36"/>
  <c r="F11" i="36"/>
  <c r="G11" i="36"/>
  <c r="H11" i="36"/>
  <c r="N11" i="36" s="1"/>
  <c r="O11" i="36" s="1"/>
  <c r="H28" i="36"/>
  <c r="I11" i="36"/>
  <c r="J11" i="36"/>
  <c r="K11" i="36"/>
  <c r="L11" i="36"/>
  <c r="L28" i="36" s="1"/>
  <c r="M11" i="36"/>
  <c r="N12" i="36"/>
  <c r="O12" i="36" s="1"/>
  <c r="N13" i="36"/>
  <c r="O13" i="36"/>
  <c r="D14" i="36"/>
  <c r="N14" i="36" s="1"/>
  <c r="O14" i="36" s="1"/>
  <c r="E14" i="36"/>
  <c r="E28" i="36" s="1"/>
  <c r="F14" i="36"/>
  <c r="F28" i="36" s="1"/>
  <c r="G14" i="36"/>
  <c r="H14" i="36"/>
  <c r="I14" i="36"/>
  <c r="J14" i="36"/>
  <c r="K14" i="36"/>
  <c r="L14" i="36"/>
  <c r="M14" i="36"/>
  <c r="N15" i="36"/>
  <c r="O15" i="36"/>
  <c r="N16" i="36"/>
  <c r="O16" i="36"/>
  <c r="N17" i="36"/>
  <c r="O17" i="36" s="1"/>
  <c r="D18" i="36"/>
  <c r="E18" i="36"/>
  <c r="F18" i="36"/>
  <c r="G18" i="36"/>
  <c r="H18" i="36"/>
  <c r="I18" i="36"/>
  <c r="J18" i="36"/>
  <c r="K18" i="36"/>
  <c r="L18" i="36"/>
  <c r="M18" i="36"/>
  <c r="N18" i="36"/>
  <c r="O18" i="36" s="1"/>
  <c r="N19" i="36"/>
  <c r="O19" i="36"/>
  <c r="D20" i="36"/>
  <c r="E20" i="36"/>
  <c r="F20" i="36"/>
  <c r="G20" i="36"/>
  <c r="H20" i="36"/>
  <c r="I20" i="36"/>
  <c r="J20" i="36"/>
  <c r="N20" i="36" s="1"/>
  <c r="O20" i="36" s="1"/>
  <c r="K20" i="36"/>
  <c r="L20" i="36"/>
  <c r="M20" i="36"/>
  <c r="N21" i="36"/>
  <c r="O21" i="36"/>
  <c r="D22" i="36"/>
  <c r="E22" i="36"/>
  <c r="N22" i="36" s="1"/>
  <c r="O22" i="36" s="1"/>
  <c r="F22" i="36"/>
  <c r="G22" i="36"/>
  <c r="H22" i="36"/>
  <c r="I22" i="36"/>
  <c r="J22" i="36"/>
  <c r="K22" i="36"/>
  <c r="L22" i="36"/>
  <c r="M22" i="36"/>
  <c r="N23" i="36"/>
  <c r="O23" i="36" s="1"/>
  <c r="D24" i="36"/>
  <c r="E24" i="36"/>
  <c r="F24" i="36"/>
  <c r="G24" i="36"/>
  <c r="H24" i="36"/>
  <c r="I24" i="36"/>
  <c r="J24" i="36"/>
  <c r="K24" i="36"/>
  <c r="L24" i="36"/>
  <c r="M24" i="36"/>
  <c r="N25" i="36"/>
  <c r="O25" i="36" s="1"/>
  <c r="D26" i="36"/>
  <c r="E26" i="36"/>
  <c r="F26" i="36"/>
  <c r="G26" i="36"/>
  <c r="H26" i="36"/>
  <c r="N26" i="36" s="1"/>
  <c r="O26" i="36" s="1"/>
  <c r="I26" i="36"/>
  <c r="J26" i="36"/>
  <c r="K26" i="36"/>
  <c r="L26" i="36"/>
  <c r="M26" i="36"/>
  <c r="N27" i="36"/>
  <c r="O27" i="36" s="1"/>
  <c r="K28" i="36"/>
  <c r="M28" i="36"/>
  <c r="D5" i="37"/>
  <c r="E5" i="37"/>
  <c r="F5" i="37"/>
  <c r="G5" i="37"/>
  <c r="H5" i="37"/>
  <c r="I5" i="37"/>
  <c r="J5" i="37"/>
  <c r="K5" i="37"/>
  <c r="L5" i="37"/>
  <c r="M5" i="37"/>
  <c r="N5" i="37" s="1"/>
  <c r="O5" i="37" s="1"/>
  <c r="N6" i="37"/>
  <c r="O6" i="37"/>
  <c r="N7" i="37"/>
  <c r="O7" i="37" s="1"/>
  <c r="N8" i="37"/>
  <c r="O8" i="37" s="1"/>
  <c r="N9" i="37"/>
  <c r="O9" i="37" s="1"/>
  <c r="N10" i="37"/>
  <c r="O10" i="37" s="1"/>
  <c r="N11" i="37"/>
  <c r="O11" i="37"/>
  <c r="D12" i="37"/>
  <c r="D28" i="37" s="1"/>
  <c r="E12" i="37"/>
  <c r="E28" i="37" s="1"/>
  <c r="F12" i="37"/>
  <c r="G12" i="37"/>
  <c r="H12" i="37"/>
  <c r="I12" i="37"/>
  <c r="J12" i="37"/>
  <c r="K12" i="37"/>
  <c r="L12" i="37"/>
  <c r="M12" i="37"/>
  <c r="N13" i="37"/>
  <c r="O13" i="37"/>
  <c r="D14" i="37"/>
  <c r="N14" i="37" s="1"/>
  <c r="O14" i="37" s="1"/>
  <c r="E14" i="37"/>
  <c r="F14" i="37"/>
  <c r="G14" i="37"/>
  <c r="H14" i="37"/>
  <c r="I14" i="37"/>
  <c r="J14" i="37"/>
  <c r="K14" i="37"/>
  <c r="L14" i="37"/>
  <c r="M14" i="37"/>
  <c r="N15" i="37"/>
  <c r="O15" i="37"/>
  <c r="N16" i="37"/>
  <c r="O16" i="37" s="1"/>
  <c r="N17" i="37"/>
  <c r="O17" i="37" s="1"/>
  <c r="D18" i="37"/>
  <c r="N18" i="37" s="1"/>
  <c r="O18" i="37" s="1"/>
  <c r="E18" i="37"/>
  <c r="F18" i="37"/>
  <c r="G18" i="37"/>
  <c r="G28" i="37"/>
  <c r="H18" i="37"/>
  <c r="H28" i="37" s="1"/>
  <c r="I18" i="37"/>
  <c r="J18" i="37"/>
  <c r="K18" i="37"/>
  <c r="L18" i="37"/>
  <c r="M18" i="37"/>
  <c r="N19" i="37"/>
  <c r="O19" i="37" s="1"/>
  <c r="D20" i="37"/>
  <c r="N20" i="37" s="1"/>
  <c r="O20" i="37" s="1"/>
  <c r="E20" i="37"/>
  <c r="F20" i="37"/>
  <c r="F28" i="37" s="1"/>
  <c r="G20" i="37"/>
  <c r="H20" i="37"/>
  <c r="I20" i="37"/>
  <c r="J20" i="37"/>
  <c r="K20" i="37"/>
  <c r="L20" i="37"/>
  <c r="L28" i="37" s="1"/>
  <c r="M20" i="37"/>
  <c r="N21" i="37"/>
  <c r="O21" i="37"/>
  <c r="D22" i="37"/>
  <c r="N22" i="37" s="1"/>
  <c r="O22" i="37" s="1"/>
  <c r="E22" i="37"/>
  <c r="F22" i="37"/>
  <c r="G22" i="37"/>
  <c r="H22" i="37"/>
  <c r="I22" i="37"/>
  <c r="J22" i="37"/>
  <c r="K22" i="37"/>
  <c r="L22" i="37"/>
  <c r="M22" i="37"/>
  <c r="M28" i="37" s="1"/>
  <c r="N23" i="37"/>
  <c r="O23" i="37" s="1"/>
  <c r="D24" i="37"/>
  <c r="E24" i="37"/>
  <c r="F24" i="37"/>
  <c r="G24" i="37"/>
  <c r="H24" i="37"/>
  <c r="I24" i="37"/>
  <c r="J24" i="37"/>
  <c r="K24" i="37"/>
  <c r="N24" i="37" s="1"/>
  <c r="O24" i="37" s="1"/>
  <c r="L24" i="37"/>
  <c r="M24" i="37"/>
  <c r="N25" i="37"/>
  <c r="O25" i="37" s="1"/>
  <c r="D26" i="37"/>
  <c r="N26" i="37" s="1"/>
  <c r="O26" i="37" s="1"/>
  <c r="E26" i="37"/>
  <c r="F26" i="37"/>
  <c r="G26" i="37"/>
  <c r="H26" i="37"/>
  <c r="I26" i="37"/>
  <c r="I28" i="37" s="1"/>
  <c r="J26" i="37"/>
  <c r="K26" i="37"/>
  <c r="L26" i="37"/>
  <c r="M26" i="37"/>
  <c r="N27" i="37"/>
  <c r="O27" i="37" s="1"/>
  <c r="J28" i="37"/>
  <c r="N18" i="39"/>
  <c r="O18" i="39" s="1"/>
  <c r="N22" i="40"/>
  <c r="O22" i="40" s="1"/>
  <c r="N24" i="36"/>
  <c r="O24" i="36" s="1"/>
  <c r="N28" i="35"/>
  <c r="O28" i="35"/>
  <c r="N15" i="35"/>
  <c r="O15" i="35" s="1"/>
  <c r="L22" i="33"/>
  <c r="J26" i="38"/>
  <c r="F26" i="38"/>
  <c r="J28" i="36"/>
  <c r="N19" i="41"/>
  <c r="O19" i="41" s="1"/>
  <c r="N25" i="42"/>
  <c r="O25" i="42" s="1"/>
  <c r="N5" i="42"/>
  <c r="O5" i="42" s="1"/>
  <c r="N17" i="43"/>
  <c r="O17" i="43" s="1"/>
  <c r="N23" i="44"/>
  <c r="O23" i="44" s="1"/>
  <c r="N17" i="45"/>
  <c r="O17" i="45" s="1"/>
  <c r="N19" i="46"/>
  <c r="O19" i="46" s="1"/>
  <c r="O5" i="47"/>
  <c r="P5" i="47" s="1"/>
  <c r="O19" i="48" l="1"/>
  <c r="P19" i="48" s="1"/>
  <c r="O25" i="47"/>
  <c r="P25" i="47" s="1"/>
  <c r="N30" i="34"/>
  <c r="O30" i="34" s="1"/>
  <c r="N27" i="43"/>
  <c r="O27" i="43" s="1"/>
  <c r="N22" i="33"/>
  <c r="O22" i="33" s="1"/>
  <c r="N26" i="46"/>
  <c r="O26" i="46" s="1"/>
  <c r="N26" i="40"/>
  <c r="O26" i="40" s="1"/>
  <c r="N27" i="42"/>
  <c r="O27" i="42" s="1"/>
  <c r="N25" i="44"/>
  <c r="O25" i="44" s="1"/>
  <c r="N5" i="46"/>
  <c r="O5" i="46" s="1"/>
  <c r="N12" i="37"/>
  <c r="O12" i="37" s="1"/>
  <c r="N20" i="33"/>
  <c r="O20" i="33" s="1"/>
  <c r="E27" i="41"/>
  <c r="N27" i="41" s="1"/>
  <c r="O27" i="41" s="1"/>
  <c r="D26" i="45"/>
  <c r="N26" i="45" s="1"/>
  <c r="O26" i="45" s="1"/>
  <c r="K28" i="37"/>
  <c r="N28" i="37" s="1"/>
  <c r="O28" i="37" s="1"/>
  <c r="N5" i="45"/>
  <c r="O5" i="45" s="1"/>
  <c r="D30" i="35"/>
  <c r="N30" i="35" s="1"/>
  <c r="O30" i="35" s="1"/>
  <c r="N9" i="38"/>
  <c r="O9" i="38" s="1"/>
  <c r="N5" i="40"/>
  <c r="O5" i="40" s="1"/>
  <c r="O23" i="47"/>
  <c r="P23" i="47" s="1"/>
  <c r="N5" i="44"/>
  <c r="O5" i="44" s="1"/>
  <c r="N5" i="35"/>
  <c r="O5" i="35" s="1"/>
  <c r="D28" i="36"/>
  <c r="N28" i="36" s="1"/>
  <c r="O28" i="36" s="1"/>
  <c r="N17" i="40"/>
  <c r="O17" i="40" s="1"/>
  <c r="N8" i="33"/>
  <c r="O8" i="33" s="1"/>
  <c r="N5" i="43"/>
  <c r="O5" i="43" s="1"/>
  <c r="I26" i="38"/>
  <c r="N26" i="38" s="1"/>
  <c r="O26" i="38" s="1"/>
  <c r="D26" i="39"/>
  <c r="N26" i="39" s="1"/>
  <c r="O26" i="39" s="1"/>
</calcChain>
</file>

<file path=xl/sharedStrings.xml><?xml version="1.0" encoding="utf-8"?>
<sst xmlns="http://schemas.openxmlformats.org/spreadsheetml/2006/main" count="676" uniqueCount="93">
  <si>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</si>
  <si>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</si>
  <si>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</si>
  <si>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</si>
  <si>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</si>
  <si>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</si>
  <si>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</si>
  <si>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</si>
  <si>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</si>
  <si>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</si>
  <si>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</si>
  <si>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</si>
  <si>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</si>
  <si>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</si>
  <si>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</si>
  <si>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</si>
  <si>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</si>
  <si>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</si>
  <si>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</si>
  <si>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</si>
  <si>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</si>
  <si>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</si>
  <si>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</si>
  <si>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</si>
  <si>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</si>
  <si>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</si>
  <si>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</si>
  <si>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</si>
  <si>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</si>
  <si>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</si>
  <si>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</si>
  <si>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</si>
  <si>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</si>
  <si>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</si>
  <si>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</si>
  <si>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</si>
  <si>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Compiled from data obtained from the Florida Department of Financial Services, Division of Accounting and Auditing, Bureau of Local Government.</t>
  </si>
  <si>
    <t>Hawthorne Expenditures Reported by Account Code and Fund Type</t>
  </si>
  <si>
    <t>Local Fiscal Year Ended September 30, 2010</t>
  </si>
  <si>
    <t>Executive</t>
  </si>
  <si>
    <t>Legal Counsel</t>
  </si>
  <si>
    <t>Pension Benefits</t>
  </si>
  <si>
    <t>Other Public Safety</t>
  </si>
  <si>
    <t>Economic Environment</t>
  </si>
  <si>
    <t>Other Economic Environment</t>
  </si>
  <si>
    <t>Human Services</t>
  </si>
  <si>
    <t>Other Human Services</t>
  </si>
  <si>
    <t>2010 Municipal Census Population:</t>
  </si>
  <si>
    <t>Local Fiscal Year Ended September 30, 2011</t>
  </si>
  <si>
    <t>Comprehensive Planning</t>
  </si>
  <si>
    <t>Flood Control / Stormwater Management</t>
  </si>
  <si>
    <t>2011 Municipal Population:</t>
  </si>
  <si>
    <t>Local Fiscal Year Ended September 30, 2012</t>
  </si>
  <si>
    <t>2012 Municipal Population:</t>
  </si>
  <si>
    <t>Local Fiscal Year Ended September 30, 2013</t>
  </si>
  <si>
    <t>Debt Service Payments</t>
  </si>
  <si>
    <t>2013 Municipal Population:</t>
  </si>
  <si>
    <t>Local Fiscal Year Ended September 30, 2008</t>
  </si>
  <si>
    <t>Industry Development</t>
  </si>
  <si>
    <t>Housing and Urban Development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</si>
  <si>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</si>
  <si>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</si>
  <si>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</si>
  <si>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</si>
  <si>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</si>
  <si>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</si>
  <si>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</si>
  <si>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</si>
  <si>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</si>
  <si>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</si>
  <si>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</si>
  <si>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Other General Government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</si>
  <si>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</si>
  <si>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</si>
  <si>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</si>
  <si>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</si>
  <si>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</si>
  <si>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</si>
  <si>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</si>
  <si>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</si>
  <si>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Special Facilities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</si>
  <si>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</si>
  <si>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</si>
  <si>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</si>
  <si>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</si>
  <si>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</si>
  <si>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</si>
  <si>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</si>
  <si>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Special Recreation Facilities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</si>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</sst>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515232</v>
      </c>
      <c r="E5" s="24">
        <f t="shared" si="0"/>
        <v>38175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553407</v>
      </c>
      <c r="P5" s="30">
        <f t="shared" ref="P5:P19" si="1">(O5/P$21)</f>
        <v>373.92364864864862</v>
      </c>
      <c r="Q5" s="6"/>
    </row>
    <row r="6" spans="1:134">
      <c r="A6" s="12"/>
      <c r="B6" s="42">
        <v>513</v>
      </c>
      <c r="C6" s="19" t="s">
        <v>20</v>
      </c>
      <c r="D6" s="43">
        <v>470756</v>
      </c>
      <c r="E6" s="43">
        <v>38175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508931</v>
      </c>
      <c r="P6" s="44">
        <f t="shared" si="1"/>
        <v>343.87229729729728</v>
      </c>
      <c r="Q6" s="9"/>
    </row>
    <row r="7" spans="1:134">
      <c r="A7" s="12"/>
      <c r="B7" s="42">
        <v>514</v>
      </c>
      <c r="C7" s="19" t="s">
        <v>40</v>
      </c>
      <c r="D7" s="43">
        <v>31800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31800</v>
      </c>
      <c r="P7" s="44">
        <f t="shared" si="1"/>
        <v>21.486486486486488</v>
      </c>
      <c r="Q7" s="9"/>
    </row>
    <row r="8" spans="1:134">
      <c r="A8" s="12"/>
      <c r="B8" s="42">
        <v>515</v>
      </c>
      <c r="C8" s="19" t="s">
        <v>49</v>
      </c>
      <c r="D8" s="43">
        <v>12676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12676</v>
      </c>
      <c r="P8" s="44">
        <f t="shared" si="1"/>
        <v>8.5648648648648642</v>
      </c>
      <c r="Q8" s="9"/>
    </row>
    <row r="9" spans="1:134" ht="15.75">
      <c r="A9" s="26" t="s">
        <v>25</v>
      </c>
      <c r="B9" s="27"/>
      <c r="C9" s="28"/>
      <c r="D9" s="29">
        <f t="shared" ref="D9:N9" si="3">SUM(D10:D12)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1013387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1013387</v>
      </c>
      <c r="P9" s="41">
        <f t="shared" si="1"/>
        <v>684.72094594594591</v>
      </c>
      <c r="Q9" s="10"/>
    </row>
    <row r="10" spans="1:134">
      <c r="A10" s="12"/>
      <c r="B10" s="42">
        <v>533</v>
      </c>
      <c r="C10" s="19" t="s">
        <v>26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276376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8" si="4">SUM(D10:N10)</f>
        <v>276376</v>
      </c>
      <c r="P10" s="44">
        <f t="shared" si="1"/>
        <v>186.74054054054054</v>
      </c>
      <c r="Q10" s="9"/>
    </row>
    <row r="11" spans="1:134">
      <c r="A11" s="12"/>
      <c r="B11" s="42">
        <v>534</v>
      </c>
      <c r="C11" s="19" t="s">
        <v>27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266391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266391</v>
      </c>
      <c r="P11" s="44">
        <f t="shared" si="1"/>
        <v>179.99391891891892</v>
      </c>
      <c r="Q11" s="9"/>
    </row>
    <row r="12" spans="1:134">
      <c r="A12" s="12"/>
      <c r="B12" s="42">
        <v>535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470620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470620</v>
      </c>
      <c r="P12" s="44">
        <f t="shared" si="1"/>
        <v>317.98648648648651</v>
      </c>
      <c r="Q12" s="9"/>
    </row>
    <row r="13" spans="1:134" ht="15.75">
      <c r="A13" s="26" t="s">
        <v>29</v>
      </c>
      <c r="B13" s="27"/>
      <c r="C13" s="28"/>
      <c r="D13" s="29">
        <f t="shared" ref="D13:N13" si="5">SUM(D14:D14)</f>
        <v>163356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4"/>
        <v>163356</v>
      </c>
      <c r="P13" s="41">
        <f t="shared" si="1"/>
        <v>110.37567567567568</v>
      </c>
      <c r="Q13" s="10"/>
    </row>
    <row r="14" spans="1:134">
      <c r="A14" s="12"/>
      <c r="B14" s="42">
        <v>541</v>
      </c>
      <c r="C14" s="19" t="s">
        <v>30</v>
      </c>
      <c r="D14" s="43">
        <v>163356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163356</v>
      </c>
      <c r="P14" s="44">
        <f t="shared" si="1"/>
        <v>110.37567567567568</v>
      </c>
      <c r="Q14" s="9"/>
    </row>
    <row r="15" spans="1:134" ht="15.75">
      <c r="A15" s="26" t="s">
        <v>43</v>
      </c>
      <c r="B15" s="27"/>
      <c r="C15" s="28"/>
      <c r="D15" s="29">
        <f t="shared" ref="D15:N15" si="6">SUM(D16:D16)</f>
        <v>22699</v>
      </c>
      <c r="E15" s="29">
        <f t="shared" si="6"/>
        <v>58534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4"/>
        <v>81233</v>
      </c>
      <c r="P15" s="41">
        <f t="shared" si="1"/>
        <v>54.887162162162163</v>
      </c>
      <c r="Q15" s="10"/>
    </row>
    <row r="16" spans="1:134">
      <c r="A16" s="45"/>
      <c r="B16" s="46">
        <v>559</v>
      </c>
      <c r="C16" s="47" t="s">
        <v>44</v>
      </c>
      <c r="D16" s="43">
        <v>22699</v>
      </c>
      <c r="E16" s="43">
        <v>58534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81233</v>
      </c>
      <c r="P16" s="44">
        <f t="shared" si="1"/>
        <v>54.887162162162163</v>
      </c>
      <c r="Q16" s="9"/>
    </row>
    <row r="17" spans="1:120" ht="15.75">
      <c r="A17" s="26" t="s">
        <v>31</v>
      </c>
      <c r="B17" s="27"/>
      <c r="C17" s="28"/>
      <c r="D17" s="29">
        <f t="shared" ref="D17:N17" si="7">SUM(D18:D18)</f>
        <v>218519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>SUM(D17:N17)</f>
        <v>218519</v>
      </c>
      <c r="P17" s="41">
        <f t="shared" si="1"/>
        <v>147.64797297297298</v>
      </c>
      <c r="Q17" s="9"/>
    </row>
    <row r="18" spans="1:120" ht="15.75" thickBot="1">
      <c r="A18" s="12"/>
      <c r="B18" s="42">
        <v>572</v>
      </c>
      <c r="C18" s="19" t="s">
        <v>32</v>
      </c>
      <c r="D18" s="43">
        <v>218519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218519</v>
      </c>
      <c r="P18" s="44">
        <f t="shared" si="1"/>
        <v>147.64797297297298</v>
      </c>
      <c r="Q18" s="9"/>
    </row>
    <row r="19" spans="1:120" ht="16.5" thickBot="1">
      <c r="A19" s="13" t="s">
        <v>10</v>
      </c>
      <c r="B19" s="21"/>
      <c r="C19" s="20"/>
      <c r="D19" s="14">
        <f>SUM(D5,D9,D13,D15,D17)</f>
        <v>919806</v>
      </c>
      <c r="E19" s="14">
        <f t="shared" ref="E19:N19" si="8">SUM(E5,E9,E13,E15,E17)</f>
        <v>96709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1013387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>SUM(D19:N19)</f>
        <v>2029902</v>
      </c>
      <c r="P19" s="35">
        <f t="shared" si="1"/>
        <v>1371.5554054054055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3" t="s">
        <v>92</v>
      </c>
      <c r="N21" s="93"/>
      <c r="O21" s="93"/>
      <c r="P21" s="39">
        <v>1480</v>
      </c>
    </row>
    <row r="22" spans="1:120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  <row r="23" spans="1:120" ht="15.75" customHeight="1" thickBot="1">
      <c r="A23" s="97" t="s">
        <v>36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393199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4427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397626</v>
      </c>
      <c r="O5" s="30">
        <f t="shared" ref="O5:O28" si="2">(N5/O$30)</f>
        <v>286.26781857451402</v>
      </c>
      <c r="P5" s="6"/>
    </row>
    <row r="6" spans="1:133">
      <c r="A6" s="12"/>
      <c r="B6" s="42">
        <v>511</v>
      </c>
      <c r="C6" s="19" t="s">
        <v>19</v>
      </c>
      <c r="D6" s="43">
        <v>289524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289524</v>
      </c>
      <c r="O6" s="44">
        <f t="shared" si="2"/>
        <v>208.44060475161987</v>
      </c>
      <c r="P6" s="9"/>
    </row>
    <row r="7" spans="1:133">
      <c r="A7" s="12"/>
      <c r="B7" s="42">
        <v>513</v>
      </c>
      <c r="C7" s="19" t="s">
        <v>20</v>
      </c>
      <c r="D7" s="43">
        <v>33224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33224</v>
      </c>
      <c r="O7" s="44">
        <f t="shared" si="2"/>
        <v>23.919366450683945</v>
      </c>
      <c r="P7" s="9"/>
    </row>
    <row r="8" spans="1:133">
      <c r="A8" s="12"/>
      <c r="B8" s="42">
        <v>514</v>
      </c>
      <c r="C8" s="19" t="s">
        <v>40</v>
      </c>
      <c r="D8" s="43">
        <v>30000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30000</v>
      </c>
      <c r="O8" s="44">
        <f t="shared" si="2"/>
        <v>21.598272138228943</v>
      </c>
      <c r="P8" s="9"/>
    </row>
    <row r="9" spans="1:133">
      <c r="A9" s="12"/>
      <c r="B9" s="42">
        <v>515</v>
      </c>
      <c r="C9" s="19" t="s">
        <v>49</v>
      </c>
      <c r="D9" s="43">
        <v>25000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25000</v>
      </c>
      <c r="O9" s="44">
        <f t="shared" si="2"/>
        <v>17.998560115190784</v>
      </c>
      <c r="P9" s="9"/>
    </row>
    <row r="10" spans="1:133">
      <c r="A10" s="12"/>
      <c r="B10" s="42">
        <v>517</v>
      </c>
      <c r="C10" s="19" t="s">
        <v>55</v>
      </c>
      <c r="D10" s="43">
        <v>1778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1778</v>
      </c>
      <c r="O10" s="44">
        <f t="shared" si="2"/>
        <v>1.2800575953923685</v>
      </c>
      <c r="P10" s="9"/>
    </row>
    <row r="11" spans="1:133">
      <c r="A11" s="12"/>
      <c r="B11" s="42">
        <v>518</v>
      </c>
      <c r="C11" s="19" t="s">
        <v>41</v>
      </c>
      <c r="D11" s="43">
        <v>13673</v>
      </c>
      <c r="E11" s="43">
        <v>0</v>
      </c>
      <c r="F11" s="43">
        <v>0</v>
      </c>
      <c r="G11" s="43">
        <v>0</v>
      </c>
      <c r="H11" s="43">
        <v>0</v>
      </c>
      <c r="I11" s="43">
        <v>4427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18100</v>
      </c>
      <c r="O11" s="44">
        <f t="shared" si="2"/>
        <v>13.030957523398127</v>
      </c>
      <c r="P11" s="9"/>
    </row>
    <row r="12" spans="1:133" ht="15.75">
      <c r="A12" s="26" t="s">
        <v>21</v>
      </c>
      <c r="B12" s="27"/>
      <c r="C12" s="28"/>
      <c r="D12" s="29">
        <f t="shared" ref="D12:M12" si="3">SUM(D13:D13)</f>
        <v>3240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3240</v>
      </c>
      <c r="O12" s="41">
        <f t="shared" si="2"/>
        <v>2.3326133909287257</v>
      </c>
      <c r="P12" s="10"/>
    </row>
    <row r="13" spans="1:133">
      <c r="A13" s="12"/>
      <c r="B13" s="42">
        <v>522</v>
      </c>
      <c r="C13" s="19" t="s">
        <v>23</v>
      </c>
      <c r="D13" s="43">
        <v>3240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3240</v>
      </c>
      <c r="O13" s="44">
        <f t="shared" si="2"/>
        <v>2.3326133909287257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1104582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1104582</v>
      </c>
      <c r="O14" s="41">
        <f t="shared" si="2"/>
        <v>795.23542116630665</v>
      </c>
      <c r="P14" s="10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210521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210521</v>
      </c>
      <c r="O15" s="44">
        <f t="shared" si="2"/>
        <v>151.56299496040316</v>
      </c>
      <c r="P15" s="9"/>
    </row>
    <row r="16" spans="1:133">
      <c r="A16" s="12"/>
      <c r="B16" s="42">
        <v>534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187209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187209</v>
      </c>
      <c r="O16" s="44">
        <f t="shared" si="2"/>
        <v>134.77969762419008</v>
      </c>
      <c r="P16" s="9"/>
    </row>
    <row r="17" spans="1:119">
      <c r="A17" s="12"/>
      <c r="B17" s="42">
        <v>535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706852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706852</v>
      </c>
      <c r="O17" s="44">
        <f t="shared" si="2"/>
        <v>508.89272858171347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139164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139164</v>
      </c>
      <c r="O18" s="41">
        <f t="shared" si="2"/>
        <v>100.19006479481641</v>
      </c>
      <c r="P18" s="10"/>
    </row>
    <row r="19" spans="1:119">
      <c r="A19" s="12"/>
      <c r="B19" s="42">
        <v>541</v>
      </c>
      <c r="C19" s="19" t="s">
        <v>30</v>
      </c>
      <c r="D19" s="43">
        <v>139164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139164</v>
      </c>
      <c r="O19" s="44">
        <f t="shared" si="2"/>
        <v>100.19006479481641</v>
      </c>
      <c r="P19" s="9"/>
    </row>
    <row r="20" spans="1:119" ht="15.75">
      <c r="A20" s="26" t="s">
        <v>43</v>
      </c>
      <c r="B20" s="27"/>
      <c r="C20" s="28"/>
      <c r="D20" s="29">
        <f t="shared" ref="D20:M20" si="6">SUM(D21:D21)</f>
        <v>54872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54872</v>
      </c>
      <c r="O20" s="41">
        <f t="shared" si="2"/>
        <v>39.504679625629947</v>
      </c>
      <c r="P20" s="10"/>
    </row>
    <row r="21" spans="1:119">
      <c r="A21" s="45"/>
      <c r="B21" s="46">
        <v>559</v>
      </c>
      <c r="C21" s="47" t="s">
        <v>44</v>
      </c>
      <c r="D21" s="43">
        <v>54872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54872</v>
      </c>
      <c r="O21" s="44">
        <f t="shared" si="2"/>
        <v>39.504679625629947</v>
      </c>
      <c r="P21" s="9"/>
    </row>
    <row r="22" spans="1:119" ht="15.75">
      <c r="A22" s="26" t="s">
        <v>45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6721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6721</v>
      </c>
      <c r="O22" s="41">
        <f t="shared" si="2"/>
        <v>4.8387329013678908</v>
      </c>
      <c r="P22" s="10"/>
    </row>
    <row r="23" spans="1:119">
      <c r="A23" s="12"/>
      <c r="B23" s="42">
        <v>569</v>
      </c>
      <c r="C23" s="19" t="s">
        <v>46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6721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6721</v>
      </c>
      <c r="O23" s="44">
        <f t="shared" si="2"/>
        <v>4.8387329013678908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79316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79316</v>
      </c>
      <c r="O24" s="41">
        <f t="shared" si="2"/>
        <v>57.10295176385889</v>
      </c>
      <c r="P24" s="9"/>
    </row>
    <row r="25" spans="1:119">
      <c r="A25" s="12"/>
      <c r="B25" s="42">
        <v>572</v>
      </c>
      <c r="C25" s="19" t="s">
        <v>32</v>
      </c>
      <c r="D25" s="43">
        <v>79316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79316</v>
      </c>
      <c r="O25" s="44">
        <f t="shared" si="2"/>
        <v>57.10295176385889</v>
      </c>
      <c r="P25" s="9"/>
    </row>
    <row r="26" spans="1:119" ht="15.75">
      <c r="A26" s="26" t="s">
        <v>34</v>
      </c>
      <c r="B26" s="27"/>
      <c r="C26" s="28"/>
      <c r="D26" s="29">
        <f t="shared" ref="D26:M26" si="9">SUM(D27:D27)</f>
        <v>38393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1"/>
        <v>38393</v>
      </c>
      <c r="O26" s="41">
        <f t="shared" si="2"/>
        <v>27.640748740100793</v>
      </c>
      <c r="P26" s="9"/>
    </row>
    <row r="27" spans="1:119" ht="15.75" thickBot="1">
      <c r="A27" s="12"/>
      <c r="B27" s="42">
        <v>581</v>
      </c>
      <c r="C27" s="19" t="s">
        <v>33</v>
      </c>
      <c r="D27" s="43">
        <v>38393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38393</v>
      </c>
      <c r="O27" s="44">
        <f t="shared" si="2"/>
        <v>27.640748740100793</v>
      </c>
      <c r="P27" s="9"/>
    </row>
    <row r="28" spans="1:119" ht="16.5" thickBot="1">
      <c r="A28" s="13" t="s">
        <v>10</v>
      </c>
      <c r="B28" s="21"/>
      <c r="C28" s="20"/>
      <c r="D28" s="14">
        <f t="shared" ref="D28:M28" si="10">SUM(D5,D12,D14,D18,D20,D22,D24,D26)</f>
        <v>708184</v>
      </c>
      <c r="E28" s="14">
        <f t="shared" si="10"/>
        <v>0</v>
      </c>
      <c r="F28" s="14">
        <f t="shared" si="10"/>
        <v>0</v>
      </c>
      <c r="G28" s="14">
        <f t="shared" si="10"/>
        <v>0</v>
      </c>
      <c r="H28" s="14">
        <f t="shared" si="10"/>
        <v>0</v>
      </c>
      <c r="I28" s="14">
        <f t="shared" si="10"/>
        <v>1115730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"/>
        <v>1823914</v>
      </c>
      <c r="O28" s="35">
        <f t="shared" si="2"/>
        <v>1313.1130309575235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56</v>
      </c>
      <c r="M30" s="93"/>
      <c r="N30" s="93"/>
      <c r="O30" s="39">
        <v>1389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36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378987</v>
      </c>
      <c r="E5" s="24">
        <f t="shared" si="0"/>
        <v>0</v>
      </c>
      <c r="F5" s="24">
        <f t="shared" si="0"/>
        <v>2628</v>
      </c>
      <c r="G5" s="24">
        <f t="shared" si="0"/>
        <v>0</v>
      </c>
      <c r="H5" s="24">
        <f t="shared" si="0"/>
        <v>0</v>
      </c>
      <c r="I5" s="24">
        <f t="shared" si="0"/>
        <v>4262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385877</v>
      </c>
      <c r="O5" s="30">
        <f t="shared" ref="O5:O28" si="2">(N5/O$30)</f>
        <v>277.80921526277899</v>
      </c>
      <c r="P5" s="6"/>
    </row>
    <row r="6" spans="1:133">
      <c r="A6" s="12"/>
      <c r="B6" s="42">
        <v>511</v>
      </c>
      <c r="C6" s="19" t="s">
        <v>19</v>
      </c>
      <c r="D6" s="43">
        <v>270044</v>
      </c>
      <c r="E6" s="43">
        <v>0</v>
      </c>
      <c r="F6" s="43">
        <v>2628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272672</v>
      </c>
      <c r="O6" s="44">
        <f t="shared" si="2"/>
        <v>196.30813534917206</v>
      </c>
      <c r="P6" s="9"/>
    </row>
    <row r="7" spans="1:133">
      <c r="A7" s="12"/>
      <c r="B7" s="42">
        <v>512</v>
      </c>
      <c r="C7" s="19" t="s">
        <v>39</v>
      </c>
      <c r="D7" s="43">
        <v>35612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35612</v>
      </c>
      <c r="O7" s="44">
        <f t="shared" si="2"/>
        <v>25.63858891288697</v>
      </c>
      <c r="P7" s="9"/>
    </row>
    <row r="8" spans="1:133">
      <c r="A8" s="12"/>
      <c r="B8" s="42">
        <v>514</v>
      </c>
      <c r="C8" s="19" t="s">
        <v>40</v>
      </c>
      <c r="D8" s="43">
        <v>30000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30000</v>
      </c>
      <c r="O8" s="44">
        <f t="shared" si="2"/>
        <v>21.598272138228943</v>
      </c>
      <c r="P8" s="9"/>
    </row>
    <row r="9" spans="1:133">
      <c r="A9" s="12"/>
      <c r="B9" s="42">
        <v>515</v>
      </c>
      <c r="C9" s="19" t="s">
        <v>49</v>
      </c>
      <c r="D9" s="43">
        <v>29750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29750</v>
      </c>
      <c r="O9" s="44">
        <f t="shared" si="2"/>
        <v>21.418286537077034</v>
      </c>
      <c r="P9" s="9"/>
    </row>
    <row r="10" spans="1:133">
      <c r="A10" s="12"/>
      <c r="B10" s="42">
        <v>518</v>
      </c>
      <c r="C10" s="19" t="s">
        <v>41</v>
      </c>
      <c r="D10" s="43">
        <v>13581</v>
      </c>
      <c r="E10" s="43">
        <v>0</v>
      </c>
      <c r="F10" s="43">
        <v>0</v>
      </c>
      <c r="G10" s="43">
        <v>0</v>
      </c>
      <c r="H10" s="43">
        <v>0</v>
      </c>
      <c r="I10" s="43">
        <v>4262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17843</v>
      </c>
      <c r="O10" s="44">
        <f t="shared" si="2"/>
        <v>12.845932325413967</v>
      </c>
      <c r="P10" s="9"/>
    </row>
    <row r="11" spans="1:133" ht="15.75">
      <c r="A11" s="26" t="s">
        <v>21</v>
      </c>
      <c r="B11" s="27"/>
      <c r="C11" s="28"/>
      <c r="D11" s="29">
        <f t="shared" ref="D11:M11" si="3">SUM(D12:D13)</f>
        <v>7009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7009</v>
      </c>
      <c r="O11" s="41">
        <f t="shared" si="2"/>
        <v>5.0460763138948881</v>
      </c>
      <c r="P11" s="10"/>
    </row>
    <row r="12" spans="1:133">
      <c r="A12" s="12"/>
      <c r="B12" s="42">
        <v>522</v>
      </c>
      <c r="C12" s="19" t="s">
        <v>23</v>
      </c>
      <c r="D12" s="43">
        <v>901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901</v>
      </c>
      <c r="O12" s="44">
        <f t="shared" si="2"/>
        <v>0.64866810655147589</v>
      </c>
      <c r="P12" s="9"/>
    </row>
    <row r="13" spans="1:133">
      <c r="A13" s="12"/>
      <c r="B13" s="42">
        <v>524</v>
      </c>
      <c r="C13" s="19" t="s">
        <v>24</v>
      </c>
      <c r="D13" s="43">
        <v>6108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6108</v>
      </c>
      <c r="O13" s="44">
        <f t="shared" si="2"/>
        <v>4.3974082073434122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126987</v>
      </c>
      <c r="G14" s="29">
        <f t="shared" si="4"/>
        <v>3000</v>
      </c>
      <c r="H14" s="29">
        <f t="shared" si="4"/>
        <v>0</v>
      </c>
      <c r="I14" s="29">
        <f t="shared" si="4"/>
        <v>899603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1029590</v>
      </c>
      <c r="O14" s="41">
        <f t="shared" si="2"/>
        <v>741.24550035997117</v>
      </c>
      <c r="P14" s="10"/>
    </row>
    <row r="15" spans="1:133">
      <c r="A15" s="12"/>
      <c r="B15" s="42">
        <v>533</v>
      </c>
      <c r="C15" s="19" t="s">
        <v>26</v>
      </c>
      <c r="D15" s="43">
        <v>0</v>
      </c>
      <c r="E15" s="43">
        <v>0</v>
      </c>
      <c r="F15" s="43">
        <v>51325</v>
      </c>
      <c r="G15" s="43">
        <v>0</v>
      </c>
      <c r="H15" s="43">
        <v>0</v>
      </c>
      <c r="I15" s="43">
        <v>139449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190774</v>
      </c>
      <c r="O15" s="44">
        <f t="shared" si="2"/>
        <v>137.34629229661627</v>
      </c>
      <c r="P15" s="9"/>
    </row>
    <row r="16" spans="1:133">
      <c r="A16" s="12"/>
      <c r="B16" s="42">
        <v>534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196980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196980</v>
      </c>
      <c r="O16" s="44">
        <f t="shared" si="2"/>
        <v>141.81425485961122</v>
      </c>
      <c r="P16" s="9"/>
    </row>
    <row r="17" spans="1:119">
      <c r="A17" s="12"/>
      <c r="B17" s="42">
        <v>535</v>
      </c>
      <c r="C17" s="19" t="s">
        <v>28</v>
      </c>
      <c r="D17" s="43">
        <v>0</v>
      </c>
      <c r="E17" s="43">
        <v>0</v>
      </c>
      <c r="F17" s="43">
        <v>75662</v>
      </c>
      <c r="G17" s="43">
        <v>3000</v>
      </c>
      <c r="H17" s="43">
        <v>0</v>
      </c>
      <c r="I17" s="43">
        <v>563174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641836</v>
      </c>
      <c r="O17" s="44">
        <f t="shared" si="2"/>
        <v>462.08495320374368</v>
      </c>
      <c r="P17" s="9"/>
    </row>
    <row r="18" spans="1:119" ht="15.75">
      <c r="A18" s="26" t="s">
        <v>29</v>
      </c>
      <c r="B18" s="27"/>
      <c r="C18" s="28"/>
      <c r="D18" s="29">
        <f t="shared" ref="D18:M18" si="5">SUM(D19:D19)</f>
        <v>148050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148050</v>
      </c>
      <c r="O18" s="41">
        <f t="shared" si="2"/>
        <v>106.58747300215983</v>
      </c>
      <c r="P18" s="10"/>
    </row>
    <row r="19" spans="1:119">
      <c r="A19" s="12"/>
      <c r="B19" s="42">
        <v>541</v>
      </c>
      <c r="C19" s="19" t="s">
        <v>30</v>
      </c>
      <c r="D19" s="43">
        <v>148050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148050</v>
      </c>
      <c r="O19" s="44">
        <f t="shared" si="2"/>
        <v>106.58747300215983</v>
      </c>
      <c r="P19" s="9"/>
    </row>
    <row r="20" spans="1:119" ht="15.75">
      <c r="A20" s="26" t="s">
        <v>43</v>
      </c>
      <c r="B20" s="27"/>
      <c r="C20" s="28"/>
      <c r="D20" s="29">
        <f t="shared" ref="D20:M20" si="6">SUM(D21:D21)</f>
        <v>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30736</v>
      </c>
      <c r="N20" s="29">
        <f t="shared" si="1"/>
        <v>30736</v>
      </c>
      <c r="O20" s="41">
        <f t="shared" si="2"/>
        <v>22.12814974802016</v>
      </c>
      <c r="P20" s="10"/>
    </row>
    <row r="21" spans="1:119">
      <c r="A21" s="45"/>
      <c r="B21" s="46">
        <v>559</v>
      </c>
      <c r="C21" s="47" t="s">
        <v>44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30736</v>
      </c>
      <c r="N21" s="43">
        <f t="shared" si="1"/>
        <v>30736</v>
      </c>
      <c r="O21" s="44">
        <f t="shared" si="2"/>
        <v>22.12814974802016</v>
      </c>
      <c r="P21" s="9"/>
    </row>
    <row r="22" spans="1:119" ht="15.75">
      <c r="A22" s="26" t="s">
        <v>45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6486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6486</v>
      </c>
      <c r="O22" s="41">
        <f t="shared" si="2"/>
        <v>4.6695464362850974</v>
      </c>
      <c r="P22" s="10"/>
    </row>
    <row r="23" spans="1:119">
      <c r="A23" s="12"/>
      <c r="B23" s="42">
        <v>569</v>
      </c>
      <c r="C23" s="19" t="s">
        <v>46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6486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6486</v>
      </c>
      <c r="O23" s="44">
        <f t="shared" si="2"/>
        <v>4.6695464362850974</v>
      </c>
      <c r="P23" s="9"/>
    </row>
    <row r="24" spans="1:119" ht="15.75">
      <c r="A24" s="26" t="s">
        <v>31</v>
      </c>
      <c r="B24" s="27"/>
      <c r="C24" s="28"/>
      <c r="D24" s="29">
        <f t="shared" ref="D24:M24" si="8">SUM(D25:D25)</f>
        <v>103587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103587</v>
      </c>
      <c r="O24" s="41">
        <f t="shared" si="2"/>
        <v>74.576673866090715</v>
      </c>
      <c r="P24" s="9"/>
    </row>
    <row r="25" spans="1:119">
      <c r="A25" s="12"/>
      <c r="B25" s="42">
        <v>572</v>
      </c>
      <c r="C25" s="19" t="s">
        <v>32</v>
      </c>
      <c r="D25" s="43">
        <v>103587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103587</v>
      </c>
      <c r="O25" s="44">
        <f t="shared" si="2"/>
        <v>74.576673866090715</v>
      </c>
      <c r="P25" s="9"/>
    </row>
    <row r="26" spans="1:119" ht="15.75">
      <c r="A26" s="26" t="s">
        <v>34</v>
      </c>
      <c r="B26" s="27"/>
      <c r="C26" s="28"/>
      <c r="D26" s="29">
        <f t="shared" ref="D26:M26" si="9">SUM(D27:D27)</f>
        <v>41102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100152</v>
      </c>
      <c r="N26" s="29">
        <f t="shared" si="1"/>
        <v>141254</v>
      </c>
      <c r="O26" s="41">
        <f t="shared" si="2"/>
        <v>101.69474442044637</v>
      </c>
      <c r="P26" s="9"/>
    </row>
    <row r="27" spans="1:119" ht="15.75" thickBot="1">
      <c r="A27" s="12"/>
      <c r="B27" s="42">
        <v>581</v>
      </c>
      <c r="C27" s="19" t="s">
        <v>33</v>
      </c>
      <c r="D27" s="43">
        <v>41102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100152</v>
      </c>
      <c r="N27" s="43">
        <f t="shared" si="1"/>
        <v>141254</v>
      </c>
      <c r="O27" s="44">
        <f t="shared" si="2"/>
        <v>101.69474442044637</v>
      </c>
      <c r="P27" s="9"/>
    </row>
    <row r="28" spans="1:119" ht="16.5" thickBot="1">
      <c r="A28" s="13" t="s">
        <v>10</v>
      </c>
      <c r="B28" s="21"/>
      <c r="C28" s="20"/>
      <c r="D28" s="14">
        <f t="shared" ref="D28:M28" si="10">SUM(D5,D11,D14,D18,D20,D22,D24,D26)</f>
        <v>678735</v>
      </c>
      <c r="E28" s="14">
        <f t="shared" si="10"/>
        <v>0</v>
      </c>
      <c r="F28" s="14">
        <f t="shared" si="10"/>
        <v>129615</v>
      </c>
      <c r="G28" s="14">
        <f t="shared" si="10"/>
        <v>3000</v>
      </c>
      <c r="H28" s="14">
        <f t="shared" si="10"/>
        <v>0</v>
      </c>
      <c r="I28" s="14">
        <f t="shared" si="10"/>
        <v>910351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130888</v>
      </c>
      <c r="N28" s="14">
        <f t="shared" si="1"/>
        <v>1852589</v>
      </c>
      <c r="O28" s="35">
        <f t="shared" si="2"/>
        <v>1333.7573794096472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53</v>
      </c>
      <c r="M30" s="93"/>
      <c r="N30" s="93"/>
      <c r="O30" s="39">
        <v>1389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36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401269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401269</v>
      </c>
      <c r="O5" s="30">
        <f t="shared" ref="O5:O30" si="2">(N5/O$32)</f>
        <v>284.78992193044712</v>
      </c>
      <c r="P5" s="6"/>
    </row>
    <row r="6" spans="1:133">
      <c r="A6" s="12"/>
      <c r="B6" s="42">
        <v>511</v>
      </c>
      <c r="C6" s="19" t="s">
        <v>19</v>
      </c>
      <c r="D6" s="43">
        <v>65162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65162</v>
      </c>
      <c r="O6" s="44">
        <f t="shared" si="2"/>
        <v>46.24698367636622</v>
      </c>
      <c r="P6" s="9"/>
    </row>
    <row r="7" spans="1:133">
      <c r="A7" s="12"/>
      <c r="B7" s="42">
        <v>512</v>
      </c>
      <c r="C7" s="19" t="s">
        <v>39</v>
      </c>
      <c r="D7" s="43">
        <v>199589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199589</v>
      </c>
      <c r="O7" s="44">
        <f t="shared" si="2"/>
        <v>141.65294535131298</v>
      </c>
      <c r="P7" s="9"/>
    </row>
    <row r="8" spans="1:133">
      <c r="A8" s="12"/>
      <c r="B8" s="42">
        <v>513</v>
      </c>
      <c r="C8" s="19" t="s">
        <v>20</v>
      </c>
      <c r="D8" s="43">
        <v>59782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59782</v>
      </c>
      <c r="O8" s="44">
        <f t="shared" si="2"/>
        <v>42.428672817601132</v>
      </c>
      <c r="P8" s="9"/>
    </row>
    <row r="9" spans="1:133">
      <c r="A9" s="12"/>
      <c r="B9" s="42">
        <v>514</v>
      </c>
      <c r="C9" s="19" t="s">
        <v>40</v>
      </c>
      <c r="D9" s="43">
        <v>32553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32553</v>
      </c>
      <c r="O9" s="44">
        <f t="shared" si="2"/>
        <v>23.103619588360541</v>
      </c>
      <c r="P9" s="9"/>
    </row>
    <row r="10" spans="1:133">
      <c r="A10" s="12"/>
      <c r="B10" s="42">
        <v>515</v>
      </c>
      <c r="C10" s="19" t="s">
        <v>49</v>
      </c>
      <c r="D10" s="43">
        <v>33663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33663</v>
      </c>
      <c r="O10" s="44">
        <f t="shared" si="2"/>
        <v>23.891412349183817</v>
      </c>
      <c r="P10" s="9"/>
    </row>
    <row r="11" spans="1:133">
      <c r="A11" s="12"/>
      <c r="B11" s="42">
        <v>518</v>
      </c>
      <c r="C11" s="19" t="s">
        <v>41</v>
      </c>
      <c r="D11" s="43">
        <v>10520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10520</v>
      </c>
      <c r="O11" s="44">
        <f t="shared" si="2"/>
        <v>7.4662881476224277</v>
      </c>
      <c r="P11" s="9"/>
    </row>
    <row r="12" spans="1:133" ht="15.75">
      <c r="A12" s="26" t="s">
        <v>21</v>
      </c>
      <c r="B12" s="27"/>
      <c r="C12" s="28"/>
      <c r="D12" s="29">
        <f t="shared" ref="D12:M12" si="3">SUM(D13:D14)</f>
        <v>37245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37245</v>
      </c>
      <c r="O12" s="41">
        <f t="shared" si="2"/>
        <v>26.433640880056778</v>
      </c>
      <c r="P12" s="10"/>
    </row>
    <row r="13" spans="1:133">
      <c r="A13" s="12"/>
      <c r="B13" s="42">
        <v>522</v>
      </c>
      <c r="C13" s="19" t="s">
        <v>23</v>
      </c>
      <c r="D13" s="43">
        <v>30249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30249</v>
      </c>
      <c r="O13" s="44">
        <f t="shared" si="2"/>
        <v>21.468417317246274</v>
      </c>
      <c r="P13" s="9"/>
    </row>
    <row r="14" spans="1:133">
      <c r="A14" s="12"/>
      <c r="B14" s="42">
        <v>524</v>
      </c>
      <c r="C14" s="19" t="s">
        <v>24</v>
      </c>
      <c r="D14" s="43">
        <v>6996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6996</v>
      </c>
      <c r="O14" s="44">
        <f t="shared" si="2"/>
        <v>4.9652235628105039</v>
      </c>
      <c r="P14" s="9"/>
    </row>
    <row r="15" spans="1:133" ht="15.75">
      <c r="A15" s="26" t="s">
        <v>25</v>
      </c>
      <c r="B15" s="27"/>
      <c r="C15" s="28"/>
      <c r="D15" s="29">
        <f t="shared" ref="D15:M15" si="4">SUM(D16:D19)</f>
        <v>1652</v>
      </c>
      <c r="E15" s="29">
        <f t="shared" si="4"/>
        <v>0</v>
      </c>
      <c r="F15" s="29">
        <f t="shared" si="4"/>
        <v>127579</v>
      </c>
      <c r="G15" s="29">
        <f t="shared" si="4"/>
        <v>0</v>
      </c>
      <c r="H15" s="29">
        <f t="shared" si="4"/>
        <v>0</v>
      </c>
      <c r="I15" s="29">
        <f t="shared" si="4"/>
        <v>952130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1081361</v>
      </c>
      <c r="O15" s="41">
        <f t="shared" si="2"/>
        <v>767.46699787083037</v>
      </c>
      <c r="P15" s="10"/>
    </row>
    <row r="16" spans="1:133">
      <c r="A16" s="12"/>
      <c r="B16" s="42">
        <v>533</v>
      </c>
      <c r="C16" s="19" t="s">
        <v>26</v>
      </c>
      <c r="D16" s="43">
        <v>0</v>
      </c>
      <c r="E16" s="43">
        <v>0</v>
      </c>
      <c r="F16" s="43">
        <v>52761</v>
      </c>
      <c r="G16" s="43">
        <v>0</v>
      </c>
      <c r="H16" s="43">
        <v>0</v>
      </c>
      <c r="I16" s="43">
        <v>180077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232838</v>
      </c>
      <c r="O16" s="44">
        <f t="shared" si="2"/>
        <v>165.25053229240595</v>
      </c>
      <c r="P16" s="9"/>
    </row>
    <row r="17" spans="1:119">
      <c r="A17" s="12"/>
      <c r="B17" s="42">
        <v>534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205359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205359</v>
      </c>
      <c r="O17" s="44">
        <f t="shared" si="2"/>
        <v>145.74804826117813</v>
      </c>
      <c r="P17" s="9"/>
    </row>
    <row r="18" spans="1:119">
      <c r="A18" s="12"/>
      <c r="B18" s="42">
        <v>535</v>
      </c>
      <c r="C18" s="19" t="s">
        <v>28</v>
      </c>
      <c r="D18" s="43">
        <v>0</v>
      </c>
      <c r="E18" s="43">
        <v>0</v>
      </c>
      <c r="F18" s="43">
        <v>74818</v>
      </c>
      <c r="G18" s="43">
        <v>0</v>
      </c>
      <c r="H18" s="43">
        <v>0</v>
      </c>
      <c r="I18" s="43">
        <v>566694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641512</v>
      </c>
      <c r="O18" s="44">
        <f t="shared" si="2"/>
        <v>455.29595457771467</v>
      </c>
      <c r="P18" s="9"/>
    </row>
    <row r="19" spans="1:119">
      <c r="A19" s="12"/>
      <c r="B19" s="42">
        <v>538</v>
      </c>
      <c r="C19" s="19" t="s">
        <v>50</v>
      </c>
      <c r="D19" s="43">
        <v>1652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1652</v>
      </c>
      <c r="O19" s="44">
        <f t="shared" si="2"/>
        <v>1.1724627395315828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160756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160756</v>
      </c>
      <c r="O20" s="41">
        <f t="shared" si="2"/>
        <v>114.09226401703336</v>
      </c>
      <c r="P20" s="10"/>
    </row>
    <row r="21" spans="1:119">
      <c r="A21" s="12"/>
      <c r="B21" s="42">
        <v>541</v>
      </c>
      <c r="C21" s="19" t="s">
        <v>30</v>
      </c>
      <c r="D21" s="43">
        <v>160756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160756</v>
      </c>
      <c r="O21" s="44">
        <f t="shared" si="2"/>
        <v>114.09226401703336</v>
      </c>
      <c r="P21" s="9"/>
    </row>
    <row r="22" spans="1:119" ht="15.75">
      <c r="A22" s="26" t="s">
        <v>43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7519</v>
      </c>
      <c r="N22" s="29">
        <f t="shared" si="1"/>
        <v>7519</v>
      </c>
      <c r="O22" s="41">
        <f t="shared" si="2"/>
        <v>5.3364088005677788</v>
      </c>
      <c r="P22" s="10"/>
    </row>
    <row r="23" spans="1:119">
      <c r="A23" s="45"/>
      <c r="B23" s="46">
        <v>559</v>
      </c>
      <c r="C23" s="47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7519</v>
      </c>
      <c r="N23" s="43">
        <f t="shared" si="1"/>
        <v>7519</v>
      </c>
      <c r="O23" s="44">
        <f t="shared" si="2"/>
        <v>5.3364088005677788</v>
      </c>
      <c r="P23" s="9"/>
    </row>
    <row r="24" spans="1:119" ht="15.75">
      <c r="A24" s="26" t="s">
        <v>45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10118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10118</v>
      </c>
      <c r="O24" s="41">
        <f t="shared" si="2"/>
        <v>7.1809794180269693</v>
      </c>
      <c r="P24" s="10"/>
    </row>
    <row r="25" spans="1:119">
      <c r="A25" s="12"/>
      <c r="B25" s="42">
        <v>569</v>
      </c>
      <c r="C25" s="19" t="s">
        <v>46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10118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10118</v>
      </c>
      <c r="O25" s="44">
        <f t="shared" si="2"/>
        <v>7.1809794180269693</v>
      </c>
      <c r="P25" s="9"/>
    </row>
    <row r="26" spans="1:119" ht="15.75">
      <c r="A26" s="26" t="s">
        <v>31</v>
      </c>
      <c r="B26" s="27"/>
      <c r="C26" s="28"/>
      <c r="D26" s="29">
        <f t="shared" ref="D26:M26" si="8">SUM(D27:D27)</f>
        <v>102241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102241</v>
      </c>
      <c r="O26" s="41">
        <f t="shared" si="2"/>
        <v>72.562810503903478</v>
      </c>
      <c r="P26" s="9"/>
    </row>
    <row r="27" spans="1:119">
      <c r="A27" s="12"/>
      <c r="B27" s="42">
        <v>572</v>
      </c>
      <c r="C27" s="19" t="s">
        <v>32</v>
      </c>
      <c r="D27" s="43">
        <v>102241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102241</v>
      </c>
      <c r="O27" s="44">
        <f t="shared" si="2"/>
        <v>72.562810503903478</v>
      </c>
      <c r="P27" s="9"/>
    </row>
    <row r="28" spans="1:119" ht="15.75">
      <c r="A28" s="26" t="s">
        <v>34</v>
      </c>
      <c r="B28" s="27"/>
      <c r="C28" s="28"/>
      <c r="D28" s="29">
        <f t="shared" ref="D28:M28" si="9">SUM(D29:D29)</f>
        <v>44129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30000</v>
      </c>
      <c r="N28" s="29">
        <f t="shared" si="1"/>
        <v>74129</v>
      </c>
      <c r="O28" s="41">
        <f t="shared" si="2"/>
        <v>52.611071682044006</v>
      </c>
      <c r="P28" s="9"/>
    </row>
    <row r="29" spans="1:119" ht="15.75" thickBot="1">
      <c r="A29" s="12"/>
      <c r="B29" s="42">
        <v>581</v>
      </c>
      <c r="C29" s="19" t="s">
        <v>33</v>
      </c>
      <c r="D29" s="43">
        <v>44129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30000</v>
      </c>
      <c r="N29" s="43">
        <f t="shared" si="1"/>
        <v>74129</v>
      </c>
      <c r="O29" s="44">
        <f t="shared" si="2"/>
        <v>52.611071682044006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0">SUM(D5,D12,D15,D20,D22,D24,D26,D28)</f>
        <v>747292</v>
      </c>
      <c r="E30" s="14">
        <f t="shared" si="10"/>
        <v>0</v>
      </c>
      <c r="F30" s="14">
        <f t="shared" si="10"/>
        <v>127579</v>
      </c>
      <c r="G30" s="14">
        <f t="shared" si="10"/>
        <v>0</v>
      </c>
      <c r="H30" s="14">
        <f t="shared" si="10"/>
        <v>0</v>
      </c>
      <c r="I30" s="14">
        <f t="shared" si="10"/>
        <v>962248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37519</v>
      </c>
      <c r="N30" s="14">
        <f t="shared" si="1"/>
        <v>1874638</v>
      </c>
      <c r="O30" s="35">
        <f t="shared" si="2"/>
        <v>1330.4740951029098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51</v>
      </c>
      <c r="M32" s="93"/>
      <c r="N32" s="93"/>
      <c r="O32" s="39">
        <v>1409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36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414289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414289</v>
      </c>
      <c r="O5" s="30">
        <f t="shared" ref="O5:O30" si="2">(N5/O$32)</f>
        <v>292.37050105857446</v>
      </c>
      <c r="P5" s="6"/>
    </row>
    <row r="6" spans="1:133">
      <c r="A6" s="12"/>
      <c r="B6" s="42">
        <v>511</v>
      </c>
      <c r="C6" s="19" t="s">
        <v>19</v>
      </c>
      <c r="D6" s="43">
        <v>31440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31440</v>
      </c>
      <c r="O6" s="44">
        <f t="shared" si="2"/>
        <v>22.18772053634439</v>
      </c>
      <c r="P6" s="9"/>
    </row>
    <row r="7" spans="1:133">
      <c r="A7" s="12"/>
      <c r="B7" s="42">
        <v>512</v>
      </c>
      <c r="C7" s="19" t="s">
        <v>39</v>
      </c>
      <c r="D7" s="43">
        <v>108548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108548</v>
      </c>
      <c r="O7" s="44">
        <f t="shared" si="2"/>
        <v>76.604093154551876</v>
      </c>
      <c r="P7" s="9"/>
    </row>
    <row r="8" spans="1:133">
      <c r="A8" s="12"/>
      <c r="B8" s="42">
        <v>513</v>
      </c>
      <c r="C8" s="19" t="s">
        <v>20</v>
      </c>
      <c r="D8" s="43">
        <v>234551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234551</v>
      </c>
      <c r="O8" s="44">
        <f t="shared" si="2"/>
        <v>165.52646436132676</v>
      </c>
      <c r="P8" s="9"/>
    </row>
    <row r="9" spans="1:133">
      <c r="A9" s="12"/>
      <c r="B9" s="42">
        <v>514</v>
      </c>
      <c r="C9" s="19" t="s">
        <v>40</v>
      </c>
      <c r="D9" s="43">
        <v>30000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30000</v>
      </c>
      <c r="O9" s="44">
        <f t="shared" si="2"/>
        <v>21.171489061397317</v>
      </c>
      <c r="P9" s="9"/>
    </row>
    <row r="10" spans="1:133">
      <c r="A10" s="12"/>
      <c r="B10" s="42">
        <v>518</v>
      </c>
      <c r="C10" s="19" t="s">
        <v>41</v>
      </c>
      <c r="D10" s="43">
        <v>9750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9750</v>
      </c>
      <c r="O10" s="44">
        <f t="shared" si="2"/>
        <v>6.8807339449541285</v>
      </c>
      <c r="P10" s="9"/>
    </row>
    <row r="11" spans="1:133" ht="15.75">
      <c r="A11" s="26" t="s">
        <v>21</v>
      </c>
      <c r="B11" s="27"/>
      <c r="C11" s="28"/>
      <c r="D11" s="29">
        <f t="shared" ref="D11:M11" si="3">SUM(D12:D15)</f>
        <v>48879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48879</v>
      </c>
      <c r="O11" s="41">
        <f t="shared" si="2"/>
        <v>34.49470712773465</v>
      </c>
      <c r="P11" s="10"/>
    </row>
    <row r="12" spans="1:133">
      <c r="A12" s="12"/>
      <c r="B12" s="42">
        <v>521</v>
      </c>
      <c r="C12" s="19" t="s">
        <v>22</v>
      </c>
      <c r="D12" s="43">
        <v>895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895</v>
      </c>
      <c r="O12" s="44">
        <f t="shared" si="2"/>
        <v>0.63161609033168664</v>
      </c>
      <c r="P12" s="9"/>
    </row>
    <row r="13" spans="1:133">
      <c r="A13" s="12"/>
      <c r="B13" s="42">
        <v>522</v>
      </c>
      <c r="C13" s="19" t="s">
        <v>23</v>
      </c>
      <c r="D13" s="43">
        <v>8146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8146</v>
      </c>
      <c r="O13" s="44">
        <f t="shared" si="2"/>
        <v>5.7487649964714187</v>
      </c>
      <c r="P13" s="9"/>
    </row>
    <row r="14" spans="1:133">
      <c r="A14" s="12"/>
      <c r="B14" s="42">
        <v>524</v>
      </c>
      <c r="C14" s="19" t="s">
        <v>24</v>
      </c>
      <c r="D14" s="43">
        <v>11844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11844</v>
      </c>
      <c r="O14" s="44">
        <f t="shared" si="2"/>
        <v>8.3585038814396615</v>
      </c>
      <c r="P14" s="9"/>
    </row>
    <row r="15" spans="1:133">
      <c r="A15" s="12"/>
      <c r="B15" s="42">
        <v>529</v>
      </c>
      <c r="C15" s="19" t="s">
        <v>42</v>
      </c>
      <c r="D15" s="43">
        <v>27994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27994</v>
      </c>
      <c r="O15" s="44">
        <f t="shared" si="2"/>
        <v>19.755822159491885</v>
      </c>
      <c r="P15" s="9"/>
    </row>
    <row r="16" spans="1:133" ht="15.75">
      <c r="A16" s="26" t="s">
        <v>25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1222345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1222345</v>
      </c>
      <c r="O16" s="41">
        <f t="shared" si="2"/>
        <v>862.62879322512345</v>
      </c>
      <c r="P16" s="10"/>
    </row>
    <row r="17" spans="1:119">
      <c r="A17" s="12"/>
      <c r="B17" s="42">
        <v>533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315661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315661</v>
      </c>
      <c r="O17" s="44">
        <f t="shared" si="2"/>
        <v>222.76711362032464</v>
      </c>
      <c r="P17" s="9"/>
    </row>
    <row r="18" spans="1:119">
      <c r="A18" s="12"/>
      <c r="B18" s="42">
        <v>534</v>
      </c>
      <c r="C18" s="19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211089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211089</v>
      </c>
      <c r="O18" s="44">
        <f t="shared" si="2"/>
        <v>148.96894848270995</v>
      </c>
      <c r="P18" s="9"/>
    </row>
    <row r="19" spans="1:119">
      <c r="A19" s="12"/>
      <c r="B19" s="42">
        <v>535</v>
      </c>
      <c r="C19" s="19" t="s">
        <v>28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695595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695595</v>
      </c>
      <c r="O19" s="44">
        <f t="shared" si="2"/>
        <v>490.89273112208895</v>
      </c>
      <c r="P19" s="9"/>
    </row>
    <row r="20" spans="1:119" ht="15.75">
      <c r="A20" s="26" t="s">
        <v>29</v>
      </c>
      <c r="B20" s="27"/>
      <c r="C20" s="28"/>
      <c r="D20" s="29">
        <f t="shared" ref="D20:M20" si="5">SUM(D21:D21)</f>
        <v>177434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177434</v>
      </c>
      <c r="O20" s="41">
        <f t="shared" si="2"/>
        <v>125.21806633733239</v>
      </c>
      <c r="P20" s="10"/>
    </row>
    <row r="21" spans="1:119">
      <c r="A21" s="12"/>
      <c r="B21" s="42">
        <v>541</v>
      </c>
      <c r="C21" s="19" t="s">
        <v>30</v>
      </c>
      <c r="D21" s="43">
        <v>177434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177434</v>
      </c>
      <c r="O21" s="44">
        <f t="shared" si="2"/>
        <v>125.21806633733239</v>
      </c>
      <c r="P21" s="9"/>
    </row>
    <row r="22" spans="1:119" ht="15.75">
      <c r="A22" s="26" t="s">
        <v>43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12060</v>
      </c>
      <c r="N22" s="29">
        <f t="shared" si="1"/>
        <v>12060</v>
      </c>
      <c r="O22" s="41">
        <f t="shared" si="2"/>
        <v>8.5109386026817226</v>
      </c>
      <c r="P22" s="10"/>
    </row>
    <row r="23" spans="1:119">
      <c r="A23" s="45"/>
      <c r="B23" s="46">
        <v>559</v>
      </c>
      <c r="C23" s="47" t="s">
        <v>44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12060</v>
      </c>
      <c r="N23" s="43">
        <f t="shared" si="1"/>
        <v>12060</v>
      </c>
      <c r="O23" s="44">
        <f t="shared" si="2"/>
        <v>8.5109386026817226</v>
      </c>
      <c r="P23" s="9"/>
    </row>
    <row r="24" spans="1:119" ht="15.75">
      <c r="A24" s="26" t="s">
        <v>45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7020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7020</v>
      </c>
      <c r="O24" s="41">
        <f t="shared" si="2"/>
        <v>4.9541284403669721</v>
      </c>
      <c r="P24" s="10"/>
    </row>
    <row r="25" spans="1:119">
      <c r="A25" s="12"/>
      <c r="B25" s="42">
        <v>569</v>
      </c>
      <c r="C25" s="19" t="s">
        <v>46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7020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7020</v>
      </c>
      <c r="O25" s="44">
        <f t="shared" si="2"/>
        <v>4.9541284403669721</v>
      </c>
      <c r="P25" s="9"/>
    </row>
    <row r="26" spans="1:119" ht="15.75">
      <c r="A26" s="26" t="s">
        <v>31</v>
      </c>
      <c r="B26" s="27"/>
      <c r="C26" s="28"/>
      <c r="D26" s="29">
        <f t="shared" ref="D26:M26" si="8">SUM(D27:D27)</f>
        <v>106668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106668</v>
      </c>
      <c r="O26" s="41">
        <f t="shared" si="2"/>
        <v>75.277346506704305</v>
      </c>
      <c r="P26" s="9"/>
    </row>
    <row r="27" spans="1:119">
      <c r="A27" s="12"/>
      <c r="B27" s="42">
        <v>572</v>
      </c>
      <c r="C27" s="19" t="s">
        <v>32</v>
      </c>
      <c r="D27" s="43">
        <v>106668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106668</v>
      </c>
      <c r="O27" s="44">
        <f t="shared" si="2"/>
        <v>75.277346506704305</v>
      </c>
      <c r="P27" s="9"/>
    </row>
    <row r="28" spans="1:119" ht="15.75">
      <c r="A28" s="26" t="s">
        <v>34</v>
      </c>
      <c r="B28" s="27"/>
      <c r="C28" s="28"/>
      <c r="D28" s="29">
        <f t="shared" ref="D28:M28" si="9">SUM(D29:D29)</f>
        <v>70434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1"/>
        <v>70434</v>
      </c>
      <c r="O28" s="41">
        <f t="shared" si="2"/>
        <v>49.706422018348626</v>
      </c>
      <c r="P28" s="9"/>
    </row>
    <row r="29" spans="1:119" ht="15.75" thickBot="1">
      <c r="A29" s="12"/>
      <c r="B29" s="42">
        <v>581</v>
      </c>
      <c r="C29" s="19" t="s">
        <v>33</v>
      </c>
      <c r="D29" s="43">
        <v>70434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70434</v>
      </c>
      <c r="O29" s="44">
        <f t="shared" si="2"/>
        <v>49.706422018348626</v>
      </c>
      <c r="P29" s="9"/>
    </row>
    <row r="30" spans="1:119" ht="16.5" thickBot="1">
      <c r="A30" s="13" t="s">
        <v>10</v>
      </c>
      <c r="B30" s="21"/>
      <c r="C30" s="20"/>
      <c r="D30" s="14">
        <f t="shared" ref="D30:M30" si="10">SUM(D5,D11,D16,D20,D22,D24,D26,D28)</f>
        <v>817704</v>
      </c>
      <c r="E30" s="14">
        <f t="shared" si="10"/>
        <v>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1229365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12060</v>
      </c>
      <c r="N30" s="14">
        <f t="shared" si="1"/>
        <v>2059129</v>
      </c>
      <c r="O30" s="35">
        <f t="shared" si="2"/>
        <v>1453.1609033168666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47</v>
      </c>
      <c r="M32" s="93"/>
      <c r="N32" s="93"/>
      <c r="O32" s="39">
        <v>1417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36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605255</v>
      </c>
      <c r="E5" s="24">
        <f t="shared" si="0"/>
        <v>0</v>
      </c>
      <c r="F5" s="24">
        <f t="shared" si="0"/>
        <v>0</v>
      </c>
      <c r="G5" s="24">
        <f t="shared" si="0"/>
        <v>8000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613255</v>
      </c>
      <c r="O5" s="30">
        <f t="shared" ref="O5:O22" si="2">(N5/O$24)</f>
        <v>425.5759888965996</v>
      </c>
      <c r="P5" s="6"/>
    </row>
    <row r="6" spans="1:133">
      <c r="A6" s="12"/>
      <c r="B6" s="42">
        <v>511</v>
      </c>
      <c r="C6" s="19" t="s">
        <v>19</v>
      </c>
      <c r="D6" s="43">
        <v>28821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28821</v>
      </c>
      <c r="O6" s="44">
        <f t="shared" si="2"/>
        <v>20.000693962526025</v>
      </c>
      <c r="P6" s="9"/>
    </row>
    <row r="7" spans="1:133">
      <c r="A7" s="12"/>
      <c r="B7" s="42">
        <v>513</v>
      </c>
      <c r="C7" s="19" t="s">
        <v>20</v>
      </c>
      <c r="D7" s="43">
        <v>576434</v>
      </c>
      <c r="E7" s="43">
        <v>0</v>
      </c>
      <c r="F7" s="43">
        <v>0</v>
      </c>
      <c r="G7" s="43">
        <v>8000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584434</v>
      </c>
      <c r="O7" s="44">
        <f t="shared" si="2"/>
        <v>405.57529493407355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267916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267916</v>
      </c>
      <c r="O8" s="41">
        <f t="shared" si="2"/>
        <v>185.92366412213741</v>
      </c>
      <c r="P8" s="10"/>
    </row>
    <row r="9" spans="1:133">
      <c r="A9" s="12"/>
      <c r="B9" s="42">
        <v>521</v>
      </c>
      <c r="C9" s="19" t="s">
        <v>22</v>
      </c>
      <c r="D9" s="43">
        <v>65521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65521</v>
      </c>
      <c r="O9" s="44">
        <f t="shared" si="2"/>
        <v>45.46911866759195</v>
      </c>
      <c r="P9" s="9"/>
    </row>
    <row r="10" spans="1:133">
      <c r="A10" s="12"/>
      <c r="B10" s="42">
        <v>522</v>
      </c>
      <c r="C10" s="19" t="s">
        <v>23</v>
      </c>
      <c r="D10" s="43">
        <v>194809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194809</v>
      </c>
      <c r="O10" s="44">
        <f t="shared" si="2"/>
        <v>135.19014573213047</v>
      </c>
      <c r="P10" s="9"/>
    </row>
    <row r="11" spans="1:133">
      <c r="A11" s="12"/>
      <c r="B11" s="42">
        <v>524</v>
      </c>
      <c r="C11" s="19" t="s">
        <v>24</v>
      </c>
      <c r="D11" s="43">
        <v>7586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7586</v>
      </c>
      <c r="O11" s="44">
        <f t="shared" si="2"/>
        <v>5.2643997224149892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1117074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1117074</v>
      </c>
      <c r="O12" s="41">
        <f t="shared" si="2"/>
        <v>775.20749479528104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290205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290205</v>
      </c>
      <c r="O13" s="44">
        <f t="shared" si="2"/>
        <v>201.3913948646773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182355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182355</v>
      </c>
      <c r="O14" s="44">
        <f t="shared" si="2"/>
        <v>126.54753643303262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644514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644514</v>
      </c>
      <c r="O15" s="44">
        <f t="shared" si="2"/>
        <v>447.26856349757111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156237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156237</v>
      </c>
      <c r="O16" s="41">
        <f t="shared" si="2"/>
        <v>108.42262317834837</v>
      </c>
      <c r="P16" s="10"/>
    </row>
    <row r="17" spans="1:119">
      <c r="A17" s="12"/>
      <c r="B17" s="42">
        <v>541</v>
      </c>
      <c r="C17" s="19" t="s">
        <v>30</v>
      </c>
      <c r="D17" s="43">
        <v>156237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156237</v>
      </c>
      <c r="O17" s="44">
        <f t="shared" si="2"/>
        <v>108.42262317834837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67143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67143</v>
      </c>
      <c r="O18" s="41">
        <f t="shared" si="2"/>
        <v>46.594725884802223</v>
      </c>
      <c r="P18" s="9"/>
    </row>
    <row r="19" spans="1:119">
      <c r="A19" s="12"/>
      <c r="B19" s="42">
        <v>572</v>
      </c>
      <c r="C19" s="19" t="s">
        <v>32</v>
      </c>
      <c r="D19" s="43">
        <v>67143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67143</v>
      </c>
      <c r="O19" s="44">
        <f t="shared" si="2"/>
        <v>46.594725884802223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1800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1800</v>
      </c>
      <c r="O20" s="41">
        <f t="shared" si="2"/>
        <v>1.2491325468424705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1800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1800</v>
      </c>
      <c r="O21" s="44">
        <f t="shared" si="2"/>
        <v>1.2491325468424705</v>
      </c>
      <c r="P21" s="9"/>
    </row>
    <row r="22" spans="1:119" ht="16.5" thickBot="1">
      <c r="A22" s="13" t="s">
        <v>10</v>
      </c>
      <c r="B22" s="21"/>
      <c r="C22" s="20"/>
      <c r="D22" s="14">
        <f>SUM(D5,D8,D12,D16,D18,D20)</f>
        <v>1098351</v>
      </c>
      <c r="E22" s="14">
        <f t="shared" ref="E22:M22" si="8">SUM(E5,E8,E12,E16,E18,E20)</f>
        <v>0</v>
      </c>
      <c r="F22" s="14">
        <f t="shared" si="8"/>
        <v>0</v>
      </c>
      <c r="G22" s="14">
        <f t="shared" si="8"/>
        <v>8000</v>
      </c>
      <c r="H22" s="14">
        <f t="shared" si="8"/>
        <v>0</v>
      </c>
      <c r="I22" s="14">
        <f t="shared" si="8"/>
        <v>1117074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2223425</v>
      </c>
      <c r="O22" s="35">
        <f t="shared" si="2"/>
        <v>1542.9736294240111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35</v>
      </c>
      <c r="M24" s="93"/>
      <c r="N24" s="93"/>
      <c r="O24" s="39">
        <v>1441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36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401311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401311</v>
      </c>
      <c r="O5" s="30">
        <f t="shared" ref="O5:O26" si="2">(N5/O$28)</f>
        <v>279.46448467966576</v>
      </c>
      <c r="P5" s="6"/>
    </row>
    <row r="6" spans="1:133">
      <c r="A6" s="12"/>
      <c r="B6" s="42">
        <v>511</v>
      </c>
      <c r="C6" s="19" t="s">
        <v>19</v>
      </c>
      <c r="D6" s="43">
        <v>61823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61823</v>
      </c>
      <c r="O6" s="44">
        <f t="shared" si="2"/>
        <v>43.05222841225627</v>
      </c>
      <c r="P6" s="9"/>
    </row>
    <row r="7" spans="1:133">
      <c r="A7" s="12"/>
      <c r="B7" s="42">
        <v>513</v>
      </c>
      <c r="C7" s="19" t="s">
        <v>20</v>
      </c>
      <c r="D7" s="43">
        <v>295598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295598</v>
      </c>
      <c r="O7" s="44">
        <f t="shared" si="2"/>
        <v>205.84818941504179</v>
      </c>
      <c r="P7" s="9"/>
    </row>
    <row r="8" spans="1:133">
      <c r="A8" s="12"/>
      <c r="B8" s="42">
        <v>514</v>
      </c>
      <c r="C8" s="19" t="s">
        <v>40</v>
      </c>
      <c r="D8" s="43">
        <v>43890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43890</v>
      </c>
      <c r="O8" s="44">
        <f t="shared" si="2"/>
        <v>30.564066852367688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546734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546734</v>
      </c>
      <c r="O9" s="41">
        <f t="shared" si="2"/>
        <v>380.73398328690809</v>
      </c>
      <c r="P9" s="10"/>
    </row>
    <row r="10" spans="1:133">
      <c r="A10" s="12"/>
      <c r="B10" s="42">
        <v>521</v>
      </c>
      <c r="C10" s="19" t="s">
        <v>22</v>
      </c>
      <c r="D10" s="43">
        <v>247005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247005</v>
      </c>
      <c r="O10" s="44">
        <f t="shared" si="2"/>
        <v>172.00905292479109</v>
      </c>
      <c r="P10" s="9"/>
    </row>
    <row r="11" spans="1:133">
      <c r="A11" s="12"/>
      <c r="B11" s="42">
        <v>522</v>
      </c>
      <c r="C11" s="19" t="s">
        <v>23</v>
      </c>
      <c r="D11" s="43">
        <v>293556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293556</v>
      </c>
      <c r="O11" s="44">
        <f t="shared" si="2"/>
        <v>204.42618384401115</v>
      </c>
      <c r="P11" s="9"/>
    </row>
    <row r="12" spans="1:133">
      <c r="A12" s="12"/>
      <c r="B12" s="42">
        <v>524</v>
      </c>
      <c r="C12" s="19" t="s">
        <v>24</v>
      </c>
      <c r="D12" s="43">
        <v>6173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6173</v>
      </c>
      <c r="O12" s="44">
        <f t="shared" si="2"/>
        <v>4.2987465181058493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990861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990861</v>
      </c>
      <c r="O13" s="41">
        <f t="shared" si="2"/>
        <v>690.01462395543172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184444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184444</v>
      </c>
      <c r="O14" s="44">
        <f t="shared" si="2"/>
        <v>128.44289693593313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282674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282674</v>
      </c>
      <c r="O15" s="44">
        <f t="shared" si="2"/>
        <v>196.84818941504179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523743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523743</v>
      </c>
      <c r="O16" s="44">
        <f t="shared" si="2"/>
        <v>364.72353760445685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221641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221641</v>
      </c>
      <c r="O17" s="41">
        <f t="shared" si="2"/>
        <v>154.34610027855155</v>
      </c>
      <c r="P17" s="10"/>
    </row>
    <row r="18" spans="1:119">
      <c r="A18" s="12"/>
      <c r="B18" s="42">
        <v>541</v>
      </c>
      <c r="C18" s="19" t="s">
        <v>30</v>
      </c>
      <c r="D18" s="43">
        <v>221641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221641</v>
      </c>
      <c r="O18" s="44">
        <f t="shared" si="2"/>
        <v>154.34610027855155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SUM(D20:D21)</f>
        <v>69874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69874</v>
      </c>
      <c r="O19" s="41">
        <f t="shared" si="2"/>
        <v>48.65877437325905</v>
      </c>
      <c r="P19" s="10"/>
    </row>
    <row r="20" spans="1:119">
      <c r="A20" s="45"/>
      <c r="B20" s="46">
        <v>552</v>
      </c>
      <c r="C20" s="47" t="s">
        <v>58</v>
      </c>
      <c r="D20" s="43">
        <v>2959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2959</v>
      </c>
      <c r="O20" s="44">
        <f t="shared" si="2"/>
        <v>2.0605849582172704</v>
      </c>
      <c r="P20" s="9"/>
    </row>
    <row r="21" spans="1:119">
      <c r="A21" s="45"/>
      <c r="B21" s="46">
        <v>554</v>
      </c>
      <c r="C21" s="47" t="s">
        <v>59</v>
      </c>
      <c r="D21" s="43">
        <v>66915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66915</v>
      </c>
      <c r="O21" s="44">
        <f t="shared" si="2"/>
        <v>46.59818941504178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54889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54889</v>
      </c>
      <c r="O22" s="41">
        <f t="shared" si="2"/>
        <v>38.223537604456823</v>
      </c>
      <c r="P22" s="9"/>
    </row>
    <row r="23" spans="1:119">
      <c r="A23" s="12"/>
      <c r="B23" s="42">
        <v>572</v>
      </c>
      <c r="C23" s="19" t="s">
        <v>32</v>
      </c>
      <c r="D23" s="43">
        <v>54889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54889</v>
      </c>
      <c r="O23" s="44">
        <f t="shared" si="2"/>
        <v>38.223537604456823</v>
      </c>
      <c r="P23" s="9"/>
    </row>
    <row r="24" spans="1:119" ht="15.75">
      <c r="A24" s="26" t="s">
        <v>34</v>
      </c>
      <c r="B24" s="27"/>
      <c r="C24" s="28"/>
      <c r="D24" s="29">
        <f t="shared" ref="D24:M24" si="8">SUM(D25:D25)</f>
        <v>6000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6000</v>
      </c>
      <c r="O24" s="41">
        <f t="shared" si="2"/>
        <v>4.1782729805013927</v>
      </c>
      <c r="P24" s="9"/>
    </row>
    <row r="25" spans="1:119" ht="15.75" thickBot="1">
      <c r="A25" s="12"/>
      <c r="B25" s="42">
        <v>581</v>
      </c>
      <c r="C25" s="19" t="s">
        <v>33</v>
      </c>
      <c r="D25" s="43">
        <v>6000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6000</v>
      </c>
      <c r="O25" s="44">
        <f t="shared" si="2"/>
        <v>4.1782729805013927</v>
      </c>
      <c r="P25" s="9"/>
    </row>
    <row r="26" spans="1:119" ht="16.5" thickBot="1">
      <c r="A26" s="13" t="s">
        <v>10</v>
      </c>
      <c r="B26" s="21"/>
      <c r="C26" s="20"/>
      <c r="D26" s="14">
        <f>SUM(D5,D9,D13,D17,D19,D22,D24)</f>
        <v>1300449</v>
      </c>
      <c r="E26" s="14">
        <f t="shared" ref="E26:M26" si="9">SUM(E5,E9,E13,E17,E19,E22,E24)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990861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2291310</v>
      </c>
      <c r="O26" s="35">
        <f t="shared" si="2"/>
        <v>1595.6197771587745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60</v>
      </c>
      <c r="M28" s="93"/>
      <c r="N28" s="93"/>
      <c r="O28" s="39">
        <v>1436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36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385550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385550</v>
      </c>
      <c r="O5" s="30">
        <f t="shared" ref="O5:O26" si="2">(N5/O$28)</f>
        <v>275.19628836545326</v>
      </c>
      <c r="P5" s="6"/>
    </row>
    <row r="6" spans="1:133">
      <c r="A6" s="12"/>
      <c r="B6" s="42">
        <v>511</v>
      </c>
      <c r="C6" s="19" t="s">
        <v>19</v>
      </c>
      <c r="D6" s="43">
        <v>48605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48605</v>
      </c>
      <c r="O6" s="44">
        <f t="shared" si="2"/>
        <v>34.69307637401856</v>
      </c>
      <c r="P6" s="9"/>
    </row>
    <row r="7" spans="1:133">
      <c r="A7" s="12"/>
      <c r="B7" s="42">
        <v>513</v>
      </c>
      <c r="C7" s="19" t="s">
        <v>20</v>
      </c>
      <c r="D7" s="43">
        <v>293004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293004</v>
      </c>
      <c r="O7" s="44">
        <f t="shared" si="2"/>
        <v>209.13918629550321</v>
      </c>
      <c r="P7" s="9"/>
    </row>
    <row r="8" spans="1:133">
      <c r="A8" s="12"/>
      <c r="B8" s="42">
        <v>514</v>
      </c>
      <c r="C8" s="19" t="s">
        <v>40</v>
      </c>
      <c r="D8" s="43">
        <v>43941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43941</v>
      </c>
      <c r="O8" s="44">
        <f t="shared" si="2"/>
        <v>31.364025695931478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185427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185427</v>
      </c>
      <c r="O9" s="41">
        <f t="shared" si="2"/>
        <v>132.35331905781584</v>
      </c>
      <c r="P9" s="10"/>
    </row>
    <row r="10" spans="1:133">
      <c r="A10" s="12"/>
      <c r="B10" s="42">
        <v>521</v>
      </c>
      <c r="C10" s="19" t="s">
        <v>22</v>
      </c>
      <c r="D10" s="43">
        <v>57042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57042</v>
      </c>
      <c r="O10" s="44">
        <f t="shared" si="2"/>
        <v>40.715203426124198</v>
      </c>
      <c r="P10" s="9"/>
    </row>
    <row r="11" spans="1:133">
      <c r="A11" s="12"/>
      <c r="B11" s="42">
        <v>522</v>
      </c>
      <c r="C11" s="19" t="s">
        <v>23</v>
      </c>
      <c r="D11" s="43">
        <v>120239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120239</v>
      </c>
      <c r="O11" s="44">
        <f t="shared" si="2"/>
        <v>85.823697359029268</v>
      </c>
      <c r="P11" s="9"/>
    </row>
    <row r="12" spans="1:133">
      <c r="A12" s="12"/>
      <c r="B12" s="42">
        <v>524</v>
      </c>
      <c r="C12" s="19" t="s">
        <v>24</v>
      </c>
      <c r="D12" s="43">
        <v>8146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8146</v>
      </c>
      <c r="O12" s="44">
        <f t="shared" si="2"/>
        <v>5.8144182726623841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980635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980635</v>
      </c>
      <c r="O13" s="41">
        <f t="shared" si="2"/>
        <v>699.95360456816559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161054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161054</v>
      </c>
      <c r="O14" s="44">
        <f t="shared" si="2"/>
        <v>114.9564596716631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188803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188803</v>
      </c>
      <c r="O15" s="44">
        <f t="shared" si="2"/>
        <v>134.76302640970735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630778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630778</v>
      </c>
      <c r="O16" s="44">
        <f t="shared" si="2"/>
        <v>450.23411848679513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184503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184503</v>
      </c>
      <c r="O17" s="41">
        <f t="shared" si="2"/>
        <v>131.69379014989295</v>
      </c>
      <c r="P17" s="10"/>
    </row>
    <row r="18" spans="1:119">
      <c r="A18" s="12"/>
      <c r="B18" s="42">
        <v>541</v>
      </c>
      <c r="C18" s="19" t="s">
        <v>30</v>
      </c>
      <c r="D18" s="43">
        <v>184503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184503</v>
      </c>
      <c r="O18" s="44">
        <f t="shared" si="2"/>
        <v>131.69379014989295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SUM(D20:D21)</f>
        <v>196042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196042</v>
      </c>
      <c r="O19" s="41">
        <f t="shared" si="2"/>
        <v>139.93004996431119</v>
      </c>
      <c r="P19" s="10"/>
    </row>
    <row r="20" spans="1:119">
      <c r="A20" s="45"/>
      <c r="B20" s="46">
        <v>552</v>
      </c>
      <c r="C20" s="47" t="s">
        <v>58</v>
      </c>
      <c r="D20" s="43">
        <v>7171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7171</v>
      </c>
      <c r="O20" s="44">
        <f t="shared" si="2"/>
        <v>5.1184867951463238</v>
      </c>
      <c r="P20" s="9"/>
    </row>
    <row r="21" spans="1:119">
      <c r="A21" s="45"/>
      <c r="B21" s="46">
        <v>554</v>
      </c>
      <c r="C21" s="47" t="s">
        <v>59</v>
      </c>
      <c r="D21" s="43">
        <v>188871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188871</v>
      </c>
      <c r="O21" s="44">
        <f t="shared" si="2"/>
        <v>134.81156316916488</v>
      </c>
      <c r="P21" s="9"/>
    </row>
    <row r="22" spans="1:119" ht="15.75">
      <c r="A22" s="26" t="s">
        <v>31</v>
      </c>
      <c r="B22" s="27"/>
      <c r="C22" s="28"/>
      <c r="D22" s="29">
        <f t="shared" ref="D22:M22" si="7">SUM(D23:D23)</f>
        <v>32785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32785</v>
      </c>
      <c r="O22" s="41">
        <f t="shared" si="2"/>
        <v>23.401142041399002</v>
      </c>
      <c r="P22" s="9"/>
    </row>
    <row r="23" spans="1:119">
      <c r="A23" s="12"/>
      <c r="B23" s="42">
        <v>572</v>
      </c>
      <c r="C23" s="19" t="s">
        <v>32</v>
      </c>
      <c r="D23" s="43">
        <v>32785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32785</v>
      </c>
      <c r="O23" s="44">
        <f t="shared" si="2"/>
        <v>23.401142041399002</v>
      </c>
      <c r="P23" s="9"/>
    </row>
    <row r="24" spans="1:119" ht="15.75">
      <c r="A24" s="26" t="s">
        <v>34</v>
      </c>
      <c r="B24" s="27"/>
      <c r="C24" s="28"/>
      <c r="D24" s="29">
        <f t="shared" ref="D24:M24" si="8">SUM(D25:D25)</f>
        <v>7200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7200</v>
      </c>
      <c r="O24" s="41">
        <f t="shared" si="2"/>
        <v>5.1391862955032117</v>
      </c>
      <c r="P24" s="9"/>
    </row>
    <row r="25" spans="1:119" ht="15.75" thickBot="1">
      <c r="A25" s="12"/>
      <c r="B25" s="42">
        <v>581</v>
      </c>
      <c r="C25" s="19" t="s">
        <v>33</v>
      </c>
      <c r="D25" s="43">
        <v>7200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7200</v>
      </c>
      <c r="O25" s="44">
        <f t="shared" si="2"/>
        <v>5.1391862955032117</v>
      </c>
      <c r="P25" s="9"/>
    </row>
    <row r="26" spans="1:119" ht="16.5" thickBot="1">
      <c r="A26" s="13" t="s">
        <v>10</v>
      </c>
      <c r="B26" s="21"/>
      <c r="C26" s="20"/>
      <c r="D26" s="14">
        <f>SUM(D5,D9,D13,D17,D19,D22,D24)</f>
        <v>991507</v>
      </c>
      <c r="E26" s="14">
        <f t="shared" ref="E26:M26" si="9">SUM(E5,E9,E13,E17,E19,E22,E24)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980635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1972142</v>
      </c>
      <c r="O26" s="35">
        <f t="shared" si="2"/>
        <v>1407.6673804425411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69</v>
      </c>
      <c r="M28" s="93"/>
      <c r="N28" s="93"/>
      <c r="O28" s="39">
        <v>1401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36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85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431174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13390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444564</v>
      </c>
      <c r="P5" s="30">
        <f t="shared" ref="P5:P25" si="2">(O5/P$27)</f>
        <v>302.83651226158037</v>
      </c>
      <c r="Q5" s="6"/>
    </row>
    <row r="6" spans="1:134">
      <c r="A6" s="12"/>
      <c r="B6" s="42">
        <v>511</v>
      </c>
      <c r="C6" s="19" t="s">
        <v>19</v>
      </c>
      <c r="D6" s="43">
        <v>279372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279372</v>
      </c>
      <c r="P6" s="44">
        <f t="shared" si="2"/>
        <v>190.30790190735695</v>
      </c>
      <c r="Q6" s="9"/>
    </row>
    <row r="7" spans="1:134">
      <c r="A7" s="12"/>
      <c r="B7" s="42">
        <v>513</v>
      </c>
      <c r="C7" s="19" t="s">
        <v>20</v>
      </c>
      <c r="D7" s="43">
        <v>78705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78705</v>
      </c>
      <c r="P7" s="44">
        <f t="shared" si="2"/>
        <v>53.613760217983653</v>
      </c>
      <c r="Q7" s="9"/>
    </row>
    <row r="8" spans="1:134">
      <c r="A8" s="12"/>
      <c r="B8" s="42">
        <v>514</v>
      </c>
      <c r="C8" s="19" t="s">
        <v>40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31800</v>
      </c>
      <c r="P8" s="44">
        <f t="shared" si="2"/>
        <v>21.662125340599456</v>
      </c>
      <c r="Q8" s="9"/>
    </row>
    <row r="9" spans="1:134">
      <c r="A9" s="12"/>
      <c r="B9" s="42">
        <v>515</v>
      </c>
      <c r="C9" s="19" t="s">
        <v>49</v>
      </c>
      <c r="D9" s="43">
        <v>11620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11620</v>
      </c>
      <c r="P9" s="44">
        <f t="shared" si="2"/>
        <v>7.915531335149864</v>
      </c>
      <c r="Q9" s="9"/>
    </row>
    <row r="10" spans="1:134">
      <c r="A10" s="12"/>
      <c r="B10" s="42">
        <v>517</v>
      </c>
      <c r="C10" s="19" t="s">
        <v>55</v>
      </c>
      <c r="D10" s="43">
        <v>13345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13345</v>
      </c>
      <c r="P10" s="44">
        <f t="shared" si="2"/>
        <v>9.0905994550408717</v>
      </c>
      <c r="Q10" s="9"/>
    </row>
    <row r="11" spans="1:134">
      <c r="A11" s="12"/>
      <c r="B11" s="42">
        <v>518</v>
      </c>
      <c r="C11" s="19" t="s">
        <v>41</v>
      </c>
      <c r="D11" s="43">
        <v>16332</v>
      </c>
      <c r="E11" s="43">
        <v>0</v>
      </c>
      <c r="F11" s="43">
        <v>0</v>
      </c>
      <c r="G11" s="43">
        <v>0</v>
      </c>
      <c r="H11" s="43">
        <v>0</v>
      </c>
      <c r="I11" s="43">
        <v>13390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29722</v>
      </c>
      <c r="P11" s="44">
        <f t="shared" si="2"/>
        <v>20.246594005449591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2240040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2240040</v>
      </c>
      <c r="P12" s="41">
        <f t="shared" si="2"/>
        <v>1525.9128065395096</v>
      </c>
      <c r="Q12" s="10"/>
    </row>
    <row r="13" spans="1:134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1476308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1476308</v>
      </c>
      <c r="P13" s="44">
        <f t="shared" si="2"/>
        <v>1005.6594005449591</v>
      </c>
      <c r="Q13" s="9"/>
    </row>
    <row r="14" spans="1:134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236510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236510</v>
      </c>
      <c r="P14" s="44">
        <f t="shared" si="2"/>
        <v>161.11035422343323</v>
      </c>
      <c r="Q14" s="9"/>
    </row>
    <row r="15" spans="1:134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527222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527222</v>
      </c>
      <c r="P15" s="44">
        <f t="shared" si="2"/>
        <v>359.14305177111714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SUM(D17:D17)</f>
        <v>204369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1"/>
        <v>204369</v>
      </c>
      <c r="P16" s="41">
        <f t="shared" si="2"/>
        <v>139.21594005449592</v>
      </c>
      <c r="Q16" s="10"/>
    </row>
    <row r="17" spans="1:120">
      <c r="A17" s="12"/>
      <c r="B17" s="42">
        <v>541</v>
      </c>
      <c r="C17" s="19" t="s">
        <v>30</v>
      </c>
      <c r="D17" s="43">
        <v>204369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204369</v>
      </c>
      <c r="P17" s="44">
        <f t="shared" si="2"/>
        <v>139.21594005449592</v>
      </c>
      <c r="Q17" s="9"/>
    </row>
    <row r="18" spans="1:120" ht="15.75">
      <c r="A18" s="26" t="s">
        <v>43</v>
      </c>
      <c r="B18" s="27"/>
      <c r="C18" s="28"/>
      <c r="D18" s="29">
        <f t="shared" ref="D18:N18" si="5">SUM(D19:D19)</f>
        <v>93687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93687</v>
      </c>
      <c r="P18" s="41">
        <f t="shared" si="2"/>
        <v>63.81948228882834</v>
      </c>
      <c r="Q18" s="10"/>
    </row>
    <row r="19" spans="1:120">
      <c r="A19" s="45"/>
      <c r="B19" s="46">
        <v>559</v>
      </c>
      <c r="C19" s="47" t="s">
        <v>44</v>
      </c>
      <c r="D19" s="43">
        <v>93687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93687</v>
      </c>
      <c r="P19" s="44">
        <f t="shared" si="2"/>
        <v>63.81948228882834</v>
      </c>
      <c r="Q19" s="9"/>
    </row>
    <row r="20" spans="1:120" ht="15.75">
      <c r="A20" s="26" t="s">
        <v>31</v>
      </c>
      <c r="B20" s="27"/>
      <c r="C20" s="28"/>
      <c r="D20" s="29">
        <f t="shared" ref="D20:N20" si="6">SUM(D21:D22)</f>
        <v>530086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530086</v>
      </c>
      <c r="P20" s="41">
        <f t="shared" si="2"/>
        <v>361.09400544959129</v>
      </c>
      <c r="Q20" s="9"/>
    </row>
    <row r="21" spans="1:120">
      <c r="A21" s="12"/>
      <c r="B21" s="42">
        <v>572</v>
      </c>
      <c r="C21" s="19" t="s">
        <v>32</v>
      </c>
      <c r="D21" s="43">
        <v>472429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472429</v>
      </c>
      <c r="P21" s="44">
        <f t="shared" si="2"/>
        <v>321.81811989100817</v>
      </c>
      <c r="Q21" s="9"/>
    </row>
    <row r="22" spans="1:120">
      <c r="A22" s="12"/>
      <c r="B22" s="42">
        <v>575</v>
      </c>
      <c r="C22" s="19" t="s">
        <v>88</v>
      </c>
      <c r="D22" s="43">
        <v>57657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57657</v>
      </c>
      <c r="P22" s="44">
        <f t="shared" si="2"/>
        <v>39.275885558583106</v>
      </c>
      <c r="Q22" s="9"/>
    </row>
    <row r="23" spans="1:120" ht="15.75">
      <c r="A23" s="26" t="s">
        <v>34</v>
      </c>
      <c r="B23" s="27"/>
      <c r="C23" s="28"/>
      <c r="D23" s="29">
        <f t="shared" ref="D23:N23" si="7">SUM(D24:D24)</f>
        <v>29261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29261</v>
      </c>
      <c r="P23" s="41">
        <f t="shared" si="2"/>
        <v>19.932561307901906</v>
      </c>
      <c r="Q23" s="9"/>
    </row>
    <row r="24" spans="1:120" ht="15.75" thickBot="1">
      <c r="A24" s="12"/>
      <c r="B24" s="42">
        <v>581</v>
      </c>
      <c r="C24" s="19" t="s">
        <v>89</v>
      </c>
      <c r="D24" s="43">
        <v>29261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29261</v>
      </c>
      <c r="P24" s="44">
        <f t="shared" si="2"/>
        <v>19.932561307901906</v>
      </c>
      <c r="Q24" s="9"/>
    </row>
    <row r="25" spans="1:120" ht="16.5" thickBot="1">
      <c r="A25" s="13" t="s">
        <v>10</v>
      </c>
      <c r="B25" s="21"/>
      <c r="C25" s="20"/>
      <c r="D25" s="14">
        <f>SUM(D5,D12,D16,D18,D20,D23)</f>
        <v>1288577</v>
      </c>
      <c r="E25" s="14">
        <f t="shared" ref="E25:N25" si="8">SUM(E5,E12,E16,E18,E20,E23)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2253430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3542007</v>
      </c>
      <c r="P25" s="35">
        <f t="shared" si="2"/>
        <v>2412.8113079019072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3" t="s">
        <v>90</v>
      </c>
      <c r="N27" s="93"/>
      <c r="O27" s="93"/>
      <c r="P27" s="39">
        <v>1468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36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440005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11285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451290</v>
      </c>
      <c r="O5" s="30">
        <f t="shared" ref="O5:O26" si="1">(N5/O$28)</f>
        <v>308.46889952153111</v>
      </c>
      <c r="P5" s="6"/>
    </row>
    <row r="6" spans="1:133">
      <c r="A6" s="12"/>
      <c r="B6" s="42">
        <v>511</v>
      </c>
      <c r="C6" s="19" t="s">
        <v>19</v>
      </c>
      <c r="D6" s="43">
        <v>308498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308498</v>
      </c>
      <c r="O6" s="44">
        <f t="shared" si="1"/>
        <v>210.86671223513329</v>
      </c>
      <c r="P6" s="9"/>
    </row>
    <row r="7" spans="1:133">
      <c r="A7" s="12"/>
      <c r="B7" s="42">
        <v>513</v>
      </c>
      <c r="C7" s="19" t="s">
        <v>20</v>
      </c>
      <c r="D7" s="43">
        <v>62184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62184</v>
      </c>
      <c r="O7" s="44">
        <f t="shared" si="1"/>
        <v>42.50444292549556</v>
      </c>
      <c r="P7" s="9"/>
    </row>
    <row r="8" spans="1:133">
      <c r="A8" s="12"/>
      <c r="B8" s="42">
        <v>514</v>
      </c>
      <c r="C8" s="19" t="s">
        <v>40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31800</v>
      </c>
      <c r="O8" s="44">
        <f t="shared" si="1"/>
        <v>21.73615857826384</v>
      </c>
      <c r="P8" s="9"/>
    </row>
    <row r="9" spans="1:133">
      <c r="A9" s="12"/>
      <c r="B9" s="42">
        <v>515</v>
      </c>
      <c r="C9" s="19" t="s">
        <v>49</v>
      </c>
      <c r="D9" s="43">
        <v>9078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9078</v>
      </c>
      <c r="O9" s="44">
        <f t="shared" si="1"/>
        <v>6.2050580997949423</v>
      </c>
      <c r="P9" s="9"/>
    </row>
    <row r="10" spans="1:133">
      <c r="A10" s="12"/>
      <c r="B10" s="42">
        <v>517</v>
      </c>
      <c r="C10" s="19" t="s">
        <v>55</v>
      </c>
      <c r="D10" s="43">
        <v>10661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10661</v>
      </c>
      <c r="O10" s="44">
        <f t="shared" si="1"/>
        <v>7.2870813397129188</v>
      </c>
      <c r="P10" s="9"/>
    </row>
    <row r="11" spans="1:133">
      <c r="A11" s="12"/>
      <c r="B11" s="42">
        <v>518</v>
      </c>
      <c r="C11" s="19" t="s">
        <v>41</v>
      </c>
      <c r="D11" s="43">
        <v>15389</v>
      </c>
      <c r="E11" s="43">
        <v>0</v>
      </c>
      <c r="F11" s="43">
        <v>0</v>
      </c>
      <c r="G11" s="43">
        <v>0</v>
      </c>
      <c r="H11" s="43">
        <v>0</v>
      </c>
      <c r="I11" s="43">
        <v>11285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26674</v>
      </c>
      <c r="O11" s="44">
        <f t="shared" si="1"/>
        <v>18.232399179767601</v>
      </c>
      <c r="P11" s="9"/>
    </row>
    <row r="12" spans="1:133">
      <c r="A12" s="12"/>
      <c r="B12" s="42">
        <v>519</v>
      </c>
      <c r="C12" s="19" t="s">
        <v>71</v>
      </c>
      <c r="D12" s="43">
        <v>2395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2395</v>
      </c>
      <c r="O12" s="44">
        <f t="shared" si="1"/>
        <v>1.6370471633629529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1676988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1676988</v>
      </c>
      <c r="O13" s="41">
        <f t="shared" si="1"/>
        <v>1146.2665755297335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945359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945359</v>
      </c>
      <c r="O14" s="44">
        <f t="shared" si="1"/>
        <v>646.17840054682165</v>
      </c>
      <c r="P14" s="9"/>
    </row>
    <row r="15" spans="1:133">
      <c r="A15" s="12"/>
      <c r="B15" s="42">
        <v>534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237648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237648</v>
      </c>
      <c r="O15" s="44">
        <f t="shared" si="1"/>
        <v>162.43882433356117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493981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493981</v>
      </c>
      <c r="O16" s="44">
        <f t="shared" si="1"/>
        <v>337.64935064935065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148677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148677</v>
      </c>
      <c r="O17" s="41">
        <f t="shared" si="1"/>
        <v>101.62474367737525</v>
      </c>
      <c r="P17" s="10"/>
    </row>
    <row r="18" spans="1:119">
      <c r="A18" s="12"/>
      <c r="B18" s="42">
        <v>541</v>
      </c>
      <c r="C18" s="19" t="s">
        <v>63</v>
      </c>
      <c r="D18" s="43">
        <v>148677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148677</v>
      </c>
      <c r="O18" s="44">
        <f t="shared" si="1"/>
        <v>101.62474367737525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104009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104009</v>
      </c>
      <c r="O19" s="41">
        <f t="shared" si="1"/>
        <v>71.092959671907039</v>
      </c>
      <c r="P19" s="10"/>
    </row>
    <row r="20" spans="1:119">
      <c r="A20" s="45"/>
      <c r="B20" s="46">
        <v>559</v>
      </c>
      <c r="C20" s="47" t="s">
        <v>44</v>
      </c>
      <c r="D20" s="43">
        <v>104009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104009</v>
      </c>
      <c r="O20" s="44">
        <f t="shared" si="1"/>
        <v>71.092959671907039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SUM(D22:D23)</f>
        <v>719378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719378</v>
      </c>
      <c r="O21" s="41">
        <f t="shared" si="1"/>
        <v>491.71428571428572</v>
      </c>
      <c r="P21" s="9"/>
    </row>
    <row r="22" spans="1:119">
      <c r="A22" s="12"/>
      <c r="B22" s="42">
        <v>572</v>
      </c>
      <c r="C22" s="19" t="s">
        <v>64</v>
      </c>
      <c r="D22" s="43">
        <v>660173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660173</v>
      </c>
      <c r="O22" s="44">
        <f t="shared" si="1"/>
        <v>451.2460697197539</v>
      </c>
      <c r="P22" s="9"/>
    </row>
    <row r="23" spans="1:119">
      <c r="A23" s="12"/>
      <c r="B23" s="42">
        <v>575</v>
      </c>
      <c r="C23" s="19" t="s">
        <v>80</v>
      </c>
      <c r="D23" s="43">
        <v>59205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59205</v>
      </c>
      <c r="O23" s="44">
        <f t="shared" si="1"/>
        <v>40.468215994531782</v>
      </c>
      <c r="P23" s="9"/>
    </row>
    <row r="24" spans="1:119" ht="15.75">
      <c r="A24" s="26" t="s">
        <v>65</v>
      </c>
      <c r="B24" s="27"/>
      <c r="C24" s="28"/>
      <c r="D24" s="29">
        <f t="shared" ref="D24:M24" si="8">SUM(D25:D25)</f>
        <v>28498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28498</v>
      </c>
      <c r="O24" s="41">
        <f t="shared" si="1"/>
        <v>19.479152426520848</v>
      </c>
      <c r="P24" s="9"/>
    </row>
    <row r="25" spans="1:119" ht="15.75" thickBot="1">
      <c r="A25" s="12"/>
      <c r="B25" s="42">
        <v>581</v>
      </c>
      <c r="C25" s="19" t="s">
        <v>66</v>
      </c>
      <c r="D25" s="43">
        <v>28498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28498</v>
      </c>
      <c r="O25" s="44">
        <f t="shared" si="1"/>
        <v>19.479152426520848</v>
      </c>
      <c r="P25" s="9"/>
    </row>
    <row r="26" spans="1:119" ht="16.5" thickBot="1">
      <c r="A26" s="13" t="s">
        <v>10</v>
      </c>
      <c r="B26" s="21"/>
      <c r="C26" s="20"/>
      <c r="D26" s="14">
        <f>SUM(D5,D13,D17,D19,D21,D24)</f>
        <v>1440567</v>
      </c>
      <c r="E26" s="14">
        <f t="shared" ref="E26:M26" si="9">SUM(E5,E13,E17,E19,E21,E24)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1688273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3128840</v>
      </c>
      <c r="O26" s="35">
        <f t="shared" si="1"/>
        <v>2138.6466165413535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83</v>
      </c>
      <c r="M28" s="93"/>
      <c r="N28" s="93"/>
      <c r="O28" s="39">
        <v>1463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36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461835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8189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470024</v>
      </c>
      <c r="O5" s="30">
        <f t="shared" ref="O5:O26" si="1">(N5/O$28)</f>
        <v>322.81868131868134</v>
      </c>
      <c r="P5" s="6"/>
    </row>
    <row r="6" spans="1:133">
      <c r="A6" s="12"/>
      <c r="B6" s="42">
        <v>511</v>
      </c>
      <c r="C6" s="19" t="s">
        <v>19</v>
      </c>
      <c r="D6" s="43">
        <v>320714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320714</v>
      </c>
      <c r="O6" s="44">
        <f t="shared" si="1"/>
        <v>220.27060439560441</v>
      </c>
      <c r="P6" s="9"/>
    </row>
    <row r="7" spans="1:133">
      <c r="A7" s="12"/>
      <c r="B7" s="42">
        <v>513</v>
      </c>
      <c r="C7" s="19" t="s">
        <v>20</v>
      </c>
      <c r="D7" s="43">
        <v>69037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69037</v>
      </c>
      <c r="O7" s="44">
        <f t="shared" si="1"/>
        <v>47.415521978021978</v>
      </c>
      <c r="P7" s="9"/>
    </row>
    <row r="8" spans="1:133">
      <c r="A8" s="12"/>
      <c r="B8" s="42">
        <v>514</v>
      </c>
      <c r="C8" s="19" t="s">
        <v>40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31800</v>
      </c>
      <c r="O8" s="44">
        <f t="shared" si="1"/>
        <v>21.840659340659339</v>
      </c>
      <c r="P8" s="9"/>
    </row>
    <row r="9" spans="1:133">
      <c r="A9" s="12"/>
      <c r="B9" s="42">
        <v>515</v>
      </c>
      <c r="C9" s="19" t="s">
        <v>49</v>
      </c>
      <c r="D9" s="43">
        <v>7666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7666</v>
      </c>
      <c r="O9" s="44">
        <f t="shared" si="1"/>
        <v>5.2651098901098905</v>
      </c>
      <c r="P9" s="9"/>
    </row>
    <row r="10" spans="1:133">
      <c r="A10" s="12"/>
      <c r="B10" s="42">
        <v>517</v>
      </c>
      <c r="C10" s="19" t="s">
        <v>55</v>
      </c>
      <c r="D10" s="43">
        <v>11047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11047</v>
      </c>
      <c r="O10" s="44">
        <f t="shared" si="1"/>
        <v>7.5872252747252746</v>
      </c>
      <c r="P10" s="9"/>
    </row>
    <row r="11" spans="1:133">
      <c r="A11" s="12"/>
      <c r="B11" s="42">
        <v>518</v>
      </c>
      <c r="C11" s="19" t="s">
        <v>41</v>
      </c>
      <c r="D11" s="43">
        <v>16381</v>
      </c>
      <c r="E11" s="43">
        <v>0</v>
      </c>
      <c r="F11" s="43">
        <v>0</v>
      </c>
      <c r="G11" s="43">
        <v>0</v>
      </c>
      <c r="H11" s="43">
        <v>0</v>
      </c>
      <c r="I11" s="43">
        <v>8189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24570</v>
      </c>
      <c r="O11" s="44">
        <f t="shared" si="1"/>
        <v>16.875</v>
      </c>
      <c r="P11" s="9"/>
    </row>
    <row r="12" spans="1:133">
      <c r="A12" s="12"/>
      <c r="B12" s="42">
        <v>519</v>
      </c>
      <c r="C12" s="19" t="s">
        <v>71</v>
      </c>
      <c r="D12" s="43">
        <v>5190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5190</v>
      </c>
      <c r="O12" s="44">
        <f t="shared" si="1"/>
        <v>3.5645604395604398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988635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988635</v>
      </c>
      <c r="O13" s="41">
        <f t="shared" si="1"/>
        <v>679.00755494505495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264834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264834</v>
      </c>
      <c r="O14" s="44">
        <f t="shared" si="1"/>
        <v>181.8914835164835</v>
      </c>
      <c r="P14" s="9"/>
    </row>
    <row r="15" spans="1:133">
      <c r="A15" s="12"/>
      <c r="B15" s="42">
        <v>534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234059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234059</v>
      </c>
      <c r="O15" s="44">
        <f t="shared" si="1"/>
        <v>160.75480769230768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489742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489742</v>
      </c>
      <c r="O16" s="44">
        <f t="shared" si="1"/>
        <v>336.36126373626371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185040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185040</v>
      </c>
      <c r="O17" s="41">
        <f t="shared" si="1"/>
        <v>127.08791208791209</v>
      </c>
      <c r="P17" s="10"/>
    </row>
    <row r="18" spans="1:119">
      <c r="A18" s="12"/>
      <c r="B18" s="42">
        <v>541</v>
      </c>
      <c r="C18" s="19" t="s">
        <v>63</v>
      </c>
      <c r="D18" s="43">
        <v>185040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185040</v>
      </c>
      <c r="O18" s="44">
        <f t="shared" si="1"/>
        <v>127.08791208791209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45140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45550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90690</v>
      </c>
      <c r="O19" s="41">
        <f t="shared" si="1"/>
        <v>62.287087912087912</v>
      </c>
      <c r="P19" s="10"/>
    </row>
    <row r="20" spans="1:119">
      <c r="A20" s="45"/>
      <c r="B20" s="46">
        <v>559</v>
      </c>
      <c r="C20" s="47" t="s">
        <v>44</v>
      </c>
      <c r="D20" s="43">
        <v>45140</v>
      </c>
      <c r="E20" s="43">
        <v>0</v>
      </c>
      <c r="F20" s="43">
        <v>0</v>
      </c>
      <c r="G20" s="43">
        <v>0</v>
      </c>
      <c r="H20" s="43">
        <v>0</v>
      </c>
      <c r="I20" s="43">
        <v>45550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90690</v>
      </c>
      <c r="O20" s="44">
        <f t="shared" si="1"/>
        <v>62.287087912087912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SUM(D22:D23)</f>
        <v>697464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697464</v>
      </c>
      <c r="O21" s="41">
        <f t="shared" si="1"/>
        <v>479.02747252747253</v>
      </c>
      <c r="P21" s="9"/>
    </row>
    <row r="22" spans="1:119">
      <c r="A22" s="12"/>
      <c r="B22" s="42">
        <v>572</v>
      </c>
      <c r="C22" s="19" t="s">
        <v>64</v>
      </c>
      <c r="D22" s="43">
        <v>644630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644630</v>
      </c>
      <c r="O22" s="44">
        <f t="shared" si="1"/>
        <v>442.74038461538464</v>
      </c>
      <c r="P22" s="9"/>
    </row>
    <row r="23" spans="1:119">
      <c r="A23" s="12"/>
      <c r="B23" s="42">
        <v>575</v>
      </c>
      <c r="C23" s="19" t="s">
        <v>80</v>
      </c>
      <c r="D23" s="43">
        <v>52834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52834</v>
      </c>
      <c r="O23" s="44">
        <f t="shared" si="1"/>
        <v>36.287087912087912</v>
      </c>
      <c r="P23" s="9"/>
    </row>
    <row r="24" spans="1:119" ht="15.75">
      <c r="A24" s="26" t="s">
        <v>65</v>
      </c>
      <c r="B24" s="27"/>
      <c r="C24" s="28"/>
      <c r="D24" s="29">
        <f t="shared" ref="D24:M24" si="8">SUM(D25:D25)</f>
        <v>29572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29572</v>
      </c>
      <c r="O24" s="41">
        <f t="shared" si="1"/>
        <v>20.310439560439562</v>
      </c>
      <c r="P24" s="9"/>
    </row>
    <row r="25" spans="1:119" ht="15.75" thickBot="1">
      <c r="A25" s="12"/>
      <c r="B25" s="42">
        <v>581</v>
      </c>
      <c r="C25" s="19" t="s">
        <v>66</v>
      </c>
      <c r="D25" s="43">
        <v>29572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29572</v>
      </c>
      <c r="O25" s="44">
        <f t="shared" si="1"/>
        <v>20.310439560439562</v>
      </c>
      <c r="P25" s="9"/>
    </row>
    <row r="26" spans="1:119" ht="16.5" thickBot="1">
      <c r="A26" s="13" t="s">
        <v>10</v>
      </c>
      <c r="B26" s="21"/>
      <c r="C26" s="20"/>
      <c r="D26" s="14">
        <f>SUM(D5,D13,D17,D19,D21,D24)</f>
        <v>1419051</v>
      </c>
      <c r="E26" s="14">
        <f t="shared" ref="E26:M26" si="9">SUM(E5,E13,E17,E19,E21,E24)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1042374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2461425</v>
      </c>
      <c r="O26" s="35">
        <f t="shared" si="1"/>
        <v>1690.5391483516485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81</v>
      </c>
      <c r="M28" s="93"/>
      <c r="N28" s="93"/>
      <c r="O28" s="39">
        <v>1456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36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1013403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5481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1018884</v>
      </c>
      <c r="O5" s="30">
        <f t="shared" ref="O5:O25" si="1">(N5/O$27)</f>
        <v>716.51476793248946</v>
      </c>
      <c r="P5" s="6"/>
    </row>
    <row r="6" spans="1:133">
      <c r="A6" s="12"/>
      <c r="B6" s="42">
        <v>511</v>
      </c>
      <c r="C6" s="19" t="s">
        <v>19</v>
      </c>
      <c r="D6" s="43">
        <v>885452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885452</v>
      </c>
      <c r="O6" s="44">
        <f t="shared" si="1"/>
        <v>622.68073136427563</v>
      </c>
      <c r="P6" s="9"/>
    </row>
    <row r="7" spans="1:133">
      <c r="A7" s="12"/>
      <c r="B7" s="42">
        <v>513</v>
      </c>
      <c r="C7" s="19" t="s">
        <v>20</v>
      </c>
      <c r="D7" s="43">
        <v>42687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42687</v>
      </c>
      <c r="O7" s="44">
        <f t="shared" si="1"/>
        <v>30.018987341772153</v>
      </c>
      <c r="P7" s="9"/>
    </row>
    <row r="8" spans="1:133">
      <c r="A8" s="12"/>
      <c r="B8" s="42">
        <v>514</v>
      </c>
      <c r="C8" s="19" t="s">
        <v>40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31800</v>
      </c>
      <c r="O8" s="44">
        <f t="shared" si="1"/>
        <v>22.362869198312236</v>
      </c>
      <c r="P8" s="9"/>
    </row>
    <row r="9" spans="1:133">
      <c r="A9" s="12"/>
      <c r="B9" s="42">
        <v>515</v>
      </c>
      <c r="C9" s="19" t="s">
        <v>49</v>
      </c>
      <c r="D9" s="43">
        <v>12184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12184</v>
      </c>
      <c r="O9" s="44">
        <f t="shared" si="1"/>
        <v>8.5682137834036567</v>
      </c>
      <c r="P9" s="9"/>
    </row>
    <row r="10" spans="1:133">
      <c r="A10" s="12"/>
      <c r="B10" s="42">
        <v>517</v>
      </c>
      <c r="C10" s="19" t="s">
        <v>55</v>
      </c>
      <c r="D10" s="43">
        <v>13444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13444</v>
      </c>
      <c r="O10" s="44">
        <f t="shared" si="1"/>
        <v>9.4542897327707447</v>
      </c>
      <c r="P10" s="9"/>
    </row>
    <row r="11" spans="1:133">
      <c r="A11" s="12"/>
      <c r="B11" s="42">
        <v>518</v>
      </c>
      <c r="C11" s="19" t="s">
        <v>41</v>
      </c>
      <c r="D11" s="43">
        <v>22095</v>
      </c>
      <c r="E11" s="43">
        <v>0</v>
      </c>
      <c r="F11" s="43">
        <v>0</v>
      </c>
      <c r="G11" s="43">
        <v>0</v>
      </c>
      <c r="H11" s="43">
        <v>0</v>
      </c>
      <c r="I11" s="43">
        <v>5481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27576</v>
      </c>
      <c r="O11" s="44">
        <f t="shared" si="1"/>
        <v>19.39240506329114</v>
      </c>
      <c r="P11" s="9"/>
    </row>
    <row r="12" spans="1:133">
      <c r="A12" s="12"/>
      <c r="B12" s="42">
        <v>519</v>
      </c>
      <c r="C12" s="19" t="s">
        <v>71</v>
      </c>
      <c r="D12" s="43">
        <v>5741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5741</v>
      </c>
      <c r="O12" s="44">
        <f t="shared" si="1"/>
        <v>4.0372714486638541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1294602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1294602</v>
      </c>
      <c r="O13" s="41">
        <f t="shared" si="1"/>
        <v>910.40928270042195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626647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626647</v>
      </c>
      <c r="O14" s="44">
        <f t="shared" si="1"/>
        <v>440.68002812939523</v>
      </c>
      <c r="P14" s="9"/>
    </row>
    <row r="15" spans="1:133">
      <c r="A15" s="12"/>
      <c r="B15" s="42">
        <v>534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201714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201714</v>
      </c>
      <c r="O15" s="44">
        <f t="shared" si="1"/>
        <v>141.85232067510549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466241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466241</v>
      </c>
      <c r="O16" s="44">
        <f t="shared" si="1"/>
        <v>327.87693389592124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146490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146490</v>
      </c>
      <c r="O17" s="41">
        <f t="shared" si="1"/>
        <v>103.0168776371308</v>
      </c>
      <c r="P17" s="10"/>
    </row>
    <row r="18" spans="1:119">
      <c r="A18" s="12"/>
      <c r="B18" s="42">
        <v>541</v>
      </c>
      <c r="C18" s="19" t="s">
        <v>63</v>
      </c>
      <c r="D18" s="43">
        <v>146490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146490</v>
      </c>
      <c r="O18" s="44">
        <f t="shared" si="1"/>
        <v>103.0168776371308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33085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33085</v>
      </c>
      <c r="O19" s="41">
        <f t="shared" si="1"/>
        <v>23.266526019690577</v>
      </c>
      <c r="P19" s="10"/>
    </row>
    <row r="20" spans="1:119">
      <c r="A20" s="45"/>
      <c r="B20" s="46">
        <v>559</v>
      </c>
      <c r="C20" s="47" t="s">
        <v>44</v>
      </c>
      <c r="D20" s="43">
        <v>33085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33085</v>
      </c>
      <c r="O20" s="44">
        <f t="shared" si="1"/>
        <v>23.266526019690577</v>
      </c>
      <c r="P20" s="9"/>
    </row>
    <row r="21" spans="1:119" ht="15.75">
      <c r="A21" s="26" t="s">
        <v>31</v>
      </c>
      <c r="B21" s="27"/>
      <c r="C21" s="28"/>
      <c r="D21" s="29">
        <f t="shared" ref="D21:M21" si="7">SUM(D22:D22)</f>
        <v>337732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337732</v>
      </c>
      <c r="O21" s="41">
        <f t="shared" si="1"/>
        <v>237.50492264416314</v>
      </c>
      <c r="P21" s="9"/>
    </row>
    <row r="22" spans="1:119">
      <c r="A22" s="12"/>
      <c r="B22" s="42">
        <v>572</v>
      </c>
      <c r="C22" s="19" t="s">
        <v>64</v>
      </c>
      <c r="D22" s="43">
        <v>337732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337732</v>
      </c>
      <c r="O22" s="44">
        <f t="shared" si="1"/>
        <v>237.50492264416314</v>
      </c>
      <c r="P22" s="9"/>
    </row>
    <row r="23" spans="1:119" ht="15.75">
      <c r="A23" s="26" t="s">
        <v>65</v>
      </c>
      <c r="B23" s="27"/>
      <c r="C23" s="28"/>
      <c r="D23" s="29">
        <f t="shared" ref="D23:M23" si="8">SUM(D24:D24)</f>
        <v>32343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32343</v>
      </c>
      <c r="O23" s="41">
        <f t="shared" si="1"/>
        <v>22.744725738396625</v>
      </c>
      <c r="P23" s="9"/>
    </row>
    <row r="24" spans="1:119" ht="15.75" thickBot="1">
      <c r="A24" s="12"/>
      <c r="B24" s="42">
        <v>581</v>
      </c>
      <c r="C24" s="19" t="s">
        <v>66</v>
      </c>
      <c r="D24" s="43">
        <v>32343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32343</v>
      </c>
      <c r="O24" s="44">
        <f t="shared" si="1"/>
        <v>22.744725738396625</v>
      </c>
      <c r="P24" s="9"/>
    </row>
    <row r="25" spans="1:119" ht="16.5" thickBot="1">
      <c r="A25" s="13" t="s">
        <v>10</v>
      </c>
      <c r="B25" s="21"/>
      <c r="C25" s="20"/>
      <c r="D25" s="14">
        <f>SUM(D5,D13,D17,D19,D21,D23)</f>
        <v>1563053</v>
      </c>
      <c r="E25" s="14">
        <f t="shared" ref="E25:M25" si="9">SUM(E5,E13,E17,E19,E21,E23)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1300083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2863136</v>
      </c>
      <c r="O25" s="35">
        <f t="shared" si="1"/>
        <v>2013.4571026722926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78</v>
      </c>
      <c r="M27" s="93"/>
      <c r="N27" s="93"/>
      <c r="O27" s="39">
        <v>1422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36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736032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6983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743015</v>
      </c>
      <c r="O5" s="30">
        <f t="shared" ref="O5:O27" si="1">(N5/O$29)</f>
        <v>526.21458923512751</v>
      </c>
      <c r="P5" s="6"/>
    </row>
    <row r="6" spans="1:133">
      <c r="A6" s="12"/>
      <c r="B6" s="42">
        <v>511</v>
      </c>
      <c r="C6" s="19" t="s">
        <v>19</v>
      </c>
      <c r="D6" s="43">
        <v>639349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639349</v>
      </c>
      <c r="O6" s="44">
        <f t="shared" si="1"/>
        <v>452.7967422096317</v>
      </c>
      <c r="P6" s="9"/>
    </row>
    <row r="7" spans="1:133">
      <c r="A7" s="12"/>
      <c r="B7" s="42">
        <v>513</v>
      </c>
      <c r="C7" s="19" t="s">
        <v>20</v>
      </c>
      <c r="D7" s="43">
        <v>36687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36687</v>
      </c>
      <c r="O7" s="44">
        <f t="shared" si="1"/>
        <v>25.982294617563738</v>
      </c>
      <c r="P7" s="9"/>
    </row>
    <row r="8" spans="1:133">
      <c r="A8" s="12"/>
      <c r="B8" s="42">
        <v>514</v>
      </c>
      <c r="C8" s="19" t="s">
        <v>40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31800</v>
      </c>
      <c r="O8" s="44">
        <f t="shared" si="1"/>
        <v>22.521246458923514</v>
      </c>
      <c r="P8" s="9"/>
    </row>
    <row r="9" spans="1:133">
      <c r="A9" s="12"/>
      <c r="B9" s="42">
        <v>515</v>
      </c>
      <c r="C9" s="19" t="s">
        <v>49</v>
      </c>
      <c r="D9" s="43">
        <v>3445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3445</v>
      </c>
      <c r="O9" s="44">
        <f t="shared" si="1"/>
        <v>2.439801699716714</v>
      </c>
      <c r="P9" s="9"/>
    </row>
    <row r="10" spans="1:133">
      <c r="A10" s="12"/>
      <c r="B10" s="42">
        <v>517</v>
      </c>
      <c r="C10" s="19" t="s">
        <v>55</v>
      </c>
      <c r="D10" s="43">
        <v>4674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4674</v>
      </c>
      <c r="O10" s="44">
        <f t="shared" si="1"/>
        <v>3.310198300283286</v>
      </c>
      <c r="P10" s="9"/>
    </row>
    <row r="11" spans="1:133">
      <c r="A11" s="12"/>
      <c r="B11" s="42">
        <v>518</v>
      </c>
      <c r="C11" s="19" t="s">
        <v>41</v>
      </c>
      <c r="D11" s="43">
        <v>13508</v>
      </c>
      <c r="E11" s="43">
        <v>0</v>
      </c>
      <c r="F11" s="43">
        <v>0</v>
      </c>
      <c r="G11" s="43">
        <v>0</v>
      </c>
      <c r="H11" s="43">
        <v>0</v>
      </c>
      <c r="I11" s="43">
        <v>6983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20491</v>
      </c>
      <c r="O11" s="44">
        <f t="shared" si="1"/>
        <v>14.512039660056658</v>
      </c>
      <c r="P11" s="9"/>
    </row>
    <row r="12" spans="1:133">
      <c r="A12" s="12"/>
      <c r="B12" s="42">
        <v>519</v>
      </c>
      <c r="C12" s="19" t="s">
        <v>71</v>
      </c>
      <c r="D12" s="43">
        <v>6569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6569</v>
      </c>
      <c r="O12" s="44">
        <f t="shared" si="1"/>
        <v>4.6522662889518411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2812350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2812350</v>
      </c>
      <c r="O13" s="41">
        <f t="shared" si="1"/>
        <v>1991.7492917847026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2126655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2126655</v>
      </c>
      <c r="O14" s="44">
        <f t="shared" si="1"/>
        <v>1506.1296033994333</v>
      </c>
      <c r="P14" s="9"/>
    </row>
    <row r="15" spans="1:133">
      <c r="A15" s="12"/>
      <c r="B15" s="42">
        <v>534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200893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200893</v>
      </c>
      <c r="O15" s="44">
        <f t="shared" si="1"/>
        <v>142.27549575070822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484802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484802</v>
      </c>
      <c r="O16" s="44">
        <f t="shared" si="1"/>
        <v>343.3441926345609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131894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131894</v>
      </c>
      <c r="O17" s="41">
        <f t="shared" si="1"/>
        <v>93.40934844192634</v>
      </c>
      <c r="P17" s="10"/>
    </row>
    <row r="18" spans="1:119">
      <c r="A18" s="12"/>
      <c r="B18" s="42">
        <v>541</v>
      </c>
      <c r="C18" s="19" t="s">
        <v>63</v>
      </c>
      <c r="D18" s="43">
        <v>131894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131894</v>
      </c>
      <c r="O18" s="44">
        <f t="shared" si="1"/>
        <v>93.40934844192634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86787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86787</v>
      </c>
      <c r="O19" s="41">
        <f t="shared" si="1"/>
        <v>61.463881019830026</v>
      </c>
      <c r="P19" s="10"/>
    </row>
    <row r="20" spans="1:119">
      <c r="A20" s="45"/>
      <c r="B20" s="46">
        <v>559</v>
      </c>
      <c r="C20" s="47" t="s">
        <v>44</v>
      </c>
      <c r="D20" s="43">
        <v>86787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86787</v>
      </c>
      <c r="O20" s="44">
        <f t="shared" si="1"/>
        <v>61.463881019830026</v>
      </c>
      <c r="P20" s="9"/>
    </row>
    <row r="21" spans="1:119" ht="15.75">
      <c r="A21" s="26" t="s">
        <v>45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138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138</v>
      </c>
      <c r="O21" s="41">
        <f t="shared" si="1"/>
        <v>9.7733711048158645E-2</v>
      </c>
      <c r="P21" s="10"/>
    </row>
    <row r="22" spans="1:119">
      <c r="A22" s="12"/>
      <c r="B22" s="42">
        <v>569</v>
      </c>
      <c r="C22" s="19" t="s">
        <v>46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138</v>
      </c>
      <c r="O22" s="44">
        <f t="shared" si="1"/>
        <v>9.7733711048158645E-2</v>
      </c>
      <c r="P22" s="9"/>
    </row>
    <row r="23" spans="1:119" ht="15.75">
      <c r="A23" s="26" t="s">
        <v>31</v>
      </c>
      <c r="B23" s="27"/>
      <c r="C23" s="28"/>
      <c r="D23" s="29">
        <f t="shared" ref="D23:M23" si="8">SUM(D24:D24)</f>
        <v>165680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165680</v>
      </c>
      <c r="O23" s="41">
        <f t="shared" si="1"/>
        <v>117.33711048158641</v>
      </c>
      <c r="P23" s="9"/>
    </row>
    <row r="24" spans="1:119">
      <c r="A24" s="12"/>
      <c r="B24" s="42">
        <v>572</v>
      </c>
      <c r="C24" s="19" t="s">
        <v>64</v>
      </c>
      <c r="D24" s="43">
        <v>165680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165680</v>
      </c>
      <c r="O24" s="44">
        <f t="shared" si="1"/>
        <v>117.33711048158641</v>
      </c>
      <c r="P24" s="9"/>
    </row>
    <row r="25" spans="1:119" ht="15.75">
      <c r="A25" s="26" t="s">
        <v>65</v>
      </c>
      <c r="B25" s="27"/>
      <c r="C25" s="28"/>
      <c r="D25" s="29">
        <f t="shared" ref="D25:M25" si="9">SUM(D26:D26)</f>
        <v>31913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31913</v>
      </c>
      <c r="O25" s="41">
        <f t="shared" si="1"/>
        <v>22.601274787535409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31913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31913</v>
      </c>
      <c r="O26" s="44">
        <f t="shared" si="1"/>
        <v>22.601274787535409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1152306</v>
      </c>
      <c r="E27" s="14">
        <f t="shared" ref="E27:M27" si="10">SUM(E5,E13,E17,E19,E21,E23,E25)</f>
        <v>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2819471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4"/>
        <v>3971777</v>
      </c>
      <c r="O27" s="35">
        <f t="shared" si="1"/>
        <v>2812.8732294617562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76</v>
      </c>
      <c r="M29" s="93"/>
      <c r="N29" s="93"/>
      <c r="O29" s="39">
        <v>1412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36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412820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5111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417931</v>
      </c>
      <c r="O5" s="30">
        <f t="shared" ref="O5:O27" si="1">(N5/O$29)</f>
        <v>293.28491228070175</v>
      </c>
      <c r="P5" s="6"/>
    </row>
    <row r="6" spans="1:133">
      <c r="A6" s="12"/>
      <c r="B6" s="42">
        <v>511</v>
      </c>
      <c r="C6" s="19" t="s">
        <v>19</v>
      </c>
      <c r="D6" s="43">
        <v>285746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285746</v>
      </c>
      <c r="O6" s="44">
        <f t="shared" si="1"/>
        <v>200.52350877192981</v>
      </c>
      <c r="P6" s="9"/>
    </row>
    <row r="7" spans="1:133">
      <c r="A7" s="12"/>
      <c r="B7" s="42">
        <v>513</v>
      </c>
      <c r="C7" s="19" t="s">
        <v>20</v>
      </c>
      <c r="D7" s="43">
        <v>36643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36643</v>
      </c>
      <c r="O7" s="44">
        <f t="shared" si="1"/>
        <v>25.714385964912282</v>
      </c>
      <c r="P7" s="9"/>
    </row>
    <row r="8" spans="1:133">
      <c r="A8" s="12"/>
      <c r="B8" s="42">
        <v>514</v>
      </c>
      <c r="C8" s="19" t="s">
        <v>40</v>
      </c>
      <c r="D8" s="43">
        <v>31800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31800</v>
      </c>
      <c r="O8" s="44">
        <f t="shared" si="1"/>
        <v>22.315789473684209</v>
      </c>
      <c r="P8" s="9"/>
    </row>
    <row r="9" spans="1:133">
      <c r="A9" s="12"/>
      <c r="B9" s="42">
        <v>515</v>
      </c>
      <c r="C9" s="19" t="s">
        <v>49</v>
      </c>
      <c r="D9" s="43">
        <v>38129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38129</v>
      </c>
      <c r="O9" s="44">
        <f t="shared" si="1"/>
        <v>26.757192982456139</v>
      </c>
      <c r="P9" s="9"/>
    </row>
    <row r="10" spans="1:133">
      <c r="A10" s="12"/>
      <c r="B10" s="42">
        <v>517</v>
      </c>
      <c r="C10" s="19" t="s">
        <v>55</v>
      </c>
      <c r="D10" s="43">
        <v>129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129</v>
      </c>
      <c r="O10" s="44">
        <f t="shared" si="1"/>
        <v>9.0526315789473691E-2</v>
      </c>
      <c r="P10" s="9"/>
    </row>
    <row r="11" spans="1:133">
      <c r="A11" s="12"/>
      <c r="B11" s="42">
        <v>518</v>
      </c>
      <c r="C11" s="19" t="s">
        <v>41</v>
      </c>
      <c r="D11" s="43">
        <v>13130</v>
      </c>
      <c r="E11" s="43">
        <v>0</v>
      </c>
      <c r="F11" s="43">
        <v>0</v>
      </c>
      <c r="G11" s="43">
        <v>0</v>
      </c>
      <c r="H11" s="43">
        <v>0</v>
      </c>
      <c r="I11" s="43">
        <v>5111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18241</v>
      </c>
      <c r="O11" s="44">
        <f t="shared" si="1"/>
        <v>12.800701754385965</v>
      </c>
      <c r="P11" s="9"/>
    </row>
    <row r="12" spans="1:133">
      <c r="A12" s="12"/>
      <c r="B12" s="42">
        <v>519</v>
      </c>
      <c r="C12" s="19" t="s">
        <v>71</v>
      </c>
      <c r="D12" s="43">
        <v>7243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7243</v>
      </c>
      <c r="O12" s="44">
        <f t="shared" si="1"/>
        <v>5.0828070175438596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1414070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1414070</v>
      </c>
      <c r="O13" s="41">
        <f t="shared" si="1"/>
        <v>992.32982456140348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806143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806143</v>
      </c>
      <c r="O14" s="44">
        <f t="shared" si="1"/>
        <v>565.71438596491225</v>
      </c>
      <c r="P14" s="9"/>
    </row>
    <row r="15" spans="1:133">
      <c r="A15" s="12"/>
      <c r="B15" s="42">
        <v>534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181639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181639</v>
      </c>
      <c r="O15" s="44">
        <f t="shared" si="1"/>
        <v>127.4659649122807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426288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426288</v>
      </c>
      <c r="O16" s="44">
        <f t="shared" si="1"/>
        <v>299.14947368421053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140607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140607</v>
      </c>
      <c r="O17" s="41">
        <f t="shared" si="1"/>
        <v>98.671578947368417</v>
      </c>
      <c r="P17" s="10"/>
    </row>
    <row r="18" spans="1:119">
      <c r="A18" s="12"/>
      <c r="B18" s="42">
        <v>541</v>
      </c>
      <c r="C18" s="19" t="s">
        <v>63</v>
      </c>
      <c r="D18" s="43">
        <v>140607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140607</v>
      </c>
      <c r="O18" s="44">
        <f t="shared" si="1"/>
        <v>98.671578947368417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32500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32500</v>
      </c>
      <c r="O19" s="41">
        <f t="shared" si="1"/>
        <v>22.807017543859651</v>
      </c>
      <c r="P19" s="10"/>
    </row>
    <row r="20" spans="1:119">
      <c r="A20" s="45"/>
      <c r="B20" s="46">
        <v>559</v>
      </c>
      <c r="C20" s="47" t="s">
        <v>44</v>
      </c>
      <c r="D20" s="43">
        <v>32500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32500</v>
      </c>
      <c r="O20" s="44">
        <f t="shared" si="1"/>
        <v>22.807017543859651</v>
      </c>
      <c r="P20" s="9"/>
    </row>
    <row r="21" spans="1:119" ht="15.75">
      <c r="A21" s="26" t="s">
        <v>45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8083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8083</v>
      </c>
      <c r="O21" s="41">
        <f t="shared" si="1"/>
        <v>5.6722807017543859</v>
      </c>
      <c r="P21" s="10"/>
    </row>
    <row r="22" spans="1:119">
      <c r="A22" s="12"/>
      <c r="B22" s="42">
        <v>569</v>
      </c>
      <c r="C22" s="19" t="s">
        <v>46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8083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8083</v>
      </c>
      <c r="O22" s="44">
        <f t="shared" si="1"/>
        <v>5.6722807017543859</v>
      </c>
      <c r="P22" s="9"/>
    </row>
    <row r="23" spans="1:119" ht="15.75">
      <c r="A23" s="26" t="s">
        <v>31</v>
      </c>
      <c r="B23" s="27"/>
      <c r="C23" s="28"/>
      <c r="D23" s="29">
        <f t="shared" ref="D23:M23" si="8">SUM(D24:D24)</f>
        <v>346810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346810</v>
      </c>
      <c r="O23" s="41">
        <f t="shared" si="1"/>
        <v>243.37543859649122</v>
      </c>
      <c r="P23" s="9"/>
    </row>
    <row r="24" spans="1:119">
      <c r="A24" s="12"/>
      <c r="B24" s="42">
        <v>572</v>
      </c>
      <c r="C24" s="19" t="s">
        <v>64</v>
      </c>
      <c r="D24" s="43">
        <v>346810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346810</v>
      </c>
      <c r="O24" s="44">
        <f t="shared" si="1"/>
        <v>243.37543859649122</v>
      </c>
      <c r="P24" s="9"/>
    </row>
    <row r="25" spans="1:119" ht="15.75">
      <c r="A25" s="26" t="s">
        <v>65</v>
      </c>
      <c r="B25" s="27"/>
      <c r="C25" s="28"/>
      <c r="D25" s="29">
        <f t="shared" ref="D25:M25" si="9">SUM(D26:D26)</f>
        <v>33301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33301</v>
      </c>
      <c r="O25" s="41">
        <f t="shared" si="1"/>
        <v>23.369122807017543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33301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33301</v>
      </c>
      <c r="O26" s="44">
        <f t="shared" si="1"/>
        <v>23.369122807017543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966038</v>
      </c>
      <c r="E27" s="14">
        <f t="shared" ref="E27:M27" si="10">SUM(E5,E13,E17,E19,E21,E23,E25)</f>
        <v>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1427264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4"/>
        <v>2393302</v>
      </c>
      <c r="O27" s="35">
        <f t="shared" si="1"/>
        <v>1679.5101754385964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74</v>
      </c>
      <c r="M29" s="93"/>
      <c r="N29" s="93"/>
      <c r="O29" s="39">
        <v>1425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36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416719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5507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422226</v>
      </c>
      <c r="O5" s="30">
        <f t="shared" ref="O5:O27" si="1">(N5/O$29)</f>
        <v>308.1941605839416</v>
      </c>
      <c r="P5" s="6"/>
    </row>
    <row r="6" spans="1:133">
      <c r="A6" s="12"/>
      <c r="B6" s="42">
        <v>511</v>
      </c>
      <c r="C6" s="19" t="s">
        <v>19</v>
      </c>
      <c r="D6" s="43">
        <v>318948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318948</v>
      </c>
      <c r="O6" s="44">
        <f t="shared" si="1"/>
        <v>232.8087591240876</v>
      </c>
      <c r="P6" s="9"/>
    </row>
    <row r="7" spans="1:133">
      <c r="A7" s="12"/>
      <c r="B7" s="42">
        <v>513</v>
      </c>
      <c r="C7" s="19" t="s">
        <v>20</v>
      </c>
      <c r="D7" s="43">
        <v>32050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32050</v>
      </c>
      <c r="O7" s="44">
        <f t="shared" si="1"/>
        <v>23.394160583941606</v>
      </c>
      <c r="P7" s="9"/>
    </row>
    <row r="8" spans="1:133">
      <c r="A8" s="12"/>
      <c r="B8" s="42">
        <v>514</v>
      </c>
      <c r="C8" s="19" t="s">
        <v>40</v>
      </c>
      <c r="D8" s="43">
        <v>30250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30250</v>
      </c>
      <c r="O8" s="44">
        <f t="shared" si="1"/>
        <v>22.080291970802918</v>
      </c>
      <c r="P8" s="9"/>
    </row>
    <row r="9" spans="1:133">
      <c r="A9" s="12"/>
      <c r="B9" s="42">
        <v>515</v>
      </c>
      <c r="C9" s="19" t="s">
        <v>49</v>
      </c>
      <c r="D9" s="43">
        <v>20316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20316</v>
      </c>
      <c r="O9" s="44">
        <f t="shared" si="1"/>
        <v>14.829197080291971</v>
      </c>
      <c r="P9" s="9"/>
    </row>
    <row r="10" spans="1:133">
      <c r="A10" s="12"/>
      <c r="B10" s="42">
        <v>517</v>
      </c>
      <c r="C10" s="19" t="s">
        <v>55</v>
      </c>
      <c r="D10" s="43">
        <v>630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630</v>
      </c>
      <c r="O10" s="44">
        <f t="shared" si="1"/>
        <v>0.45985401459854014</v>
      </c>
      <c r="P10" s="9"/>
    </row>
    <row r="11" spans="1:133">
      <c r="A11" s="12"/>
      <c r="B11" s="42">
        <v>518</v>
      </c>
      <c r="C11" s="19" t="s">
        <v>41</v>
      </c>
      <c r="D11" s="43">
        <v>6661</v>
      </c>
      <c r="E11" s="43">
        <v>0</v>
      </c>
      <c r="F11" s="43">
        <v>0</v>
      </c>
      <c r="G11" s="43">
        <v>0</v>
      </c>
      <c r="H11" s="43">
        <v>0</v>
      </c>
      <c r="I11" s="43">
        <v>5507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12168</v>
      </c>
      <c r="O11" s="44">
        <f t="shared" si="1"/>
        <v>8.8817518248175187</v>
      </c>
      <c r="P11" s="9"/>
    </row>
    <row r="12" spans="1:133">
      <c r="A12" s="12"/>
      <c r="B12" s="42">
        <v>519</v>
      </c>
      <c r="C12" s="19" t="s">
        <v>71</v>
      </c>
      <c r="D12" s="43">
        <v>7864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7864</v>
      </c>
      <c r="O12" s="44">
        <f t="shared" si="1"/>
        <v>5.74014598540146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1037860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1037860</v>
      </c>
      <c r="O13" s="41">
        <f t="shared" si="1"/>
        <v>757.56204379562041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309665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309665</v>
      </c>
      <c r="O14" s="44">
        <f t="shared" si="1"/>
        <v>226.03284671532847</v>
      </c>
      <c r="P14" s="9"/>
    </row>
    <row r="15" spans="1:133">
      <c r="A15" s="12"/>
      <c r="B15" s="42">
        <v>534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179641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179641</v>
      </c>
      <c r="O15" s="44">
        <f t="shared" si="1"/>
        <v>131.12481751824816</v>
      </c>
      <c r="P15" s="9"/>
    </row>
    <row r="16" spans="1:133">
      <c r="A16" s="12"/>
      <c r="B16" s="42">
        <v>535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548554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548554</v>
      </c>
      <c r="O16" s="44">
        <f t="shared" si="1"/>
        <v>400.4043795620438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147136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4"/>
        <v>147136</v>
      </c>
      <c r="O17" s="41">
        <f t="shared" si="1"/>
        <v>107.39854014598541</v>
      </c>
      <c r="P17" s="10"/>
    </row>
    <row r="18" spans="1:119">
      <c r="A18" s="12"/>
      <c r="B18" s="42">
        <v>541</v>
      </c>
      <c r="C18" s="19" t="s">
        <v>63</v>
      </c>
      <c r="D18" s="43">
        <v>147136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147136</v>
      </c>
      <c r="O18" s="44">
        <f t="shared" si="1"/>
        <v>107.39854014598541</v>
      </c>
      <c r="P18" s="9"/>
    </row>
    <row r="19" spans="1:119" ht="15.75">
      <c r="A19" s="26" t="s">
        <v>43</v>
      </c>
      <c r="B19" s="27"/>
      <c r="C19" s="28"/>
      <c r="D19" s="29">
        <f t="shared" ref="D19:M19" si="6">SUM(D20:D20)</f>
        <v>34000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34000</v>
      </c>
      <c r="O19" s="41">
        <f t="shared" si="1"/>
        <v>24.817518248175183</v>
      </c>
      <c r="P19" s="10"/>
    </row>
    <row r="20" spans="1:119">
      <c r="A20" s="45"/>
      <c r="B20" s="46">
        <v>559</v>
      </c>
      <c r="C20" s="47" t="s">
        <v>44</v>
      </c>
      <c r="D20" s="43">
        <v>34000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34000</v>
      </c>
      <c r="O20" s="44">
        <f t="shared" si="1"/>
        <v>24.817518248175183</v>
      </c>
      <c r="P20" s="9"/>
    </row>
    <row r="21" spans="1:119" ht="15.75">
      <c r="A21" s="26" t="s">
        <v>45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12850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12850</v>
      </c>
      <c r="O21" s="41">
        <f t="shared" si="1"/>
        <v>9.3795620437956213</v>
      </c>
      <c r="P21" s="10"/>
    </row>
    <row r="22" spans="1:119">
      <c r="A22" s="12"/>
      <c r="B22" s="42">
        <v>569</v>
      </c>
      <c r="C22" s="19" t="s">
        <v>46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12850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12850</v>
      </c>
      <c r="O22" s="44">
        <f t="shared" si="1"/>
        <v>9.3795620437956213</v>
      </c>
      <c r="P22" s="9"/>
    </row>
    <row r="23" spans="1:119" ht="15.75">
      <c r="A23" s="26" t="s">
        <v>31</v>
      </c>
      <c r="B23" s="27"/>
      <c r="C23" s="28"/>
      <c r="D23" s="29">
        <f t="shared" ref="D23:M23" si="8">SUM(D24:D24)</f>
        <v>111496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111496</v>
      </c>
      <c r="O23" s="41">
        <f t="shared" si="1"/>
        <v>81.383941605839411</v>
      </c>
      <c r="P23" s="9"/>
    </row>
    <row r="24" spans="1:119">
      <c r="A24" s="12"/>
      <c r="B24" s="42">
        <v>572</v>
      </c>
      <c r="C24" s="19" t="s">
        <v>64</v>
      </c>
      <c r="D24" s="43">
        <v>111496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111496</v>
      </c>
      <c r="O24" s="44">
        <f t="shared" si="1"/>
        <v>81.383941605839411</v>
      </c>
      <c r="P24" s="9"/>
    </row>
    <row r="25" spans="1:119" ht="15.75">
      <c r="A25" s="26" t="s">
        <v>65</v>
      </c>
      <c r="B25" s="27"/>
      <c r="C25" s="28"/>
      <c r="D25" s="29">
        <f t="shared" ref="D25:M25" si="9">SUM(D26:D26)</f>
        <v>34151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4"/>
        <v>34151</v>
      </c>
      <c r="O25" s="41">
        <f t="shared" si="1"/>
        <v>24.927737226277372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34151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34151</v>
      </c>
      <c r="O26" s="44">
        <f t="shared" si="1"/>
        <v>24.927737226277372</v>
      </c>
      <c r="P26" s="9"/>
    </row>
    <row r="27" spans="1:119" ht="16.5" thickBot="1">
      <c r="A27" s="13" t="s">
        <v>10</v>
      </c>
      <c r="B27" s="21"/>
      <c r="C27" s="20"/>
      <c r="D27" s="14">
        <f>SUM(D5,D13,D17,D19,D21,D23,D25)</f>
        <v>743502</v>
      </c>
      <c r="E27" s="14">
        <f t="shared" ref="E27:M27" si="10">SUM(E5,E13,E17,E19,E21,E23,E25)</f>
        <v>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1056217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4"/>
        <v>1799719</v>
      </c>
      <c r="O27" s="35">
        <f t="shared" si="1"/>
        <v>1313.663503649635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72</v>
      </c>
      <c r="M29" s="93"/>
      <c r="N29" s="93"/>
      <c r="O29" s="39">
        <v>1370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36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370976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6293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6" si="1">SUM(D5:M5)</f>
        <v>377269</v>
      </c>
      <c r="O5" s="61">
        <f t="shared" ref="O5:O26" si="2">(N5/O$28)</f>
        <v>278.22197640117992</v>
      </c>
      <c r="P5" s="62"/>
    </row>
    <row r="6" spans="1:133">
      <c r="A6" s="64"/>
      <c r="B6" s="65">
        <v>511</v>
      </c>
      <c r="C6" s="66" t="s">
        <v>19</v>
      </c>
      <c r="D6" s="67">
        <v>260091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260091</v>
      </c>
      <c r="O6" s="68">
        <f t="shared" si="2"/>
        <v>191.80752212389382</v>
      </c>
      <c r="P6" s="69"/>
    </row>
    <row r="7" spans="1:133">
      <c r="A7" s="64"/>
      <c r="B7" s="65">
        <v>513</v>
      </c>
      <c r="C7" s="66" t="s">
        <v>20</v>
      </c>
      <c r="D7" s="67">
        <v>40140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40140</v>
      </c>
      <c r="O7" s="68">
        <f t="shared" si="2"/>
        <v>29.601769911504423</v>
      </c>
      <c r="P7" s="69"/>
    </row>
    <row r="8" spans="1:133">
      <c r="A8" s="64"/>
      <c r="B8" s="65">
        <v>514</v>
      </c>
      <c r="C8" s="66" t="s">
        <v>40</v>
      </c>
      <c r="D8" s="67">
        <v>30096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30096</v>
      </c>
      <c r="O8" s="68">
        <f t="shared" si="2"/>
        <v>22.194690265486727</v>
      </c>
      <c r="P8" s="69"/>
    </row>
    <row r="9" spans="1:133">
      <c r="A9" s="64"/>
      <c r="B9" s="65">
        <v>515</v>
      </c>
      <c r="C9" s="66" t="s">
        <v>49</v>
      </c>
      <c r="D9" s="67">
        <v>25000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25000</v>
      </c>
      <c r="O9" s="68">
        <f t="shared" si="2"/>
        <v>18.436578171091444</v>
      </c>
      <c r="P9" s="69"/>
    </row>
    <row r="10" spans="1:133">
      <c r="A10" s="64"/>
      <c r="B10" s="65">
        <v>517</v>
      </c>
      <c r="C10" s="66" t="s">
        <v>55</v>
      </c>
      <c r="D10" s="67">
        <v>1030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1030</v>
      </c>
      <c r="O10" s="68">
        <f t="shared" si="2"/>
        <v>0.75958702064896755</v>
      </c>
      <c r="P10" s="69"/>
    </row>
    <row r="11" spans="1:133">
      <c r="A11" s="64"/>
      <c r="B11" s="65">
        <v>518</v>
      </c>
      <c r="C11" s="66" t="s">
        <v>41</v>
      </c>
      <c r="D11" s="67">
        <v>14619</v>
      </c>
      <c r="E11" s="67">
        <v>0</v>
      </c>
      <c r="F11" s="67">
        <v>0</v>
      </c>
      <c r="G11" s="67">
        <v>0</v>
      </c>
      <c r="H11" s="67">
        <v>0</v>
      </c>
      <c r="I11" s="67">
        <v>6293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20912</v>
      </c>
      <c r="O11" s="68">
        <f t="shared" si="2"/>
        <v>15.421828908554572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0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1055945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1055945</v>
      </c>
      <c r="O12" s="75">
        <f t="shared" si="2"/>
        <v>778.72050147492621</v>
      </c>
      <c r="P12" s="76"/>
    </row>
    <row r="13" spans="1:133">
      <c r="A13" s="64"/>
      <c r="B13" s="65">
        <v>533</v>
      </c>
      <c r="C13" s="66" t="s">
        <v>26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220830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220830</v>
      </c>
      <c r="O13" s="68">
        <f t="shared" si="2"/>
        <v>162.85398230088495</v>
      </c>
      <c r="P13" s="69"/>
    </row>
    <row r="14" spans="1:133">
      <c r="A14" s="64"/>
      <c r="B14" s="65">
        <v>534</v>
      </c>
      <c r="C14" s="66" t="s">
        <v>62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184698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184698</v>
      </c>
      <c r="O14" s="68">
        <f t="shared" si="2"/>
        <v>136.2079646017699</v>
      </c>
      <c r="P14" s="69"/>
    </row>
    <row r="15" spans="1:133">
      <c r="A15" s="64"/>
      <c r="B15" s="65">
        <v>535</v>
      </c>
      <c r="C15" s="66" t="s">
        <v>28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650417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650417</v>
      </c>
      <c r="O15" s="68">
        <f t="shared" si="2"/>
        <v>479.65855457227138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SUM(D17:D17)</f>
        <v>136365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0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3">
        <f t="shared" si="1"/>
        <v>136365</v>
      </c>
      <c r="O16" s="75">
        <f t="shared" si="2"/>
        <v>100.5641592920354</v>
      </c>
      <c r="P16" s="76"/>
    </row>
    <row r="17" spans="1:119">
      <c r="A17" s="64"/>
      <c r="B17" s="65">
        <v>541</v>
      </c>
      <c r="C17" s="66" t="s">
        <v>63</v>
      </c>
      <c r="D17" s="67">
        <v>136365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136365</v>
      </c>
      <c r="O17" s="68">
        <f t="shared" si="2"/>
        <v>100.5641592920354</v>
      </c>
      <c r="P17" s="69"/>
    </row>
    <row r="18" spans="1:119" ht="15.75">
      <c r="A18" s="70" t="s">
        <v>43</v>
      </c>
      <c r="B18" s="71"/>
      <c r="C18" s="72"/>
      <c r="D18" s="73">
        <f t="shared" ref="D18:M18" si="5">SUM(D19:D19)</f>
        <v>44659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44659</v>
      </c>
      <c r="O18" s="75">
        <f t="shared" si="2"/>
        <v>32.934365781710916</v>
      </c>
      <c r="P18" s="76"/>
    </row>
    <row r="19" spans="1:119">
      <c r="A19" s="64"/>
      <c r="B19" s="65">
        <v>559</v>
      </c>
      <c r="C19" s="66" t="s">
        <v>44</v>
      </c>
      <c r="D19" s="67">
        <v>44659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44659</v>
      </c>
      <c r="O19" s="68">
        <f t="shared" si="2"/>
        <v>32.934365781710916</v>
      </c>
      <c r="P19" s="69"/>
    </row>
    <row r="20" spans="1:119" ht="15.75">
      <c r="A20" s="70" t="s">
        <v>45</v>
      </c>
      <c r="B20" s="71"/>
      <c r="C20" s="72"/>
      <c r="D20" s="73">
        <f t="shared" ref="D20:M20" si="6">SUM(D21:D21)</f>
        <v>0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11512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11512</v>
      </c>
      <c r="O20" s="75">
        <f t="shared" si="2"/>
        <v>8.4896755162241888</v>
      </c>
      <c r="P20" s="76"/>
    </row>
    <row r="21" spans="1:119">
      <c r="A21" s="64"/>
      <c r="B21" s="65">
        <v>569</v>
      </c>
      <c r="C21" s="66" t="s">
        <v>46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11512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11512</v>
      </c>
      <c r="O21" s="68">
        <f t="shared" si="2"/>
        <v>8.4896755162241888</v>
      </c>
      <c r="P21" s="69"/>
    </row>
    <row r="22" spans="1:119" ht="15.75">
      <c r="A22" s="70" t="s">
        <v>31</v>
      </c>
      <c r="B22" s="71"/>
      <c r="C22" s="72"/>
      <c r="D22" s="73">
        <f t="shared" ref="D22:M22" si="7">SUM(D23:D23)</f>
        <v>133055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133055</v>
      </c>
      <c r="O22" s="75">
        <f t="shared" si="2"/>
        <v>98.123156342182895</v>
      </c>
      <c r="P22" s="69"/>
    </row>
    <row r="23" spans="1:119">
      <c r="A23" s="64"/>
      <c r="B23" s="65">
        <v>572</v>
      </c>
      <c r="C23" s="66" t="s">
        <v>64</v>
      </c>
      <c r="D23" s="67">
        <v>133055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133055</v>
      </c>
      <c r="O23" s="68">
        <f t="shared" si="2"/>
        <v>98.123156342182895</v>
      </c>
      <c r="P23" s="69"/>
    </row>
    <row r="24" spans="1:119" ht="15.75">
      <c r="A24" s="70" t="s">
        <v>65</v>
      </c>
      <c r="B24" s="71"/>
      <c r="C24" s="72"/>
      <c r="D24" s="73">
        <f t="shared" ref="D24:M24" si="8">SUM(D25:D25)</f>
        <v>37108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1"/>
        <v>37108</v>
      </c>
      <c r="O24" s="75">
        <f t="shared" si="2"/>
        <v>27.365781710914455</v>
      </c>
      <c r="P24" s="69"/>
    </row>
    <row r="25" spans="1:119" ht="15.75" thickBot="1">
      <c r="A25" s="64"/>
      <c r="B25" s="65">
        <v>581</v>
      </c>
      <c r="C25" s="66" t="s">
        <v>66</v>
      </c>
      <c r="D25" s="67">
        <v>37108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37108</v>
      </c>
      <c r="O25" s="68">
        <f t="shared" si="2"/>
        <v>27.365781710914455</v>
      </c>
      <c r="P25" s="69"/>
    </row>
    <row r="26" spans="1:119" ht="16.5" thickBot="1">
      <c r="A26" s="77" t="s">
        <v>10</v>
      </c>
      <c r="B26" s="78"/>
      <c r="C26" s="79"/>
      <c r="D26" s="80">
        <f>SUM(D5,D12,D16,D18,D20,D22,D24)</f>
        <v>722163</v>
      </c>
      <c r="E26" s="80">
        <f t="shared" ref="E26:M26" si="9">SUM(E5,E12,E16,E18,E20,E22,E24)</f>
        <v>0</v>
      </c>
      <c r="F26" s="80">
        <f t="shared" si="9"/>
        <v>0</v>
      </c>
      <c r="G26" s="80">
        <f t="shared" si="9"/>
        <v>0</v>
      </c>
      <c r="H26" s="80">
        <f t="shared" si="9"/>
        <v>0</v>
      </c>
      <c r="I26" s="80">
        <f t="shared" si="9"/>
        <v>1073750</v>
      </c>
      <c r="J26" s="80">
        <f t="shared" si="9"/>
        <v>0</v>
      </c>
      <c r="K26" s="80">
        <f t="shared" si="9"/>
        <v>0</v>
      </c>
      <c r="L26" s="80">
        <f t="shared" si="9"/>
        <v>0</v>
      </c>
      <c r="M26" s="80">
        <f t="shared" si="9"/>
        <v>0</v>
      </c>
      <c r="N26" s="80">
        <f t="shared" si="1"/>
        <v>1795913</v>
      </c>
      <c r="O26" s="81">
        <f t="shared" si="2"/>
        <v>1324.419616519174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17" t="s">
        <v>67</v>
      </c>
      <c r="M28" s="117"/>
      <c r="N28" s="117"/>
      <c r="O28" s="91">
        <v>1356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36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2024-05-20T22:07:31Z</cp:lastPrinted>
  <dcterms:created xsi:type="dcterms:W3CDTF">2000-08-31T21:26:31Z</dcterms:created>
  <dcterms:modified xsi:type="dcterms:W3CDTF">2024-05-20T22:07:32Z</dcterms:modified>
</cp:coreProperties>
</file>