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2" documentId="11_0DD5ADAE96296687313BB6C7766D9E37FA06B25C" xr6:coauthVersionLast="47" xr6:coauthVersionMax="47" xr10:uidLastSave="{53A284C1-24E1-4F23-AF0C-3260B71EE6C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'2008'!$A$1:$O$36</definedName>
    <definedName name="_xlnm.Print_Area" localSheetId="14">'2009'!$A$1:$O$34</definedName>
    <definedName name="_xlnm.Print_Area" localSheetId="13">'2010'!$A$1:$O$35</definedName>
    <definedName name="_xlnm.Print_Area" localSheetId="12">'2011'!$A$1:$O$39</definedName>
    <definedName name="_xlnm.Print_Area" localSheetId="11">'2012'!$A$1:$O$32</definedName>
    <definedName name="_xlnm.Print_Area" localSheetId="10">'2013'!$A$1:$O$32</definedName>
    <definedName name="_xlnm.Print_Area" localSheetId="9">'2014'!$A$1:$O$37</definedName>
    <definedName name="_xlnm.Print_Area" localSheetId="8">'2015'!$A$1:$O$35</definedName>
    <definedName name="_xlnm.Print_Area" localSheetId="7">'2016'!$A$1:$O$31</definedName>
    <definedName name="_xlnm.Print_Area" localSheetId="6">'2017'!$A$1:$O$36</definedName>
    <definedName name="_xlnm.Print_Area" localSheetId="5">'2018'!$A$1:$O$36</definedName>
    <definedName name="_xlnm.Print_Area" localSheetId="4">'2019'!$A$1:$O$34</definedName>
    <definedName name="_xlnm.Print_Area" localSheetId="3">'2020'!$A$1:$O$36</definedName>
    <definedName name="_xlnm.Print_Area" localSheetId="2">'2021'!$A$1:$P$31</definedName>
    <definedName name="_xlnm.Print_Area" localSheetId="1">'2022'!$A$1:$P$31</definedName>
    <definedName name="_xlnm.Print_Area" localSheetId="0">'2023'!$A$1:$P$32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8" l="1"/>
  <c r="F28" i="48"/>
  <c r="G28" i="48"/>
  <c r="H28" i="48"/>
  <c r="I28" i="48"/>
  <c r="J28" i="48"/>
  <c r="K28" i="48"/>
  <c r="L28" i="48"/>
  <c r="M28" i="48"/>
  <c r="N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20" i="48"/>
  <c r="P20" i="48" s="1"/>
  <c r="O25" i="48"/>
  <c r="P25" i="48" s="1"/>
  <c r="O14" i="48"/>
  <c r="P14" i="48" s="1"/>
  <c r="O11" i="48"/>
  <c r="P11" i="48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8" i="48" l="1"/>
  <c r="P28" i="48" s="1"/>
  <c r="D27" i="47"/>
  <c r="E27" i="47"/>
  <c r="K27" i="47"/>
  <c r="N27" i="47"/>
  <c r="F27" i="47"/>
  <c r="G27" i="47"/>
  <c r="H27" i="47"/>
  <c r="I27" i="47"/>
  <c r="J27" i="47"/>
  <c r="L27" i="47"/>
  <c r="M27" i="47"/>
  <c r="O24" i="47"/>
  <c r="P24" i="47" s="1"/>
  <c r="O19" i="47"/>
  <c r="P19" i="47" s="1"/>
  <c r="O14" i="47"/>
  <c r="P14" i="47" s="1"/>
  <c r="O5" i="47"/>
  <c r="P5" i="47" s="1"/>
  <c r="O11" i="47"/>
  <c r="P11" i="47" s="1"/>
  <c r="O27" i="47" l="1"/>
  <c r="P27" i="47" s="1"/>
  <c r="O26" i="46" l="1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 s="1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 s="1"/>
  <c r="O8" i="46"/>
  <c r="P8" i="46" s="1"/>
  <c r="O7" i="46"/>
  <c r="P7" i="46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N25" i="45" s="1"/>
  <c r="O25" i="45" s="1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/>
  <c r="N15" i="45"/>
  <c r="O15" i="45" s="1"/>
  <c r="N14" i="45"/>
  <c r="O14" i="45" s="1"/>
  <c r="M13" i="45"/>
  <c r="L13" i="45"/>
  <c r="K13" i="45"/>
  <c r="J13" i="45"/>
  <c r="J32" i="45" s="1"/>
  <c r="I13" i="45"/>
  <c r="H13" i="45"/>
  <c r="G13" i="45"/>
  <c r="F13" i="45"/>
  <c r="E13" i="45"/>
  <c r="E32" i="45" s="1"/>
  <c r="D13" i="45"/>
  <c r="D32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/>
  <c r="M5" i="45"/>
  <c r="M32" i="45" s="1"/>
  <c r="L5" i="45"/>
  <c r="K5" i="45"/>
  <c r="K32" i="45" s="1"/>
  <c r="J5" i="45"/>
  <c r="I5" i="45"/>
  <c r="H5" i="45"/>
  <c r="G5" i="45"/>
  <c r="F5" i="45"/>
  <c r="E5" i="45"/>
  <c r="D5" i="45"/>
  <c r="N29" i="44"/>
  <c r="O29" i="44"/>
  <c r="N28" i="44"/>
  <c r="O28" i="44"/>
  <c r="M27" i="44"/>
  <c r="L27" i="44"/>
  <c r="K27" i="44"/>
  <c r="J27" i="44"/>
  <c r="I27" i="44"/>
  <c r="H27" i="44"/>
  <c r="G27" i="44"/>
  <c r="F27" i="44"/>
  <c r="N27" i="44" s="1"/>
  <c r="O27" i="44" s="1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K30" i="44" s="1"/>
  <c r="J5" i="44"/>
  <c r="I5" i="44"/>
  <c r="H5" i="44"/>
  <c r="G5" i="44"/>
  <c r="F5" i="44"/>
  <c r="E5" i="44"/>
  <c r="D5" i="44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/>
  <c r="N22" i="43"/>
  <c r="O22" i="43"/>
  <c r="M21" i="43"/>
  <c r="L21" i="43"/>
  <c r="N21" i="43" s="1"/>
  <c r="O21" i="43" s="1"/>
  <c r="K21" i="43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32" i="43" s="1"/>
  <c r="F5" i="43"/>
  <c r="E5" i="43"/>
  <c r="D5" i="43"/>
  <c r="D32" i="43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M19" i="42"/>
  <c r="M32" i="42" s="1"/>
  <c r="L19" i="42"/>
  <c r="K19" i="42"/>
  <c r="J19" i="42"/>
  <c r="I19" i="42"/>
  <c r="H19" i="42"/>
  <c r="H32" i="42" s="1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N13" i="42" s="1"/>
  <c r="O13" i="42" s="1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32" i="42" s="1"/>
  <c r="I5" i="42"/>
  <c r="N5" i="42" s="1"/>
  <c r="O5" i="42" s="1"/>
  <c r="H5" i="42"/>
  <c r="G5" i="42"/>
  <c r="F5" i="42"/>
  <c r="E5" i="42"/>
  <c r="D5" i="42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27" i="41" s="1"/>
  <c r="K5" i="41"/>
  <c r="J5" i="41"/>
  <c r="I5" i="41"/>
  <c r="H5" i="41"/>
  <c r="G5" i="41"/>
  <c r="F5" i="41"/>
  <c r="F27" i="41" s="1"/>
  <c r="E5" i="41"/>
  <c r="D5" i="41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H31" i="40" s="1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31" i="40" s="1"/>
  <c r="L5" i="40"/>
  <c r="K5" i="40"/>
  <c r="J5" i="40"/>
  <c r="I5" i="40"/>
  <c r="H5" i="40"/>
  <c r="G5" i="40"/>
  <c r="F5" i="40"/>
  <c r="E5" i="40"/>
  <c r="D5" i="40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E33" i="39" s="1"/>
  <c r="D13" i="39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L33" i="39"/>
  <c r="K5" i="39"/>
  <c r="J5" i="39"/>
  <c r="I5" i="39"/>
  <c r="I33" i="39" s="1"/>
  <c r="H5" i="39"/>
  <c r="G5" i="39"/>
  <c r="F5" i="39"/>
  <c r="E5" i="39"/>
  <c r="D5" i="39"/>
  <c r="D33" i="39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N22" i="38"/>
  <c r="O22" i="38" s="1"/>
  <c r="N21" i="38"/>
  <c r="O21" i="38" s="1"/>
  <c r="M20" i="38"/>
  <c r="N20" i="38" s="1"/>
  <c r="O20" i="38" s="1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M13" i="38"/>
  <c r="L13" i="38"/>
  <c r="K13" i="38"/>
  <c r="J13" i="38"/>
  <c r="I13" i="38"/>
  <c r="H13" i="38"/>
  <c r="H28" i="38" s="1"/>
  <c r="G13" i="38"/>
  <c r="F13" i="38"/>
  <c r="E13" i="38"/>
  <c r="N13" i="38" s="1"/>
  <c r="O13" i="38" s="1"/>
  <c r="D13" i="38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I28" i="38" s="1"/>
  <c r="H5" i="38"/>
  <c r="G5" i="38"/>
  <c r="G28" i="38" s="1"/>
  <c r="F5" i="38"/>
  <c r="N5" i="38" s="1"/>
  <c r="O5" i="38" s="1"/>
  <c r="E5" i="38"/>
  <c r="D5" i="38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D32" i="37" s="1"/>
  <c r="N29" i="37"/>
  <c r="O29" i="37" s="1"/>
  <c r="N28" i="37"/>
  <c r="O28" i="37" s="1"/>
  <c r="M27" i="37"/>
  <c r="L27" i="37"/>
  <c r="K27" i="37"/>
  <c r="K32" i="37" s="1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/>
  <c r="N23" i="37"/>
  <c r="O23" i="37"/>
  <c r="M22" i="37"/>
  <c r="L22" i="37"/>
  <c r="K22" i="37"/>
  <c r="J22" i="37"/>
  <c r="J32" i="37" s="1"/>
  <c r="I22" i="37"/>
  <c r="I32" i="37" s="1"/>
  <c r="H22" i="37"/>
  <c r="G22" i="37"/>
  <c r="N22" i="37" s="1"/>
  <c r="O22" i="37" s="1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32" i="37" s="1"/>
  <c r="K5" i="37"/>
  <c r="J5" i="37"/>
  <c r="I5" i="37"/>
  <c r="H5" i="37"/>
  <c r="H32" i="37" s="1"/>
  <c r="G5" i="37"/>
  <c r="F5" i="37"/>
  <c r="E5" i="37"/>
  <c r="D5" i="37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 s="1"/>
  <c r="M20" i="36"/>
  <c r="L20" i="36"/>
  <c r="K20" i="36"/>
  <c r="J20" i="36"/>
  <c r="I20" i="36"/>
  <c r="H20" i="36"/>
  <c r="G20" i="36"/>
  <c r="G28" i="36" s="1"/>
  <c r="F20" i="36"/>
  <c r="E20" i="36"/>
  <c r="D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D28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G35" i="35" s="1"/>
  <c r="F5" i="35"/>
  <c r="E5" i="35"/>
  <c r="D5" i="35"/>
  <c r="N30" i="34"/>
  <c r="O30" i="34" s="1"/>
  <c r="M29" i="34"/>
  <c r="L29" i="34"/>
  <c r="K29" i="34"/>
  <c r="J29" i="34"/>
  <c r="N29" i="34" s="1"/>
  <c r="O29" i="34" s="1"/>
  <c r="I29" i="34"/>
  <c r="H29" i="34"/>
  <c r="G29" i="34"/>
  <c r="F29" i="34"/>
  <c r="E29" i="34"/>
  <c r="D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F31" i="34" s="1"/>
  <c r="E13" i="34"/>
  <c r="E31" i="34" s="1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31" i="34" s="1"/>
  <c r="J5" i="34"/>
  <c r="I5" i="34"/>
  <c r="H5" i="34"/>
  <c r="G5" i="34"/>
  <c r="F5" i="34"/>
  <c r="E5" i="34"/>
  <c r="D5" i="34"/>
  <c r="D31" i="34" s="1"/>
  <c r="N23" i="33"/>
  <c r="O23" i="33" s="1"/>
  <c r="N24" i="33"/>
  <c r="O24" i="33" s="1"/>
  <c r="N25" i="33"/>
  <c r="O25" i="33" s="1"/>
  <c r="N17" i="33"/>
  <c r="O17" i="33" s="1"/>
  <c r="N18" i="33"/>
  <c r="O18" i="33"/>
  <c r="N19" i="33"/>
  <c r="O19" i="33" s="1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K30" i="33" s="1"/>
  <c r="L5" i="33"/>
  <c r="M5" i="33"/>
  <c r="M30" i="33" s="1"/>
  <c r="D5" i="33"/>
  <c r="N29" i="33"/>
  <c r="O29" i="33" s="1"/>
  <c r="N28" i="33"/>
  <c r="O28" i="33" s="1"/>
  <c r="E27" i="33"/>
  <c r="F27" i="33"/>
  <c r="G27" i="33"/>
  <c r="H27" i="33"/>
  <c r="H30" i="33" s="1"/>
  <c r="I27" i="33"/>
  <c r="J27" i="33"/>
  <c r="K27" i="33"/>
  <c r="L27" i="33"/>
  <c r="M27" i="33"/>
  <c r="D27" i="33"/>
  <c r="N26" i="33"/>
  <c r="O26" i="33" s="1"/>
  <c r="N15" i="33"/>
  <c r="O15" i="33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6" i="33"/>
  <c r="O6" i="33" s="1"/>
  <c r="N14" i="33"/>
  <c r="O14" i="33" s="1"/>
  <c r="K33" i="39"/>
  <c r="N5" i="36"/>
  <c r="O5" i="36" s="1"/>
  <c r="O6" i="46"/>
  <c r="P6" i="46" s="1"/>
  <c r="H5" i="46"/>
  <c r="L5" i="46"/>
  <c r="L27" i="46" s="1"/>
  <c r="M5" i="46"/>
  <c r="M27" i="46" s="1"/>
  <c r="E5" i="46"/>
  <c r="E27" i="46" s="1"/>
  <c r="I5" i="46"/>
  <c r="J5" i="46"/>
  <c r="J27" i="46" s="1"/>
  <c r="F5" i="46"/>
  <c r="F27" i="46" s="1"/>
  <c r="K5" i="46"/>
  <c r="K27" i="46" s="1"/>
  <c r="N5" i="46"/>
  <c r="D5" i="46"/>
  <c r="D27" i="46" s="1"/>
  <c r="G5" i="46"/>
  <c r="J30" i="33" l="1"/>
  <c r="G30" i="33"/>
  <c r="I30" i="33"/>
  <c r="N27" i="35"/>
  <c r="O27" i="35" s="1"/>
  <c r="N32" i="35"/>
  <c r="O32" i="35" s="1"/>
  <c r="K28" i="38"/>
  <c r="K31" i="40"/>
  <c r="M27" i="41"/>
  <c r="N27" i="41" s="1"/>
  <c r="O27" i="41" s="1"/>
  <c r="G32" i="42"/>
  <c r="N30" i="42"/>
  <c r="O30" i="42" s="1"/>
  <c r="M32" i="43"/>
  <c r="H30" i="44"/>
  <c r="N5" i="45"/>
  <c r="O5" i="45" s="1"/>
  <c r="K28" i="36"/>
  <c r="M32" i="37"/>
  <c r="N33" i="39"/>
  <c r="O33" i="39" s="1"/>
  <c r="G27" i="46"/>
  <c r="I31" i="34"/>
  <c r="H31" i="34"/>
  <c r="D35" i="35"/>
  <c r="F35" i="35"/>
  <c r="N35" i="35" s="1"/>
  <c r="O35" i="35" s="1"/>
  <c r="M28" i="36"/>
  <c r="N20" i="36"/>
  <c r="O20" i="36" s="1"/>
  <c r="L28" i="38"/>
  <c r="N13" i="39"/>
  <c r="O13" i="39" s="1"/>
  <c r="M33" i="39"/>
  <c r="L31" i="40"/>
  <c r="O14" i="46"/>
  <c r="P14" i="46" s="1"/>
  <c r="N30" i="39"/>
  <c r="O30" i="39" s="1"/>
  <c r="N22" i="33"/>
  <c r="O22" i="33" s="1"/>
  <c r="N15" i="36"/>
  <c r="O15" i="36" s="1"/>
  <c r="N16" i="37"/>
  <c r="O16" i="37" s="1"/>
  <c r="H33" i="39"/>
  <c r="K32" i="42"/>
  <c r="N29" i="43"/>
  <c r="O29" i="43" s="1"/>
  <c r="L30" i="44"/>
  <c r="L32" i="42"/>
  <c r="N26" i="42"/>
  <c r="O26" i="42" s="1"/>
  <c r="M30" i="44"/>
  <c r="N13" i="45"/>
  <c r="O13" i="45" s="1"/>
  <c r="N20" i="45"/>
  <c r="O20" i="45" s="1"/>
  <c r="E28" i="38"/>
  <c r="N29" i="35"/>
  <c r="O29" i="35" s="1"/>
  <c r="J28" i="38"/>
  <c r="F33" i="39"/>
  <c r="I27" i="46"/>
  <c r="L30" i="33"/>
  <c r="N22" i="34"/>
  <c r="O22" i="34" s="1"/>
  <c r="J35" i="35"/>
  <c r="L35" i="35"/>
  <c r="J33" i="39"/>
  <c r="N25" i="40"/>
  <c r="O25" i="40" s="1"/>
  <c r="N18" i="41"/>
  <c r="O18" i="41" s="1"/>
  <c r="I27" i="41"/>
  <c r="D31" i="40"/>
  <c r="N13" i="43"/>
  <c r="O13" i="43" s="1"/>
  <c r="O24" i="46"/>
  <c r="P24" i="46" s="1"/>
  <c r="E32" i="37"/>
  <c r="M28" i="38"/>
  <c r="E32" i="43"/>
  <c r="N32" i="43" s="1"/>
  <c r="O32" i="43" s="1"/>
  <c r="L32" i="45"/>
  <c r="O19" i="46"/>
  <c r="P19" i="46" s="1"/>
  <c r="H35" i="35"/>
  <c r="L28" i="36"/>
  <c r="G32" i="37"/>
  <c r="N12" i="37"/>
  <c r="O12" i="37" s="1"/>
  <c r="N20" i="39"/>
  <c r="O20" i="39" s="1"/>
  <c r="D27" i="41"/>
  <c r="N16" i="34"/>
  <c r="O16" i="34" s="1"/>
  <c r="L31" i="34"/>
  <c r="I35" i="35"/>
  <c r="N15" i="39"/>
  <c r="O15" i="39" s="1"/>
  <c r="E27" i="41"/>
  <c r="J27" i="41"/>
  <c r="H32" i="43"/>
  <c r="N27" i="39"/>
  <c r="O27" i="39" s="1"/>
  <c r="F30" i="33"/>
  <c r="G31" i="34"/>
  <c r="N31" i="34" s="1"/>
  <c r="O31" i="34" s="1"/>
  <c r="N13" i="40"/>
  <c r="O13" i="40" s="1"/>
  <c r="N19" i="40"/>
  <c r="O19" i="40" s="1"/>
  <c r="N24" i="42"/>
  <c r="O24" i="42" s="1"/>
  <c r="I32" i="43"/>
  <c r="N27" i="43"/>
  <c r="O27" i="43" s="1"/>
  <c r="N19" i="44"/>
  <c r="O19" i="44" s="1"/>
  <c r="I30" i="44"/>
  <c r="N27" i="45"/>
  <c r="O27" i="45" s="1"/>
  <c r="N27" i="46"/>
  <c r="D30" i="33"/>
  <c r="N30" i="33" s="1"/>
  <c r="O30" i="33" s="1"/>
  <c r="M31" i="34"/>
  <c r="E30" i="33"/>
  <c r="N16" i="33"/>
  <c r="O16" i="33" s="1"/>
  <c r="F28" i="36"/>
  <c r="E31" i="40"/>
  <c r="G27" i="41"/>
  <c r="J32" i="43"/>
  <c r="F32" i="45"/>
  <c r="N13" i="41"/>
  <c r="O13" i="41" s="1"/>
  <c r="N5" i="39"/>
  <c r="O5" i="39" s="1"/>
  <c r="N13" i="33"/>
  <c r="O13" i="33" s="1"/>
  <c r="N13" i="36"/>
  <c r="O13" i="36" s="1"/>
  <c r="N15" i="38"/>
  <c r="O15" i="38" s="1"/>
  <c r="G33" i="39"/>
  <c r="F31" i="40"/>
  <c r="H27" i="41"/>
  <c r="K32" i="43"/>
  <c r="G32" i="45"/>
  <c r="J31" i="34"/>
  <c r="F32" i="37"/>
  <c r="N32" i="37" s="1"/>
  <c r="O32" i="37" s="1"/>
  <c r="M35" i="35"/>
  <c r="I28" i="36"/>
  <c r="N25" i="36"/>
  <c r="O25" i="36" s="1"/>
  <c r="N27" i="37"/>
  <c r="O27" i="37" s="1"/>
  <c r="G31" i="40"/>
  <c r="N19" i="42"/>
  <c r="O19" i="42" s="1"/>
  <c r="D32" i="42"/>
  <c r="L32" i="43"/>
  <c r="D30" i="44"/>
  <c r="N30" i="44" s="1"/>
  <c r="O30" i="44" s="1"/>
  <c r="E35" i="35"/>
  <c r="K35" i="35"/>
  <c r="D28" i="38"/>
  <c r="F32" i="43"/>
  <c r="H27" i="46"/>
  <c r="N5" i="34"/>
  <c r="O5" i="34" s="1"/>
  <c r="N13" i="34"/>
  <c r="O13" i="34" s="1"/>
  <c r="N28" i="40"/>
  <c r="O28" i="40" s="1"/>
  <c r="N13" i="44"/>
  <c r="O13" i="44" s="1"/>
  <c r="J28" i="36"/>
  <c r="N5" i="37"/>
  <c r="O5" i="37" s="1"/>
  <c r="K27" i="41"/>
  <c r="E32" i="42"/>
  <c r="N5" i="44"/>
  <c r="O5" i="44" s="1"/>
  <c r="J30" i="44"/>
  <c r="O11" i="46"/>
  <c r="P11" i="46" s="1"/>
  <c r="J31" i="40"/>
  <c r="F32" i="42"/>
  <c r="N15" i="43"/>
  <c r="O15" i="43" s="1"/>
  <c r="G30" i="44"/>
  <c r="O27" i="46"/>
  <c r="P27" i="46" s="1"/>
  <c r="N5" i="43"/>
  <c r="O5" i="43" s="1"/>
  <c r="N27" i="34"/>
  <c r="O27" i="34" s="1"/>
  <c r="O5" i="46"/>
  <c r="P5" i="46" s="1"/>
  <c r="H32" i="45"/>
  <c r="E28" i="36"/>
  <c r="N5" i="35"/>
  <c r="O5" i="35" s="1"/>
  <c r="H28" i="36"/>
  <c r="N11" i="45"/>
  <c r="O11" i="45" s="1"/>
  <c r="N5" i="33"/>
  <c r="O5" i="33" s="1"/>
  <c r="N16" i="35"/>
  <c r="O16" i="35" s="1"/>
  <c r="N30" i="37"/>
  <c r="O30" i="37" s="1"/>
  <c r="I31" i="40"/>
  <c r="N31" i="40" s="1"/>
  <c r="O31" i="40" s="1"/>
  <c r="I32" i="45"/>
  <c r="F28" i="38"/>
  <c r="N30" i="45"/>
  <c r="O30" i="45" s="1"/>
  <c r="N27" i="33"/>
  <c r="O27" i="33" s="1"/>
  <c r="F30" i="44"/>
  <c r="N5" i="41"/>
  <c r="O5" i="41" s="1"/>
  <c r="N5" i="40"/>
  <c r="O5" i="40" s="1"/>
  <c r="I32" i="42"/>
  <c r="E30" i="44"/>
  <c r="N28" i="38" l="1"/>
  <c r="O28" i="38" s="1"/>
  <c r="N32" i="45"/>
  <c r="O32" i="45" s="1"/>
  <c r="N32" i="42"/>
  <c r="O32" i="42" s="1"/>
  <c r="N28" i="36"/>
  <c r="O28" i="36" s="1"/>
</calcChain>
</file>

<file path=xl/sharedStrings.xml><?xml version="1.0" encoding="utf-8"?>
<sst xmlns="http://schemas.openxmlformats.org/spreadsheetml/2006/main" count="742" uniqueCount="119">
  <si>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</si>
  <si>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</si>
  <si>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</si>
  <si>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</si>
  <si>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</si>
  <si>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</si>
  <si>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</si>
  <si>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</si>
  <si>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</si>
  <si>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</si>
  <si>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</si>
  <si>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</si>
  <si>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</si>
  <si>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</si>
  <si>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</si>
  <si>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Utility Service Tax - Electricity</t>
  </si>
  <si>
    <t>Communications Services Taxes</t>
  </si>
  <si>
    <t>Permits, Fees, and Special Assessments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</si>
  <si>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</si>
  <si>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</si>
  <si>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</si>
  <si>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</si>
  <si>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</si>
  <si>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</si>
  <si>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</si>
  <si>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</si>
  <si>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</si>
  <si>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</si>
  <si>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</si>
  <si>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</si>
  <si>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Physical Environment - Electric Utility</t>
  </si>
  <si>
    <t>Physical Environment - Water Utility</t>
  </si>
  <si>
    <t>Physical Environment - Garbage / Solid Waste</t>
  </si>
  <si>
    <t>Total - All Account Codes</t>
  </si>
  <si>
    <t>Local Fiscal Year Ended September 30, 2009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</si>
  <si>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</si>
  <si>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</si>
  <si>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</si>
  <si>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</si>
  <si>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</si>
  <si>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</si>
  <si>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</si>
  <si>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</si>
  <si>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</si>
  <si>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Greenwood Revenues Reported by Account Code and Fund Type</t>
  </si>
  <si>
    <t>Local Fiscal Year Ended September 30, 2010</t>
  </si>
  <si>
    <t>Other Sources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</si>
  <si>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</si>
  <si>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</si>
  <si>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</si>
  <si>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</si>
  <si>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Judgments, Fines, and Forfeits</t>
  </si>
  <si>
    <t>State Fines and Forfeits</t>
  </si>
  <si>
    <t>Non-Operating - Inter-Fund Group Transfers In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</si>
  <si>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</si>
  <si>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</si>
  <si>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</si>
  <si>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</si>
  <si>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</si>
  <si>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Franchise Fee - Electricity</t>
  </si>
  <si>
    <t>Other Permits and Fees</t>
  </si>
  <si>
    <t>State Grant - Physical Environment - Water Supply System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</si>
  <si>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</si>
  <si>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</si>
  <si>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</si>
  <si>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</si>
  <si>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</si>
  <si>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</si>
  <si>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2013 Municipal Population:</t>
  </si>
  <si>
    <t>Local Fiscal Year Ended September 30, 2014</t>
  </si>
  <si>
    <t>Physical Environment - Conservation and Resource Management</t>
  </si>
  <si>
    <t>Physical Environment - Other Physical Environment Charges</t>
  </si>
  <si>
    <t>Proprietary Non-Operating - Capital Contributions from Other Public Source</t>
  </si>
  <si>
    <t>2014 Municipal Population:</t>
  </si>
  <si>
    <t>Local Fiscal Year Ended September 30, 2015</t>
  </si>
  <si>
    <t>State Grant - General Government</t>
  </si>
  <si>
    <t>Transportation - Railroads</t>
  </si>
  <si>
    <t>Proprietary Non-Operating - Other Non-Operating Sources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</si>
  <si>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</si>
  <si>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</si>
  <si>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</si>
  <si>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</si>
  <si>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Economic Environment</t>
  </si>
  <si>
    <t>Court-Ordered Judgments and Fines - Other Court-Ordered</t>
  </si>
  <si>
    <t>Other Miscellaneous Revenues - Settlements</t>
  </si>
  <si>
    <t>2017 Municipal Population:</t>
  </si>
  <si>
    <t>Local Fiscal Year Ended September 30, 2018</t>
  </si>
  <si>
    <t>Federal Grant - Physical Environment - Water Supply System</t>
  </si>
  <si>
    <t>Court-Ordered Judgments and Fines - As Decided by County Court Criminal</t>
  </si>
  <si>
    <t>2018 Municipal Population:</t>
  </si>
  <si>
    <t>Local Fiscal Year Ended September 30, 2019</t>
  </si>
  <si>
    <t>Transportation - Other Transportation Charges</t>
  </si>
  <si>
    <t>Other Judgments, Fines, and Forfeits</t>
  </si>
  <si>
    <t>2019 Municipal Population:</t>
  </si>
  <si>
    <t>Local Fiscal Year Ended September 30, 2020</t>
  </si>
  <si>
    <t>Second Local Option Fuel Tax (1 to 5 Cents)</t>
  </si>
  <si>
    <t>State Shared Revenues - General Government - Local Government Half-Cent Sales Tax</t>
  </si>
  <si>
    <t>Grants from Other Local Units - Public Safety</t>
  </si>
  <si>
    <t>General Government - Other General Government Charges and Fees</t>
  </si>
  <si>
    <t>Proceeds of General Capital Asset Dispositions - Compensation for Loss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</si>
  <si>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</si>
  <si>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</si>
  <si>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</si>
  <si>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</si>
  <si>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</si>
  <si>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</si>
  <si>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</si>
  <si>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</si>
  <si>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Other General Taxes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</si>
  <si>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</si>
  <si>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</si>
  <si>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</si>
  <si>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</si>
  <si>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</si>
  <si>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</si>
  <si>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2022 Municipal Population:</t>
  </si>
  <si>
    <t>Local Fiscal Year Ended September 30, 2023</t>
  </si>
  <si>
    <t>Federal Grant -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</si>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</sst>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43A0-D60A-4DC2-8576-A6EBB5B43C65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37</v>
      </c>
      <c r="B3" s="105"/>
      <c r="C3" s="106"/>
      <c r="D3" s="110" t="s">
        <v>25</v>
      </c>
      <c r="E3" s="111"/>
      <c r="F3" s="111"/>
      <c r="G3" s="111"/>
      <c r="H3" s="112"/>
      <c r="I3" s="110" t="s">
        <v>26</v>
      </c>
      <c r="J3" s="112"/>
      <c r="K3" s="110" t="s">
        <v>28</v>
      </c>
      <c r="L3" s="111"/>
      <c r="M3" s="112"/>
      <c r="N3" s="49"/>
      <c r="O3" s="50"/>
      <c r="P3" s="113" t="s">
        <v>102</v>
      </c>
      <c r="Q3" s="51"/>
      <c r="R3"/>
    </row>
    <row r="4" spans="1:134" ht="32.25" customHeight="1" thickBot="1">
      <c r="A4" s="107"/>
      <c r="B4" s="108"/>
      <c r="C4" s="109"/>
      <c r="D4" s="52" t="s">
        <v>5</v>
      </c>
      <c r="E4" s="52" t="s">
        <v>38</v>
      </c>
      <c r="F4" s="52" t="s">
        <v>39</v>
      </c>
      <c r="G4" s="52" t="s">
        <v>40</v>
      </c>
      <c r="H4" s="52" t="s">
        <v>6</v>
      </c>
      <c r="I4" s="52" t="s">
        <v>7</v>
      </c>
      <c r="J4" s="53" t="s">
        <v>41</v>
      </c>
      <c r="K4" s="53" t="s">
        <v>8</v>
      </c>
      <c r="L4" s="53" t="s">
        <v>9</v>
      </c>
      <c r="M4" s="53" t="s">
        <v>103</v>
      </c>
      <c r="N4" s="53" t="s">
        <v>10</v>
      </c>
      <c r="O4" s="53" t="s">
        <v>104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105</v>
      </c>
      <c r="B5" s="57"/>
      <c r="C5" s="57"/>
      <c r="D5" s="58">
        <f>SUM(D6:D10)</f>
        <v>142016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142016</v>
      </c>
      <c r="P5" s="60">
        <f>(O5/P$30)</f>
        <v>267.45009416195859</v>
      </c>
      <c r="Q5" s="61"/>
    </row>
    <row r="6" spans="1:134">
      <c r="A6" s="63"/>
      <c r="B6" s="64">
        <v>311</v>
      </c>
      <c r="C6" s="65" t="s">
        <v>3</v>
      </c>
      <c r="D6" s="66">
        <v>15374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15374</v>
      </c>
      <c r="P6" s="67">
        <f>(O6/P$30)</f>
        <v>28.95291902071563</v>
      </c>
      <c r="Q6" s="68"/>
    </row>
    <row r="7" spans="1:134">
      <c r="A7" s="63"/>
      <c r="B7" s="64">
        <v>312.3</v>
      </c>
      <c r="C7" s="65" t="s">
        <v>12</v>
      </c>
      <c r="D7" s="66">
        <v>3113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3113</v>
      </c>
      <c r="P7" s="67">
        <f>(O7/P$30)</f>
        <v>5.8625235404896419</v>
      </c>
      <c r="Q7" s="68"/>
    </row>
    <row r="8" spans="1:134">
      <c r="A8" s="63"/>
      <c r="B8" s="64">
        <v>312.41000000000003</v>
      </c>
      <c r="C8" s="65" t="s">
        <v>106</v>
      </c>
      <c r="D8" s="66">
        <v>21166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21166</v>
      </c>
      <c r="P8" s="67">
        <f>(O8/P$30)</f>
        <v>39.86064030131827</v>
      </c>
      <c r="Q8" s="68"/>
    </row>
    <row r="9" spans="1:134">
      <c r="A9" s="63"/>
      <c r="B9" s="64">
        <v>315.2</v>
      </c>
      <c r="C9" s="65" t="s">
        <v>107</v>
      </c>
      <c r="D9" s="66">
        <v>22493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22493</v>
      </c>
      <c r="P9" s="67">
        <f>(O9/P$30)</f>
        <v>42.359698681732581</v>
      </c>
      <c r="Q9" s="68"/>
    </row>
    <row r="10" spans="1:134">
      <c r="A10" s="63"/>
      <c r="B10" s="64">
        <v>319.89999999999998</v>
      </c>
      <c r="C10" s="65" t="s">
        <v>108</v>
      </c>
      <c r="D10" s="66">
        <v>79870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>SUM(D10:N10)</f>
        <v>79870</v>
      </c>
      <c r="P10" s="67">
        <f>(O10/P$30)</f>
        <v>150.41431261770245</v>
      </c>
      <c r="Q10" s="68"/>
    </row>
    <row r="11" spans="1:134" ht="15.75">
      <c r="A11" s="69" t="s">
        <v>17</v>
      </c>
      <c r="B11" s="70"/>
      <c r="C11" s="71"/>
      <c r="D11" s="72">
        <f>SUM(D12:D13)</f>
        <v>72082</v>
      </c>
      <c r="E11" s="72">
        <f>SUM(E12:E13)</f>
        <v>0</v>
      </c>
      <c r="F11" s="72">
        <f>SUM(F12:F13)</f>
        <v>0</v>
      </c>
      <c r="G11" s="72">
        <f>SUM(G12:G13)</f>
        <v>0</v>
      </c>
      <c r="H11" s="72">
        <f>SUM(H12:H13)</f>
        <v>0</v>
      </c>
      <c r="I11" s="72">
        <f>SUM(I12:I13)</f>
        <v>0</v>
      </c>
      <c r="J11" s="72">
        <f>SUM(J12:J13)</f>
        <v>0</v>
      </c>
      <c r="K11" s="72">
        <f>SUM(K12:K13)</f>
        <v>0</v>
      </c>
      <c r="L11" s="72">
        <f>SUM(L12:L13)</f>
        <v>0</v>
      </c>
      <c r="M11" s="72">
        <f>SUM(M12:M13)</f>
        <v>0</v>
      </c>
      <c r="N11" s="72">
        <f>SUM(N12:N13)</f>
        <v>0</v>
      </c>
      <c r="O11" s="73">
        <f>SUM(D11:N11)</f>
        <v>72082</v>
      </c>
      <c r="P11" s="74">
        <f>(O11/P$30)</f>
        <v>135.74764595103579</v>
      </c>
      <c r="Q11" s="75"/>
    </row>
    <row r="12" spans="1:134">
      <c r="A12" s="63"/>
      <c r="B12" s="64">
        <v>323.10000000000002</v>
      </c>
      <c r="C12" s="65" t="s">
        <v>59</v>
      </c>
      <c r="D12" s="66">
        <v>61932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3" si="1">SUM(D12:N12)</f>
        <v>61932</v>
      </c>
      <c r="P12" s="67">
        <f>(O12/P$30)</f>
        <v>116.63276836158192</v>
      </c>
      <c r="Q12" s="68"/>
    </row>
    <row r="13" spans="1:134">
      <c r="A13" s="63"/>
      <c r="B13" s="64">
        <v>329.5</v>
      </c>
      <c r="C13" s="65" t="s">
        <v>109</v>
      </c>
      <c r="D13" s="66">
        <v>10150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10150</v>
      </c>
      <c r="P13" s="67">
        <f>(O13/P$30)</f>
        <v>19.114877589453862</v>
      </c>
      <c r="Q13" s="68"/>
    </row>
    <row r="14" spans="1:134" ht="15.75">
      <c r="A14" s="69" t="s">
        <v>110</v>
      </c>
      <c r="B14" s="70"/>
      <c r="C14" s="71"/>
      <c r="D14" s="72">
        <f>SUM(D15:D19)</f>
        <v>136694</v>
      </c>
      <c r="E14" s="72">
        <f>SUM(E15:E19)</f>
        <v>0</v>
      </c>
      <c r="F14" s="72">
        <f>SUM(F15:F19)</f>
        <v>0</v>
      </c>
      <c r="G14" s="72">
        <f>SUM(G15:G19)</f>
        <v>0</v>
      </c>
      <c r="H14" s="72">
        <f>SUM(H15:H19)</f>
        <v>0</v>
      </c>
      <c r="I14" s="72">
        <f>SUM(I15:I19)</f>
        <v>0</v>
      </c>
      <c r="J14" s="72">
        <f>SUM(J15:J19)</f>
        <v>0</v>
      </c>
      <c r="K14" s="72">
        <f>SUM(K15:K19)</f>
        <v>0</v>
      </c>
      <c r="L14" s="72">
        <f>SUM(L15:L19)</f>
        <v>0</v>
      </c>
      <c r="M14" s="72">
        <f>SUM(M15:M19)</f>
        <v>0</v>
      </c>
      <c r="N14" s="72">
        <f>SUM(N15:N19)</f>
        <v>0</v>
      </c>
      <c r="O14" s="73">
        <f>SUM(D14:N14)</f>
        <v>136694</v>
      </c>
      <c r="P14" s="74">
        <f>(O14/P$30)</f>
        <v>257.42749529190206</v>
      </c>
      <c r="Q14" s="75"/>
    </row>
    <row r="15" spans="1:134">
      <c r="A15" s="63"/>
      <c r="B15" s="64">
        <v>331.1</v>
      </c>
      <c r="C15" s="65" t="s">
        <v>117</v>
      </c>
      <c r="D15" s="66">
        <v>59849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59849</v>
      </c>
      <c r="P15" s="67">
        <f>(O15/P$30)</f>
        <v>112.70998116760829</v>
      </c>
      <c r="Q15" s="68"/>
    </row>
    <row r="16" spans="1:134">
      <c r="A16" s="63"/>
      <c r="B16" s="64">
        <v>335.14</v>
      </c>
      <c r="C16" s="65" t="s">
        <v>66</v>
      </c>
      <c r="D16" s="66">
        <v>447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8" si="2">SUM(D16:N16)</f>
        <v>447</v>
      </c>
      <c r="P16" s="67">
        <f>(O16/P$30)</f>
        <v>0.84180790960451979</v>
      </c>
      <c r="Q16" s="68"/>
    </row>
    <row r="17" spans="1:120">
      <c r="A17" s="63"/>
      <c r="B17" s="64">
        <v>335.15</v>
      </c>
      <c r="C17" s="65" t="s">
        <v>67</v>
      </c>
      <c r="D17" s="66">
        <v>56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56</v>
      </c>
      <c r="P17" s="67">
        <f>(O17/P$30)</f>
        <v>0.10546139359698682</v>
      </c>
      <c r="Q17" s="68"/>
    </row>
    <row r="18" spans="1:120">
      <c r="A18" s="63"/>
      <c r="B18" s="64">
        <v>335.18</v>
      </c>
      <c r="C18" s="65" t="s">
        <v>111</v>
      </c>
      <c r="D18" s="66">
        <v>37557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37557</v>
      </c>
      <c r="P18" s="67">
        <f>(O18/P$30)</f>
        <v>70.728813559322035</v>
      </c>
      <c r="Q18" s="68"/>
    </row>
    <row r="19" spans="1:120">
      <c r="A19" s="63"/>
      <c r="B19" s="64">
        <v>335.9</v>
      </c>
      <c r="C19" s="65" t="s">
        <v>112</v>
      </c>
      <c r="D19" s="66">
        <v>38785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" si="3">SUM(D19:N19)</f>
        <v>38785</v>
      </c>
      <c r="P19" s="67">
        <f>(O19/P$30)</f>
        <v>73.041431261770242</v>
      </c>
      <c r="Q19" s="68"/>
    </row>
    <row r="20" spans="1:120" ht="15.75">
      <c r="A20" s="69" t="s">
        <v>29</v>
      </c>
      <c r="B20" s="70"/>
      <c r="C20" s="71"/>
      <c r="D20" s="72">
        <f>SUM(D21:D24)</f>
        <v>30166</v>
      </c>
      <c r="E20" s="72">
        <f>SUM(E21:E24)</f>
        <v>0</v>
      </c>
      <c r="F20" s="72">
        <f>SUM(F21:F24)</f>
        <v>0</v>
      </c>
      <c r="G20" s="72">
        <f>SUM(G21:G24)</f>
        <v>0</v>
      </c>
      <c r="H20" s="72">
        <f>SUM(H21:H24)</f>
        <v>0</v>
      </c>
      <c r="I20" s="72">
        <f>SUM(I21:I24)</f>
        <v>160684</v>
      </c>
      <c r="J20" s="72">
        <f>SUM(J21:J24)</f>
        <v>0</v>
      </c>
      <c r="K20" s="72">
        <f>SUM(K21:K24)</f>
        <v>0</v>
      </c>
      <c r="L20" s="72">
        <f>SUM(L21:L24)</f>
        <v>0</v>
      </c>
      <c r="M20" s="72">
        <f>SUM(M21:M24)</f>
        <v>0</v>
      </c>
      <c r="N20" s="72">
        <f>SUM(N21:N24)</f>
        <v>0</v>
      </c>
      <c r="O20" s="72">
        <f>SUM(D20:N20)</f>
        <v>190850</v>
      </c>
      <c r="P20" s="74">
        <f>(O20/P$30)</f>
        <v>359.4161958568738</v>
      </c>
      <c r="Q20" s="75"/>
    </row>
    <row r="21" spans="1:120">
      <c r="A21" s="63"/>
      <c r="B21" s="64">
        <v>341.9</v>
      </c>
      <c r="C21" s="65" t="s">
        <v>98</v>
      </c>
      <c r="D21" s="66">
        <v>932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4" si="4">SUM(D21:N21)</f>
        <v>932</v>
      </c>
      <c r="P21" s="67">
        <f>(O21/P$30)</f>
        <v>1.7551789077212807</v>
      </c>
      <c r="Q21" s="68"/>
    </row>
    <row r="22" spans="1:120">
      <c r="A22" s="63"/>
      <c r="B22" s="64">
        <v>343.3</v>
      </c>
      <c r="C22" s="65" t="s">
        <v>31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100360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100360</v>
      </c>
      <c r="P22" s="67">
        <f>(O22/P$30)</f>
        <v>189.00188323917138</v>
      </c>
      <c r="Q22" s="68"/>
    </row>
    <row r="23" spans="1:120">
      <c r="A23" s="63"/>
      <c r="B23" s="64">
        <v>343.4</v>
      </c>
      <c r="C23" s="65" t="s">
        <v>32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60324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60324</v>
      </c>
      <c r="P23" s="67">
        <f>(O23/P$30)</f>
        <v>113.60451977401129</v>
      </c>
      <c r="Q23" s="68"/>
    </row>
    <row r="24" spans="1:120">
      <c r="A24" s="63"/>
      <c r="B24" s="64">
        <v>344.9</v>
      </c>
      <c r="C24" s="65" t="s">
        <v>91</v>
      </c>
      <c r="D24" s="66">
        <v>29234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29234</v>
      </c>
      <c r="P24" s="67">
        <f>(O24/P$30)</f>
        <v>55.054613935969869</v>
      </c>
      <c r="Q24" s="68"/>
    </row>
    <row r="25" spans="1:120" ht="15.75">
      <c r="A25" s="69" t="s">
        <v>4</v>
      </c>
      <c r="B25" s="70"/>
      <c r="C25" s="71"/>
      <c r="D25" s="72">
        <f>SUM(D26:D27)</f>
        <v>8002</v>
      </c>
      <c r="E25" s="72">
        <f>SUM(E26:E27)</f>
        <v>0</v>
      </c>
      <c r="F25" s="72">
        <f>SUM(F26:F27)</f>
        <v>0</v>
      </c>
      <c r="G25" s="72">
        <f>SUM(G26:G27)</f>
        <v>0</v>
      </c>
      <c r="H25" s="72">
        <f>SUM(H26:H27)</f>
        <v>0</v>
      </c>
      <c r="I25" s="72">
        <f>SUM(I26:I27)</f>
        <v>682</v>
      </c>
      <c r="J25" s="72">
        <f>SUM(J26:J27)</f>
        <v>0</v>
      </c>
      <c r="K25" s="72">
        <f>SUM(K26:K27)</f>
        <v>0</v>
      </c>
      <c r="L25" s="72">
        <f>SUM(L26:L27)</f>
        <v>0</v>
      </c>
      <c r="M25" s="72">
        <f>SUM(M26:M27)</f>
        <v>0</v>
      </c>
      <c r="N25" s="72">
        <f>SUM(N26:N27)</f>
        <v>0</v>
      </c>
      <c r="O25" s="72">
        <f>SUM(D25:N25)</f>
        <v>8684</v>
      </c>
      <c r="P25" s="74">
        <f>(O25/P$30)</f>
        <v>16.354048964218457</v>
      </c>
      <c r="Q25" s="75"/>
    </row>
    <row r="26" spans="1:120">
      <c r="A26" s="63"/>
      <c r="B26" s="64">
        <v>361.1</v>
      </c>
      <c r="C26" s="65" t="s">
        <v>35</v>
      </c>
      <c r="D26" s="66">
        <v>1935</v>
      </c>
      <c r="E26" s="66">
        <v>0</v>
      </c>
      <c r="F26" s="66">
        <v>0</v>
      </c>
      <c r="G26" s="66">
        <v>0</v>
      </c>
      <c r="H26" s="66">
        <v>0</v>
      </c>
      <c r="I26" s="66">
        <v>596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2531</v>
      </c>
      <c r="P26" s="67">
        <f>(O26/P$30)</f>
        <v>4.7664783427495294</v>
      </c>
      <c r="Q26" s="68"/>
    </row>
    <row r="27" spans="1:120" ht="15.75" thickBot="1">
      <c r="A27" s="63"/>
      <c r="B27" s="64">
        <v>369.9</v>
      </c>
      <c r="C27" s="65" t="s">
        <v>36</v>
      </c>
      <c r="D27" s="66">
        <v>6067</v>
      </c>
      <c r="E27" s="66">
        <v>0</v>
      </c>
      <c r="F27" s="66">
        <v>0</v>
      </c>
      <c r="G27" s="66">
        <v>0</v>
      </c>
      <c r="H27" s="66">
        <v>0</v>
      </c>
      <c r="I27" s="66">
        <v>86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" si="5">SUM(D27:N27)</f>
        <v>6153</v>
      </c>
      <c r="P27" s="67">
        <f>(O27/P$30)</f>
        <v>11.587570621468927</v>
      </c>
      <c r="Q27" s="68"/>
    </row>
    <row r="28" spans="1:120" ht="16.5" thickBot="1">
      <c r="A28" s="76" t="s">
        <v>33</v>
      </c>
      <c r="B28" s="77"/>
      <c r="C28" s="78"/>
      <c r="D28" s="79">
        <f>SUM(D5,D11,D14,D20,D25)</f>
        <v>388960</v>
      </c>
      <c r="E28" s="79">
        <f t="shared" ref="E28:N28" si="6">SUM(E5,E11,E14,E20,E25)</f>
        <v>0</v>
      </c>
      <c r="F28" s="79">
        <f t="shared" si="6"/>
        <v>0</v>
      </c>
      <c r="G28" s="79">
        <f t="shared" si="6"/>
        <v>0</v>
      </c>
      <c r="H28" s="79">
        <f t="shared" si="6"/>
        <v>0</v>
      </c>
      <c r="I28" s="79">
        <f t="shared" si="6"/>
        <v>161366</v>
      </c>
      <c r="J28" s="79">
        <f t="shared" si="6"/>
        <v>0</v>
      </c>
      <c r="K28" s="79">
        <f t="shared" si="6"/>
        <v>0</v>
      </c>
      <c r="L28" s="79">
        <f t="shared" si="6"/>
        <v>0</v>
      </c>
      <c r="M28" s="79">
        <f t="shared" si="6"/>
        <v>0</v>
      </c>
      <c r="N28" s="79">
        <f t="shared" si="6"/>
        <v>0</v>
      </c>
      <c r="O28" s="79">
        <f>SUM(D28:N28)</f>
        <v>550326</v>
      </c>
      <c r="P28" s="80">
        <f>(O28/P$30)</f>
        <v>1036.3954802259886</v>
      </c>
      <c r="Q28" s="61"/>
      <c r="R28" s="8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</row>
    <row r="29" spans="1:120">
      <c r="A29" s="82"/>
      <c r="B29" s="83"/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5"/>
    </row>
    <row r="30" spans="1:120">
      <c r="A30" s="86"/>
      <c r="B30" s="87"/>
      <c r="C30" s="87"/>
      <c r="D30" s="88"/>
      <c r="E30" s="88"/>
      <c r="F30" s="88"/>
      <c r="G30" s="88"/>
      <c r="H30" s="88"/>
      <c r="I30" s="88"/>
      <c r="J30" s="88"/>
      <c r="K30" s="88"/>
      <c r="L30" s="88"/>
      <c r="M30" s="91" t="s">
        <v>118</v>
      </c>
      <c r="N30" s="91"/>
      <c r="O30" s="91"/>
      <c r="P30" s="89">
        <v>531</v>
      </c>
    </row>
    <row r="31" spans="1:120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</row>
    <row r="32" spans="1:120" ht="15.75" customHeight="1" thickBot="1">
      <c r="A32" s="95" t="s">
        <v>49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horizontalDpi="300" verticalDpi="30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178696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178696</v>
      </c>
      <c r="O5" s="31">
        <f t="shared" ref="O5:O33" si="1">(N5/O$35)</f>
        <v>264.7348148148148</v>
      </c>
      <c r="P5" s="6"/>
    </row>
    <row r="6" spans="1:133">
      <c r="A6" s="12"/>
      <c r="B6" s="23">
        <v>311</v>
      </c>
      <c r="C6" s="19" t="s">
        <v>3</v>
      </c>
      <c r="D6" s="43">
        <v>12669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12669</v>
      </c>
      <c r="O6" s="44">
        <f t="shared" si="1"/>
        <v>18.768888888888888</v>
      </c>
      <c r="P6" s="9"/>
    </row>
    <row r="7" spans="1:133">
      <c r="A7" s="12"/>
      <c r="B7" s="23">
        <v>312.10000000000002</v>
      </c>
      <c r="C7" s="19" t="s">
        <v>11</v>
      </c>
      <c r="D7" s="43">
        <v>31305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31305</v>
      </c>
      <c r="O7" s="44">
        <f t="shared" si="1"/>
        <v>46.37777777777778</v>
      </c>
      <c r="P7" s="9"/>
    </row>
    <row r="8" spans="1:133">
      <c r="A8" s="12"/>
      <c r="B8" s="23">
        <v>312.3</v>
      </c>
      <c r="C8" s="19" t="s">
        <v>12</v>
      </c>
      <c r="D8" s="43">
        <v>3677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3677</v>
      </c>
      <c r="O8" s="44">
        <f t="shared" si="1"/>
        <v>5.4474074074074075</v>
      </c>
      <c r="P8" s="9"/>
    </row>
    <row r="9" spans="1:133">
      <c r="A9" s="12"/>
      <c r="B9" s="23">
        <v>312.41000000000003</v>
      </c>
      <c r="C9" s="19" t="s">
        <v>13</v>
      </c>
      <c r="D9" s="43">
        <v>20404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20404</v>
      </c>
      <c r="O9" s="44">
        <f t="shared" si="1"/>
        <v>30.228148148148147</v>
      </c>
      <c r="P9" s="9"/>
    </row>
    <row r="10" spans="1:133">
      <c r="A10" s="12"/>
      <c r="B10" s="23">
        <v>312.60000000000002</v>
      </c>
      <c r="C10" s="19" t="s">
        <v>14</v>
      </c>
      <c r="D10" s="43">
        <v>57689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57689</v>
      </c>
      <c r="O10" s="44">
        <f t="shared" si="1"/>
        <v>85.465185185185192</v>
      </c>
      <c r="P10" s="9"/>
    </row>
    <row r="11" spans="1:133">
      <c r="A11" s="12"/>
      <c r="B11" s="23">
        <v>314.10000000000002</v>
      </c>
      <c r="C11" s="19" t="s">
        <v>15</v>
      </c>
      <c r="D11" s="43">
        <v>37982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37982</v>
      </c>
      <c r="O11" s="44">
        <f t="shared" si="1"/>
        <v>56.269629629629627</v>
      </c>
      <c r="P11" s="9"/>
    </row>
    <row r="12" spans="1:133">
      <c r="A12" s="12"/>
      <c r="B12" s="23">
        <v>315</v>
      </c>
      <c r="C12" s="19" t="s">
        <v>64</v>
      </c>
      <c r="D12" s="43">
        <v>14970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14970</v>
      </c>
      <c r="O12" s="44">
        <f t="shared" si="1"/>
        <v>22.177777777777777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SUM(D14:D14)</f>
        <v>345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0" si="4">SUM(D13:M13)</f>
        <v>345</v>
      </c>
      <c r="O13" s="42">
        <f t="shared" si="1"/>
        <v>0.51111111111111107</v>
      </c>
      <c r="P13" s="10"/>
    </row>
    <row r="14" spans="1:133">
      <c r="A14" s="12"/>
      <c r="B14" s="23">
        <v>329</v>
      </c>
      <c r="C14" s="19" t="s">
        <v>18</v>
      </c>
      <c r="D14" s="43">
        <v>345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345</v>
      </c>
      <c r="O14" s="44">
        <f t="shared" si="1"/>
        <v>0.51111111111111107</v>
      </c>
      <c r="P14" s="9"/>
    </row>
    <row r="15" spans="1:133" ht="15.75">
      <c r="A15" s="27" t="s">
        <v>19</v>
      </c>
      <c r="B15" s="28"/>
      <c r="C15" s="29"/>
      <c r="D15" s="30">
        <f t="shared" ref="D15:M15" si="5">SUM(D16:D19)</f>
        <v>31756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31756</v>
      </c>
      <c r="O15" s="42">
        <f t="shared" si="1"/>
        <v>47.045925925925928</v>
      </c>
      <c r="P15" s="10"/>
    </row>
    <row r="16" spans="1:133">
      <c r="A16" s="12"/>
      <c r="B16" s="23">
        <v>335.12</v>
      </c>
      <c r="C16" s="19" t="s">
        <v>65</v>
      </c>
      <c r="D16" s="43">
        <v>27414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27414</v>
      </c>
      <c r="O16" s="44">
        <f t="shared" si="1"/>
        <v>40.613333333333337</v>
      </c>
      <c r="P16" s="9"/>
    </row>
    <row r="17" spans="1:16">
      <c r="A17" s="12"/>
      <c r="B17" s="23">
        <v>335.14</v>
      </c>
      <c r="C17" s="19" t="s">
        <v>66</v>
      </c>
      <c r="D17" s="43">
        <v>592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592</v>
      </c>
      <c r="O17" s="44">
        <f t="shared" si="1"/>
        <v>0.87703703703703706</v>
      </c>
      <c r="P17" s="9"/>
    </row>
    <row r="18" spans="1:16">
      <c r="A18" s="12"/>
      <c r="B18" s="23">
        <v>335.15</v>
      </c>
      <c r="C18" s="19" t="s">
        <v>67</v>
      </c>
      <c r="D18" s="43">
        <v>337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337</v>
      </c>
      <c r="O18" s="44">
        <f t="shared" si="1"/>
        <v>0.49925925925925924</v>
      </c>
      <c r="P18" s="9"/>
    </row>
    <row r="19" spans="1:16">
      <c r="A19" s="12"/>
      <c r="B19" s="23">
        <v>337.7</v>
      </c>
      <c r="C19" s="19" t="s">
        <v>24</v>
      </c>
      <c r="D19" s="43">
        <v>3413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3413</v>
      </c>
      <c r="O19" s="44">
        <f t="shared" si="1"/>
        <v>5.0562962962962965</v>
      </c>
      <c r="P19" s="9"/>
    </row>
    <row r="20" spans="1:16" ht="15.75">
      <c r="A20" s="27" t="s">
        <v>29</v>
      </c>
      <c r="B20" s="28"/>
      <c r="C20" s="29"/>
      <c r="D20" s="30">
        <f t="shared" ref="D20:M20" si="6">SUM(D21:D26)</f>
        <v>35333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140009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175342</v>
      </c>
      <c r="O20" s="42">
        <f t="shared" si="1"/>
        <v>259.7659259259259</v>
      </c>
      <c r="P20" s="10"/>
    </row>
    <row r="21" spans="1:16">
      <c r="A21" s="12"/>
      <c r="B21" s="23">
        <v>343.1</v>
      </c>
      <c r="C21" s="19" t="s">
        <v>30</v>
      </c>
      <c r="D21" s="43">
        <v>15764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7">SUM(D21:M21)</f>
        <v>15764</v>
      </c>
      <c r="O21" s="44">
        <f t="shared" si="1"/>
        <v>23.354074074074074</v>
      </c>
      <c r="P21" s="9"/>
    </row>
    <row r="22" spans="1:16">
      <c r="A22" s="12"/>
      <c r="B22" s="23">
        <v>343.3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86617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86617</v>
      </c>
      <c r="O22" s="44">
        <f t="shared" si="1"/>
        <v>128.32148148148147</v>
      </c>
      <c r="P22" s="9"/>
    </row>
    <row r="23" spans="1:16">
      <c r="A23" s="12"/>
      <c r="B23" s="23">
        <v>343.4</v>
      </c>
      <c r="C23" s="19" t="s">
        <v>32</v>
      </c>
      <c r="D23" s="43">
        <v>18519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18519</v>
      </c>
      <c r="O23" s="44">
        <f t="shared" si="1"/>
        <v>27.435555555555556</v>
      </c>
      <c r="P23" s="9"/>
    </row>
    <row r="24" spans="1:16">
      <c r="A24" s="12"/>
      <c r="B24" s="23">
        <v>343.7</v>
      </c>
      <c r="C24" s="19" t="s">
        <v>70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51623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51623</v>
      </c>
      <c r="O24" s="44">
        <f t="shared" si="1"/>
        <v>76.478518518518513</v>
      </c>
      <c r="P24" s="9"/>
    </row>
    <row r="25" spans="1:16">
      <c r="A25" s="12"/>
      <c r="B25" s="23">
        <v>343.9</v>
      </c>
      <c r="C25" s="19" t="s">
        <v>71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1769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1769</v>
      </c>
      <c r="O25" s="44">
        <f t="shared" si="1"/>
        <v>2.6207407407407408</v>
      </c>
      <c r="P25" s="9"/>
    </row>
    <row r="26" spans="1:16">
      <c r="A26" s="12"/>
      <c r="B26" s="23">
        <v>349</v>
      </c>
      <c r="C26" s="19" t="s">
        <v>1</v>
      </c>
      <c r="D26" s="43">
        <v>1050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1050</v>
      </c>
      <c r="O26" s="44">
        <f t="shared" si="1"/>
        <v>1.5555555555555556</v>
      </c>
      <c r="P26" s="9"/>
    </row>
    <row r="27" spans="1:16" ht="15.75">
      <c r="A27" s="27" t="s">
        <v>4</v>
      </c>
      <c r="B27" s="28"/>
      <c r="C27" s="29"/>
      <c r="D27" s="30">
        <f t="shared" ref="D27:M27" si="8">SUM(D28:D29)</f>
        <v>1802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34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ref="N27:N33" si="9">SUM(D27:M27)</f>
        <v>1836</v>
      </c>
      <c r="O27" s="42">
        <f t="shared" si="1"/>
        <v>2.72</v>
      </c>
      <c r="P27" s="10"/>
    </row>
    <row r="28" spans="1:16">
      <c r="A28" s="12"/>
      <c r="B28" s="23">
        <v>361.1</v>
      </c>
      <c r="C28" s="19" t="s">
        <v>35</v>
      </c>
      <c r="D28" s="43">
        <v>712</v>
      </c>
      <c r="E28" s="43">
        <v>0</v>
      </c>
      <c r="F28" s="43">
        <v>0</v>
      </c>
      <c r="G28" s="43">
        <v>0</v>
      </c>
      <c r="H28" s="43">
        <v>0</v>
      </c>
      <c r="I28" s="43">
        <v>34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9"/>
        <v>746</v>
      </c>
      <c r="O28" s="44">
        <f t="shared" si="1"/>
        <v>1.1051851851851853</v>
      </c>
      <c r="P28" s="9"/>
    </row>
    <row r="29" spans="1:16">
      <c r="A29" s="12"/>
      <c r="B29" s="23">
        <v>369.9</v>
      </c>
      <c r="C29" s="19" t="s">
        <v>36</v>
      </c>
      <c r="D29" s="43">
        <v>1090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9"/>
        <v>1090</v>
      </c>
      <c r="O29" s="44">
        <f t="shared" si="1"/>
        <v>1.6148148148148149</v>
      </c>
      <c r="P29" s="9"/>
    </row>
    <row r="30" spans="1:16" ht="15.75">
      <c r="A30" s="27" t="s">
        <v>46</v>
      </c>
      <c r="B30" s="28"/>
      <c r="C30" s="29"/>
      <c r="D30" s="30">
        <f t="shared" ref="D30:M30" si="10">SUM(D31:D32)</f>
        <v>0</v>
      </c>
      <c r="E30" s="30">
        <f t="shared" si="10"/>
        <v>0</v>
      </c>
      <c r="F30" s="30">
        <f t="shared" si="10"/>
        <v>0</v>
      </c>
      <c r="G30" s="30">
        <f t="shared" si="10"/>
        <v>0</v>
      </c>
      <c r="H30" s="30">
        <f t="shared" si="10"/>
        <v>0</v>
      </c>
      <c r="I30" s="30">
        <f t="shared" si="10"/>
        <v>51514</v>
      </c>
      <c r="J30" s="30">
        <f t="shared" si="10"/>
        <v>0</v>
      </c>
      <c r="K30" s="30">
        <f t="shared" si="10"/>
        <v>0</v>
      </c>
      <c r="L30" s="30">
        <f t="shared" si="10"/>
        <v>0</v>
      </c>
      <c r="M30" s="30">
        <f t="shared" si="10"/>
        <v>0</v>
      </c>
      <c r="N30" s="30">
        <f t="shared" si="9"/>
        <v>51514</v>
      </c>
      <c r="O30" s="42">
        <f t="shared" si="1"/>
        <v>76.317037037037039</v>
      </c>
      <c r="P30" s="9"/>
    </row>
    <row r="31" spans="1:16">
      <c r="A31" s="12"/>
      <c r="B31" s="23">
        <v>381</v>
      </c>
      <c r="C31" s="19" t="s">
        <v>53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25000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9"/>
        <v>25000</v>
      </c>
      <c r="O31" s="44">
        <f t="shared" si="1"/>
        <v>37.037037037037038</v>
      </c>
      <c r="P31" s="9"/>
    </row>
    <row r="32" spans="1:16" ht="15.75" thickBot="1">
      <c r="A32" s="12"/>
      <c r="B32" s="23">
        <v>389.7</v>
      </c>
      <c r="C32" s="19" t="s">
        <v>72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26514</v>
      </c>
      <c r="J32" s="43">
        <v>0</v>
      </c>
      <c r="K32" s="43">
        <v>0</v>
      </c>
      <c r="L32" s="43">
        <v>0</v>
      </c>
      <c r="M32" s="43">
        <v>0</v>
      </c>
      <c r="N32" s="43">
        <f t="shared" si="9"/>
        <v>26514</v>
      </c>
      <c r="O32" s="44">
        <f t="shared" si="1"/>
        <v>39.28</v>
      </c>
      <c r="P32" s="9"/>
    </row>
    <row r="33" spans="1:119" ht="16.5" thickBot="1">
      <c r="A33" s="13" t="s">
        <v>33</v>
      </c>
      <c r="B33" s="21"/>
      <c r="C33" s="20"/>
      <c r="D33" s="14">
        <f>SUM(D5,D13,D15,D20,D27,D30)</f>
        <v>247932</v>
      </c>
      <c r="E33" s="14">
        <f t="shared" ref="E33:M33" si="11">SUM(E5,E13,E15,E20,E27,E30)</f>
        <v>0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191557</v>
      </c>
      <c r="J33" s="14">
        <f t="shared" si="11"/>
        <v>0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 t="shared" si="9"/>
        <v>439489</v>
      </c>
      <c r="O33" s="36">
        <f t="shared" si="1"/>
        <v>651.09481481481487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5" t="s">
        <v>73</v>
      </c>
      <c r="M35" s="115"/>
      <c r="N35" s="115"/>
      <c r="O35" s="40">
        <v>675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49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178383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178383</v>
      </c>
      <c r="O5" s="31">
        <f t="shared" ref="O5:O28" si="1">(N5/O$30)</f>
        <v>261.94273127753303</v>
      </c>
      <c r="P5" s="6"/>
    </row>
    <row r="6" spans="1:133">
      <c r="A6" s="12"/>
      <c r="B6" s="23">
        <v>311</v>
      </c>
      <c r="C6" s="19" t="s">
        <v>3</v>
      </c>
      <c r="D6" s="43">
        <v>12254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12254</v>
      </c>
      <c r="O6" s="44">
        <f t="shared" si="1"/>
        <v>17.994126284875183</v>
      </c>
      <c r="P6" s="9"/>
    </row>
    <row r="7" spans="1:133">
      <c r="A7" s="12"/>
      <c r="B7" s="23">
        <v>312.10000000000002</v>
      </c>
      <c r="C7" s="19" t="s">
        <v>11</v>
      </c>
      <c r="D7" s="43">
        <v>30494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30494</v>
      </c>
      <c r="O7" s="44">
        <f t="shared" si="1"/>
        <v>44.778267254038177</v>
      </c>
      <c r="P7" s="9"/>
    </row>
    <row r="8" spans="1:133">
      <c r="A8" s="12"/>
      <c r="B8" s="23">
        <v>312.3</v>
      </c>
      <c r="C8" s="19" t="s">
        <v>12</v>
      </c>
      <c r="D8" s="43">
        <v>3560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3560</v>
      </c>
      <c r="O8" s="44">
        <f t="shared" si="1"/>
        <v>5.2276064610866371</v>
      </c>
      <c r="P8" s="9"/>
    </row>
    <row r="9" spans="1:133">
      <c r="A9" s="12"/>
      <c r="B9" s="23">
        <v>312.41000000000003</v>
      </c>
      <c r="C9" s="19" t="s">
        <v>13</v>
      </c>
      <c r="D9" s="43">
        <v>19734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19734</v>
      </c>
      <c r="O9" s="44">
        <f t="shared" si="1"/>
        <v>28.977973568281939</v>
      </c>
      <c r="P9" s="9"/>
    </row>
    <row r="10" spans="1:133">
      <c r="A10" s="12"/>
      <c r="B10" s="23">
        <v>312.60000000000002</v>
      </c>
      <c r="C10" s="19" t="s">
        <v>14</v>
      </c>
      <c r="D10" s="43">
        <v>55904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55904</v>
      </c>
      <c r="O10" s="44">
        <f t="shared" si="1"/>
        <v>82.091042584434661</v>
      </c>
      <c r="P10" s="9"/>
    </row>
    <row r="11" spans="1:133">
      <c r="A11" s="12"/>
      <c r="B11" s="23">
        <v>314.10000000000002</v>
      </c>
      <c r="C11" s="19" t="s">
        <v>15</v>
      </c>
      <c r="D11" s="43">
        <v>37215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37215</v>
      </c>
      <c r="O11" s="44">
        <f t="shared" si="1"/>
        <v>54.647577092511014</v>
      </c>
      <c r="P11" s="9"/>
    </row>
    <row r="12" spans="1:133">
      <c r="A12" s="12"/>
      <c r="B12" s="23">
        <v>315</v>
      </c>
      <c r="C12" s="19" t="s">
        <v>64</v>
      </c>
      <c r="D12" s="43">
        <v>19222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19222</v>
      </c>
      <c r="O12" s="44">
        <f t="shared" si="1"/>
        <v>28.226138032305432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SUM(D14:D14)</f>
        <v>560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8" si="4">SUM(D13:M13)</f>
        <v>560</v>
      </c>
      <c r="O13" s="42">
        <f t="shared" si="1"/>
        <v>0.82232011747430245</v>
      </c>
      <c r="P13" s="10"/>
    </row>
    <row r="14" spans="1:133">
      <c r="A14" s="12"/>
      <c r="B14" s="23">
        <v>329</v>
      </c>
      <c r="C14" s="19" t="s">
        <v>18</v>
      </c>
      <c r="D14" s="43">
        <v>560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560</v>
      </c>
      <c r="O14" s="44">
        <f t="shared" si="1"/>
        <v>0.82232011747430245</v>
      </c>
      <c r="P14" s="9"/>
    </row>
    <row r="15" spans="1:133" ht="15.75">
      <c r="A15" s="27" t="s">
        <v>19</v>
      </c>
      <c r="B15" s="28"/>
      <c r="C15" s="29"/>
      <c r="D15" s="30">
        <f t="shared" ref="D15:M15" si="5">SUM(D16:D19)</f>
        <v>30959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30959</v>
      </c>
      <c r="O15" s="42">
        <f t="shared" si="1"/>
        <v>45.461086637298088</v>
      </c>
      <c r="P15" s="10"/>
    </row>
    <row r="16" spans="1:133">
      <c r="A16" s="12"/>
      <c r="B16" s="23">
        <v>335.12</v>
      </c>
      <c r="C16" s="19" t="s">
        <v>65</v>
      </c>
      <c r="D16" s="43">
        <v>26674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26674</v>
      </c>
      <c r="O16" s="44">
        <f t="shared" si="1"/>
        <v>39.16886930983847</v>
      </c>
      <c r="P16" s="9"/>
    </row>
    <row r="17" spans="1:119">
      <c r="A17" s="12"/>
      <c r="B17" s="23">
        <v>335.14</v>
      </c>
      <c r="C17" s="19" t="s">
        <v>66</v>
      </c>
      <c r="D17" s="43">
        <v>397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397</v>
      </c>
      <c r="O17" s="44">
        <f t="shared" si="1"/>
        <v>0.58296622613803228</v>
      </c>
      <c r="P17" s="9"/>
    </row>
    <row r="18" spans="1:119">
      <c r="A18" s="12"/>
      <c r="B18" s="23">
        <v>335.15</v>
      </c>
      <c r="C18" s="19" t="s">
        <v>67</v>
      </c>
      <c r="D18" s="43">
        <v>337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337</v>
      </c>
      <c r="O18" s="44">
        <f t="shared" si="1"/>
        <v>0.49486049926578562</v>
      </c>
      <c r="P18" s="9"/>
    </row>
    <row r="19" spans="1:119">
      <c r="A19" s="12"/>
      <c r="B19" s="23">
        <v>337.7</v>
      </c>
      <c r="C19" s="19" t="s">
        <v>24</v>
      </c>
      <c r="D19" s="43">
        <v>3551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3551</v>
      </c>
      <c r="O19" s="44">
        <f t="shared" si="1"/>
        <v>5.2143906020558006</v>
      </c>
      <c r="P19" s="9"/>
    </row>
    <row r="20" spans="1:119" ht="15.75">
      <c r="A20" s="27" t="s">
        <v>29</v>
      </c>
      <c r="B20" s="28"/>
      <c r="C20" s="29"/>
      <c r="D20" s="30">
        <f t="shared" ref="D20:M20" si="6">SUM(D21:D24)</f>
        <v>33312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127908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161220</v>
      </c>
      <c r="O20" s="42">
        <f t="shared" si="1"/>
        <v>236.74008810572687</v>
      </c>
      <c r="P20" s="10"/>
    </row>
    <row r="21" spans="1:119">
      <c r="A21" s="12"/>
      <c r="B21" s="23">
        <v>343.1</v>
      </c>
      <c r="C21" s="19" t="s">
        <v>30</v>
      </c>
      <c r="D21" s="43">
        <v>13335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13335</v>
      </c>
      <c r="O21" s="44">
        <f t="shared" si="1"/>
        <v>19.581497797356828</v>
      </c>
      <c r="P21" s="9"/>
    </row>
    <row r="22" spans="1:119">
      <c r="A22" s="12"/>
      <c r="B22" s="23">
        <v>343.3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76419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76419</v>
      </c>
      <c r="O22" s="44">
        <f t="shared" si="1"/>
        <v>112.21585903083701</v>
      </c>
      <c r="P22" s="9"/>
    </row>
    <row r="23" spans="1:119">
      <c r="A23" s="12"/>
      <c r="B23" s="23">
        <v>343.4</v>
      </c>
      <c r="C23" s="19" t="s">
        <v>32</v>
      </c>
      <c r="D23" s="43">
        <v>18519</v>
      </c>
      <c r="E23" s="43">
        <v>0</v>
      </c>
      <c r="F23" s="43">
        <v>0</v>
      </c>
      <c r="G23" s="43">
        <v>0</v>
      </c>
      <c r="H23" s="43">
        <v>0</v>
      </c>
      <c r="I23" s="43">
        <v>51489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70008</v>
      </c>
      <c r="O23" s="44">
        <f t="shared" si="1"/>
        <v>102.80176211453744</v>
      </c>
      <c r="P23" s="9"/>
    </row>
    <row r="24" spans="1:119">
      <c r="A24" s="12"/>
      <c r="B24" s="23">
        <v>349</v>
      </c>
      <c r="C24" s="19" t="s">
        <v>1</v>
      </c>
      <c r="D24" s="43">
        <v>1458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1458</v>
      </c>
      <c r="O24" s="44">
        <f t="shared" si="1"/>
        <v>2.1409691629955949</v>
      </c>
      <c r="P24" s="9"/>
    </row>
    <row r="25" spans="1:119" ht="15.75">
      <c r="A25" s="27" t="s">
        <v>4</v>
      </c>
      <c r="B25" s="28"/>
      <c r="C25" s="29"/>
      <c r="D25" s="30">
        <f t="shared" ref="D25:M25" si="7">SUM(D26:D27)</f>
        <v>11689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51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11740</v>
      </c>
      <c r="O25" s="42">
        <f t="shared" si="1"/>
        <v>17.239353891336272</v>
      </c>
      <c r="P25" s="10"/>
    </row>
    <row r="26" spans="1:119">
      <c r="A26" s="12"/>
      <c r="B26" s="23">
        <v>361.1</v>
      </c>
      <c r="C26" s="19" t="s">
        <v>35</v>
      </c>
      <c r="D26" s="43">
        <v>1459</v>
      </c>
      <c r="E26" s="43">
        <v>0</v>
      </c>
      <c r="F26" s="43">
        <v>0</v>
      </c>
      <c r="G26" s="43">
        <v>0</v>
      </c>
      <c r="H26" s="43">
        <v>0</v>
      </c>
      <c r="I26" s="43">
        <v>51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1510</v>
      </c>
      <c r="O26" s="44">
        <f t="shared" si="1"/>
        <v>2.2173274596182084</v>
      </c>
      <c r="P26" s="9"/>
    </row>
    <row r="27" spans="1:119" ht="15.75" thickBot="1">
      <c r="A27" s="12"/>
      <c r="B27" s="23">
        <v>369.9</v>
      </c>
      <c r="C27" s="19" t="s">
        <v>36</v>
      </c>
      <c r="D27" s="43">
        <v>10230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10230</v>
      </c>
      <c r="O27" s="44">
        <f t="shared" si="1"/>
        <v>15.022026431718063</v>
      </c>
      <c r="P27" s="9"/>
    </row>
    <row r="28" spans="1:119" ht="16.5" thickBot="1">
      <c r="A28" s="13" t="s">
        <v>33</v>
      </c>
      <c r="B28" s="21"/>
      <c r="C28" s="20"/>
      <c r="D28" s="14">
        <f>SUM(D5,D13,D15,D20,D25)</f>
        <v>254903</v>
      </c>
      <c r="E28" s="14">
        <f t="shared" ref="E28:M28" si="8">SUM(E5,E13,E15,E20,E25)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127959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4"/>
        <v>382862</v>
      </c>
      <c r="O28" s="36">
        <f t="shared" si="1"/>
        <v>562.20558002936855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68</v>
      </c>
      <c r="M30" s="115"/>
      <c r="N30" s="115"/>
      <c r="O30" s="40">
        <v>681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49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175604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175604</v>
      </c>
      <c r="O5" s="31">
        <f t="shared" ref="O5:O28" si="1">(N5/O$30)</f>
        <v>260.540059347181</v>
      </c>
      <c r="P5" s="6"/>
    </row>
    <row r="6" spans="1:133">
      <c r="A6" s="12"/>
      <c r="B6" s="23">
        <v>311</v>
      </c>
      <c r="C6" s="19" t="s">
        <v>3</v>
      </c>
      <c r="D6" s="43">
        <v>12324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12324</v>
      </c>
      <c r="O6" s="44">
        <f t="shared" si="1"/>
        <v>18.284866468842729</v>
      </c>
      <c r="P6" s="9"/>
    </row>
    <row r="7" spans="1:133">
      <c r="A7" s="12"/>
      <c r="B7" s="23">
        <v>312.10000000000002</v>
      </c>
      <c r="C7" s="19" t="s">
        <v>11</v>
      </c>
      <c r="D7" s="43">
        <v>28999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28999</v>
      </c>
      <c r="O7" s="44">
        <f t="shared" si="1"/>
        <v>43.025222551928785</v>
      </c>
      <c r="P7" s="9"/>
    </row>
    <row r="8" spans="1:133">
      <c r="A8" s="12"/>
      <c r="B8" s="23">
        <v>312.3</v>
      </c>
      <c r="C8" s="19" t="s">
        <v>12</v>
      </c>
      <c r="D8" s="43">
        <v>3766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3766</v>
      </c>
      <c r="O8" s="44">
        <f t="shared" si="1"/>
        <v>5.5875370919881302</v>
      </c>
      <c r="P8" s="9"/>
    </row>
    <row r="9" spans="1:133">
      <c r="A9" s="12"/>
      <c r="B9" s="23">
        <v>312.41000000000003</v>
      </c>
      <c r="C9" s="19" t="s">
        <v>13</v>
      </c>
      <c r="D9" s="43">
        <v>20496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20496</v>
      </c>
      <c r="O9" s="44">
        <f t="shared" si="1"/>
        <v>30.409495548961424</v>
      </c>
      <c r="P9" s="9"/>
    </row>
    <row r="10" spans="1:133">
      <c r="A10" s="12"/>
      <c r="B10" s="23">
        <v>312.60000000000002</v>
      </c>
      <c r="C10" s="19" t="s">
        <v>14</v>
      </c>
      <c r="D10" s="43">
        <v>54595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54595</v>
      </c>
      <c r="O10" s="44">
        <f t="shared" si="1"/>
        <v>81.001483679525222</v>
      </c>
      <c r="P10" s="9"/>
    </row>
    <row r="11" spans="1:133">
      <c r="A11" s="12"/>
      <c r="B11" s="23">
        <v>314.10000000000002</v>
      </c>
      <c r="C11" s="19" t="s">
        <v>15</v>
      </c>
      <c r="D11" s="43">
        <v>36671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36671</v>
      </c>
      <c r="O11" s="44">
        <f t="shared" si="1"/>
        <v>54.408011869436201</v>
      </c>
      <c r="P11" s="9"/>
    </row>
    <row r="12" spans="1:133">
      <c r="A12" s="12"/>
      <c r="B12" s="23">
        <v>315</v>
      </c>
      <c r="C12" s="19" t="s">
        <v>16</v>
      </c>
      <c r="D12" s="43">
        <v>18753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18753</v>
      </c>
      <c r="O12" s="44">
        <f t="shared" si="1"/>
        <v>27.823442136498517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SUM(D14:D14)</f>
        <v>249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8" si="4">SUM(D13:M13)</f>
        <v>249</v>
      </c>
      <c r="O13" s="42">
        <f t="shared" si="1"/>
        <v>0.36943620178041542</v>
      </c>
      <c r="P13" s="10"/>
    </row>
    <row r="14" spans="1:133">
      <c r="A14" s="12"/>
      <c r="B14" s="23">
        <v>329</v>
      </c>
      <c r="C14" s="19" t="s">
        <v>18</v>
      </c>
      <c r="D14" s="43">
        <v>249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249</v>
      </c>
      <c r="O14" s="44">
        <f t="shared" si="1"/>
        <v>0.36943620178041542</v>
      </c>
      <c r="P14" s="9"/>
    </row>
    <row r="15" spans="1:133" ht="15.75">
      <c r="A15" s="27" t="s">
        <v>19</v>
      </c>
      <c r="B15" s="28"/>
      <c r="C15" s="29"/>
      <c r="D15" s="30">
        <f t="shared" ref="D15:M15" si="5">SUM(D16:D19)</f>
        <v>29506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29506</v>
      </c>
      <c r="O15" s="42">
        <f t="shared" si="1"/>
        <v>43.777448071216618</v>
      </c>
      <c r="P15" s="10"/>
    </row>
    <row r="16" spans="1:133">
      <c r="A16" s="12"/>
      <c r="B16" s="23">
        <v>335.12</v>
      </c>
      <c r="C16" s="19" t="s">
        <v>21</v>
      </c>
      <c r="D16" s="43">
        <v>25358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25358</v>
      </c>
      <c r="O16" s="44">
        <f t="shared" si="1"/>
        <v>37.623145400593472</v>
      </c>
      <c r="P16" s="9"/>
    </row>
    <row r="17" spans="1:119">
      <c r="A17" s="12"/>
      <c r="B17" s="23">
        <v>335.14</v>
      </c>
      <c r="C17" s="19" t="s">
        <v>22</v>
      </c>
      <c r="D17" s="43">
        <v>678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678</v>
      </c>
      <c r="O17" s="44">
        <f t="shared" si="1"/>
        <v>1.0059347181008902</v>
      </c>
      <c r="P17" s="9"/>
    </row>
    <row r="18" spans="1:119">
      <c r="A18" s="12"/>
      <c r="B18" s="23">
        <v>335.15</v>
      </c>
      <c r="C18" s="19" t="s">
        <v>23</v>
      </c>
      <c r="D18" s="43">
        <v>337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337</v>
      </c>
      <c r="O18" s="44">
        <f t="shared" si="1"/>
        <v>0.5</v>
      </c>
      <c r="P18" s="9"/>
    </row>
    <row r="19" spans="1:119">
      <c r="A19" s="12"/>
      <c r="B19" s="23">
        <v>337.7</v>
      </c>
      <c r="C19" s="19" t="s">
        <v>24</v>
      </c>
      <c r="D19" s="43">
        <v>3133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3133</v>
      </c>
      <c r="O19" s="44">
        <f t="shared" si="1"/>
        <v>4.6483679525222552</v>
      </c>
      <c r="P19" s="9"/>
    </row>
    <row r="20" spans="1:119" ht="15.75">
      <c r="A20" s="27" t="s">
        <v>29</v>
      </c>
      <c r="B20" s="28"/>
      <c r="C20" s="29"/>
      <c r="D20" s="30">
        <f t="shared" ref="D20:M20" si="6">SUM(D21:D24)</f>
        <v>32299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129974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162273</v>
      </c>
      <c r="O20" s="42">
        <f t="shared" si="1"/>
        <v>240.76112759643917</v>
      </c>
      <c r="P20" s="10"/>
    </row>
    <row r="21" spans="1:119">
      <c r="A21" s="12"/>
      <c r="B21" s="23">
        <v>343.1</v>
      </c>
      <c r="C21" s="19" t="s">
        <v>30</v>
      </c>
      <c r="D21" s="43">
        <v>12946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12946</v>
      </c>
      <c r="O21" s="44">
        <f t="shared" si="1"/>
        <v>19.207715133531156</v>
      </c>
      <c r="P21" s="9"/>
    </row>
    <row r="22" spans="1:119">
      <c r="A22" s="12"/>
      <c r="B22" s="23">
        <v>343.3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79817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79817</v>
      </c>
      <c r="O22" s="44">
        <f t="shared" si="1"/>
        <v>118.42284866468843</v>
      </c>
      <c r="P22" s="9"/>
    </row>
    <row r="23" spans="1:119">
      <c r="A23" s="12"/>
      <c r="B23" s="23">
        <v>343.4</v>
      </c>
      <c r="C23" s="19" t="s">
        <v>32</v>
      </c>
      <c r="D23" s="43">
        <v>18519</v>
      </c>
      <c r="E23" s="43">
        <v>0</v>
      </c>
      <c r="F23" s="43">
        <v>0</v>
      </c>
      <c r="G23" s="43">
        <v>0</v>
      </c>
      <c r="H23" s="43">
        <v>0</v>
      </c>
      <c r="I23" s="43">
        <v>50157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68676</v>
      </c>
      <c r="O23" s="44">
        <f t="shared" si="1"/>
        <v>101.89317507418397</v>
      </c>
      <c r="P23" s="9"/>
    </row>
    <row r="24" spans="1:119">
      <c r="A24" s="12"/>
      <c r="B24" s="23">
        <v>349</v>
      </c>
      <c r="C24" s="19" t="s">
        <v>1</v>
      </c>
      <c r="D24" s="43">
        <v>834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834</v>
      </c>
      <c r="O24" s="44">
        <f t="shared" si="1"/>
        <v>1.2373887240356083</v>
      </c>
      <c r="P24" s="9"/>
    </row>
    <row r="25" spans="1:119" ht="15.75">
      <c r="A25" s="27" t="s">
        <v>4</v>
      </c>
      <c r="B25" s="28"/>
      <c r="C25" s="29"/>
      <c r="D25" s="30">
        <f t="shared" ref="D25:M25" si="7">SUM(D26:D27)</f>
        <v>1918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127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2045</v>
      </c>
      <c r="O25" s="42">
        <f t="shared" si="1"/>
        <v>3.0341246290801185</v>
      </c>
      <c r="P25" s="10"/>
    </row>
    <row r="26" spans="1:119">
      <c r="A26" s="12"/>
      <c r="B26" s="23">
        <v>361.1</v>
      </c>
      <c r="C26" s="19" t="s">
        <v>35</v>
      </c>
      <c r="D26" s="43">
        <v>1720</v>
      </c>
      <c r="E26" s="43">
        <v>0</v>
      </c>
      <c r="F26" s="43">
        <v>0</v>
      </c>
      <c r="G26" s="43">
        <v>0</v>
      </c>
      <c r="H26" s="43">
        <v>0</v>
      </c>
      <c r="I26" s="43">
        <v>127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1847</v>
      </c>
      <c r="O26" s="44">
        <f t="shared" si="1"/>
        <v>2.7403560830860534</v>
      </c>
      <c r="P26" s="9"/>
    </row>
    <row r="27" spans="1:119" ht="15.75" thickBot="1">
      <c r="A27" s="12"/>
      <c r="B27" s="23">
        <v>369.9</v>
      </c>
      <c r="C27" s="19" t="s">
        <v>36</v>
      </c>
      <c r="D27" s="43">
        <v>198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198</v>
      </c>
      <c r="O27" s="44">
        <f t="shared" si="1"/>
        <v>0.29376854599406527</v>
      </c>
      <c r="P27" s="9"/>
    </row>
    <row r="28" spans="1:119" ht="16.5" thickBot="1">
      <c r="A28" s="13" t="s">
        <v>33</v>
      </c>
      <c r="B28" s="21"/>
      <c r="C28" s="20"/>
      <c r="D28" s="14">
        <f>SUM(D5,D13,D15,D20,D25)</f>
        <v>239576</v>
      </c>
      <c r="E28" s="14">
        <f t="shared" ref="E28:M28" si="8">SUM(E5,E13,E15,E20,E25)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130101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4"/>
        <v>369677</v>
      </c>
      <c r="O28" s="36">
        <f t="shared" si="1"/>
        <v>548.48219584569733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5" t="s">
        <v>56</v>
      </c>
      <c r="M30" s="115"/>
      <c r="N30" s="115"/>
      <c r="O30" s="40">
        <v>674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49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188884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188884</v>
      </c>
      <c r="O5" s="31">
        <f t="shared" ref="O5:O35" si="1">(N5/O$37)</f>
        <v>276.14619883040933</v>
      </c>
      <c r="P5" s="6"/>
    </row>
    <row r="6" spans="1:133">
      <c r="A6" s="12"/>
      <c r="B6" s="23">
        <v>311</v>
      </c>
      <c r="C6" s="19" t="s">
        <v>3</v>
      </c>
      <c r="D6" s="43">
        <v>12276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12276</v>
      </c>
      <c r="O6" s="44">
        <f t="shared" si="1"/>
        <v>17.94736842105263</v>
      </c>
      <c r="P6" s="9"/>
    </row>
    <row r="7" spans="1:133">
      <c r="A7" s="12"/>
      <c r="B7" s="23">
        <v>312.10000000000002</v>
      </c>
      <c r="C7" s="19" t="s">
        <v>11</v>
      </c>
      <c r="D7" s="43">
        <v>30132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30132</v>
      </c>
      <c r="O7" s="44">
        <f t="shared" si="1"/>
        <v>44.05263157894737</v>
      </c>
      <c r="P7" s="9"/>
    </row>
    <row r="8" spans="1:133">
      <c r="A8" s="12"/>
      <c r="B8" s="23">
        <v>312.3</v>
      </c>
      <c r="C8" s="19" t="s">
        <v>12</v>
      </c>
      <c r="D8" s="43">
        <v>4564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4564</v>
      </c>
      <c r="O8" s="44">
        <f t="shared" si="1"/>
        <v>6.6725146198830405</v>
      </c>
      <c r="P8" s="9"/>
    </row>
    <row r="9" spans="1:133">
      <c r="A9" s="12"/>
      <c r="B9" s="23">
        <v>312.41000000000003</v>
      </c>
      <c r="C9" s="19" t="s">
        <v>13</v>
      </c>
      <c r="D9" s="43">
        <v>22476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22476</v>
      </c>
      <c r="O9" s="44">
        <f t="shared" si="1"/>
        <v>32.859649122807021</v>
      </c>
      <c r="P9" s="9"/>
    </row>
    <row r="10" spans="1:133">
      <c r="A10" s="12"/>
      <c r="B10" s="23">
        <v>312.60000000000002</v>
      </c>
      <c r="C10" s="19" t="s">
        <v>14</v>
      </c>
      <c r="D10" s="43">
        <v>55568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55568</v>
      </c>
      <c r="O10" s="44">
        <f t="shared" si="1"/>
        <v>81.239766081871352</v>
      </c>
      <c r="P10" s="9"/>
    </row>
    <row r="11" spans="1:133">
      <c r="A11" s="12"/>
      <c r="B11" s="23">
        <v>314.10000000000002</v>
      </c>
      <c r="C11" s="19" t="s">
        <v>15</v>
      </c>
      <c r="D11" s="43">
        <v>45460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45460</v>
      </c>
      <c r="O11" s="44">
        <f t="shared" si="1"/>
        <v>66.461988304093566</v>
      </c>
      <c r="P11" s="9"/>
    </row>
    <row r="12" spans="1:133">
      <c r="A12" s="12"/>
      <c r="B12" s="23">
        <v>315</v>
      </c>
      <c r="C12" s="19" t="s">
        <v>16</v>
      </c>
      <c r="D12" s="43">
        <v>18408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18408</v>
      </c>
      <c r="O12" s="44">
        <f t="shared" si="1"/>
        <v>26.912280701754387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SUM(D14:D15)</f>
        <v>4499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5" si="4">SUM(D13:M13)</f>
        <v>4499</v>
      </c>
      <c r="O13" s="42">
        <f t="shared" si="1"/>
        <v>6.5774853801169595</v>
      </c>
      <c r="P13" s="10"/>
    </row>
    <row r="14" spans="1:133">
      <c r="A14" s="12"/>
      <c r="B14" s="23">
        <v>322</v>
      </c>
      <c r="C14" s="19" t="s">
        <v>0</v>
      </c>
      <c r="D14" s="43">
        <v>4099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4099</v>
      </c>
      <c r="O14" s="44">
        <f t="shared" si="1"/>
        <v>5.992690058479532</v>
      </c>
      <c r="P14" s="9"/>
    </row>
    <row r="15" spans="1:133">
      <c r="A15" s="12"/>
      <c r="B15" s="23">
        <v>329</v>
      </c>
      <c r="C15" s="19" t="s">
        <v>18</v>
      </c>
      <c r="D15" s="43">
        <v>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400</v>
      </c>
      <c r="O15" s="44">
        <f t="shared" si="1"/>
        <v>0.58479532163742687</v>
      </c>
      <c r="P15" s="9"/>
    </row>
    <row r="16" spans="1:133" ht="15.75">
      <c r="A16" s="27" t="s">
        <v>19</v>
      </c>
      <c r="B16" s="28"/>
      <c r="C16" s="29"/>
      <c r="D16" s="30">
        <f t="shared" ref="D16:M16" si="5">SUM(D17:D21)</f>
        <v>80778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80778</v>
      </c>
      <c r="O16" s="42">
        <f t="shared" si="1"/>
        <v>118.09649122807018</v>
      </c>
      <c r="P16" s="10"/>
    </row>
    <row r="17" spans="1:16">
      <c r="A17" s="12"/>
      <c r="B17" s="23">
        <v>334.7</v>
      </c>
      <c r="C17" s="19" t="s">
        <v>20</v>
      </c>
      <c r="D17" s="43">
        <v>49221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49221</v>
      </c>
      <c r="O17" s="44">
        <f t="shared" si="1"/>
        <v>71.96052631578948</v>
      </c>
      <c r="P17" s="9"/>
    </row>
    <row r="18" spans="1:16">
      <c r="A18" s="12"/>
      <c r="B18" s="23">
        <v>335.12</v>
      </c>
      <c r="C18" s="19" t="s">
        <v>21</v>
      </c>
      <c r="D18" s="43">
        <v>27783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27783</v>
      </c>
      <c r="O18" s="44">
        <f t="shared" si="1"/>
        <v>40.618421052631582</v>
      </c>
      <c r="P18" s="9"/>
    </row>
    <row r="19" spans="1:16">
      <c r="A19" s="12"/>
      <c r="B19" s="23">
        <v>335.14</v>
      </c>
      <c r="C19" s="19" t="s">
        <v>22</v>
      </c>
      <c r="D19" s="43">
        <v>375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375</v>
      </c>
      <c r="O19" s="44">
        <f t="shared" si="1"/>
        <v>0.54824561403508776</v>
      </c>
      <c r="P19" s="9"/>
    </row>
    <row r="20" spans="1:16">
      <c r="A20" s="12"/>
      <c r="B20" s="23">
        <v>335.15</v>
      </c>
      <c r="C20" s="19" t="s">
        <v>23</v>
      </c>
      <c r="D20" s="43">
        <v>147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147</v>
      </c>
      <c r="O20" s="44">
        <f t="shared" si="1"/>
        <v>0.21491228070175439</v>
      </c>
      <c r="P20" s="9"/>
    </row>
    <row r="21" spans="1:16">
      <c r="A21" s="12"/>
      <c r="B21" s="23">
        <v>337.7</v>
      </c>
      <c r="C21" s="19" t="s">
        <v>24</v>
      </c>
      <c r="D21" s="43">
        <v>3252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3252</v>
      </c>
      <c r="O21" s="44">
        <f t="shared" si="1"/>
        <v>4.7543859649122808</v>
      </c>
      <c r="P21" s="9"/>
    </row>
    <row r="22" spans="1:16" ht="15.75">
      <c r="A22" s="27" t="s">
        <v>29</v>
      </c>
      <c r="B22" s="28"/>
      <c r="C22" s="29"/>
      <c r="D22" s="30">
        <f t="shared" ref="D22:M22" si="6">SUM(D23:D26)</f>
        <v>31165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128946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160111</v>
      </c>
      <c r="O22" s="42">
        <f t="shared" si="1"/>
        <v>234.08040935672514</v>
      </c>
      <c r="P22" s="10"/>
    </row>
    <row r="23" spans="1:16">
      <c r="A23" s="12"/>
      <c r="B23" s="23">
        <v>343.1</v>
      </c>
      <c r="C23" s="19" t="s">
        <v>30</v>
      </c>
      <c r="D23" s="43">
        <v>11800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11800</v>
      </c>
      <c r="O23" s="44">
        <f t="shared" si="1"/>
        <v>17.251461988304094</v>
      </c>
      <c r="P23" s="9"/>
    </row>
    <row r="24" spans="1:16">
      <c r="A24" s="12"/>
      <c r="B24" s="23">
        <v>343.3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81597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81597</v>
      </c>
      <c r="O24" s="44">
        <f t="shared" si="1"/>
        <v>119.29385964912281</v>
      </c>
      <c r="P24" s="9"/>
    </row>
    <row r="25" spans="1:16">
      <c r="A25" s="12"/>
      <c r="B25" s="23">
        <v>343.4</v>
      </c>
      <c r="C25" s="19" t="s">
        <v>32</v>
      </c>
      <c r="D25" s="43">
        <v>18519</v>
      </c>
      <c r="E25" s="43">
        <v>0</v>
      </c>
      <c r="F25" s="43">
        <v>0</v>
      </c>
      <c r="G25" s="43">
        <v>0</v>
      </c>
      <c r="H25" s="43">
        <v>0</v>
      </c>
      <c r="I25" s="43">
        <v>47349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65868</v>
      </c>
      <c r="O25" s="44">
        <f t="shared" si="1"/>
        <v>96.298245614035082</v>
      </c>
      <c r="P25" s="9"/>
    </row>
    <row r="26" spans="1:16">
      <c r="A26" s="12"/>
      <c r="B26" s="23">
        <v>349</v>
      </c>
      <c r="C26" s="19" t="s">
        <v>1</v>
      </c>
      <c r="D26" s="43">
        <v>846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846</v>
      </c>
      <c r="O26" s="44">
        <f t="shared" si="1"/>
        <v>1.236842105263158</v>
      </c>
      <c r="P26" s="9"/>
    </row>
    <row r="27" spans="1:16" ht="15.75">
      <c r="A27" s="27" t="s">
        <v>51</v>
      </c>
      <c r="B27" s="28"/>
      <c r="C27" s="29"/>
      <c r="D27" s="30">
        <f t="shared" ref="D27:M27" si="7">SUM(D28:D28)</f>
        <v>50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50</v>
      </c>
      <c r="O27" s="42">
        <f t="shared" si="1"/>
        <v>7.3099415204678359E-2</v>
      </c>
      <c r="P27" s="10"/>
    </row>
    <row r="28" spans="1:16">
      <c r="A28" s="45"/>
      <c r="B28" s="46">
        <v>356</v>
      </c>
      <c r="C28" s="47" t="s">
        <v>52</v>
      </c>
      <c r="D28" s="43">
        <v>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50</v>
      </c>
      <c r="O28" s="44">
        <f t="shared" si="1"/>
        <v>7.3099415204678359E-2</v>
      </c>
      <c r="P28" s="9"/>
    </row>
    <row r="29" spans="1:16" ht="15.75">
      <c r="A29" s="27" t="s">
        <v>4</v>
      </c>
      <c r="B29" s="28"/>
      <c r="C29" s="29"/>
      <c r="D29" s="30">
        <f t="shared" ref="D29:M29" si="8">SUM(D30:D31)</f>
        <v>3125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1618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4"/>
        <v>4743</v>
      </c>
      <c r="O29" s="42">
        <f t="shared" si="1"/>
        <v>6.9342105263157894</v>
      </c>
      <c r="P29" s="10"/>
    </row>
    <row r="30" spans="1:16">
      <c r="A30" s="12"/>
      <c r="B30" s="23">
        <v>361.1</v>
      </c>
      <c r="C30" s="19" t="s">
        <v>35</v>
      </c>
      <c r="D30" s="43">
        <v>2491</v>
      </c>
      <c r="E30" s="43">
        <v>0</v>
      </c>
      <c r="F30" s="43">
        <v>0</v>
      </c>
      <c r="G30" s="43">
        <v>0</v>
      </c>
      <c r="H30" s="43">
        <v>0</v>
      </c>
      <c r="I30" s="43">
        <v>1618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4109</v>
      </c>
      <c r="O30" s="44">
        <f t="shared" si="1"/>
        <v>6.007309941520468</v>
      </c>
      <c r="P30" s="9"/>
    </row>
    <row r="31" spans="1:16">
      <c r="A31" s="12"/>
      <c r="B31" s="23">
        <v>369.9</v>
      </c>
      <c r="C31" s="19" t="s">
        <v>36</v>
      </c>
      <c r="D31" s="43">
        <v>634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634</v>
      </c>
      <c r="O31" s="44">
        <f t="shared" si="1"/>
        <v>0.92690058479532167</v>
      </c>
      <c r="P31" s="9"/>
    </row>
    <row r="32" spans="1:16" ht="15.75">
      <c r="A32" s="27" t="s">
        <v>46</v>
      </c>
      <c r="B32" s="28"/>
      <c r="C32" s="29"/>
      <c r="D32" s="30">
        <f t="shared" ref="D32:M32" si="9">SUM(D33:D34)</f>
        <v>55660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35063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4"/>
        <v>90723</v>
      </c>
      <c r="O32" s="42">
        <f t="shared" si="1"/>
        <v>132.63596491228071</v>
      </c>
      <c r="P32" s="9"/>
    </row>
    <row r="33" spans="1:119">
      <c r="A33" s="12"/>
      <c r="B33" s="23">
        <v>381</v>
      </c>
      <c r="C33" s="19" t="s">
        <v>53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35063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35063</v>
      </c>
      <c r="O33" s="44">
        <f t="shared" si="1"/>
        <v>51.261695906432749</v>
      </c>
      <c r="P33" s="9"/>
    </row>
    <row r="34" spans="1:119" ht="15.75" thickBot="1">
      <c r="A34" s="12"/>
      <c r="B34" s="23">
        <v>384</v>
      </c>
      <c r="C34" s="19" t="s">
        <v>47</v>
      </c>
      <c r="D34" s="43">
        <v>55660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55660</v>
      </c>
      <c r="O34" s="44">
        <f t="shared" si="1"/>
        <v>81.37426900584795</v>
      </c>
      <c r="P34" s="9"/>
    </row>
    <row r="35" spans="1:119" ht="16.5" thickBot="1">
      <c r="A35" s="13" t="s">
        <v>33</v>
      </c>
      <c r="B35" s="21"/>
      <c r="C35" s="20"/>
      <c r="D35" s="14">
        <f t="shared" ref="D35:M35" si="10">SUM(D5,D13,D16,D22,D27,D29,D32)</f>
        <v>364161</v>
      </c>
      <c r="E35" s="14">
        <f t="shared" si="10"/>
        <v>0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165627</v>
      </c>
      <c r="J35" s="14">
        <f t="shared" si="10"/>
        <v>0</v>
      </c>
      <c r="K35" s="14">
        <f t="shared" si="10"/>
        <v>0</v>
      </c>
      <c r="L35" s="14">
        <f t="shared" si="10"/>
        <v>0</v>
      </c>
      <c r="M35" s="14">
        <f t="shared" si="10"/>
        <v>0</v>
      </c>
      <c r="N35" s="14">
        <f t="shared" si="4"/>
        <v>529788</v>
      </c>
      <c r="O35" s="36">
        <f t="shared" si="1"/>
        <v>774.54385964912285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115" t="s">
        <v>54</v>
      </c>
      <c r="M37" s="115"/>
      <c r="N37" s="115"/>
      <c r="O37" s="40">
        <v>684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49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188351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188351</v>
      </c>
      <c r="O5" s="31">
        <f t="shared" ref="O5:O31" si="1">(N5/O$33)</f>
        <v>274.56413994169094</v>
      </c>
      <c r="P5" s="6"/>
    </row>
    <row r="6" spans="1:133">
      <c r="A6" s="12"/>
      <c r="B6" s="23">
        <v>311</v>
      </c>
      <c r="C6" s="19" t="s">
        <v>3</v>
      </c>
      <c r="D6" s="43">
        <v>12808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12808</v>
      </c>
      <c r="O6" s="44">
        <f t="shared" si="1"/>
        <v>18.67055393586006</v>
      </c>
      <c r="P6" s="9"/>
    </row>
    <row r="7" spans="1:133">
      <c r="A7" s="12"/>
      <c r="B7" s="23">
        <v>312.10000000000002</v>
      </c>
      <c r="C7" s="19" t="s">
        <v>11</v>
      </c>
      <c r="D7" s="43">
        <v>31543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31543</v>
      </c>
      <c r="O7" s="44">
        <f t="shared" si="1"/>
        <v>45.981049562682216</v>
      </c>
      <c r="P7" s="9"/>
    </row>
    <row r="8" spans="1:133">
      <c r="A8" s="12"/>
      <c r="B8" s="23">
        <v>312.3</v>
      </c>
      <c r="C8" s="19" t="s">
        <v>12</v>
      </c>
      <c r="D8" s="43">
        <v>3865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3865</v>
      </c>
      <c r="O8" s="44">
        <f t="shared" si="1"/>
        <v>5.6341107871720117</v>
      </c>
      <c r="P8" s="9"/>
    </row>
    <row r="9" spans="1:133">
      <c r="A9" s="12"/>
      <c r="B9" s="23">
        <v>312.41000000000003</v>
      </c>
      <c r="C9" s="19" t="s">
        <v>13</v>
      </c>
      <c r="D9" s="43">
        <v>23842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23842</v>
      </c>
      <c r="O9" s="44">
        <f t="shared" si="1"/>
        <v>34.755102040816325</v>
      </c>
      <c r="P9" s="9"/>
    </row>
    <row r="10" spans="1:133">
      <c r="A10" s="12"/>
      <c r="B10" s="23">
        <v>312.60000000000002</v>
      </c>
      <c r="C10" s="19" t="s">
        <v>14</v>
      </c>
      <c r="D10" s="43">
        <v>53066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53066</v>
      </c>
      <c r="O10" s="44">
        <f t="shared" si="1"/>
        <v>77.35568513119533</v>
      </c>
      <c r="P10" s="9"/>
    </row>
    <row r="11" spans="1:133">
      <c r="A11" s="12"/>
      <c r="B11" s="23">
        <v>314.10000000000002</v>
      </c>
      <c r="C11" s="19" t="s">
        <v>15</v>
      </c>
      <c r="D11" s="43">
        <v>42958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42958</v>
      </c>
      <c r="O11" s="44">
        <f t="shared" si="1"/>
        <v>62.620991253644313</v>
      </c>
      <c r="P11" s="9"/>
    </row>
    <row r="12" spans="1:133">
      <c r="A12" s="12"/>
      <c r="B12" s="23">
        <v>315</v>
      </c>
      <c r="C12" s="19" t="s">
        <v>16</v>
      </c>
      <c r="D12" s="43">
        <v>20269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20269</v>
      </c>
      <c r="O12" s="44">
        <f t="shared" si="1"/>
        <v>29.546647230320701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SUM(D14:D15)</f>
        <v>400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1" si="4">SUM(D13:M13)</f>
        <v>400</v>
      </c>
      <c r="O13" s="42">
        <f t="shared" si="1"/>
        <v>0.58309037900874638</v>
      </c>
      <c r="P13" s="10"/>
    </row>
    <row r="14" spans="1:133">
      <c r="A14" s="12"/>
      <c r="B14" s="23">
        <v>322</v>
      </c>
      <c r="C14" s="19" t="s">
        <v>0</v>
      </c>
      <c r="D14" s="43">
        <v>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100</v>
      </c>
      <c r="O14" s="44">
        <f t="shared" si="1"/>
        <v>0.1457725947521866</v>
      </c>
      <c r="P14" s="9"/>
    </row>
    <row r="15" spans="1:133">
      <c r="A15" s="12"/>
      <c r="B15" s="23">
        <v>329</v>
      </c>
      <c r="C15" s="19" t="s">
        <v>18</v>
      </c>
      <c r="D15" s="43">
        <v>300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300</v>
      </c>
      <c r="O15" s="44">
        <f t="shared" si="1"/>
        <v>0.43731778425655976</v>
      </c>
      <c r="P15" s="9"/>
    </row>
    <row r="16" spans="1:133" ht="15.75">
      <c r="A16" s="27" t="s">
        <v>19</v>
      </c>
      <c r="B16" s="28"/>
      <c r="C16" s="29"/>
      <c r="D16" s="30">
        <f t="shared" ref="D16:M16" si="5">SUM(D17:D21)</f>
        <v>240300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240300</v>
      </c>
      <c r="O16" s="42">
        <f t="shared" si="1"/>
        <v>350.29154518950435</v>
      </c>
      <c r="P16" s="10"/>
    </row>
    <row r="17" spans="1:119">
      <c r="A17" s="12"/>
      <c r="B17" s="23">
        <v>334.7</v>
      </c>
      <c r="C17" s="19" t="s">
        <v>20</v>
      </c>
      <c r="D17" s="43">
        <v>209017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209017</v>
      </c>
      <c r="O17" s="44">
        <f t="shared" si="1"/>
        <v>304.68950437317784</v>
      </c>
      <c r="P17" s="9"/>
    </row>
    <row r="18" spans="1:119">
      <c r="A18" s="12"/>
      <c r="B18" s="23">
        <v>335.12</v>
      </c>
      <c r="C18" s="19" t="s">
        <v>21</v>
      </c>
      <c r="D18" s="43">
        <v>27044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27044</v>
      </c>
      <c r="O18" s="44">
        <f t="shared" si="1"/>
        <v>39.422740524781339</v>
      </c>
      <c r="P18" s="9"/>
    </row>
    <row r="19" spans="1:119">
      <c r="A19" s="12"/>
      <c r="B19" s="23">
        <v>335.14</v>
      </c>
      <c r="C19" s="19" t="s">
        <v>22</v>
      </c>
      <c r="D19" s="43">
        <v>889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889</v>
      </c>
      <c r="O19" s="44">
        <f t="shared" si="1"/>
        <v>1.2959183673469388</v>
      </c>
      <c r="P19" s="9"/>
    </row>
    <row r="20" spans="1:119">
      <c r="A20" s="12"/>
      <c r="B20" s="23">
        <v>335.15</v>
      </c>
      <c r="C20" s="19" t="s">
        <v>23</v>
      </c>
      <c r="D20" s="43">
        <v>147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147</v>
      </c>
      <c r="O20" s="44">
        <f t="shared" si="1"/>
        <v>0.21428571428571427</v>
      </c>
      <c r="P20" s="9"/>
    </row>
    <row r="21" spans="1:119">
      <c r="A21" s="12"/>
      <c r="B21" s="23">
        <v>337.7</v>
      </c>
      <c r="C21" s="19" t="s">
        <v>24</v>
      </c>
      <c r="D21" s="43">
        <v>3203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3203</v>
      </c>
      <c r="O21" s="44">
        <f t="shared" si="1"/>
        <v>4.6690962099125368</v>
      </c>
      <c r="P21" s="9"/>
    </row>
    <row r="22" spans="1:119" ht="15.75">
      <c r="A22" s="27" t="s">
        <v>29</v>
      </c>
      <c r="B22" s="28"/>
      <c r="C22" s="29"/>
      <c r="D22" s="30">
        <f t="shared" ref="D22:M22" si="6">SUM(D23:D26)</f>
        <v>31636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127804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159440</v>
      </c>
      <c r="O22" s="42">
        <f t="shared" si="1"/>
        <v>232.41982507288631</v>
      </c>
      <c r="P22" s="10"/>
    </row>
    <row r="23" spans="1:119">
      <c r="A23" s="12"/>
      <c r="B23" s="23">
        <v>343.1</v>
      </c>
      <c r="C23" s="19" t="s">
        <v>30</v>
      </c>
      <c r="D23" s="43">
        <v>12245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12245</v>
      </c>
      <c r="O23" s="44">
        <f t="shared" si="1"/>
        <v>17.849854227405249</v>
      </c>
      <c r="P23" s="9"/>
    </row>
    <row r="24" spans="1:119">
      <c r="A24" s="12"/>
      <c r="B24" s="23">
        <v>343.3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80958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80958</v>
      </c>
      <c r="O24" s="44">
        <f t="shared" si="1"/>
        <v>118.01457725947522</v>
      </c>
      <c r="P24" s="9"/>
    </row>
    <row r="25" spans="1:119">
      <c r="A25" s="12"/>
      <c r="B25" s="23">
        <v>343.4</v>
      </c>
      <c r="C25" s="19" t="s">
        <v>32</v>
      </c>
      <c r="D25" s="43">
        <v>18518</v>
      </c>
      <c r="E25" s="43">
        <v>0</v>
      </c>
      <c r="F25" s="43">
        <v>0</v>
      </c>
      <c r="G25" s="43">
        <v>0</v>
      </c>
      <c r="H25" s="43">
        <v>0</v>
      </c>
      <c r="I25" s="43">
        <v>46846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65364</v>
      </c>
      <c r="O25" s="44">
        <f t="shared" si="1"/>
        <v>95.282798833819243</v>
      </c>
      <c r="P25" s="9"/>
    </row>
    <row r="26" spans="1:119">
      <c r="A26" s="12"/>
      <c r="B26" s="23">
        <v>349</v>
      </c>
      <c r="C26" s="19" t="s">
        <v>1</v>
      </c>
      <c r="D26" s="43">
        <v>873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873</v>
      </c>
      <c r="O26" s="44">
        <f t="shared" si="1"/>
        <v>1.272594752186589</v>
      </c>
      <c r="P26" s="9"/>
    </row>
    <row r="27" spans="1:119" ht="15.75">
      <c r="A27" s="27" t="s">
        <v>4</v>
      </c>
      <c r="B27" s="28"/>
      <c r="C27" s="29"/>
      <c r="D27" s="30">
        <f t="shared" ref="D27:M27" si="7">SUM(D28:D28)</f>
        <v>2148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1622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3770</v>
      </c>
      <c r="O27" s="42">
        <f t="shared" si="1"/>
        <v>5.4956268221574343</v>
      </c>
      <c r="P27" s="10"/>
    </row>
    <row r="28" spans="1:119">
      <c r="A28" s="12"/>
      <c r="B28" s="23">
        <v>361.1</v>
      </c>
      <c r="C28" s="19" t="s">
        <v>35</v>
      </c>
      <c r="D28" s="43">
        <v>2148</v>
      </c>
      <c r="E28" s="43">
        <v>0</v>
      </c>
      <c r="F28" s="43">
        <v>0</v>
      </c>
      <c r="G28" s="43">
        <v>0</v>
      </c>
      <c r="H28" s="43">
        <v>0</v>
      </c>
      <c r="I28" s="43">
        <v>1622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3770</v>
      </c>
      <c r="O28" s="44">
        <f t="shared" si="1"/>
        <v>5.4956268221574343</v>
      </c>
      <c r="P28" s="9"/>
    </row>
    <row r="29" spans="1:119" ht="15.75">
      <c r="A29" s="27" t="s">
        <v>46</v>
      </c>
      <c r="B29" s="28"/>
      <c r="C29" s="29"/>
      <c r="D29" s="30">
        <f t="shared" ref="D29:M29" si="8">SUM(D30:D30)</f>
        <v>211363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0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4"/>
        <v>211363</v>
      </c>
      <c r="O29" s="42">
        <f t="shared" si="1"/>
        <v>308.10932944606412</v>
      </c>
      <c r="P29" s="9"/>
    </row>
    <row r="30" spans="1:119" ht="15.75" thickBot="1">
      <c r="A30" s="12"/>
      <c r="B30" s="23">
        <v>384</v>
      </c>
      <c r="C30" s="19" t="s">
        <v>47</v>
      </c>
      <c r="D30" s="43">
        <v>211363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211363</v>
      </c>
      <c r="O30" s="44">
        <f t="shared" si="1"/>
        <v>308.10932944606412</v>
      </c>
      <c r="P30" s="9"/>
    </row>
    <row r="31" spans="1:119" ht="16.5" thickBot="1">
      <c r="A31" s="13" t="s">
        <v>33</v>
      </c>
      <c r="B31" s="21"/>
      <c r="C31" s="20"/>
      <c r="D31" s="14">
        <f>SUM(D5,D13,D16,D22,D27,D29)</f>
        <v>674198</v>
      </c>
      <c r="E31" s="14">
        <f t="shared" ref="E31:M31" si="9">SUM(E5,E13,E16,E22,E27,E29)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129426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803624</v>
      </c>
      <c r="O31" s="36">
        <f t="shared" si="1"/>
        <v>1171.463556851312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48</v>
      </c>
      <c r="M33" s="115"/>
      <c r="N33" s="115"/>
      <c r="O33" s="40">
        <v>686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thickBot="1">
      <c r="A35" s="117" t="s">
        <v>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191174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191174</v>
      </c>
      <c r="O5" s="31">
        <f t="shared" ref="O5:O30" si="1">(N5/O$32)</f>
        <v>247.95590142671855</v>
      </c>
      <c r="P5" s="6"/>
    </row>
    <row r="6" spans="1:133">
      <c r="A6" s="12"/>
      <c r="B6" s="23">
        <v>311</v>
      </c>
      <c r="C6" s="19" t="s">
        <v>3</v>
      </c>
      <c r="D6" s="43">
        <v>12463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12463</v>
      </c>
      <c r="O6" s="44">
        <f t="shared" si="1"/>
        <v>16.164721141374837</v>
      </c>
      <c r="P6" s="9"/>
    </row>
    <row r="7" spans="1:133">
      <c r="A7" s="12"/>
      <c r="B7" s="23">
        <v>312.10000000000002</v>
      </c>
      <c r="C7" s="19" t="s">
        <v>11</v>
      </c>
      <c r="D7" s="43">
        <v>31162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31162</v>
      </c>
      <c r="O7" s="44">
        <f t="shared" si="1"/>
        <v>40.41763942931258</v>
      </c>
      <c r="P7" s="9"/>
    </row>
    <row r="8" spans="1:133">
      <c r="A8" s="12"/>
      <c r="B8" s="23">
        <v>312.3</v>
      </c>
      <c r="C8" s="19" t="s">
        <v>12</v>
      </c>
      <c r="D8" s="43">
        <v>4230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4230</v>
      </c>
      <c r="O8" s="44">
        <f t="shared" si="1"/>
        <v>5.4863813229571985</v>
      </c>
      <c r="P8" s="9"/>
    </row>
    <row r="9" spans="1:133">
      <c r="A9" s="12"/>
      <c r="B9" s="23">
        <v>312.41000000000003</v>
      </c>
      <c r="C9" s="19" t="s">
        <v>13</v>
      </c>
      <c r="D9" s="43">
        <v>23551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23551</v>
      </c>
      <c r="O9" s="44">
        <f t="shared" si="1"/>
        <v>30.546044098573283</v>
      </c>
      <c r="P9" s="9"/>
    </row>
    <row r="10" spans="1:133">
      <c r="A10" s="12"/>
      <c r="B10" s="23">
        <v>312.60000000000002</v>
      </c>
      <c r="C10" s="19" t="s">
        <v>14</v>
      </c>
      <c r="D10" s="43">
        <v>56000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56000</v>
      </c>
      <c r="O10" s="44">
        <f t="shared" si="1"/>
        <v>72.632944228274965</v>
      </c>
      <c r="P10" s="9"/>
    </row>
    <row r="11" spans="1:133">
      <c r="A11" s="12"/>
      <c r="B11" s="23">
        <v>314.10000000000002</v>
      </c>
      <c r="C11" s="19" t="s">
        <v>15</v>
      </c>
      <c r="D11" s="43">
        <v>44373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44373</v>
      </c>
      <c r="O11" s="44">
        <f t="shared" si="1"/>
        <v>57.552529182879375</v>
      </c>
      <c r="P11" s="9"/>
    </row>
    <row r="12" spans="1:133">
      <c r="A12" s="12"/>
      <c r="B12" s="23">
        <v>315</v>
      </c>
      <c r="C12" s="19" t="s">
        <v>16</v>
      </c>
      <c r="D12" s="43">
        <v>19395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19395</v>
      </c>
      <c r="O12" s="44">
        <f t="shared" si="1"/>
        <v>25.155642023346303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SUM(D14:D15)</f>
        <v>245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0" si="4">SUM(D13:M13)</f>
        <v>245</v>
      </c>
      <c r="O13" s="42">
        <f t="shared" si="1"/>
        <v>0.31776913099870296</v>
      </c>
      <c r="P13" s="10"/>
    </row>
    <row r="14" spans="1:133">
      <c r="A14" s="12"/>
      <c r="B14" s="23">
        <v>322</v>
      </c>
      <c r="C14" s="19" t="s">
        <v>0</v>
      </c>
      <c r="D14" s="43">
        <v>200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200</v>
      </c>
      <c r="O14" s="44">
        <f t="shared" si="1"/>
        <v>0.25940337224383919</v>
      </c>
      <c r="P14" s="9"/>
    </row>
    <row r="15" spans="1:133">
      <c r="A15" s="12"/>
      <c r="B15" s="23">
        <v>329</v>
      </c>
      <c r="C15" s="19" t="s">
        <v>18</v>
      </c>
      <c r="D15" s="43">
        <v>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45</v>
      </c>
      <c r="O15" s="44">
        <f t="shared" si="1"/>
        <v>5.8365758754863814E-2</v>
      </c>
      <c r="P15" s="9"/>
    </row>
    <row r="16" spans="1:133" ht="15.75">
      <c r="A16" s="27" t="s">
        <v>19</v>
      </c>
      <c r="B16" s="28"/>
      <c r="C16" s="29"/>
      <c r="D16" s="30">
        <f t="shared" ref="D16:M16" si="5">SUM(D17:D21)</f>
        <v>42148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42148</v>
      </c>
      <c r="O16" s="42">
        <f t="shared" si="1"/>
        <v>54.666666666666664</v>
      </c>
      <c r="P16" s="10"/>
    </row>
    <row r="17" spans="1:119">
      <c r="A17" s="12"/>
      <c r="B17" s="23">
        <v>334.7</v>
      </c>
      <c r="C17" s="19" t="s">
        <v>20</v>
      </c>
      <c r="D17" s="43">
        <v>12983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12983</v>
      </c>
      <c r="O17" s="44">
        <f t="shared" si="1"/>
        <v>16.83916990920882</v>
      </c>
      <c r="P17" s="9"/>
    </row>
    <row r="18" spans="1:119">
      <c r="A18" s="12"/>
      <c r="B18" s="23">
        <v>335.12</v>
      </c>
      <c r="C18" s="19" t="s">
        <v>21</v>
      </c>
      <c r="D18" s="43">
        <v>25126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25126</v>
      </c>
      <c r="O18" s="44">
        <f t="shared" si="1"/>
        <v>32.588845654993513</v>
      </c>
      <c r="P18" s="9"/>
    </row>
    <row r="19" spans="1:119">
      <c r="A19" s="12"/>
      <c r="B19" s="23">
        <v>335.14</v>
      </c>
      <c r="C19" s="19" t="s">
        <v>22</v>
      </c>
      <c r="D19" s="43">
        <v>539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539</v>
      </c>
      <c r="O19" s="44">
        <f t="shared" si="1"/>
        <v>0.69909208819714652</v>
      </c>
      <c r="P19" s="9"/>
    </row>
    <row r="20" spans="1:119">
      <c r="A20" s="12"/>
      <c r="B20" s="23">
        <v>335.15</v>
      </c>
      <c r="C20" s="19" t="s">
        <v>23</v>
      </c>
      <c r="D20" s="43">
        <v>122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122</v>
      </c>
      <c r="O20" s="44">
        <f t="shared" si="1"/>
        <v>0.15823605706874189</v>
      </c>
      <c r="P20" s="9"/>
    </row>
    <row r="21" spans="1:119">
      <c r="A21" s="12"/>
      <c r="B21" s="23">
        <v>337.7</v>
      </c>
      <c r="C21" s="19" t="s">
        <v>24</v>
      </c>
      <c r="D21" s="43">
        <v>3378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3378</v>
      </c>
      <c r="O21" s="44">
        <f t="shared" si="1"/>
        <v>4.381322957198444</v>
      </c>
      <c r="P21" s="9"/>
    </row>
    <row r="22" spans="1:119" ht="15.75">
      <c r="A22" s="27" t="s">
        <v>29</v>
      </c>
      <c r="B22" s="28"/>
      <c r="C22" s="29"/>
      <c r="D22" s="30">
        <f t="shared" ref="D22:M22" si="6">SUM(D23:D26)</f>
        <v>28009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104502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132511</v>
      </c>
      <c r="O22" s="42">
        <f t="shared" si="1"/>
        <v>171.86900129701687</v>
      </c>
      <c r="P22" s="10"/>
    </row>
    <row r="23" spans="1:119">
      <c r="A23" s="12"/>
      <c r="B23" s="23">
        <v>343.1</v>
      </c>
      <c r="C23" s="19" t="s">
        <v>30</v>
      </c>
      <c r="D23" s="43">
        <v>8303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8303</v>
      </c>
      <c r="O23" s="44">
        <f t="shared" si="1"/>
        <v>10.769130998702984</v>
      </c>
      <c r="P23" s="9"/>
    </row>
    <row r="24" spans="1:119">
      <c r="A24" s="12"/>
      <c r="B24" s="23">
        <v>343.3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104502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104502</v>
      </c>
      <c r="O24" s="44">
        <f t="shared" si="1"/>
        <v>135.54085603112841</v>
      </c>
      <c r="P24" s="9"/>
    </row>
    <row r="25" spans="1:119">
      <c r="A25" s="12"/>
      <c r="B25" s="23">
        <v>343.4</v>
      </c>
      <c r="C25" s="19" t="s">
        <v>32</v>
      </c>
      <c r="D25" s="43">
        <v>18519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18519</v>
      </c>
      <c r="O25" s="44">
        <f t="shared" si="1"/>
        <v>24.019455252918288</v>
      </c>
      <c r="P25" s="9"/>
    </row>
    <row r="26" spans="1:119">
      <c r="A26" s="12"/>
      <c r="B26" s="23">
        <v>349</v>
      </c>
      <c r="C26" s="19" t="s">
        <v>1</v>
      </c>
      <c r="D26" s="43">
        <v>1187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1187</v>
      </c>
      <c r="O26" s="44">
        <f t="shared" si="1"/>
        <v>1.5395590142671856</v>
      </c>
      <c r="P26" s="9"/>
    </row>
    <row r="27" spans="1:119" ht="15.75">
      <c r="A27" s="27" t="s">
        <v>4</v>
      </c>
      <c r="B27" s="28"/>
      <c r="C27" s="29"/>
      <c r="D27" s="30">
        <f t="shared" ref="D27:M27" si="7">SUM(D28:D29)</f>
        <v>4314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1370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5684</v>
      </c>
      <c r="O27" s="42">
        <f t="shared" si="1"/>
        <v>7.3722438391699088</v>
      </c>
      <c r="P27" s="10"/>
    </row>
    <row r="28" spans="1:119">
      <c r="A28" s="12"/>
      <c r="B28" s="23">
        <v>361.1</v>
      </c>
      <c r="C28" s="19" t="s">
        <v>35</v>
      </c>
      <c r="D28" s="43">
        <v>3877</v>
      </c>
      <c r="E28" s="43">
        <v>0</v>
      </c>
      <c r="F28" s="43">
        <v>0</v>
      </c>
      <c r="G28" s="43">
        <v>0</v>
      </c>
      <c r="H28" s="43">
        <v>0</v>
      </c>
      <c r="I28" s="43">
        <v>1370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5247</v>
      </c>
      <c r="O28" s="44">
        <f t="shared" si="1"/>
        <v>6.8054474708171204</v>
      </c>
      <c r="P28" s="9"/>
    </row>
    <row r="29" spans="1:119" ht="15.75" thickBot="1">
      <c r="A29" s="12"/>
      <c r="B29" s="23">
        <v>369.9</v>
      </c>
      <c r="C29" s="19" t="s">
        <v>36</v>
      </c>
      <c r="D29" s="43">
        <v>437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437</v>
      </c>
      <c r="O29" s="44">
        <f t="shared" si="1"/>
        <v>0.56679636835278857</v>
      </c>
      <c r="P29" s="9"/>
    </row>
    <row r="30" spans="1:119" ht="16.5" thickBot="1">
      <c r="A30" s="13" t="s">
        <v>33</v>
      </c>
      <c r="B30" s="21"/>
      <c r="C30" s="20"/>
      <c r="D30" s="14">
        <f>SUM(D5,D13,D16,D22,D27)</f>
        <v>265890</v>
      </c>
      <c r="E30" s="14">
        <f t="shared" ref="E30:M30" si="8">SUM(E5,E13,E16,E22,E27)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105872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4"/>
        <v>371762</v>
      </c>
      <c r="O30" s="36">
        <f t="shared" si="1"/>
        <v>482.1815823605707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5" t="s">
        <v>43</v>
      </c>
      <c r="M32" s="115"/>
      <c r="N32" s="115"/>
      <c r="O32" s="40">
        <v>771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thickBot="1">
      <c r="A34" s="117" t="s">
        <v>49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159959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159959</v>
      </c>
      <c r="O5" s="31">
        <f t="shared" ref="O5:O32" si="2">(N5/O$34)</f>
        <v>205.60282776349615</v>
      </c>
      <c r="P5" s="6"/>
    </row>
    <row r="6" spans="1:133">
      <c r="A6" s="12"/>
      <c r="B6" s="23">
        <v>311</v>
      </c>
      <c r="C6" s="19" t="s">
        <v>3</v>
      </c>
      <c r="D6" s="43">
        <v>12696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12696</v>
      </c>
      <c r="O6" s="44">
        <f t="shared" si="2"/>
        <v>16.318766066838045</v>
      </c>
      <c r="P6" s="9"/>
    </row>
    <row r="7" spans="1:133">
      <c r="A7" s="12"/>
      <c r="B7" s="23">
        <v>312.10000000000002</v>
      </c>
      <c r="C7" s="19" t="s">
        <v>11</v>
      </c>
      <c r="D7" s="43">
        <v>35574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35574</v>
      </c>
      <c r="O7" s="44">
        <f t="shared" si="2"/>
        <v>45.724935732647815</v>
      </c>
      <c r="P7" s="9"/>
    </row>
    <row r="8" spans="1:133">
      <c r="A8" s="12"/>
      <c r="B8" s="23">
        <v>312.3</v>
      </c>
      <c r="C8" s="19" t="s">
        <v>12</v>
      </c>
      <c r="D8" s="43">
        <v>4530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4530</v>
      </c>
      <c r="O8" s="44">
        <f t="shared" si="2"/>
        <v>5.8226221079691518</v>
      </c>
      <c r="P8" s="9"/>
    </row>
    <row r="9" spans="1:133">
      <c r="A9" s="12"/>
      <c r="B9" s="23">
        <v>312.41000000000003</v>
      </c>
      <c r="C9" s="19" t="s">
        <v>13</v>
      </c>
      <c r="D9" s="43">
        <v>24250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24250</v>
      </c>
      <c r="O9" s="44">
        <f t="shared" si="2"/>
        <v>31.169665809768638</v>
      </c>
      <c r="P9" s="9"/>
    </row>
    <row r="10" spans="1:133">
      <c r="A10" s="12"/>
      <c r="B10" s="23">
        <v>312.60000000000002</v>
      </c>
      <c r="C10" s="19" t="s">
        <v>14</v>
      </c>
      <c r="D10" s="43">
        <v>59974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59974</v>
      </c>
      <c r="O10" s="44">
        <f t="shared" si="2"/>
        <v>77.087403598971719</v>
      </c>
      <c r="P10" s="9"/>
    </row>
    <row r="11" spans="1:133">
      <c r="A11" s="12"/>
      <c r="B11" s="23">
        <v>315</v>
      </c>
      <c r="C11" s="19" t="s">
        <v>16</v>
      </c>
      <c r="D11" s="43">
        <v>22935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22935</v>
      </c>
      <c r="O11" s="44">
        <f t="shared" si="2"/>
        <v>29.479434447300772</v>
      </c>
      <c r="P11" s="9"/>
    </row>
    <row r="12" spans="1:133" ht="15.75">
      <c r="A12" s="27" t="s">
        <v>58</v>
      </c>
      <c r="B12" s="28"/>
      <c r="C12" s="29"/>
      <c r="D12" s="30">
        <f t="shared" ref="D12:M12" si="3">SUM(D13:D15)</f>
        <v>35548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35548</v>
      </c>
      <c r="O12" s="42">
        <f t="shared" si="2"/>
        <v>45.691516709511568</v>
      </c>
      <c r="P12" s="10"/>
    </row>
    <row r="13" spans="1:133">
      <c r="A13" s="12"/>
      <c r="B13" s="23">
        <v>322</v>
      </c>
      <c r="C13" s="19" t="s">
        <v>0</v>
      </c>
      <c r="D13" s="43">
        <v>700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700</v>
      </c>
      <c r="O13" s="44">
        <f t="shared" si="2"/>
        <v>0.89974293059125965</v>
      </c>
      <c r="P13" s="9"/>
    </row>
    <row r="14" spans="1:133">
      <c r="A14" s="12"/>
      <c r="B14" s="23">
        <v>323.10000000000002</v>
      </c>
      <c r="C14" s="19" t="s">
        <v>59</v>
      </c>
      <c r="D14" s="43">
        <v>33203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33203</v>
      </c>
      <c r="O14" s="44">
        <f t="shared" si="2"/>
        <v>42.677377892030847</v>
      </c>
      <c r="P14" s="9"/>
    </row>
    <row r="15" spans="1:133">
      <c r="A15" s="12"/>
      <c r="B15" s="23">
        <v>329</v>
      </c>
      <c r="C15" s="19" t="s">
        <v>60</v>
      </c>
      <c r="D15" s="43">
        <v>1645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1645</v>
      </c>
      <c r="O15" s="44">
        <f t="shared" si="2"/>
        <v>2.1143958868894601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SUM(D17:D21)</f>
        <v>35498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81626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117124</v>
      </c>
      <c r="O16" s="42">
        <f t="shared" si="2"/>
        <v>150.54498714652956</v>
      </c>
      <c r="P16" s="10"/>
    </row>
    <row r="17" spans="1:119">
      <c r="A17" s="12"/>
      <c r="B17" s="23">
        <v>334.31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81626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81626</v>
      </c>
      <c r="O17" s="44">
        <f t="shared" si="2"/>
        <v>104.91773778920309</v>
      </c>
      <c r="P17" s="9"/>
    </row>
    <row r="18" spans="1:119">
      <c r="A18" s="12"/>
      <c r="B18" s="23">
        <v>335.12</v>
      </c>
      <c r="C18" s="19" t="s">
        <v>21</v>
      </c>
      <c r="D18" s="43">
        <v>30907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30907</v>
      </c>
      <c r="O18" s="44">
        <f t="shared" si="2"/>
        <v>39.72622107969152</v>
      </c>
      <c r="P18" s="9"/>
    </row>
    <row r="19" spans="1:119">
      <c r="A19" s="12"/>
      <c r="B19" s="23">
        <v>335.14</v>
      </c>
      <c r="C19" s="19" t="s">
        <v>22</v>
      </c>
      <c r="D19" s="43">
        <v>388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388</v>
      </c>
      <c r="O19" s="44">
        <f t="shared" si="2"/>
        <v>0.49871465295629819</v>
      </c>
      <c r="P19" s="9"/>
    </row>
    <row r="20" spans="1:119">
      <c r="A20" s="12"/>
      <c r="B20" s="23">
        <v>335.15</v>
      </c>
      <c r="C20" s="19" t="s">
        <v>23</v>
      </c>
      <c r="D20" s="43">
        <v>640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640</v>
      </c>
      <c r="O20" s="44">
        <f t="shared" si="2"/>
        <v>0.82262210796915169</v>
      </c>
      <c r="P20" s="9"/>
    </row>
    <row r="21" spans="1:119">
      <c r="A21" s="12"/>
      <c r="B21" s="23">
        <v>337.7</v>
      </c>
      <c r="C21" s="19" t="s">
        <v>24</v>
      </c>
      <c r="D21" s="43">
        <v>3563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3563</v>
      </c>
      <c r="O21" s="44">
        <f t="shared" si="2"/>
        <v>4.5796915167095111</v>
      </c>
      <c r="P21" s="9"/>
    </row>
    <row r="22" spans="1:119" ht="15.75">
      <c r="A22" s="27" t="s">
        <v>29</v>
      </c>
      <c r="B22" s="28"/>
      <c r="C22" s="29"/>
      <c r="D22" s="30">
        <f t="shared" ref="D22:M22" si="5">SUM(D23:D26)</f>
        <v>33864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104820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138684</v>
      </c>
      <c r="O22" s="42">
        <f t="shared" si="2"/>
        <v>178.25706940874036</v>
      </c>
      <c r="P22" s="10"/>
    </row>
    <row r="23" spans="1:119">
      <c r="A23" s="12"/>
      <c r="B23" s="23">
        <v>343.1</v>
      </c>
      <c r="C23" s="19" t="s">
        <v>30</v>
      </c>
      <c r="D23" s="43">
        <v>14568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14568</v>
      </c>
      <c r="O23" s="44">
        <f t="shared" si="2"/>
        <v>18.724935732647815</v>
      </c>
      <c r="P23" s="9"/>
    </row>
    <row r="24" spans="1:119">
      <c r="A24" s="12"/>
      <c r="B24" s="23">
        <v>343.3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104820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104820</v>
      </c>
      <c r="O24" s="44">
        <f t="shared" si="2"/>
        <v>134.73007712082261</v>
      </c>
      <c r="P24" s="9"/>
    </row>
    <row r="25" spans="1:119">
      <c r="A25" s="12"/>
      <c r="B25" s="23">
        <v>343.4</v>
      </c>
      <c r="C25" s="19" t="s">
        <v>32</v>
      </c>
      <c r="D25" s="43">
        <v>18519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18519</v>
      </c>
      <c r="O25" s="44">
        <f t="shared" si="2"/>
        <v>23.803341902313626</v>
      </c>
      <c r="P25" s="9"/>
    </row>
    <row r="26" spans="1:119">
      <c r="A26" s="12"/>
      <c r="B26" s="23">
        <v>349</v>
      </c>
      <c r="C26" s="19" t="s">
        <v>1</v>
      </c>
      <c r="D26" s="43">
        <v>777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777</v>
      </c>
      <c r="O26" s="44">
        <f t="shared" si="2"/>
        <v>0.99871465295629824</v>
      </c>
      <c r="P26" s="9"/>
    </row>
    <row r="27" spans="1:119" ht="15.75">
      <c r="A27" s="27" t="s">
        <v>4</v>
      </c>
      <c r="B27" s="28"/>
      <c r="C27" s="29"/>
      <c r="D27" s="30">
        <f t="shared" ref="D27:M27" si="6">SUM(D28:D29)</f>
        <v>8148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2766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10914</v>
      </c>
      <c r="O27" s="42">
        <f t="shared" si="2"/>
        <v>14.028277634961439</v>
      </c>
      <c r="P27" s="10"/>
    </row>
    <row r="28" spans="1:119">
      <c r="A28" s="12"/>
      <c r="B28" s="23">
        <v>361.1</v>
      </c>
      <c r="C28" s="19" t="s">
        <v>35</v>
      </c>
      <c r="D28" s="43">
        <v>7405</v>
      </c>
      <c r="E28" s="43">
        <v>0</v>
      </c>
      <c r="F28" s="43">
        <v>0</v>
      </c>
      <c r="G28" s="43">
        <v>0</v>
      </c>
      <c r="H28" s="43">
        <v>0</v>
      </c>
      <c r="I28" s="43">
        <v>2766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10171</v>
      </c>
      <c r="O28" s="44">
        <f t="shared" si="2"/>
        <v>13.073264781491002</v>
      </c>
      <c r="P28" s="9"/>
    </row>
    <row r="29" spans="1:119">
      <c r="A29" s="12"/>
      <c r="B29" s="23">
        <v>369.9</v>
      </c>
      <c r="C29" s="19" t="s">
        <v>36</v>
      </c>
      <c r="D29" s="43">
        <v>743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743</v>
      </c>
      <c r="O29" s="44">
        <f t="shared" si="2"/>
        <v>0.95501285347043707</v>
      </c>
      <c r="P29" s="9"/>
    </row>
    <row r="30" spans="1:119" ht="15.75">
      <c r="A30" s="27" t="s">
        <v>46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29978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29978</v>
      </c>
      <c r="O30" s="42">
        <f t="shared" si="2"/>
        <v>38.532133676092542</v>
      </c>
      <c r="P30" s="9"/>
    </row>
    <row r="31" spans="1:119" ht="15.75" thickBot="1">
      <c r="A31" s="12"/>
      <c r="B31" s="23">
        <v>381</v>
      </c>
      <c r="C31" s="19" t="s">
        <v>53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29978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29978</v>
      </c>
      <c r="O31" s="44">
        <f t="shared" si="2"/>
        <v>38.532133676092542</v>
      </c>
      <c r="P31" s="9"/>
    </row>
    <row r="32" spans="1:119" ht="16.5" thickBot="1">
      <c r="A32" s="13" t="s">
        <v>33</v>
      </c>
      <c r="B32" s="21"/>
      <c r="C32" s="20"/>
      <c r="D32" s="14">
        <f>SUM(D5,D12,D16,D22,D27,D30)</f>
        <v>273017</v>
      </c>
      <c r="E32" s="14">
        <f t="shared" ref="E32:M32" si="8">SUM(E5,E12,E16,E22,E27,E30)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219190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492207</v>
      </c>
      <c r="O32" s="36">
        <f t="shared" si="2"/>
        <v>632.65681233933162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62</v>
      </c>
      <c r="M34" s="115"/>
      <c r="N34" s="115"/>
      <c r="O34" s="40">
        <v>778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49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114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6"/>
      <c r="M3" s="127"/>
      <c r="N3" s="34"/>
      <c r="O3" s="35"/>
      <c r="P3" s="128" t="s">
        <v>102</v>
      </c>
      <c r="Q3" s="11"/>
      <c r="R3"/>
    </row>
    <row r="4" spans="1:134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103</v>
      </c>
      <c r="N4" s="33" t="s">
        <v>10</v>
      </c>
      <c r="O4" s="33" t="s">
        <v>104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105</v>
      </c>
      <c r="B5" s="24"/>
      <c r="C5" s="24"/>
      <c r="D5" s="25">
        <f t="shared" ref="D5:N5" si="0">SUM(D6:D10)</f>
        <v>152351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152351</v>
      </c>
      <c r="P5" s="31">
        <f t="shared" ref="P5:P27" si="1">(O5/P$29)</f>
        <v>279.54311926605504</v>
      </c>
      <c r="Q5" s="6"/>
    </row>
    <row r="6" spans="1:134">
      <c r="A6" s="12"/>
      <c r="B6" s="23">
        <v>311</v>
      </c>
      <c r="C6" s="19" t="s">
        <v>3</v>
      </c>
      <c r="D6" s="43">
        <v>14094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14094</v>
      </c>
      <c r="P6" s="44">
        <f t="shared" si="1"/>
        <v>25.860550458715597</v>
      </c>
      <c r="Q6" s="9"/>
    </row>
    <row r="7" spans="1:134">
      <c r="A7" s="12"/>
      <c r="B7" s="23">
        <v>312.3</v>
      </c>
      <c r="C7" s="19" t="s">
        <v>12</v>
      </c>
      <c r="D7" s="43">
        <v>4170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4170</v>
      </c>
      <c r="P7" s="44">
        <f t="shared" si="1"/>
        <v>7.6513761467889907</v>
      </c>
      <c r="Q7" s="9"/>
    </row>
    <row r="8" spans="1:134">
      <c r="A8" s="12"/>
      <c r="B8" s="23">
        <v>312.41000000000003</v>
      </c>
      <c r="C8" s="19" t="s">
        <v>106</v>
      </c>
      <c r="D8" s="43">
        <v>23556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23556</v>
      </c>
      <c r="P8" s="44">
        <f t="shared" si="1"/>
        <v>43.222018348623855</v>
      </c>
      <c r="Q8" s="9"/>
    </row>
    <row r="9" spans="1:134">
      <c r="A9" s="12"/>
      <c r="B9" s="23">
        <v>315.2</v>
      </c>
      <c r="C9" s="19" t="s">
        <v>107</v>
      </c>
      <c r="D9" s="43">
        <v>17066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17066</v>
      </c>
      <c r="P9" s="44">
        <f t="shared" si="1"/>
        <v>31.313761467889908</v>
      </c>
      <c r="Q9" s="9"/>
    </row>
    <row r="10" spans="1:134">
      <c r="A10" s="12"/>
      <c r="B10" s="23">
        <v>319.89999999999998</v>
      </c>
      <c r="C10" s="19" t="s">
        <v>108</v>
      </c>
      <c r="D10" s="43">
        <v>93465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93465</v>
      </c>
      <c r="P10" s="44">
        <f t="shared" si="1"/>
        <v>171.49541284403671</v>
      </c>
      <c r="Q10" s="9"/>
    </row>
    <row r="11" spans="1:134" ht="15.75">
      <c r="A11" s="27" t="s">
        <v>17</v>
      </c>
      <c r="B11" s="28"/>
      <c r="C11" s="29"/>
      <c r="D11" s="30">
        <f t="shared" ref="D11:N11" si="3">SUM(D12:D13)</f>
        <v>35167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35167</v>
      </c>
      <c r="P11" s="42">
        <f t="shared" si="1"/>
        <v>64.526605504587152</v>
      </c>
      <c r="Q11" s="10"/>
    </row>
    <row r="12" spans="1:134">
      <c r="A12" s="12"/>
      <c r="B12" s="23">
        <v>323.10000000000002</v>
      </c>
      <c r="C12" s="19" t="s">
        <v>59</v>
      </c>
      <c r="D12" s="43">
        <v>34817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34817</v>
      </c>
      <c r="P12" s="44">
        <f t="shared" si="1"/>
        <v>63.884403669724769</v>
      </c>
      <c r="Q12" s="9"/>
    </row>
    <row r="13" spans="1:134">
      <c r="A13" s="12"/>
      <c r="B13" s="23">
        <v>329.5</v>
      </c>
      <c r="C13" s="19" t="s">
        <v>109</v>
      </c>
      <c r="D13" s="43">
        <v>350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350</v>
      </c>
      <c r="P13" s="44">
        <f t="shared" si="1"/>
        <v>0.64220183486238536</v>
      </c>
      <c r="Q13" s="9"/>
    </row>
    <row r="14" spans="1:134" ht="15.75">
      <c r="A14" s="27" t="s">
        <v>110</v>
      </c>
      <c r="B14" s="28"/>
      <c r="C14" s="29"/>
      <c r="D14" s="30">
        <f t="shared" ref="D14:N14" si="5">SUM(D15:D18)</f>
        <v>96317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5"/>
        <v>0</v>
      </c>
      <c r="O14" s="41">
        <f>SUM(D14:N14)</f>
        <v>96317</v>
      </c>
      <c r="P14" s="42">
        <f t="shared" si="1"/>
        <v>176.72844036697248</v>
      </c>
      <c r="Q14" s="10"/>
    </row>
    <row r="15" spans="1:134">
      <c r="A15" s="12"/>
      <c r="B15" s="23">
        <v>335.14</v>
      </c>
      <c r="C15" s="19" t="s">
        <v>66</v>
      </c>
      <c r="D15" s="43">
        <v>2004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6">SUM(D15:N15)</f>
        <v>2004</v>
      </c>
      <c r="P15" s="44">
        <f t="shared" si="1"/>
        <v>3.6770642201834862</v>
      </c>
      <c r="Q15" s="9"/>
    </row>
    <row r="16" spans="1:134">
      <c r="A16" s="12"/>
      <c r="B16" s="23">
        <v>335.15</v>
      </c>
      <c r="C16" s="19" t="s">
        <v>67</v>
      </c>
      <c r="D16" s="43">
        <v>112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112</v>
      </c>
      <c r="P16" s="44">
        <f t="shared" si="1"/>
        <v>0.20550458715596331</v>
      </c>
      <c r="Q16" s="9"/>
    </row>
    <row r="17" spans="1:120">
      <c r="A17" s="12"/>
      <c r="B17" s="23">
        <v>335.18</v>
      </c>
      <c r="C17" s="19" t="s">
        <v>111</v>
      </c>
      <c r="D17" s="43">
        <v>44984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44984</v>
      </c>
      <c r="P17" s="44">
        <f t="shared" si="1"/>
        <v>82.539449541284398</v>
      </c>
      <c r="Q17" s="9"/>
    </row>
    <row r="18" spans="1:120">
      <c r="A18" s="12"/>
      <c r="B18" s="23">
        <v>335.9</v>
      </c>
      <c r="C18" s="19" t="s">
        <v>112</v>
      </c>
      <c r="D18" s="43">
        <v>49217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" si="7">SUM(D18:N18)</f>
        <v>49217</v>
      </c>
      <c r="P18" s="44">
        <f t="shared" si="1"/>
        <v>90.306422018348627</v>
      </c>
      <c r="Q18" s="9"/>
    </row>
    <row r="19" spans="1:120" ht="15.75">
      <c r="A19" s="27" t="s">
        <v>29</v>
      </c>
      <c r="B19" s="28"/>
      <c r="C19" s="29"/>
      <c r="D19" s="30">
        <f t="shared" ref="D19:N19" si="8">SUM(D20:D23)</f>
        <v>29155</v>
      </c>
      <c r="E19" s="30">
        <f t="shared" si="8"/>
        <v>0</v>
      </c>
      <c r="F19" s="30">
        <f t="shared" si="8"/>
        <v>0</v>
      </c>
      <c r="G19" s="30">
        <f t="shared" si="8"/>
        <v>0</v>
      </c>
      <c r="H19" s="30">
        <f t="shared" si="8"/>
        <v>0</v>
      </c>
      <c r="I19" s="30">
        <f t="shared" si="8"/>
        <v>160452</v>
      </c>
      <c r="J19" s="30">
        <f t="shared" si="8"/>
        <v>0</v>
      </c>
      <c r="K19" s="30">
        <f t="shared" si="8"/>
        <v>0</v>
      </c>
      <c r="L19" s="30">
        <f t="shared" si="8"/>
        <v>0</v>
      </c>
      <c r="M19" s="30">
        <f t="shared" si="8"/>
        <v>0</v>
      </c>
      <c r="N19" s="30">
        <f t="shared" si="8"/>
        <v>0</v>
      </c>
      <c r="O19" s="30">
        <f>SUM(D19:N19)</f>
        <v>189607</v>
      </c>
      <c r="P19" s="42">
        <f t="shared" si="1"/>
        <v>347.90275229357798</v>
      </c>
      <c r="Q19" s="10"/>
    </row>
    <row r="20" spans="1:120">
      <c r="A20" s="12"/>
      <c r="B20" s="23">
        <v>341.9</v>
      </c>
      <c r="C20" s="19" t="s">
        <v>98</v>
      </c>
      <c r="D20" s="43">
        <v>713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3" si="9">SUM(D20:N20)</f>
        <v>713</v>
      </c>
      <c r="P20" s="44">
        <f t="shared" si="1"/>
        <v>1.308256880733945</v>
      </c>
      <c r="Q20" s="9"/>
    </row>
    <row r="21" spans="1:120">
      <c r="A21" s="12"/>
      <c r="B21" s="23">
        <v>343.3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97701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9"/>
        <v>97701</v>
      </c>
      <c r="P21" s="44">
        <f t="shared" si="1"/>
        <v>179.26788990825688</v>
      </c>
      <c r="Q21" s="9"/>
    </row>
    <row r="22" spans="1:120">
      <c r="A22" s="12"/>
      <c r="B22" s="23">
        <v>343.4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62751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9"/>
        <v>62751</v>
      </c>
      <c r="P22" s="44">
        <f t="shared" si="1"/>
        <v>115.13944954128441</v>
      </c>
      <c r="Q22" s="9"/>
    </row>
    <row r="23" spans="1:120">
      <c r="A23" s="12"/>
      <c r="B23" s="23">
        <v>344.9</v>
      </c>
      <c r="C23" s="19" t="s">
        <v>91</v>
      </c>
      <c r="D23" s="43">
        <v>28442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9"/>
        <v>28442</v>
      </c>
      <c r="P23" s="44">
        <f t="shared" si="1"/>
        <v>52.18715596330275</v>
      </c>
      <c r="Q23" s="9"/>
    </row>
    <row r="24" spans="1:120" ht="15.75">
      <c r="A24" s="27" t="s">
        <v>4</v>
      </c>
      <c r="B24" s="28"/>
      <c r="C24" s="29"/>
      <c r="D24" s="30">
        <f t="shared" ref="D24:N24" si="10">SUM(D25:D26)</f>
        <v>4359</v>
      </c>
      <c r="E24" s="30">
        <f t="shared" si="10"/>
        <v>0</v>
      </c>
      <c r="F24" s="30">
        <f t="shared" si="10"/>
        <v>0</v>
      </c>
      <c r="G24" s="30">
        <f t="shared" si="10"/>
        <v>0</v>
      </c>
      <c r="H24" s="30">
        <f t="shared" si="10"/>
        <v>0</v>
      </c>
      <c r="I24" s="30">
        <f t="shared" si="10"/>
        <v>146</v>
      </c>
      <c r="J24" s="30">
        <f t="shared" si="10"/>
        <v>0</v>
      </c>
      <c r="K24" s="30">
        <f t="shared" si="10"/>
        <v>0</v>
      </c>
      <c r="L24" s="30">
        <f t="shared" si="10"/>
        <v>0</v>
      </c>
      <c r="M24" s="30">
        <f t="shared" si="10"/>
        <v>0</v>
      </c>
      <c r="N24" s="30">
        <f t="shared" si="10"/>
        <v>0</v>
      </c>
      <c r="O24" s="30">
        <f>SUM(D24:N24)</f>
        <v>4505</v>
      </c>
      <c r="P24" s="42">
        <f t="shared" si="1"/>
        <v>8.2660550458715605</v>
      </c>
      <c r="Q24" s="10"/>
    </row>
    <row r="25" spans="1:120">
      <c r="A25" s="12"/>
      <c r="B25" s="23">
        <v>361.1</v>
      </c>
      <c r="C25" s="19" t="s">
        <v>35</v>
      </c>
      <c r="D25" s="43">
        <v>600</v>
      </c>
      <c r="E25" s="43">
        <v>0</v>
      </c>
      <c r="F25" s="43">
        <v>0</v>
      </c>
      <c r="G25" s="43">
        <v>0</v>
      </c>
      <c r="H25" s="43">
        <v>0</v>
      </c>
      <c r="I25" s="43">
        <v>146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746</v>
      </c>
      <c r="P25" s="44">
        <f t="shared" si="1"/>
        <v>1.3688073394495412</v>
      </c>
      <c r="Q25" s="9"/>
    </row>
    <row r="26" spans="1:120" ht="15.75" thickBot="1">
      <c r="A26" s="12"/>
      <c r="B26" s="23">
        <v>369.9</v>
      </c>
      <c r="C26" s="19" t="s">
        <v>36</v>
      </c>
      <c r="D26" s="43">
        <v>3759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" si="11">SUM(D26:N26)</f>
        <v>3759</v>
      </c>
      <c r="P26" s="44">
        <f t="shared" si="1"/>
        <v>6.8972477064220188</v>
      </c>
      <c r="Q26" s="9"/>
    </row>
    <row r="27" spans="1:120" ht="16.5" thickBot="1">
      <c r="A27" s="13" t="s">
        <v>33</v>
      </c>
      <c r="B27" s="21"/>
      <c r="C27" s="20"/>
      <c r="D27" s="14">
        <f>SUM(D5,D11,D14,D19,D24)</f>
        <v>317349</v>
      </c>
      <c r="E27" s="14">
        <f t="shared" ref="E27:N27" si="12">SUM(E5,E11,E14,E19,E24)</f>
        <v>0</v>
      </c>
      <c r="F27" s="14">
        <f t="shared" si="12"/>
        <v>0</v>
      </c>
      <c r="G27" s="14">
        <f t="shared" si="12"/>
        <v>0</v>
      </c>
      <c r="H27" s="14">
        <f t="shared" si="12"/>
        <v>0</v>
      </c>
      <c r="I27" s="14">
        <f t="shared" si="12"/>
        <v>160598</v>
      </c>
      <c r="J27" s="14">
        <f t="shared" si="12"/>
        <v>0</v>
      </c>
      <c r="K27" s="14">
        <f t="shared" si="12"/>
        <v>0</v>
      </c>
      <c r="L27" s="14">
        <f t="shared" si="12"/>
        <v>0</v>
      </c>
      <c r="M27" s="14">
        <f t="shared" si="12"/>
        <v>0</v>
      </c>
      <c r="N27" s="14">
        <f t="shared" si="12"/>
        <v>0</v>
      </c>
      <c r="O27" s="14">
        <f>SUM(D27:N27)</f>
        <v>477947</v>
      </c>
      <c r="P27" s="36">
        <f t="shared" si="1"/>
        <v>876.96697247706425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115" t="s">
        <v>115</v>
      </c>
      <c r="N29" s="115"/>
      <c r="O29" s="115"/>
      <c r="P29" s="40">
        <v>545</v>
      </c>
    </row>
    <row r="30" spans="1:120">
      <c r="A30" s="116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  <row r="31" spans="1:120" ht="15.75" customHeight="1" thickBot="1">
      <c r="A31" s="117" t="s">
        <v>49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6"/>
      <c r="M3" s="127"/>
      <c r="N3" s="34"/>
      <c r="O3" s="35"/>
      <c r="P3" s="128" t="s">
        <v>102</v>
      </c>
      <c r="Q3" s="11"/>
      <c r="R3"/>
    </row>
    <row r="4" spans="1:134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103</v>
      </c>
      <c r="N4" s="33" t="s">
        <v>10</v>
      </c>
      <c r="O4" s="33" t="s">
        <v>104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105</v>
      </c>
      <c r="B5" s="24"/>
      <c r="C5" s="24"/>
      <c r="D5" s="25">
        <f t="shared" ref="D5:N5" si="0">SUM(D6:D10)</f>
        <v>139186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7" si="1">SUM(D5:N5)</f>
        <v>139186</v>
      </c>
      <c r="P5" s="31">
        <f t="shared" ref="P5:P27" si="2">(O5/P$29)</f>
        <v>252.60617059891106</v>
      </c>
      <c r="Q5" s="6"/>
    </row>
    <row r="6" spans="1:134">
      <c r="A6" s="12"/>
      <c r="B6" s="23">
        <v>311</v>
      </c>
      <c r="C6" s="19" t="s">
        <v>3</v>
      </c>
      <c r="D6" s="43">
        <v>13057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13057</v>
      </c>
      <c r="P6" s="44">
        <f t="shared" si="2"/>
        <v>23.696914700544465</v>
      </c>
      <c r="Q6" s="9"/>
    </row>
    <row r="7" spans="1:134">
      <c r="A7" s="12"/>
      <c r="B7" s="23">
        <v>312.3</v>
      </c>
      <c r="C7" s="19" t="s">
        <v>12</v>
      </c>
      <c r="D7" s="43">
        <v>4226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4226</v>
      </c>
      <c r="P7" s="44">
        <f t="shared" si="2"/>
        <v>7.6696914700544463</v>
      </c>
      <c r="Q7" s="9"/>
    </row>
    <row r="8" spans="1:134">
      <c r="A8" s="12"/>
      <c r="B8" s="23">
        <v>312.41000000000003</v>
      </c>
      <c r="C8" s="19" t="s">
        <v>106</v>
      </c>
      <c r="D8" s="43">
        <v>23826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23826</v>
      </c>
      <c r="P8" s="44">
        <f t="shared" si="2"/>
        <v>43.241379310344826</v>
      </c>
      <c r="Q8" s="9"/>
    </row>
    <row r="9" spans="1:134">
      <c r="A9" s="12"/>
      <c r="B9" s="23">
        <v>315.2</v>
      </c>
      <c r="C9" s="19" t="s">
        <v>107</v>
      </c>
      <c r="D9" s="43">
        <v>16847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16847</v>
      </c>
      <c r="P9" s="44">
        <f t="shared" si="2"/>
        <v>30.575317604355718</v>
      </c>
      <c r="Q9" s="9"/>
    </row>
    <row r="10" spans="1:134">
      <c r="A10" s="12"/>
      <c r="B10" s="23">
        <v>319.89999999999998</v>
      </c>
      <c r="C10" s="19" t="s">
        <v>108</v>
      </c>
      <c r="D10" s="43">
        <v>81230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81230</v>
      </c>
      <c r="P10" s="44">
        <f t="shared" si="2"/>
        <v>147.42286751361161</v>
      </c>
      <c r="Q10" s="9"/>
    </row>
    <row r="11" spans="1:134" ht="15.75">
      <c r="A11" s="27" t="s">
        <v>17</v>
      </c>
      <c r="B11" s="28"/>
      <c r="C11" s="29"/>
      <c r="D11" s="30">
        <f t="shared" ref="D11:N11" si="3">SUM(D12:D13)</f>
        <v>40049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40049</v>
      </c>
      <c r="P11" s="42">
        <f t="shared" si="2"/>
        <v>72.684210526315795</v>
      </c>
      <c r="Q11" s="10"/>
    </row>
    <row r="12" spans="1:134">
      <c r="A12" s="12"/>
      <c r="B12" s="23">
        <v>323.10000000000002</v>
      </c>
      <c r="C12" s="19" t="s">
        <v>59</v>
      </c>
      <c r="D12" s="43">
        <v>36199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36199</v>
      </c>
      <c r="P12" s="44">
        <f t="shared" si="2"/>
        <v>65.696914700544468</v>
      </c>
      <c r="Q12" s="9"/>
    </row>
    <row r="13" spans="1:134">
      <c r="A13" s="12"/>
      <c r="B13" s="23">
        <v>329.5</v>
      </c>
      <c r="C13" s="19" t="s">
        <v>109</v>
      </c>
      <c r="D13" s="43">
        <v>3850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3850</v>
      </c>
      <c r="P13" s="44">
        <f t="shared" si="2"/>
        <v>6.9872958257713247</v>
      </c>
      <c r="Q13" s="9"/>
    </row>
    <row r="14" spans="1:134" ht="15.75">
      <c r="A14" s="27" t="s">
        <v>110</v>
      </c>
      <c r="B14" s="28"/>
      <c r="C14" s="29"/>
      <c r="D14" s="30">
        <f t="shared" ref="D14:N14" si="4">SUM(D15:D18)</f>
        <v>84826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41">
        <f t="shared" si="1"/>
        <v>84826</v>
      </c>
      <c r="P14" s="42">
        <f t="shared" si="2"/>
        <v>153.94918330308531</v>
      </c>
      <c r="Q14" s="10"/>
    </row>
    <row r="15" spans="1:134">
      <c r="A15" s="12"/>
      <c r="B15" s="23">
        <v>335.14</v>
      </c>
      <c r="C15" s="19" t="s">
        <v>66</v>
      </c>
      <c r="D15" s="43">
        <v>667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667</v>
      </c>
      <c r="P15" s="44">
        <f t="shared" si="2"/>
        <v>1.2105263157894737</v>
      </c>
      <c r="Q15" s="9"/>
    </row>
    <row r="16" spans="1:134">
      <c r="A16" s="12"/>
      <c r="B16" s="23">
        <v>335.15</v>
      </c>
      <c r="C16" s="19" t="s">
        <v>67</v>
      </c>
      <c r="D16" s="43">
        <v>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28</v>
      </c>
      <c r="P16" s="44">
        <f t="shared" si="2"/>
        <v>5.0816696914700546E-2</v>
      </c>
      <c r="Q16" s="9"/>
    </row>
    <row r="17" spans="1:120">
      <c r="A17" s="12"/>
      <c r="B17" s="23">
        <v>335.18</v>
      </c>
      <c r="C17" s="19" t="s">
        <v>111</v>
      </c>
      <c r="D17" s="43">
        <v>41726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41726</v>
      </c>
      <c r="P17" s="44">
        <f t="shared" si="2"/>
        <v>75.727767695099814</v>
      </c>
      <c r="Q17" s="9"/>
    </row>
    <row r="18" spans="1:120">
      <c r="A18" s="12"/>
      <c r="B18" s="23">
        <v>335.9</v>
      </c>
      <c r="C18" s="19" t="s">
        <v>112</v>
      </c>
      <c r="D18" s="43">
        <v>42405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42405</v>
      </c>
      <c r="P18" s="44">
        <f t="shared" si="2"/>
        <v>76.960072595281304</v>
      </c>
      <c r="Q18" s="9"/>
    </row>
    <row r="19" spans="1:120" ht="15.75">
      <c r="A19" s="27" t="s">
        <v>29</v>
      </c>
      <c r="B19" s="28"/>
      <c r="C19" s="29"/>
      <c r="D19" s="30">
        <f t="shared" ref="D19:N19" si="5">SUM(D20:D23)</f>
        <v>28514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144774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30">
        <f t="shared" si="1"/>
        <v>173288</v>
      </c>
      <c r="P19" s="42">
        <f t="shared" si="2"/>
        <v>314.497277676951</v>
      </c>
      <c r="Q19" s="10"/>
    </row>
    <row r="20" spans="1:120">
      <c r="A20" s="12"/>
      <c r="B20" s="23">
        <v>341.9</v>
      </c>
      <c r="C20" s="19" t="s">
        <v>98</v>
      </c>
      <c r="D20" s="43">
        <v>669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669</v>
      </c>
      <c r="P20" s="44">
        <f t="shared" si="2"/>
        <v>1.2141560798548094</v>
      </c>
      <c r="Q20" s="9"/>
    </row>
    <row r="21" spans="1:120">
      <c r="A21" s="12"/>
      <c r="B21" s="23">
        <v>343.3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88354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88354</v>
      </c>
      <c r="P21" s="44">
        <f t="shared" si="2"/>
        <v>160.35208711433756</v>
      </c>
      <c r="Q21" s="9"/>
    </row>
    <row r="22" spans="1:120">
      <c r="A22" s="12"/>
      <c r="B22" s="23">
        <v>343.4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56420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56420</v>
      </c>
      <c r="P22" s="44">
        <f t="shared" si="2"/>
        <v>102.3956442831216</v>
      </c>
      <c r="Q22" s="9"/>
    </row>
    <row r="23" spans="1:120">
      <c r="A23" s="12"/>
      <c r="B23" s="23">
        <v>344.9</v>
      </c>
      <c r="C23" s="19" t="s">
        <v>91</v>
      </c>
      <c r="D23" s="43">
        <v>27845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27845</v>
      </c>
      <c r="P23" s="44">
        <f t="shared" si="2"/>
        <v>50.535390199637021</v>
      </c>
      <c r="Q23" s="9"/>
    </row>
    <row r="24" spans="1:120" ht="15.75">
      <c r="A24" s="27" t="s">
        <v>4</v>
      </c>
      <c r="B24" s="28"/>
      <c r="C24" s="29"/>
      <c r="D24" s="30">
        <f t="shared" ref="D24:N24" si="6">SUM(D25:D26)</f>
        <v>4638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301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4939</v>
      </c>
      <c r="P24" s="42">
        <f t="shared" si="2"/>
        <v>8.9637023593466427</v>
      </c>
      <c r="Q24" s="10"/>
    </row>
    <row r="25" spans="1:120">
      <c r="A25" s="12"/>
      <c r="B25" s="23">
        <v>361.1</v>
      </c>
      <c r="C25" s="19" t="s">
        <v>35</v>
      </c>
      <c r="D25" s="43">
        <v>404</v>
      </c>
      <c r="E25" s="43">
        <v>0</v>
      </c>
      <c r="F25" s="43">
        <v>0</v>
      </c>
      <c r="G25" s="43">
        <v>0</v>
      </c>
      <c r="H25" s="43">
        <v>0</v>
      </c>
      <c r="I25" s="43">
        <v>273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677</v>
      </c>
      <c r="P25" s="44">
        <f t="shared" si="2"/>
        <v>1.2286751361161525</v>
      </c>
      <c r="Q25" s="9"/>
    </row>
    <row r="26" spans="1:120" ht="15.75" thickBot="1">
      <c r="A26" s="12"/>
      <c r="B26" s="23">
        <v>369.9</v>
      </c>
      <c r="C26" s="19" t="s">
        <v>36</v>
      </c>
      <c r="D26" s="43">
        <v>4234</v>
      </c>
      <c r="E26" s="43">
        <v>0</v>
      </c>
      <c r="F26" s="43">
        <v>0</v>
      </c>
      <c r="G26" s="43">
        <v>0</v>
      </c>
      <c r="H26" s="43">
        <v>0</v>
      </c>
      <c r="I26" s="43">
        <v>28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4262</v>
      </c>
      <c r="P26" s="44">
        <f t="shared" si="2"/>
        <v>7.7350272232304897</v>
      </c>
      <c r="Q26" s="9"/>
    </row>
    <row r="27" spans="1:120" ht="16.5" thickBot="1">
      <c r="A27" s="13" t="s">
        <v>33</v>
      </c>
      <c r="B27" s="21"/>
      <c r="C27" s="20"/>
      <c r="D27" s="14">
        <f>SUM(D5,D11,D14,D19,D24)</f>
        <v>297213</v>
      </c>
      <c r="E27" s="14">
        <f t="shared" ref="E27:N27" si="7">SUM(E5,E11,E14,E19,E24)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145075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7"/>
        <v>0</v>
      </c>
      <c r="O27" s="14">
        <f t="shared" si="1"/>
        <v>442288</v>
      </c>
      <c r="P27" s="36">
        <f t="shared" si="2"/>
        <v>802.70054446460983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115" t="s">
        <v>113</v>
      </c>
      <c r="N29" s="115"/>
      <c r="O29" s="115"/>
      <c r="P29" s="40">
        <v>551</v>
      </c>
    </row>
    <row r="30" spans="1:120">
      <c r="A30" s="116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  <row r="31" spans="1:120" ht="15.75" customHeight="1" thickBot="1">
      <c r="A31" s="117" t="s">
        <v>49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SUM(D6:D10)</f>
        <v>126662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126662</v>
      </c>
      <c r="O5" s="31">
        <f t="shared" ref="O5:O32" si="2">(N5/O$34)</f>
        <v>187.09305760709012</v>
      </c>
      <c r="P5" s="6"/>
    </row>
    <row r="6" spans="1:133">
      <c r="A6" s="12"/>
      <c r="B6" s="23">
        <v>311</v>
      </c>
      <c r="C6" s="19" t="s">
        <v>3</v>
      </c>
      <c r="D6" s="43">
        <v>11831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11831</v>
      </c>
      <c r="O6" s="44">
        <f t="shared" si="2"/>
        <v>17.475627769571641</v>
      </c>
      <c r="P6" s="9"/>
    </row>
    <row r="7" spans="1:133">
      <c r="A7" s="12"/>
      <c r="B7" s="23">
        <v>312.41000000000003</v>
      </c>
      <c r="C7" s="19" t="s">
        <v>13</v>
      </c>
      <c r="D7" s="43">
        <v>22857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22857</v>
      </c>
      <c r="O7" s="44">
        <f t="shared" si="2"/>
        <v>33.762186115214178</v>
      </c>
      <c r="P7" s="9"/>
    </row>
    <row r="8" spans="1:133">
      <c r="A8" s="12"/>
      <c r="B8" s="23">
        <v>312.42</v>
      </c>
      <c r="C8" s="19" t="s">
        <v>95</v>
      </c>
      <c r="D8" s="43">
        <v>4189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4189</v>
      </c>
      <c r="O8" s="44">
        <f t="shared" si="2"/>
        <v>6.1875923190546525</v>
      </c>
      <c r="P8" s="9"/>
    </row>
    <row r="9" spans="1:133">
      <c r="A9" s="12"/>
      <c r="B9" s="23">
        <v>312.60000000000002</v>
      </c>
      <c r="C9" s="19" t="s">
        <v>14</v>
      </c>
      <c r="D9" s="43">
        <v>74141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74141</v>
      </c>
      <c r="O9" s="44">
        <f t="shared" si="2"/>
        <v>109.51403249630724</v>
      </c>
      <c r="P9" s="9"/>
    </row>
    <row r="10" spans="1:133">
      <c r="A10" s="12"/>
      <c r="B10" s="23">
        <v>315</v>
      </c>
      <c r="C10" s="19" t="s">
        <v>64</v>
      </c>
      <c r="D10" s="43">
        <v>13644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13644</v>
      </c>
      <c r="O10" s="44">
        <f t="shared" si="2"/>
        <v>20.153618906942391</v>
      </c>
      <c r="P10" s="9"/>
    </row>
    <row r="11" spans="1:133" ht="15.75">
      <c r="A11" s="27" t="s">
        <v>17</v>
      </c>
      <c r="B11" s="28"/>
      <c r="C11" s="29"/>
      <c r="D11" s="30">
        <f t="shared" ref="D11:M11" si="3">SUM(D12:D12)</f>
        <v>34016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34016</v>
      </c>
      <c r="O11" s="42">
        <f t="shared" si="2"/>
        <v>50.245199409158047</v>
      </c>
      <c r="P11" s="10"/>
    </row>
    <row r="12" spans="1:133">
      <c r="A12" s="12"/>
      <c r="B12" s="23">
        <v>323.10000000000002</v>
      </c>
      <c r="C12" s="19" t="s">
        <v>59</v>
      </c>
      <c r="D12" s="43">
        <v>34016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34016</v>
      </c>
      <c r="O12" s="44">
        <f t="shared" si="2"/>
        <v>50.245199409158047</v>
      </c>
      <c r="P12" s="9"/>
    </row>
    <row r="13" spans="1:133" ht="15.75">
      <c r="A13" s="27" t="s">
        <v>19</v>
      </c>
      <c r="B13" s="28"/>
      <c r="C13" s="29"/>
      <c r="D13" s="30">
        <f t="shared" ref="D13:M13" si="4">SUM(D14:D19)</f>
        <v>90450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807178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897628</v>
      </c>
      <c r="O13" s="42">
        <f t="shared" si="2"/>
        <v>1325.890694239291</v>
      </c>
      <c r="P13" s="10"/>
    </row>
    <row r="14" spans="1:133">
      <c r="A14" s="12"/>
      <c r="B14" s="23">
        <v>331.31</v>
      </c>
      <c r="C14" s="19" t="s">
        <v>87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807178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807178</v>
      </c>
      <c r="O14" s="44">
        <f t="shared" si="2"/>
        <v>1192.2865583456426</v>
      </c>
      <c r="P14" s="9"/>
    </row>
    <row r="15" spans="1:133">
      <c r="A15" s="12"/>
      <c r="B15" s="23">
        <v>335.12</v>
      </c>
      <c r="C15" s="19" t="s">
        <v>65</v>
      </c>
      <c r="D15" s="43">
        <v>35074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35074</v>
      </c>
      <c r="O15" s="44">
        <f t="shared" si="2"/>
        <v>51.807976366322009</v>
      </c>
      <c r="P15" s="9"/>
    </row>
    <row r="16" spans="1:133">
      <c r="A16" s="12"/>
      <c r="B16" s="23">
        <v>335.14</v>
      </c>
      <c r="C16" s="19" t="s">
        <v>66</v>
      </c>
      <c r="D16" s="43">
        <v>520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520</v>
      </c>
      <c r="O16" s="44">
        <f t="shared" si="2"/>
        <v>0.76809453471196454</v>
      </c>
      <c r="P16" s="9"/>
    </row>
    <row r="17" spans="1:119">
      <c r="A17" s="12"/>
      <c r="B17" s="23">
        <v>335.15</v>
      </c>
      <c r="C17" s="19" t="s">
        <v>67</v>
      </c>
      <c r="D17" s="43">
        <v>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</v>
      </c>
      <c r="O17" s="44">
        <f t="shared" si="2"/>
        <v>4.1358936484490398E-2</v>
      </c>
      <c r="P17" s="9"/>
    </row>
    <row r="18" spans="1:119">
      <c r="A18" s="12"/>
      <c r="B18" s="23">
        <v>335.18</v>
      </c>
      <c r="C18" s="19" t="s">
        <v>96</v>
      </c>
      <c r="D18" s="43">
        <v>38899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38899</v>
      </c>
      <c r="O18" s="44">
        <f t="shared" si="2"/>
        <v>57.457902511078288</v>
      </c>
      <c r="P18" s="9"/>
    </row>
    <row r="19" spans="1:119">
      <c r="A19" s="12"/>
      <c r="B19" s="23">
        <v>337.2</v>
      </c>
      <c r="C19" s="19" t="s">
        <v>97</v>
      </c>
      <c r="D19" s="43">
        <v>15929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15929</v>
      </c>
      <c r="O19" s="44">
        <f t="shared" si="2"/>
        <v>23.528803545051698</v>
      </c>
      <c r="P19" s="9"/>
    </row>
    <row r="20" spans="1:119" ht="15.75">
      <c r="A20" s="27" t="s">
        <v>29</v>
      </c>
      <c r="B20" s="28"/>
      <c r="C20" s="29"/>
      <c r="D20" s="30">
        <f t="shared" ref="D20:M20" si="5">SUM(D21:D24)</f>
        <v>27941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148885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176826</v>
      </c>
      <c r="O20" s="42">
        <f t="shared" si="2"/>
        <v>261.19054652880357</v>
      </c>
      <c r="P20" s="10"/>
    </row>
    <row r="21" spans="1:119">
      <c r="A21" s="12"/>
      <c r="B21" s="23">
        <v>341.9</v>
      </c>
      <c r="C21" s="19" t="s">
        <v>98</v>
      </c>
      <c r="D21" s="43">
        <v>673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673</v>
      </c>
      <c r="O21" s="44">
        <f t="shared" si="2"/>
        <v>0.99409158050221569</v>
      </c>
      <c r="P21" s="9"/>
    </row>
    <row r="22" spans="1:119">
      <c r="A22" s="12"/>
      <c r="B22" s="23">
        <v>343.3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94719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94719</v>
      </c>
      <c r="O22" s="44">
        <f t="shared" si="2"/>
        <v>139.90989660265879</v>
      </c>
      <c r="P22" s="9"/>
    </row>
    <row r="23" spans="1:119">
      <c r="A23" s="12"/>
      <c r="B23" s="23">
        <v>343.4</v>
      </c>
      <c r="C23" s="19" t="s">
        <v>32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54166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54166</v>
      </c>
      <c r="O23" s="44">
        <f t="shared" si="2"/>
        <v>80.008862629246678</v>
      </c>
      <c r="P23" s="9"/>
    </row>
    <row r="24" spans="1:119">
      <c r="A24" s="12"/>
      <c r="B24" s="23">
        <v>344.9</v>
      </c>
      <c r="C24" s="19" t="s">
        <v>91</v>
      </c>
      <c r="D24" s="43">
        <v>27268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27268</v>
      </c>
      <c r="O24" s="44">
        <f t="shared" si="2"/>
        <v>40.277695716395861</v>
      </c>
      <c r="P24" s="9"/>
    </row>
    <row r="25" spans="1:119" ht="15.75">
      <c r="A25" s="27" t="s">
        <v>51</v>
      </c>
      <c r="B25" s="28"/>
      <c r="C25" s="29"/>
      <c r="D25" s="30">
        <f t="shared" ref="D25:M25" si="6">SUM(D26:D26)</f>
        <v>1900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1900</v>
      </c>
      <c r="O25" s="42">
        <f t="shared" si="2"/>
        <v>2.8064992614475628</v>
      </c>
      <c r="P25" s="10"/>
    </row>
    <row r="26" spans="1:119">
      <c r="A26" s="45"/>
      <c r="B26" s="46">
        <v>359</v>
      </c>
      <c r="C26" s="47" t="s">
        <v>92</v>
      </c>
      <c r="D26" s="43">
        <v>1900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1900</v>
      </c>
      <c r="O26" s="44">
        <f t="shared" si="2"/>
        <v>2.8064992614475628</v>
      </c>
      <c r="P26" s="9"/>
    </row>
    <row r="27" spans="1:119" ht="15.75">
      <c r="A27" s="27" t="s">
        <v>4</v>
      </c>
      <c r="B27" s="28"/>
      <c r="C27" s="29"/>
      <c r="D27" s="30">
        <f t="shared" ref="D27:M27" si="7">SUM(D28:D29)</f>
        <v>6891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649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7540</v>
      </c>
      <c r="O27" s="42">
        <f t="shared" si="2"/>
        <v>11.137370753323486</v>
      </c>
      <c r="P27" s="10"/>
    </row>
    <row r="28" spans="1:119">
      <c r="A28" s="12"/>
      <c r="B28" s="23">
        <v>361.1</v>
      </c>
      <c r="C28" s="19" t="s">
        <v>35</v>
      </c>
      <c r="D28" s="43">
        <v>1912</v>
      </c>
      <c r="E28" s="43">
        <v>0</v>
      </c>
      <c r="F28" s="43">
        <v>0</v>
      </c>
      <c r="G28" s="43">
        <v>0</v>
      </c>
      <c r="H28" s="43">
        <v>0</v>
      </c>
      <c r="I28" s="43">
        <v>629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2541</v>
      </c>
      <c r="O28" s="44">
        <f t="shared" si="2"/>
        <v>3.7533234859675035</v>
      </c>
      <c r="P28" s="9"/>
    </row>
    <row r="29" spans="1:119">
      <c r="A29" s="12"/>
      <c r="B29" s="23">
        <v>369.9</v>
      </c>
      <c r="C29" s="19" t="s">
        <v>36</v>
      </c>
      <c r="D29" s="43">
        <v>4979</v>
      </c>
      <c r="E29" s="43">
        <v>0</v>
      </c>
      <c r="F29" s="43">
        <v>0</v>
      </c>
      <c r="G29" s="43">
        <v>0</v>
      </c>
      <c r="H29" s="43">
        <v>0</v>
      </c>
      <c r="I29" s="43">
        <v>20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4999</v>
      </c>
      <c r="O29" s="44">
        <f t="shared" si="2"/>
        <v>7.3840472673559825</v>
      </c>
      <c r="P29" s="9"/>
    </row>
    <row r="30" spans="1:119" ht="15.75">
      <c r="A30" s="27" t="s">
        <v>46</v>
      </c>
      <c r="B30" s="28"/>
      <c r="C30" s="29"/>
      <c r="D30" s="30">
        <f t="shared" ref="D30:M30" si="8">SUM(D31:D31)</f>
        <v>417801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1"/>
        <v>417801</v>
      </c>
      <c r="O30" s="42">
        <f t="shared" si="2"/>
        <v>617.13589364844904</v>
      </c>
      <c r="P30" s="9"/>
    </row>
    <row r="31" spans="1:119" ht="15.75" thickBot="1">
      <c r="A31" s="12"/>
      <c r="B31" s="23">
        <v>388.2</v>
      </c>
      <c r="C31" s="19" t="s">
        <v>99</v>
      </c>
      <c r="D31" s="43">
        <v>417801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417801</v>
      </c>
      <c r="O31" s="44">
        <f t="shared" si="2"/>
        <v>617.13589364844904</v>
      </c>
      <c r="P31" s="9"/>
    </row>
    <row r="32" spans="1:119" ht="16.5" thickBot="1">
      <c r="A32" s="13" t="s">
        <v>33</v>
      </c>
      <c r="B32" s="21"/>
      <c r="C32" s="20"/>
      <c r="D32" s="14">
        <f t="shared" ref="D32:M32" si="9">SUM(D5,D11,D13,D20,D25,D27,D30)</f>
        <v>705661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956712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1662373</v>
      </c>
      <c r="O32" s="36">
        <f t="shared" si="2"/>
        <v>2455.4992614475627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100</v>
      </c>
      <c r="M34" s="115"/>
      <c r="N34" s="115"/>
      <c r="O34" s="40">
        <v>677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49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202501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202501</v>
      </c>
      <c r="O5" s="31">
        <f t="shared" ref="O5:O30" si="1">(N5/O$32)</f>
        <v>307.28528072837634</v>
      </c>
      <c r="P5" s="6"/>
    </row>
    <row r="6" spans="1:133">
      <c r="A6" s="12"/>
      <c r="B6" s="23">
        <v>311</v>
      </c>
      <c r="C6" s="19" t="s">
        <v>3</v>
      </c>
      <c r="D6" s="43">
        <v>13113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13113</v>
      </c>
      <c r="O6" s="44">
        <f t="shared" si="1"/>
        <v>19.898330804248861</v>
      </c>
      <c r="P6" s="9"/>
    </row>
    <row r="7" spans="1:133">
      <c r="A7" s="12"/>
      <c r="B7" s="23">
        <v>312.10000000000002</v>
      </c>
      <c r="C7" s="19" t="s">
        <v>11</v>
      </c>
      <c r="D7" s="43">
        <v>40522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40522</v>
      </c>
      <c r="O7" s="44">
        <f t="shared" si="1"/>
        <v>61.490136570561454</v>
      </c>
      <c r="P7" s="9"/>
    </row>
    <row r="8" spans="1:133">
      <c r="A8" s="12"/>
      <c r="B8" s="23">
        <v>312.3</v>
      </c>
      <c r="C8" s="19" t="s">
        <v>12</v>
      </c>
      <c r="D8" s="43">
        <v>4682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4682</v>
      </c>
      <c r="O8" s="44">
        <f t="shared" si="1"/>
        <v>7.1047040971168434</v>
      </c>
      <c r="P8" s="9"/>
    </row>
    <row r="9" spans="1:133">
      <c r="A9" s="12"/>
      <c r="B9" s="23">
        <v>312.41000000000003</v>
      </c>
      <c r="C9" s="19" t="s">
        <v>13</v>
      </c>
      <c r="D9" s="43">
        <v>21587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21587</v>
      </c>
      <c r="O9" s="44">
        <f t="shared" si="1"/>
        <v>32.757207890743551</v>
      </c>
      <c r="P9" s="9"/>
    </row>
    <row r="10" spans="1:133">
      <c r="A10" s="12"/>
      <c r="B10" s="23">
        <v>312.60000000000002</v>
      </c>
      <c r="C10" s="19" t="s">
        <v>14</v>
      </c>
      <c r="D10" s="43">
        <v>77201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77201</v>
      </c>
      <c r="O10" s="44">
        <f t="shared" si="1"/>
        <v>117.14871016691957</v>
      </c>
      <c r="P10" s="9"/>
    </row>
    <row r="11" spans="1:133">
      <c r="A11" s="12"/>
      <c r="B11" s="23">
        <v>314.10000000000002</v>
      </c>
      <c r="C11" s="19" t="s">
        <v>15</v>
      </c>
      <c r="D11" s="43">
        <v>34025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34025</v>
      </c>
      <c r="O11" s="44">
        <f t="shared" si="1"/>
        <v>51.631259484066767</v>
      </c>
      <c r="P11" s="9"/>
    </row>
    <row r="12" spans="1:133">
      <c r="A12" s="12"/>
      <c r="B12" s="23">
        <v>315</v>
      </c>
      <c r="C12" s="19" t="s">
        <v>64</v>
      </c>
      <c r="D12" s="43">
        <v>11371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11371</v>
      </c>
      <c r="O12" s="44">
        <f t="shared" si="1"/>
        <v>17.254931714719273</v>
      </c>
      <c r="P12" s="9"/>
    </row>
    <row r="13" spans="1:133" ht="15.75">
      <c r="A13" s="27" t="s">
        <v>19</v>
      </c>
      <c r="B13" s="28"/>
      <c r="C13" s="29"/>
      <c r="D13" s="30">
        <f t="shared" ref="D13:M13" si="3">SUM(D14:D18)</f>
        <v>41142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217015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0" si="4">SUM(D13:M13)</f>
        <v>258157</v>
      </c>
      <c r="O13" s="42">
        <f t="shared" si="1"/>
        <v>391.74051593323219</v>
      </c>
      <c r="P13" s="10"/>
    </row>
    <row r="14" spans="1:133">
      <c r="A14" s="12"/>
      <c r="B14" s="23">
        <v>331.31</v>
      </c>
      <c r="C14" s="19" t="s">
        <v>87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217015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217015</v>
      </c>
      <c r="O14" s="44">
        <f t="shared" si="1"/>
        <v>329.30955993930195</v>
      </c>
      <c r="P14" s="9"/>
    </row>
    <row r="15" spans="1:133">
      <c r="A15" s="12"/>
      <c r="B15" s="23">
        <v>335.12</v>
      </c>
      <c r="C15" s="19" t="s">
        <v>65</v>
      </c>
      <c r="D15" s="43">
        <v>37030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37030</v>
      </c>
      <c r="O15" s="44">
        <f t="shared" si="1"/>
        <v>56.19119878603945</v>
      </c>
      <c r="P15" s="9"/>
    </row>
    <row r="16" spans="1:133">
      <c r="A16" s="12"/>
      <c r="B16" s="23">
        <v>335.14</v>
      </c>
      <c r="C16" s="19" t="s">
        <v>66</v>
      </c>
      <c r="D16" s="43">
        <v>746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746</v>
      </c>
      <c r="O16" s="44">
        <f t="shared" si="1"/>
        <v>1.1320182094081943</v>
      </c>
      <c r="P16" s="9"/>
    </row>
    <row r="17" spans="1:119">
      <c r="A17" s="12"/>
      <c r="B17" s="23">
        <v>335.15</v>
      </c>
      <c r="C17" s="19" t="s">
        <v>67</v>
      </c>
      <c r="D17" s="43">
        <v>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70</v>
      </c>
      <c r="O17" s="44">
        <f t="shared" si="1"/>
        <v>0.1062215477996965</v>
      </c>
      <c r="P17" s="9"/>
    </row>
    <row r="18" spans="1:119">
      <c r="A18" s="12"/>
      <c r="B18" s="23">
        <v>337.7</v>
      </c>
      <c r="C18" s="19" t="s">
        <v>24</v>
      </c>
      <c r="D18" s="43">
        <v>3296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3296</v>
      </c>
      <c r="O18" s="44">
        <f t="shared" si="1"/>
        <v>5.0015174506828526</v>
      </c>
      <c r="P18" s="9"/>
    </row>
    <row r="19" spans="1:119" ht="15.75">
      <c r="A19" s="27" t="s">
        <v>29</v>
      </c>
      <c r="B19" s="28"/>
      <c r="C19" s="29"/>
      <c r="D19" s="30">
        <f t="shared" ref="D19:M19" si="5">SUM(D20:D24)</f>
        <v>28832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140730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4"/>
        <v>169562</v>
      </c>
      <c r="O19" s="42">
        <f t="shared" si="1"/>
        <v>257.30197268588773</v>
      </c>
      <c r="P19" s="10"/>
    </row>
    <row r="20" spans="1:119">
      <c r="A20" s="12"/>
      <c r="B20" s="23">
        <v>343.1</v>
      </c>
      <c r="C20" s="19" t="s">
        <v>30</v>
      </c>
      <c r="D20" s="43">
        <v>19091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19091</v>
      </c>
      <c r="O20" s="44">
        <f t="shared" si="1"/>
        <v>28.969650986342945</v>
      </c>
      <c r="P20" s="9"/>
    </row>
    <row r="21" spans="1:119">
      <c r="A21" s="12"/>
      <c r="B21" s="23">
        <v>343.3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88199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88199</v>
      </c>
      <c r="O21" s="44">
        <f t="shared" si="1"/>
        <v>133.83763277693475</v>
      </c>
      <c r="P21" s="9"/>
    </row>
    <row r="22" spans="1:119">
      <c r="A22" s="12"/>
      <c r="B22" s="23">
        <v>343.4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52531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52531</v>
      </c>
      <c r="O22" s="44">
        <f t="shared" si="1"/>
        <v>79.713201820940824</v>
      </c>
      <c r="P22" s="9"/>
    </row>
    <row r="23" spans="1:119">
      <c r="A23" s="12"/>
      <c r="B23" s="23">
        <v>343.7</v>
      </c>
      <c r="C23" s="19" t="s">
        <v>70</v>
      </c>
      <c r="D23" s="43">
        <v>8560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8560</v>
      </c>
      <c r="O23" s="44">
        <f t="shared" si="1"/>
        <v>12.98937784522003</v>
      </c>
      <c r="P23" s="9"/>
    </row>
    <row r="24" spans="1:119">
      <c r="A24" s="12"/>
      <c r="B24" s="23">
        <v>344.9</v>
      </c>
      <c r="C24" s="19" t="s">
        <v>91</v>
      </c>
      <c r="D24" s="43">
        <v>1181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1181</v>
      </c>
      <c r="O24" s="44">
        <f t="shared" si="1"/>
        <v>1.7921092564491654</v>
      </c>
      <c r="P24" s="9"/>
    </row>
    <row r="25" spans="1:119" ht="15.75">
      <c r="A25" s="27" t="s">
        <v>51</v>
      </c>
      <c r="B25" s="28"/>
      <c r="C25" s="29"/>
      <c r="D25" s="30">
        <f t="shared" ref="D25:M25" si="6">SUM(D26:D26)</f>
        <v>1700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1700</v>
      </c>
      <c r="O25" s="42">
        <f t="shared" si="1"/>
        <v>2.5796661608497722</v>
      </c>
      <c r="P25" s="10"/>
    </row>
    <row r="26" spans="1:119">
      <c r="A26" s="45"/>
      <c r="B26" s="46">
        <v>359</v>
      </c>
      <c r="C26" s="47" t="s">
        <v>92</v>
      </c>
      <c r="D26" s="43">
        <v>1700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1700</v>
      </c>
      <c r="O26" s="44">
        <f t="shared" si="1"/>
        <v>2.5796661608497722</v>
      </c>
      <c r="P26" s="9"/>
    </row>
    <row r="27" spans="1:119" ht="15.75">
      <c r="A27" s="27" t="s">
        <v>4</v>
      </c>
      <c r="B27" s="28"/>
      <c r="C27" s="29"/>
      <c r="D27" s="30">
        <f t="shared" ref="D27:M27" si="7">SUM(D28:D29)</f>
        <v>99184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3474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102658</v>
      </c>
      <c r="O27" s="42">
        <f t="shared" si="1"/>
        <v>155.77845220030349</v>
      </c>
      <c r="P27" s="10"/>
    </row>
    <row r="28" spans="1:119">
      <c r="A28" s="12"/>
      <c r="B28" s="23">
        <v>361.1</v>
      </c>
      <c r="C28" s="19" t="s">
        <v>35</v>
      </c>
      <c r="D28" s="43">
        <v>1346</v>
      </c>
      <c r="E28" s="43">
        <v>0</v>
      </c>
      <c r="F28" s="43">
        <v>0</v>
      </c>
      <c r="G28" s="43">
        <v>0</v>
      </c>
      <c r="H28" s="43">
        <v>0</v>
      </c>
      <c r="I28" s="43">
        <v>695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2041</v>
      </c>
      <c r="O28" s="44">
        <f t="shared" si="1"/>
        <v>3.0971168437025796</v>
      </c>
      <c r="P28" s="9"/>
    </row>
    <row r="29" spans="1:119" ht="15.75" thickBot="1">
      <c r="A29" s="12"/>
      <c r="B29" s="23">
        <v>369.9</v>
      </c>
      <c r="C29" s="19" t="s">
        <v>36</v>
      </c>
      <c r="D29" s="43">
        <v>97838</v>
      </c>
      <c r="E29" s="43">
        <v>0</v>
      </c>
      <c r="F29" s="43">
        <v>0</v>
      </c>
      <c r="G29" s="43">
        <v>0</v>
      </c>
      <c r="H29" s="43">
        <v>0</v>
      </c>
      <c r="I29" s="43">
        <v>2779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100617</v>
      </c>
      <c r="O29" s="44">
        <f t="shared" si="1"/>
        <v>152.6813353566009</v>
      </c>
      <c r="P29" s="9"/>
    </row>
    <row r="30" spans="1:119" ht="16.5" thickBot="1">
      <c r="A30" s="13" t="s">
        <v>33</v>
      </c>
      <c r="B30" s="21"/>
      <c r="C30" s="20"/>
      <c r="D30" s="14">
        <f>SUM(D5,D13,D19,D25,D27)</f>
        <v>373359</v>
      </c>
      <c r="E30" s="14">
        <f t="shared" ref="E30:M30" si="8">SUM(E5,E13,E19,E25,E27)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361219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4"/>
        <v>734578</v>
      </c>
      <c r="O30" s="36">
        <f t="shared" si="1"/>
        <v>1114.6858877086495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5" t="s">
        <v>93</v>
      </c>
      <c r="M32" s="115"/>
      <c r="N32" s="115"/>
      <c r="O32" s="40">
        <v>659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49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191776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191776</v>
      </c>
      <c r="O5" s="31">
        <f t="shared" ref="O5:O32" si="1">(N5/O$34)</f>
        <v>275.5402298850575</v>
      </c>
      <c r="P5" s="6"/>
    </row>
    <row r="6" spans="1:133">
      <c r="A6" s="12"/>
      <c r="B6" s="23">
        <v>311</v>
      </c>
      <c r="C6" s="19" t="s">
        <v>3</v>
      </c>
      <c r="D6" s="43">
        <v>13516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13516</v>
      </c>
      <c r="O6" s="44">
        <f t="shared" si="1"/>
        <v>19.419540229885058</v>
      </c>
      <c r="P6" s="9"/>
    </row>
    <row r="7" spans="1:133">
      <c r="A7" s="12"/>
      <c r="B7" s="23">
        <v>312.10000000000002</v>
      </c>
      <c r="C7" s="19" t="s">
        <v>11</v>
      </c>
      <c r="D7" s="43">
        <v>34328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34328</v>
      </c>
      <c r="O7" s="44">
        <f t="shared" si="1"/>
        <v>49.321839080459768</v>
      </c>
      <c r="P7" s="9"/>
    </row>
    <row r="8" spans="1:133">
      <c r="A8" s="12"/>
      <c r="B8" s="23">
        <v>312.3</v>
      </c>
      <c r="C8" s="19" t="s">
        <v>12</v>
      </c>
      <c r="D8" s="43">
        <v>2997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2997</v>
      </c>
      <c r="O8" s="44">
        <f t="shared" si="1"/>
        <v>4.306034482758621</v>
      </c>
      <c r="P8" s="9"/>
    </row>
    <row r="9" spans="1:133">
      <c r="A9" s="12"/>
      <c r="B9" s="23">
        <v>312.41000000000003</v>
      </c>
      <c r="C9" s="19" t="s">
        <v>13</v>
      </c>
      <c r="D9" s="43">
        <v>22513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22513</v>
      </c>
      <c r="O9" s="44">
        <f t="shared" si="1"/>
        <v>32.34626436781609</v>
      </c>
      <c r="P9" s="9"/>
    </row>
    <row r="10" spans="1:133">
      <c r="A10" s="12"/>
      <c r="B10" s="23">
        <v>312.60000000000002</v>
      </c>
      <c r="C10" s="19" t="s">
        <v>14</v>
      </c>
      <c r="D10" s="43">
        <v>64868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64868</v>
      </c>
      <c r="O10" s="44">
        <f t="shared" si="1"/>
        <v>93.201149425287355</v>
      </c>
      <c r="P10" s="9"/>
    </row>
    <row r="11" spans="1:133">
      <c r="A11" s="12"/>
      <c r="B11" s="23">
        <v>314.10000000000002</v>
      </c>
      <c r="C11" s="19" t="s">
        <v>15</v>
      </c>
      <c r="D11" s="43">
        <v>40412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40412</v>
      </c>
      <c r="O11" s="44">
        <f t="shared" si="1"/>
        <v>58.0632183908046</v>
      </c>
      <c r="P11" s="9"/>
    </row>
    <row r="12" spans="1:133">
      <c r="A12" s="12"/>
      <c r="B12" s="23">
        <v>315</v>
      </c>
      <c r="C12" s="19" t="s">
        <v>64</v>
      </c>
      <c r="D12" s="43">
        <v>13142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13142</v>
      </c>
      <c r="O12" s="44">
        <f t="shared" si="1"/>
        <v>18.882183908045977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SUM(D14:D14)</f>
        <v>1335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2" si="4">SUM(D13:M13)</f>
        <v>1335</v>
      </c>
      <c r="O13" s="42">
        <f t="shared" si="1"/>
        <v>1.9181034482758621</v>
      </c>
      <c r="P13" s="10"/>
    </row>
    <row r="14" spans="1:133">
      <c r="A14" s="12"/>
      <c r="B14" s="23">
        <v>329</v>
      </c>
      <c r="C14" s="19" t="s">
        <v>18</v>
      </c>
      <c r="D14" s="43">
        <v>1335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1335</v>
      </c>
      <c r="O14" s="44">
        <f t="shared" si="1"/>
        <v>1.9181034482758621</v>
      </c>
      <c r="P14" s="9"/>
    </row>
    <row r="15" spans="1:133" ht="15.75">
      <c r="A15" s="27" t="s">
        <v>19</v>
      </c>
      <c r="B15" s="28"/>
      <c r="C15" s="29"/>
      <c r="D15" s="30">
        <f t="shared" ref="D15:M15" si="5">SUM(D16:D20)</f>
        <v>38281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266716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304997</v>
      </c>
      <c r="O15" s="42">
        <f t="shared" si="1"/>
        <v>438.21408045977012</v>
      </c>
      <c r="P15" s="10"/>
    </row>
    <row r="16" spans="1:133">
      <c r="A16" s="12"/>
      <c r="B16" s="23">
        <v>331.31</v>
      </c>
      <c r="C16" s="19" t="s">
        <v>87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266716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266716</v>
      </c>
      <c r="O16" s="44">
        <f t="shared" si="1"/>
        <v>383.21264367816093</v>
      </c>
      <c r="P16" s="9"/>
    </row>
    <row r="17" spans="1:119">
      <c r="A17" s="12"/>
      <c r="B17" s="23">
        <v>335.12</v>
      </c>
      <c r="C17" s="19" t="s">
        <v>65</v>
      </c>
      <c r="D17" s="43">
        <v>34212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34212</v>
      </c>
      <c r="O17" s="44">
        <f t="shared" si="1"/>
        <v>49.155172413793103</v>
      </c>
      <c r="P17" s="9"/>
    </row>
    <row r="18" spans="1:119">
      <c r="A18" s="12"/>
      <c r="B18" s="23">
        <v>335.14</v>
      </c>
      <c r="C18" s="19" t="s">
        <v>66</v>
      </c>
      <c r="D18" s="43">
        <v>517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517</v>
      </c>
      <c r="O18" s="44">
        <f t="shared" si="1"/>
        <v>0.74281609195402298</v>
      </c>
      <c r="P18" s="9"/>
    </row>
    <row r="19" spans="1:119">
      <c r="A19" s="12"/>
      <c r="B19" s="23">
        <v>335.15</v>
      </c>
      <c r="C19" s="19" t="s">
        <v>67</v>
      </c>
      <c r="D19" s="43">
        <v>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70</v>
      </c>
      <c r="O19" s="44">
        <f t="shared" si="1"/>
        <v>0.10057471264367816</v>
      </c>
      <c r="P19" s="9"/>
    </row>
    <row r="20" spans="1:119">
      <c r="A20" s="12"/>
      <c r="B20" s="23">
        <v>337.7</v>
      </c>
      <c r="C20" s="19" t="s">
        <v>24</v>
      </c>
      <c r="D20" s="43">
        <v>3482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3482</v>
      </c>
      <c r="O20" s="44">
        <f t="shared" si="1"/>
        <v>5.0028735632183912</v>
      </c>
      <c r="P20" s="9"/>
    </row>
    <row r="21" spans="1:119" ht="15.75">
      <c r="A21" s="27" t="s">
        <v>29</v>
      </c>
      <c r="B21" s="28"/>
      <c r="C21" s="29"/>
      <c r="D21" s="30">
        <f t="shared" ref="D21:M21" si="6">SUM(D22:D26)</f>
        <v>28012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137027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165039</v>
      </c>
      <c r="O21" s="42">
        <f t="shared" si="1"/>
        <v>237.125</v>
      </c>
      <c r="P21" s="10"/>
    </row>
    <row r="22" spans="1:119">
      <c r="A22" s="12"/>
      <c r="B22" s="23">
        <v>343.1</v>
      </c>
      <c r="C22" s="19" t="s">
        <v>30</v>
      </c>
      <c r="D22" s="43">
        <v>18533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18533</v>
      </c>
      <c r="O22" s="44">
        <f t="shared" si="1"/>
        <v>26.62787356321839</v>
      </c>
      <c r="P22" s="9"/>
    </row>
    <row r="23" spans="1:119">
      <c r="A23" s="12"/>
      <c r="B23" s="23">
        <v>343.3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83087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83087</v>
      </c>
      <c r="O23" s="44">
        <f t="shared" si="1"/>
        <v>119.37787356321839</v>
      </c>
      <c r="P23" s="9"/>
    </row>
    <row r="24" spans="1:119">
      <c r="A24" s="12"/>
      <c r="B24" s="23">
        <v>343.4</v>
      </c>
      <c r="C24" s="19" t="s">
        <v>32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53940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53940</v>
      </c>
      <c r="O24" s="44">
        <f t="shared" si="1"/>
        <v>77.5</v>
      </c>
      <c r="P24" s="9"/>
    </row>
    <row r="25" spans="1:119">
      <c r="A25" s="12"/>
      <c r="B25" s="23">
        <v>343.7</v>
      </c>
      <c r="C25" s="19" t="s">
        <v>70</v>
      </c>
      <c r="D25" s="43">
        <v>8560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8560</v>
      </c>
      <c r="O25" s="44">
        <f t="shared" si="1"/>
        <v>12.298850574712644</v>
      </c>
      <c r="P25" s="9"/>
    </row>
    <row r="26" spans="1:119">
      <c r="A26" s="12"/>
      <c r="B26" s="23">
        <v>349</v>
      </c>
      <c r="C26" s="19" t="s">
        <v>1</v>
      </c>
      <c r="D26" s="43">
        <v>919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919</v>
      </c>
      <c r="O26" s="44">
        <f t="shared" si="1"/>
        <v>1.3204022988505748</v>
      </c>
      <c r="P26" s="9"/>
    </row>
    <row r="27" spans="1:119" ht="15.75">
      <c r="A27" s="27" t="s">
        <v>51</v>
      </c>
      <c r="B27" s="28"/>
      <c r="C27" s="29"/>
      <c r="D27" s="30">
        <f t="shared" ref="D27:M27" si="7">SUM(D28:D28)</f>
        <v>5500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4"/>
        <v>5500</v>
      </c>
      <c r="O27" s="42">
        <f t="shared" si="1"/>
        <v>7.9022988505747129</v>
      </c>
      <c r="P27" s="10"/>
    </row>
    <row r="28" spans="1:119">
      <c r="A28" s="45"/>
      <c r="B28" s="46">
        <v>351.1</v>
      </c>
      <c r="C28" s="47" t="s">
        <v>88</v>
      </c>
      <c r="D28" s="43">
        <v>5500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5500</v>
      </c>
      <c r="O28" s="44">
        <f t="shared" si="1"/>
        <v>7.9022988505747129</v>
      </c>
      <c r="P28" s="9"/>
    </row>
    <row r="29" spans="1:119" ht="15.75">
      <c r="A29" s="27" t="s">
        <v>4</v>
      </c>
      <c r="B29" s="28"/>
      <c r="C29" s="29"/>
      <c r="D29" s="30">
        <f t="shared" ref="D29:M29" si="8">SUM(D30:D31)</f>
        <v>1048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330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4"/>
        <v>1378</v>
      </c>
      <c r="O29" s="42">
        <f t="shared" si="1"/>
        <v>1.9798850574712643</v>
      </c>
      <c r="P29" s="10"/>
    </row>
    <row r="30" spans="1:119">
      <c r="A30" s="12"/>
      <c r="B30" s="23">
        <v>361.1</v>
      </c>
      <c r="C30" s="19" t="s">
        <v>35</v>
      </c>
      <c r="D30" s="43">
        <v>934</v>
      </c>
      <c r="E30" s="43">
        <v>0</v>
      </c>
      <c r="F30" s="43">
        <v>0</v>
      </c>
      <c r="G30" s="43">
        <v>0</v>
      </c>
      <c r="H30" s="43">
        <v>0</v>
      </c>
      <c r="I30" s="43">
        <v>330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1264</v>
      </c>
      <c r="O30" s="44">
        <f t="shared" si="1"/>
        <v>1.8160919540229885</v>
      </c>
      <c r="P30" s="9"/>
    </row>
    <row r="31" spans="1:119" ht="15.75" thickBot="1">
      <c r="A31" s="12"/>
      <c r="B31" s="23">
        <v>369.9</v>
      </c>
      <c r="C31" s="19" t="s">
        <v>36</v>
      </c>
      <c r="D31" s="43">
        <v>114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114</v>
      </c>
      <c r="O31" s="44">
        <f t="shared" si="1"/>
        <v>0.16379310344827586</v>
      </c>
      <c r="P31" s="9"/>
    </row>
    <row r="32" spans="1:119" ht="16.5" thickBot="1">
      <c r="A32" s="13" t="s">
        <v>33</v>
      </c>
      <c r="B32" s="21"/>
      <c r="C32" s="20"/>
      <c r="D32" s="14">
        <f>SUM(D5,D13,D15,D21,D27,D29)</f>
        <v>265952</v>
      </c>
      <c r="E32" s="14">
        <f t="shared" ref="E32:M32" si="9">SUM(E5,E13,E15,E21,E27,E29)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404073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670025</v>
      </c>
      <c r="O32" s="36">
        <f t="shared" si="1"/>
        <v>962.67959770114942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89</v>
      </c>
      <c r="M34" s="115"/>
      <c r="N34" s="115"/>
      <c r="O34" s="40">
        <v>696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49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189246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189246</v>
      </c>
      <c r="O5" s="31">
        <f t="shared" ref="O5:O32" si="1">(N5/O$34)</f>
        <v>269.19772403982932</v>
      </c>
      <c r="P5" s="6"/>
    </row>
    <row r="6" spans="1:133">
      <c r="A6" s="12"/>
      <c r="B6" s="23">
        <v>311</v>
      </c>
      <c r="C6" s="19" t="s">
        <v>3</v>
      </c>
      <c r="D6" s="43">
        <v>13010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13010</v>
      </c>
      <c r="O6" s="44">
        <f t="shared" si="1"/>
        <v>18.506401137980085</v>
      </c>
      <c r="P6" s="9"/>
    </row>
    <row r="7" spans="1:133">
      <c r="A7" s="12"/>
      <c r="B7" s="23">
        <v>312.10000000000002</v>
      </c>
      <c r="C7" s="19" t="s">
        <v>11</v>
      </c>
      <c r="D7" s="43">
        <v>33804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33804</v>
      </c>
      <c r="O7" s="44">
        <f t="shared" si="1"/>
        <v>48.085348506401139</v>
      </c>
      <c r="P7" s="9"/>
    </row>
    <row r="8" spans="1:133">
      <c r="A8" s="12"/>
      <c r="B8" s="23">
        <v>312.3</v>
      </c>
      <c r="C8" s="19" t="s">
        <v>12</v>
      </c>
      <c r="D8" s="43">
        <v>4233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4233</v>
      </c>
      <c r="O8" s="44">
        <f t="shared" si="1"/>
        <v>6.0213371266002849</v>
      </c>
      <c r="P8" s="9"/>
    </row>
    <row r="9" spans="1:133">
      <c r="A9" s="12"/>
      <c r="B9" s="23">
        <v>312.41000000000003</v>
      </c>
      <c r="C9" s="19" t="s">
        <v>13</v>
      </c>
      <c r="D9" s="43">
        <v>23159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23159</v>
      </c>
      <c r="O9" s="44">
        <f t="shared" si="1"/>
        <v>32.943100995732571</v>
      </c>
      <c r="P9" s="9"/>
    </row>
    <row r="10" spans="1:133">
      <c r="A10" s="12"/>
      <c r="B10" s="23">
        <v>312.60000000000002</v>
      </c>
      <c r="C10" s="19" t="s">
        <v>14</v>
      </c>
      <c r="D10" s="43">
        <v>63724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63724</v>
      </c>
      <c r="O10" s="44">
        <f t="shared" si="1"/>
        <v>90.645803698435273</v>
      </c>
      <c r="P10" s="9"/>
    </row>
    <row r="11" spans="1:133">
      <c r="A11" s="12"/>
      <c r="B11" s="23">
        <v>314.10000000000002</v>
      </c>
      <c r="C11" s="19" t="s">
        <v>15</v>
      </c>
      <c r="D11" s="43">
        <v>39072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39072</v>
      </c>
      <c r="O11" s="44">
        <f t="shared" si="1"/>
        <v>55.578947368421055</v>
      </c>
      <c r="P11" s="9"/>
    </row>
    <row r="12" spans="1:133">
      <c r="A12" s="12"/>
      <c r="B12" s="23">
        <v>315</v>
      </c>
      <c r="C12" s="19" t="s">
        <v>64</v>
      </c>
      <c r="D12" s="43">
        <v>12244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12244</v>
      </c>
      <c r="O12" s="44">
        <f t="shared" si="1"/>
        <v>17.41678520625889</v>
      </c>
      <c r="P12" s="9"/>
    </row>
    <row r="13" spans="1:133" ht="15.75">
      <c r="A13" s="27" t="s">
        <v>19</v>
      </c>
      <c r="B13" s="28"/>
      <c r="C13" s="29"/>
      <c r="D13" s="30">
        <f t="shared" ref="D13:M13" si="3">SUM(D14:D18)</f>
        <v>36460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30000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2" si="4">SUM(D13:M13)</f>
        <v>66460</v>
      </c>
      <c r="O13" s="42">
        <f t="shared" si="1"/>
        <v>94.537695590327175</v>
      </c>
      <c r="P13" s="10"/>
    </row>
    <row r="14" spans="1:133">
      <c r="A14" s="12"/>
      <c r="B14" s="23">
        <v>331.5</v>
      </c>
      <c r="C14" s="19" t="s">
        <v>82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30000</v>
      </c>
      <c r="O14" s="44">
        <f t="shared" si="1"/>
        <v>42.674253200568991</v>
      </c>
      <c r="P14" s="9"/>
    </row>
    <row r="15" spans="1:133">
      <c r="A15" s="12"/>
      <c r="B15" s="23">
        <v>335.12</v>
      </c>
      <c r="C15" s="19" t="s">
        <v>65</v>
      </c>
      <c r="D15" s="43">
        <v>32234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32234</v>
      </c>
      <c r="O15" s="44">
        <f t="shared" si="1"/>
        <v>45.852062588904694</v>
      </c>
      <c r="P15" s="9"/>
    </row>
    <row r="16" spans="1:133">
      <c r="A16" s="12"/>
      <c r="B16" s="23">
        <v>335.14</v>
      </c>
      <c r="C16" s="19" t="s">
        <v>66</v>
      </c>
      <c r="D16" s="43">
        <v>412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412</v>
      </c>
      <c r="O16" s="44">
        <f t="shared" si="1"/>
        <v>0.58605974395448079</v>
      </c>
      <c r="P16" s="9"/>
    </row>
    <row r="17" spans="1:119">
      <c r="A17" s="12"/>
      <c r="B17" s="23">
        <v>335.15</v>
      </c>
      <c r="C17" s="19" t="s">
        <v>67</v>
      </c>
      <c r="D17" s="43">
        <v>150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150</v>
      </c>
      <c r="O17" s="44">
        <f t="shared" si="1"/>
        <v>0.21337126600284495</v>
      </c>
      <c r="P17" s="9"/>
    </row>
    <row r="18" spans="1:119">
      <c r="A18" s="12"/>
      <c r="B18" s="23">
        <v>337.7</v>
      </c>
      <c r="C18" s="19" t="s">
        <v>24</v>
      </c>
      <c r="D18" s="43">
        <v>3664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3664</v>
      </c>
      <c r="O18" s="44">
        <f t="shared" si="1"/>
        <v>5.2119487908961597</v>
      </c>
      <c r="P18" s="9"/>
    </row>
    <row r="19" spans="1:119" ht="15.75">
      <c r="A19" s="27" t="s">
        <v>29</v>
      </c>
      <c r="B19" s="28"/>
      <c r="C19" s="29"/>
      <c r="D19" s="30">
        <f t="shared" ref="D19:M19" si="5">SUM(D20:D23)</f>
        <v>27524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139327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4"/>
        <v>166851</v>
      </c>
      <c r="O19" s="42">
        <f t="shared" si="1"/>
        <v>237.34139402560456</v>
      </c>
      <c r="P19" s="10"/>
    </row>
    <row r="20" spans="1:119">
      <c r="A20" s="12"/>
      <c r="B20" s="23">
        <v>343.1</v>
      </c>
      <c r="C20" s="19" t="s">
        <v>30</v>
      </c>
      <c r="D20" s="43">
        <v>18009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18009</v>
      </c>
      <c r="O20" s="44">
        <f t="shared" si="1"/>
        <v>25.617354196301566</v>
      </c>
      <c r="P20" s="9"/>
    </row>
    <row r="21" spans="1:119">
      <c r="A21" s="12"/>
      <c r="B21" s="23">
        <v>343.3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84736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84736</v>
      </c>
      <c r="O21" s="44">
        <f t="shared" si="1"/>
        <v>120.5348506401138</v>
      </c>
      <c r="P21" s="9"/>
    </row>
    <row r="22" spans="1:119">
      <c r="A22" s="12"/>
      <c r="B22" s="23">
        <v>343.4</v>
      </c>
      <c r="C22" s="19" t="s">
        <v>32</v>
      </c>
      <c r="D22" s="43">
        <v>8560</v>
      </c>
      <c r="E22" s="43">
        <v>0</v>
      </c>
      <c r="F22" s="43">
        <v>0</v>
      </c>
      <c r="G22" s="43">
        <v>0</v>
      </c>
      <c r="H22" s="43">
        <v>0</v>
      </c>
      <c r="I22" s="43">
        <v>54591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63151</v>
      </c>
      <c r="O22" s="44">
        <f t="shared" si="1"/>
        <v>89.830725462304414</v>
      </c>
      <c r="P22" s="9"/>
    </row>
    <row r="23" spans="1:119">
      <c r="A23" s="12"/>
      <c r="B23" s="23">
        <v>349</v>
      </c>
      <c r="C23" s="19" t="s">
        <v>1</v>
      </c>
      <c r="D23" s="43">
        <v>955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955</v>
      </c>
      <c r="O23" s="44">
        <f t="shared" si="1"/>
        <v>1.3584637268847795</v>
      </c>
      <c r="P23" s="9"/>
    </row>
    <row r="24" spans="1:119" ht="15.75">
      <c r="A24" s="27" t="s">
        <v>51</v>
      </c>
      <c r="B24" s="28"/>
      <c r="C24" s="29"/>
      <c r="D24" s="30">
        <f t="shared" ref="D24:M24" si="6">SUM(D25:D25)</f>
        <v>306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306</v>
      </c>
      <c r="O24" s="42">
        <f t="shared" si="1"/>
        <v>0.43527738264580368</v>
      </c>
      <c r="P24" s="10"/>
    </row>
    <row r="25" spans="1:119">
      <c r="A25" s="45"/>
      <c r="B25" s="46">
        <v>351.9</v>
      </c>
      <c r="C25" s="47" t="s">
        <v>83</v>
      </c>
      <c r="D25" s="43">
        <v>306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306</v>
      </c>
      <c r="O25" s="44">
        <f t="shared" si="1"/>
        <v>0.43527738264580368</v>
      </c>
      <c r="P25" s="9"/>
    </row>
    <row r="26" spans="1:119" ht="15.75">
      <c r="A26" s="27" t="s">
        <v>4</v>
      </c>
      <c r="B26" s="28"/>
      <c r="C26" s="29"/>
      <c r="D26" s="30">
        <f t="shared" ref="D26:M26" si="7">SUM(D27:D29)</f>
        <v>3056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188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3244</v>
      </c>
      <c r="O26" s="42">
        <f t="shared" si="1"/>
        <v>4.6145092460881934</v>
      </c>
      <c r="P26" s="10"/>
    </row>
    <row r="27" spans="1:119">
      <c r="A27" s="12"/>
      <c r="B27" s="23">
        <v>361.1</v>
      </c>
      <c r="C27" s="19" t="s">
        <v>35</v>
      </c>
      <c r="D27" s="43">
        <v>421</v>
      </c>
      <c r="E27" s="43">
        <v>0</v>
      </c>
      <c r="F27" s="43">
        <v>0</v>
      </c>
      <c r="G27" s="43">
        <v>0</v>
      </c>
      <c r="H27" s="43">
        <v>0</v>
      </c>
      <c r="I27" s="43">
        <v>58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479</v>
      </c>
      <c r="O27" s="44">
        <f t="shared" si="1"/>
        <v>0.68136557610241821</v>
      </c>
      <c r="P27" s="9"/>
    </row>
    <row r="28" spans="1:119">
      <c r="A28" s="12"/>
      <c r="B28" s="23">
        <v>369.3</v>
      </c>
      <c r="C28" s="19" t="s">
        <v>84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</v>
      </c>
      <c r="O28" s="44">
        <f t="shared" si="1"/>
        <v>7.1123755334281651E-3</v>
      </c>
      <c r="P28" s="9"/>
    </row>
    <row r="29" spans="1:119">
      <c r="A29" s="12"/>
      <c r="B29" s="23">
        <v>369.9</v>
      </c>
      <c r="C29" s="19" t="s">
        <v>36</v>
      </c>
      <c r="D29" s="43">
        <v>2635</v>
      </c>
      <c r="E29" s="43">
        <v>0</v>
      </c>
      <c r="F29" s="43">
        <v>0</v>
      </c>
      <c r="G29" s="43">
        <v>0</v>
      </c>
      <c r="H29" s="43">
        <v>0</v>
      </c>
      <c r="I29" s="43">
        <v>125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2760</v>
      </c>
      <c r="O29" s="44">
        <f t="shared" si="1"/>
        <v>3.926031294452347</v>
      </c>
      <c r="P29" s="9"/>
    </row>
    <row r="30" spans="1:119" ht="15.75">
      <c r="A30" s="27" t="s">
        <v>46</v>
      </c>
      <c r="B30" s="28"/>
      <c r="C30" s="29"/>
      <c r="D30" s="30">
        <f t="shared" ref="D30:M30" si="8">SUM(D31:D31)</f>
        <v>0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37500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4"/>
        <v>37500</v>
      </c>
      <c r="O30" s="42">
        <f t="shared" si="1"/>
        <v>53.342816500711237</v>
      </c>
      <c r="P30" s="9"/>
    </row>
    <row r="31" spans="1:119" ht="15.75" thickBot="1">
      <c r="A31" s="12"/>
      <c r="B31" s="23">
        <v>381</v>
      </c>
      <c r="C31" s="19" t="s">
        <v>53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37500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37500</v>
      </c>
      <c r="O31" s="44">
        <f t="shared" si="1"/>
        <v>53.342816500711237</v>
      </c>
      <c r="P31" s="9"/>
    </row>
    <row r="32" spans="1:119" ht="16.5" thickBot="1">
      <c r="A32" s="13" t="s">
        <v>33</v>
      </c>
      <c r="B32" s="21"/>
      <c r="C32" s="20"/>
      <c r="D32" s="14">
        <f>SUM(D5,D13,D19,D24,D26,D30)</f>
        <v>256592</v>
      </c>
      <c r="E32" s="14">
        <f t="shared" ref="E32:M32" si="9">SUM(E5,E13,E19,E24,E26,E30)</f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207015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4"/>
        <v>463607</v>
      </c>
      <c r="O32" s="36">
        <f t="shared" si="1"/>
        <v>659.46941678520625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5" t="s">
        <v>85</v>
      </c>
      <c r="M34" s="115"/>
      <c r="N34" s="115"/>
      <c r="O34" s="40">
        <v>703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49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187856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187856</v>
      </c>
      <c r="O5" s="31">
        <f t="shared" ref="O5:O27" si="1">(N5/O$29)</f>
        <v>271.86107091172215</v>
      </c>
      <c r="P5" s="6"/>
    </row>
    <row r="6" spans="1:133">
      <c r="A6" s="12"/>
      <c r="B6" s="23">
        <v>311</v>
      </c>
      <c r="C6" s="19" t="s">
        <v>3</v>
      </c>
      <c r="D6" s="43">
        <v>13460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13460</v>
      </c>
      <c r="O6" s="44">
        <f t="shared" si="1"/>
        <v>19.47901591895803</v>
      </c>
      <c r="P6" s="9"/>
    </row>
    <row r="7" spans="1:133">
      <c r="A7" s="12"/>
      <c r="B7" s="23">
        <v>312.10000000000002</v>
      </c>
      <c r="C7" s="19" t="s">
        <v>11</v>
      </c>
      <c r="D7" s="43">
        <v>32956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32956</v>
      </c>
      <c r="O7" s="44">
        <f t="shared" si="1"/>
        <v>47.6931982633864</v>
      </c>
      <c r="P7" s="9"/>
    </row>
    <row r="8" spans="1:133">
      <c r="A8" s="12"/>
      <c r="B8" s="23">
        <v>312.3</v>
      </c>
      <c r="C8" s="19" t="s">
        <v>12</v>
      </c>
      <c r="D8" s="43">
        <v>4239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4239</v>
      </c>
      <c r="O8" s="44">
        <f t="shared" si="1"/>
        <v>6.1345875542691752</v>
      </c>
      <c r="P8" s="9"/>
    </row>
    <row r="9" spans="1:133">
      <c r="A9" s="12"/>
      <c r="B9" s="23">
        <v>312.41000000000003</v>
      </c>
      <c r="C9" s="19" t="s">
        <v>13</v>
      </c>
      <c r="D9" s="43">
        <v>23074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23074</v>
      </c>
      <c r="O9" s="44">
        <f t="shared" si="1"/>
        <v>33.392185238784371</v>
      </c>
      <c r="P9" s="9"/>
    </row>
    <row r="10" spans="1:133">
      <c r="A10" s="12"/>
      <c r="B10" s="23">
        <v>312.60000000000002</v>
      </c>
      <c r="C10" s="19" t="s">
        <v>14</v>
      </c>
      <c r="D10" s="43">
        <v>60520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60520</v>
      </c>
      <c r="O10" s="44">
        <f t="shared" si="1"/>
        <v>87.583212735166427</v>
      </c>
      <c r="P10" s="9"/>
    </row>
    <row r="11" spans="1:133">
      <c r="A11" s="12"/>
      <c r="B11" s="23">
        <v>314.10000000000002</v>
      </c>
      <c r="C11" s="19" t="s">
        <v>15</v>
      </c>
      <c r="D11" s="43">
        <v>40917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40917</v>
      </c>
      <c r="O11" s="44">
        <f t="shared" si="1"/>
        <v>59.214182344428366</v>
      </c>
      <c r="P11" s="9"/>
    </row>
    <row r="12" spans="1:133">
      <c r="A12" s="12"/>
      <c r="B12" s="23">
        <v>315</v>
      </c>
      <c r="C12" s="19" t="s">
        <v>64</v>
      </c>
      <c r="D12" s="43">
        <v>12690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12690</v>
      </c>
      <c r="O12" s="44">
        <f t="shared" si="1"/>
        <v>18.364688856729376</v>
      </c>
      <c r="P12" s="9"/>
    </row>
    <row r="13" spans="1:133" ht="15.75">
      <c r="A13" s="27" t="s">
        <v>19</v>
      </c>
      <c r="B13" s="28"/>
      <c r="C13" s="29"/>
      <c r="D13" s="30">
        <f t="shared" ref="D13:M13" si="3">SUM(D14:D17)</f>
        <v>33379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7" si="4">SUM(D13:M13)</f>
        <v>33379</v>
      </c>
      <c r="O13" s="42">
        <f t="shared" si="1"/>
        <v>48.305354558610709</v>
      </c>
      <c r="P13" s="10"/>
    </row>
    <row r="14" spans="1:133">
      <c r="A14" s="12"/>
      <c r="B14" s="23">
        <v>335.12</v>
      </c>
      <c r="C14" s="19" t="s">
        <v>65</v>
      </c>
      <c r="D14" s="43">
        <v>29352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29352</v>
      </c>
      <c r="O14" s="44">
        <f t="shared" si="1"/>
        <v>42.477568740955135</v>
      </c>
      <c r="P14" s="9"/>
    </row>
    <row r="15" spans="1:133">
      <c r="A15" s="12"/>
      <c r="B15" s="23">
        <v>335.14</v>
      </c>
      <c r="C15" s="19" t="s">
        <v>66</v>
      </c>
      <c r="D15" s="43">
        <v>371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371</v>
      </c>
      <c r="O15" s="44">
        <f t="shared" si="1"/>
        <v>0.5369030390738061</v>
      </c>
      <c r="P15" s="9"/>
    </row>
    <row r="16" spans="1:133">
      <c r="A16" s="12"/>
      <c r="B16" s="23">
        <v>335.15</v>
      </c>
      <c r="C16" s="19" t="s">
        <v>67</v>
      </c>
      <c r="D16" s="43">
        <v>182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182</v>
      </c>
      <c r="O16" s="44">
        <f t="shared" si="1"/>
        <v>0.26338639652677281</v>
      </c>
      <c r="P16" s="9"/>
    </row>
    <row r="17" spans="1:119">
      <c r="A17" s="12"/>
      <c r="B17" s="23">
        <v>337.7</v>
      </c>
      <c r="C17" s="19" t="s">
        <v>24</v>
      </c>
      <c r="D17" s="43">
        <v>3474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3474</v>
      </c>
      <c r="O17" s="44">
        <f t="shared" si="1"/>
        <v>5.0274963820549932</v>
      </c>
      <c r="P17" s="9"/>
    </row>
    <row r="18" spans="1:119" ht="15.75">
      <c r="A18" s="27" t="s">
        <v>29</v>
      </c>
      <c r="B18" s="28"/>
      <c r="C18" s="29"/>
      <c r="D18" s="30">
        <f t="shared" ref="D18:M18" si="5">SUM(D19:D23)</f>
        <v>26683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142097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4"/>
        <v>168780</v>
      </c>
      <c r="O18" s="42">
        <f t="shared" si="1"/>
        <v>244.25470332850941</v>
      </c>
      <c r="P18" s="10"/>
    </row>
    <row r="19" spans="1:119">
      <c r="A19" s="12"/>
      <c r="B19" s="23">
        <v>343.1</v>
      </c>
      <c r="C19" s="19" t="s">
        <v>30</v>
      </c>
      <c r="D19" s="43">
        <v>17484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17484</v>
      </c>
      <c r="O19" s="44">
        <f t="shared" si="1"/>
        <v>25.302460202604919</v>
      </c>
      <c r="P19" s="9"/>
    </row>
    <row r="20" spans="1:119">
      <c r="A20" s="12"/>
      <c r="B20" s="23">
        <v>343.3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89346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89346</v>
      </c>
      <c r="O20" s="44">
        <f t="shared" si="1"/>
        <v>129.29956584659914</v>
      </c>
      <c r="P20" s="9"/>
    </row>
    <row r="21" spans="1:119">
      <c r="A21" s="12"/>
      <c r="B21" s="23">
        <v>343.4</v>
      </c>
      <c r="C21" s="19" t="s">
        <v>32</v>
      </c>
      <c r="D21" s="43">
        <v>8540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8540</v>
      </c>
      <c r="O21" s="44">
        <f t="shared" si="1"/>
        <v>12.358900144717801</v>
      </c>
      <c r="P21" s="9"/>
    </row>
    <row r="22" spans="1:119">
      <c r="A22" s="12"/>
      <c r="B22" s="23">
        <v>343.7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52751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52751</v>
      </c>
      <c r="O22" s="44">
        <f t="shared" si="1"/>
        <v>76.340086830680178</v>
      </c>
      <c r="P22" s="9"/>
    </row>
    <row r="23" spans="1:119">
      <c r="A23" s="12"/>
      <c r="B23" s="23">
        <v>349</v>
      </c>
      <c r="C23" s="19" t="s">
        <v>1</v>
      </c>
      <c r="D23" s="43">
        <v>659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659</v>
      </c>
      <c r="O23" s="44">
        <f t="shared" si="1"/>
        <v>0.95369030390738063</v>
      </c>
      <c r="P23" s="9"/>
    </row>
    <row r="24" spans="1:119" ht="15.75">
      <c r="A24" s="27" t="s">
        <v>4</v>
      </c>
      <c r="B24" s="28"/>
      <c r="C24" s="29"/>
      <c r="D24" s="30">
        <f t="shared" ref="D24:M24" si="6">SUM(D25:D26)</f>
        <v>3032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51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3083</v>
      </c>
      <c r="O24" s="42">
        <f t="shared" si="1"/>
        <v>4.4616497829232999</v>
      </c>
      <c r="P24" s="10"/>
    </row>
    <row r="25" spans="1:119">
      <c r="A25" s="12"/>
      <c r="B25" s="23">
        <v>361.1</v>
      </c>
      <c r="C25" s="19" t="s">
        <v>35</v>
      </c>
      <c r="D25" s="43">
        <v>294</v>
      </c>
      <c r="E25" s="43">
        <v>0</v>
      </c>
      <c r="F25" s="43">
        <v>0</v>
      </c>
      <c r="G25" s="43">
        <v>0</v>
      </c>
      <c r="H25" s="43">
        <v>0</v>
      </c>
      <c r="I25" s="43">
        <v>51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345</v>
      </c>
      <c r="O25" s="44">
        <f t="shared" si="1"/>
        <v>0.4992764109985528</v>
      </c>
      <c r="P25" s="9"/>
    </row>
    <row r="26" spans="1:119" ht="15.75" thickBot="1">
      <c r="A26" s="12"/>
      <c r="B26" s="23">
        <v>369.9</v>
      </c>
      <c r="C26" s="19" t="s">
        <v>36</v>
      </c>
      <c r="D26" s="43">
        <v>2738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2738</v>
      </c>
      <c r="O26" s="44">
        <f t="shared" si="1"/>
        <v>3.9623733719247469</v>
      </c>
      <c r="P26" s="9"/>
    </row>
    <row r="27" spans="1:119" ht="16.5" thickBot="1">
      <c r="A27" s="13" t="s">
        <v>33</v>
      </c>
      <c r="B27" s="21"/>
      <c r="C27" s="20"/>
      <c r="D27" s="14">
        <f>SUM(D5,D13,D18,D24)</f>
        <v>250950</v>
      </c>
      <c r="E27" s="14">
        <f t="shared" ref="E27:M27" si="7">SUM(E5,E13,E18,E24)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142148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4"/>
        <v>393098</v>
      </c>
      <c r="O27" s="36">
        <f t="shared" si="1"/>
        <v>568.88277858176559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5" t="s">
        <v>80</v>
      </c>
      <c r="M29" s="115"/>
      <c r="N29" s="115"/>
      <c r="O29" s="40">
        <v>691</v>
      </c>
    </row>
    <row r="30" spans="1:119">
      <c r="A30" s="116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  <row r="31" spans="1:119" ht="15.75" customHeight="1" thickBot="1">
      <c r="A31" s="117" t="s">
        <v>49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4"/>
      <c r="N3" s="35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2" t="s">
        <v>5</v>
      </c>
      <c r="E4" s="32" t="s">
        <v>38</v>
      </c>
      <c r="F4" s="32" t="s">
        <v>39</v>
      </c>
      <c r="G4" s="32" t="s">
        <v>40</v>
      </c>
      <c r="H4" s="32" t="s">
        <v>6</v>
      </c>
      <c r="I4" s="32" t="s">
        <v>7</v>
      </c>
      <c r="J4" s="33" t="s">
        <v>41</v>
      </c>
      <c r="K4" s="33" t="s">
        <v>8</v>
      </c>
      <c r="L4" s="33" t="s">
        <v>9</v>
      </c>
      <c r="M4" s="33" t="s">
        <v>10</v>
      </c>
      <c r="N4" s="33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180298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180298</v>
      </c>
      <c r="O5" s="31">
        <f t="shared" ref="O5:O31" si="1">(N5/O$33)</f>
        <v>260.17027417027418</v>
      </c>
      <c r="P5" s="6"/>
    </row>
    <row r="6" spans="1:133">
      <c r="A6" s="12"/>
      <c r="B6" s="23">
        <v>311</v>
      </c>
      <c r="C6" s="19" t="s">
        <v>3</v>
      </c>
      <c r="D6" s="43">
        <v>13156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13156</v>
      </c>
      <c r="O6" s="44">
        <f t="shared" si="1"/>
        <v>18.984126984126984</v>
      </c>
      <c r="P6" s="9"/>
    </row>
    <row r="7" spans="1:133">
      <c r="A7" s="12"/>
      <c r="B7" s="23">
        <v>312.10000000000002</v>
      </c>
      <c r="C7" s="19" t="s">
        <v>11</v>
      </c>
      <c r="D7" s="43">
        <v>31756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31756</v>
      </c>
      <c r="O7" s="44">
        <f t="shared" si="1"/>
        <v>45.823953823953822</v>
      </c>
      <c r="P7" s="9"/>
    </row>
    <row r="8" spans="1:133">
      <c r="A8" s="12"/>
      <c r="B8" s="23">
        <v>312.3</v>
      </c>
      <c r="C8" s="19" t="s">
        <v>12</v>
      </c>
      <c r="D8" s="43">
        <v>3796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3796</v>
      </c>
      <c r="O8" s="44">
        <f t="shared" si="1"/>
        <v>5.4776334776334776</v>
      </c>
      <c r="P8" s="9"/>
    </row>
    <row r="9" spans="1:133">
      <c r="A9" s="12"/>
      <c r="B9" s="23">
        <v>312.41000000000003</v>
      </c>
      <c r="C9" s="19" t="s">
        <v>13</v>
      </c>
      <c r="D9" s="43">
        <v>20023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20023</v>
      </c>
      <c r="O9" s="44">
        <f t="shared" si="1"/>
        <v>28.893217893217894</v>
      </c>
      <c r="P9" s="9"/>
    </row>
    <row r="10" spans="1:133">
      <c r="A10" s="12"/>
      <c r="B10" s="23">
        <v>312.60000000000002</v>
      </c>
      <c r="C10" s="19" t="s">
        <v>14</v>
      </c>
      <c r="D10" s="43">
        <v>60521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60521</v>
      </c>
      <c r="O10" s="44">
        <f t="shared" si="1"/>
        <v>87.331890331890335</v>
      </c>
      <c r="P10" s="9"/>
    </row>
    <row r="11" spans="1:133">
      <c r="A11" s="12"/>
      <c r="B11" s="23">
        <v>314.10000000000002</v>
      </c>
      <c r="C11" s="19" t="s">
        <v>15</v>
      </c>
      <c r="D11" s="43">
        <v>37211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37211</v>
      </c>
      <c r="O11" s="44">
        <f t="shared" si="1"/>
        <v>53.695526695526695</v>
      </c>
      <c r="P11" s="9"/>
    </row>
    <row r="12" spans="1:133">
      <c r="A12" s="12"/>
      <c r="B12" s="23">
        <v>315</v>
      </c>
      <c r="C12" s="19" t="s">
        <v>64</v>
      </c>
      <c r="D12" s="43">
        <v>13835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13835</v>
      </c>
      <c r="O12" s="44">
        <f t="shared" si="1"/>
        <v>19.963924963924963</v>
      </c>
      <c r="P12" s="9"/>
    </row>
    <row r="13" spans="1:133" ht="15.75">
      <c r="A13" s="27" t="s">
        <v>19</v>
      </c>
      <c r="B13" s="28"/>
      <c r="C13" s="29"/>
      <c r="D13" s="30">
        <f t="shared" ref="D13:M13" si="3">SUM(D14:D18)</f>
        <v>52608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1" si="4">SUM(D13:M13)</f>
        <v>52608</v>
      </c>
      <c r="O13" s="42">
        <f t="shared" si="1"/>
        <v>75.913419913419915</v>
      </c>
      <c r="P13" s="10"/>
    </row>
    <row r="14" spans="1:133">
      <c r="A14" s="12"/>
      <c r="B14" s="23">
        <v>334.1</v>
      </c>
      <c r="C14" s="19" t="s">
        <v>75</v>
      </c>
      <c r="D14" s="43">
        <v>20000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20000</v>
      </c>
      <c r="O14" s="44">
        <f t="shared" si="1"/>
        <v>28.860028860028859</v>
      </c>
      <c r="P14" s="9"/>
    </row>
    <row r="15" spans="1:133">
      <c r="A15" s="12"/>
      <c r="B15" s="23">
        <v>335.12</v>
      </c>
      <c r="C15" s="19" t="s">
        <v>65</v>
      </c>
      <c r="D15" s="43">
        <v>28926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28926</v>
      </c>
      <c r="O15" s="44">
        <f t="shared" si="1"/>
        <v>41.740259740259738</v>
      </c>
      <c r="P15" s="9"/>
    </row>
    <row r="16" spans="1:133">
      <c r="A16" s="12"/>
      <c r="B16" s="23">
        <v>335.14</v>
      </c>
      <c r="C16" s="19" t="s">
        <v>66</v>
      </c>
      <c r="D16" s="43">
        <v>324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324</v>
      </c>
      <c r="O16" s="44">
        <f t="shared" si="1"/>
        <v>0.46753246753246752</v>
      </c>
      <c r="P16" s="9"/>
    </row>
    <row r="17" spans="1:119">
      <c r="A17" s="12"/>
      <c r="B17" s="23">
        <v>335.15</v>
      </c>
      <c r="C17" s="19" t="s">
        <v>67</v>
      </c>
      <c r="D17" s="43">
        <v>126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126</v>
      </c>
      <c r="O17" s="44">
        <f t="shared" si="1"/>
        <v>0.18181818181818182</v>
      </c>
      <c r="P17" s="9"/>
    </row>
    <row r="18" spans="1:119">
      <c r="A18" s="12"/>
      <c r="B18" s="23">
        <v>337.7</v>
      </c>
      <c r="C18" s="19" t="s">
        <v>24</v>
      </c>
      <c r="D18" s="43">
        <v>3232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3232</v>
      </c>
      <c r="O18" s="44">
        <f t="shared" si="1"/>
        <v>4.6637806637806634</v>
      </c>
      <c r="P18" s="9"/>
    </row>
    <row r="19" spans="1:119" ht="15.75">
      <c r="A19" s="27" t="s">
        <v>29</v>
      </c>
      <c r="B19" s="28"/>
      <c r="C19" s="29"/>
      <c r="D19" s="30">
        <f t="shared" ref="D19:M19" si="5">SUM(D20:D24)</f>
        <v>25951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134550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4"/>
        <v>160501</v>
      </c>
      <c r="O19" s="42">
        <f t="shared" si="1"/>
        <v>231.60317460317461</v>
      </c>
      <c r="P19" s="10"/>
    </row>
    <row r="20" spans="1:119">
      <c r="A20" s="12"/>
      <c r="B20" s="23">
        <v>343.1</v>
      </c>
      <c r="C20" s="19" t="s">
        <v>30</v>
      </c>
      <c r="D20" s="43">
        <v>16237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16237</v>
      </c>
      <c r="O20" s="44">
        <f t="shared" si="1"/>
        <v>23.430014430014431</v>
      </c>
      <c r="P20" s="9"/>
    </row>
    <row r="21" spans="1:119">
      <c r="A21" s="12"/>
      <c r="B21" s="23">
        <v>343.3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83172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83172</v>
      </c>
      <c r="O21" s="44">
        <f t="shared" si="1"/>
        <v>120.01731601731602</v>
      </c>
      <c r="P21" s="9"/>
    </row>
    <row r="22" spans="1:119">
      <c r="A22" s="12"/>
      <c r="B22" s="23">
        <v>343.7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51378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51378</v>
      </c>
      <c r="O22" s="44">
        <f t="shared" si="1"/>
        <v>74.138528138528144</v>
      </c>
      <c r="P22" s="9"/>
    </row>
    <row r="23" spans="1:119">
      <c r="A23" s="12"/>
      <c r="B23" s="23">
        <v>344.4</v>
      </c>
      <c r="C23" s="19" t="s">
        <v>76</v>
      </c>
      <c r="D23" s="43">
        <v>8540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8540</v>
      </c>
      <c r="O23" s="44">
        <f t="shared" si="1"/>
        <v>12.323232323232324</v>
      </c>
      <c r="P23" s="9"/>
    </row>
    <row r="24" spans="1:119">
      <c r="A24" s="12"/>
      <c r="B24" s="23">
        <v>349</v>
      </c>
      <c r="C24" s="19" t="s">
        <v>1</v>
      </c>
      <c r="D24" s="43">
        <v>1174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1174</v>
      </c>
      <c r="O24" s="44">
        <f t="shared" si="1"/>
        <v>1.6940836940836941</v>
      </c>
      <c r="P24" s="9"/>
    </row>
    <row r="25" spans="1:119" ht="15.75">
      <c r="A25" s="27" t="s">
        <v>4</v>
      </c>
      <c r="B25" s="28"/>
      <c r="C25" s="29"/>
      <c r="D25" s="30">
        <f t="shared" ref="D25:M25" si="6">SUM(D26:D27)</f>
        <v>560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44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604</v>
      </c>
      <c r="O25" s="42">
        <f t="shared" si="1"/>
        <v>0.87157287157287155</v>
      </c>
      <c r="P25" s="10"/>
    </row>
    <row r="26" spans="1:119">
      <c r="A26" s="12"/>
      <c r="B26" s="23">
        <v>361.1</v>
      </c>
      <c r="C26" s="19" t="s">
        <v>35</v>
      </c>
      <c r="D26" s="43">
        <v>555</v>
      </c>
      <c r="E26" s="43">
        <v>0</v>
      </c>
      <c r="F26" s="43">
        <v>0</v>
      </c>
      <c r="G26" s="43">
        <v>0</v>
      </c>
      <c r="H26" s="43">
        <v>0</v>
      </c>
      <c r="I26" s="43">
        <v>44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599</v>
      </c>
      <c r="O26" s="44">
        <f t="shared" si="1"/>
        <v>0.86435786435786433</v>
      </c>
      <c r="P26" s="9"/>
    </row>
    <row r="27" spans="1:119">
      <c r="A27" s="12"/>
      <c r="B27" s="23">
        <v>369.9</v>
      </c>
      <c r="C27" s="19" t="s">
        <v>36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</v>
      </c>
      <c r="O27" s="44">
        <f t="shared" si="1"/>
        <v>7.215007215007215E-3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SUM(D29:D30)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175612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4"/>
        <v>175612</v>
      </c>
      <c r="O28" s="42">
        <f t="shared" si="1"/>
        <v>253.4083694083694</v>
      </c>
      <c r="P28" s="9"/>
    </row>
    <row r="29" spans="1:119">
      <c r="A29" s="12"/>
      <c r="B29" s="23">
        <v>381</v>
      </c>
      <c r="C29" s="19" t="s">
        <v>53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15000</v>
      </c>
      <c r="O29" s="44">
        <f t="shared" si="1"/>
        <v>21.645021645021647</v>
      </c>
      <c r="P29" s="9"/>
    </row>
    <row r="30" spans="1:119" ht="15.75" thickBot="1">
      <c r="A30" s="12"/>
      <c r="B30" s="23">
        <v>389.9</v>
      </c>
      <c r="C30" s="19" t="s">
        <v>77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160612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160612</v>
      </c>
      <c r="O30" s="44">
        <f t="shared" si="1"/>
        <v>231.76334776334775</v>
      </c>
      <c r="P30" s="9"/>
    </row>
    <row r="31" spans="1:119" ht="16.5" thickBot="1">
      <c r="A31" s="13" t="s">
        <v>33</v>
      </c>
      <c r="B31" s="21"/>
      <c r="C31" s="20"/>
      <c r="D31" s="14">
        <f>SUM(D5,D13,D19,D25,D28)</f>
        <v>259417</v>
      </c>
      <c r="E31" s="14">
        <f t="shared" ref="E31:M31" si="8">SUM(E5,E13,E19,E25,E28)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310206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4"/>
        <v>569623</v>
      </c>
      <c r="O31" s="36">
        <f t="shared" si="1"/>
        <v>821.96681096681095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5" t="s">
        <v>78</v>
      </c>
      <c r="M33" s="115"/>
      <c r="N33" s="115"/>
      <c r="O33" s="40">
        <v>693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2025-03-19T21:54:07Z</cp:lastPrinted>
  <dcterms:created xsi:type="dcterms:W3CDTF">2000-08-31T21:26:31Z</dcterms:created>
  <dcterms:modified xsi:type="dcterms:W3CDTF">2025-03-19T21:54:23Z</dcterms:modified>
</cp:coreProperties>
</file>