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6" documentId="11_5872181615AF3A3C194F7E546DA9EBAA4355717E" xr6:coauthVersionLast="47" xr6:coauthVersionMax="47" xr10:uidLastSave="{BA31FBF5-E931-4A92-A28F-5F44F8C02B43}"/>
  <bookViews>
    <workbookView xWindow="-108" yWindow="-108" windowWidth="23256" windowHeight="13896" tabRatio="786" xr2:uid="{00000000-000D-0000-FFFF-FFFF00000000}"/>
  </bookViews>
  <sheets>
    <sheet name="2023" sheetId="43" r:id="rId1"/>
    <sheet name="2022" sheetId="42" r:id="rId2"/>
    <sheet name="2021" sheetId="41" r:id="rId3"/>
    <sheet name="2020" sheetId="39" r:id="rId4"/>
    <sheet name="2019" sheetId="37" r:id="rId5"/>
    <sheet name="2018" sheetId="36" r:id="rId6"/>
    <sheet name="2017" sheetId="35" r:id="rId7"/>
    <sheet name="2016" sheetId="34" r:id="rId8"/>
    <sheet name="2015" sheetId="33" r:id="rId9"/>
  </sheets>
  <definedNames>
    <definedName name="_xlnm.Print_Area" localSheetId="8">'2015'!$A$1:$O$25</definedName>
    <definedName name="_xlnm.Print_Area" localSheetId="7">'2016'!$A$1:$O$36</definedName>
    <definedName name="_xlnm.Print_Area" localSheetId="6">'2017'!$A$1:$O$40</definedName>
    <definedName name="_xlnm.Print_Area" localSheetId="5">'2018'!$A$1:$O$41</definedName>
    <definedName name="_xlnm.Print_Area" localSheetId="4">'2019'!$A$1:$O$46</definedName>
    <definedName name="_xlnm.Print_Area" localSheetId="3">'2020'!$A$1:$O$46</definedName>
    <definedName name="_xlnm.Print_Area" localSheetId="2">'2021'!$A$1:$P$44</definedName>
    <definedName name="_xlnm.Print_Area" localSheetId="1">'2022'!$A$1:$P$46</definedName>
    <definedName name="_xlnm.Print_Area" localSheetId="0">'2023'!$A$1:$P$44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43" l="1"/>
  <c r="P39" i="43" s="1"/>
  <c r="N38" i="43"/>
  <c r="M38" i="43"/>
  <c r="L38" i="43"/>
  <c r="K38" i="43"/>
  <c r="J38" i="43"/>
  <c r="I38" i="43"/>
  <c r="H38" i="43"/>
  <c r="G38" i="43"/>
  <c r="F38" i="43"/>
  <c r="E38" i="43"/>
  <c r="D38" i="43"/>
  <c r="O37" i="43"/>
  <c r="P37" i="43" s="1"/>
  <c r="O36" i="43"/>
  <c r="P36" i="43" s="1"/>
  <c r="O35" i="43"/>
  <c r="P35" i="43" s="1"/>
  <c r="O34" i="43"/>
  <c r="P34" i="43" s="1"/>
  <c r="N33" i="43"/>
  <c r="M33" i="43"/>
  <c r="L33" i="43"/>
  <c r="K33" i="43"/>
  <c r="J33" i="43"/>
  <c r="I33" i="43"/>
  <c r="H33" i="43"/>
  <c r="G33" i="43"/>
  <c r="F33" i="43"/>
  <c r="E33" i="43"/>
  <c r="D33" i="43"/>
  <c r="O32" i="43"/>
  <c r="P32" i="43" s="1"/>
  <c r="N31" i="43"/>
  <c r="M31" i="43"/>
  <c r="L31" i="43"/>
  <c r="K31" i="43"/>
  <c r="J31" i="43"/>
  <c r="I31" i="43"/>
  <c r="H31" i="43"/>
  <c r="G31" i="43"/>
  <c r="F31" i="43"/>
  <c r="E31" i="43"/>
  <c r="D31" i="43"/>
  <c r="O30" i="43"/>
  <c r="P30" i="43" s="1"/>
  <c r="O29" i="43"/>
  <c r="P29" i="43" s="1"/>
  <c r="N28" i="43"/>
  <c r="M28" i="43"/>
  <c r="L28" i="43"/>
  <c r="K28" i="43"/>
  <c r="J28" i="43"/>
  <c r="I28" i="43"/>
  <c r="H28" i="43"/>
  <c r="G28" i="43"/>
  <c r="F28" i="43"/>
  <c r="E28" i="43"/>
  <c r="D28" i="43"/>
  <c r="O27" i="43"/>
  <c r="P27" i="43" s="1"/>
  <c r="O26" i="43"/>
  <c r="P26" i="43" s="1"/>
  <c r="O25" i="43"/>
  <c r="P25" i="43" s="1"/>
  <c r="O24" i="43"/>
  <c r="P24" i="43" s="1"/>
  <c r="O23" i="43"/>
  <c r="P23" i="43" s="1"/>
  <c r="O22" i="43"/>
  <c r="P22" i="43" s="1"/>
  <c r="O21" i="43"/>
  <c r="P21" i="43" s="1"/>
  <c r="N20" i="43"/>
  <c r="M20" i="43"/>
  <c r="L20" i="43"/>
  <c r="K20" i="43"/>
  <c r="J20" i="43"/>
  <c r="I20" i="43"/>
  <c r="H20" i="43"/>
  <c r="G20" i="43"/>
  <c r="F20" i="43"/>
  <c r="E20" i="43"/>
  <c r="D20" i="43"/>
  <c r="O19" i="43"/>
  <c r="P19" i="43" s="1"/>
  <c r="O18" i="43"/>
  <c r="P18" i="43" s="1"/>
  <c r="O17" i="43"/>
  <c r="P17" i="43" s="1"/>
  <c r="O16" i="43"/>
  <c r="P16" i="43" s="1"/>
  <c r="O15" i="43"/>
  <c r="P15" i="43" s="1"/>
  <c r="O14" i="43"/>
  <c r="P14" i="43" s="1"/>
  <c r="O13" i="43"/>
  <c r="P13" i="43" s="1"/>
  <c r="O12" i="43"/>
  <c r="P12" i="43" s="1"/>
  <c r="N11" i="43"/>
  <c r="M11" i="43"/>
  <c r="L11" i="43"/>
  <c r="K11" i="43"/>
  <c r="J11" i="43"/>
  <c r="I11" i="43"/>
  <c r="H11" i="43"/>
  <c r="G11" i="43"/>
  <c r="F11" i="43"/>
  <c r="E11" i="43"/>
  <c r="D11" i="43"/>
  <c r="O10" i="43"/>
  <c r="P10" i="43" s="1"/>
  <c r="O9" i="43"/>
  <c r="P9" i="43" s="1"/>
  <c r="O8" i="43"/>
  <c r="P8" i="43" s="1"/>
  <c r="O7" i="43"/>
  <c r="P7" i="43" s="1"/>
  <c r="O6" i="43"/>
  <c r="P6" i="43" s="1"/>
  <c r="N5" i="43"/>
  <c r="M5" i="43"/>
  <c r="L5" i="43"/>
  <c r="K5" i="43"/>
  <c r="J5" i="43"/>
  <c r="I5" i="43"/>
  <c r="H5" i="43"/>
  <c r="G5" i="43"/>
  <c r="F5" i="43"/>
  <c r="E5" i="43"/>
  <c r="D5" i="43"/>
  <c r="N40" i="43" l="1"/>
  <c r="O38" i="43"/>
  <c r="P38" i="43" s="1"/>
  <c r="O33" i="43"/>
  <c r="P33" i="43" s="1"/>
  <c r="L40" i="43"/>
  <c r="O31" i="43"/>
  <c r="P31" i="43" s="1"/>
  <c r="O28" i="43"/>
  <c r="P28" i="43" s="1"/>
  <c r="O20" i="43"/>
  <c r="P20" i="43" s="1"/>
  <c r="M40" i="43"/>
  <c r="H40" i="43"/>
  <c r="I40" i="43"/>
  <c r="G40" i="43"/>
  <c r="D40" i="43"/>
  <c r="J40" i="43"/>
  <c r="E40" i="43"/>
  <c r="F40" i="43"/>
  <c r="K40" i="43"/>
  <c r="O11" i="43"/>
  <c r="P11" i="43" s="1"/>
  <c r="O5" i="43"/>
  <c r="P5" i="43" s="1"/>
  <c r="O40" i="43" l="1"/>
  <c r="P40" i="43" s="1"/>
  <c r="O41" i="42"/>
  <c r="P41" i="42" s="1"/>
  <c r="N40" i="42"/>
  <c r="M40" i="42"/>
  <c r="L40" i="42"/>
  <c r="K40" i="42"/>
  <c r="J40" i="42"/>
  <c r="I40" i="42"/>
  <c r="H40" i="42"/>
  <c r="G40" i="42"/>
  <c r="F40" i="42"/>
  <c r="E40" i="42"/>
  <c r="D40" i="42"/>
  <c r="O39" i="42"/>
  <c r="P39" i="42" s="1"/>
  <c r="O38" i="42"/>
  <c r="P38" i="42" s="1"/>
  <c r="O37" i="42"/>
  <c r="P37" i="42" s="1"/>
  <c r="O36" i="42"/>
  <c r="P36" i="42" s="1"/>
  <c r="N35" i="42"/>
  <c r="M35" i="42"/>
  <c r="L35" i="42"/>
  <c r="K35" i="42"/>
  <c r="J35" i="42"/>
  <c r="I35" i="42"/>
  <c r="H35" i="42"/>
  <c r="G35" i="42"/>
  <c r="F35" i="42"/>
  <c r="E35" i="42"/>
  <c r="D35" i="42"/>
  <c r="O34" i="42"/>
  <c r="P34" i="42" s="1"/>
  <c r="N33" i="42"/>
  <c r="M33" i="42"/>
  <c r="L33" i="42"/>
  <c r="K33" i="42"/>
  <c r="J33" i="42"/>
  <c r="I33" i="42"/>
  <c r="H33" i="42"/>
  <c r="G33" i="42"/>
  <c r="F33" i="42"/>
  <c r="E33" i="42"/>
  <c r="D33" i="42"/>
  <c r="O32" i="42"/>
  <c r="P32" i="42" s="1"/>
  <c r="O31" i="42"/>
  <c r="P31" i="42" s="1"/>
  <c r="N30" i="42"/>
  <c r="M30" i="42"/>
  <c r="L30" i="42"/>
  <c r="K30" i="42"/>
  <c r="J30" i="42"/>
  <c r="I30" i="42"/>
  <c r="H30" i="42"/>
  <c r="G30" i="42"/>
  <c r="F30" i="42"/>
  <c r="E30" i="42"/>
  <c r="D30" i="42"/>
  <c r="O29" i="42"/>
  <c r="P29" i="42" s="1"/>
  <c r="O28" i="42"/>
  <c r="P28" i="42" s="1"/>
  <c r="O27" i="42"/>
  <c r="P27" i="42" s="1"/>
  <c r="O26" i="42"/>
  <c r="P26" i="42" s="1"/>
  <c r="O25" i="42"/>
  <c r="P25" i="42" s="1"/>
  <c r="O24" i="42"/>
  <c r="P24" i="42" s="1"/>
  <c r="O23" i="42"/>
  <c r="P23" i="42" s="1"/>
  <c r="O22" i="42"/>
  <c r="P22" i="42" s="1"/>
  <c r="O21" i="42"/>
  <c r="P21" i="42" s="1"/>
  <c r="N20" i="42"/>
  <c r="M20" i="42"/>
  <c r="L20" i="42"/>
  <c r="K20" i="42"/>
  <c r="J20" i="42"/>
  <c r="I20" i="42"/>
  <c r="H20" i="42"/>
  <c r="G20" i="42"/>
  <c r="F20" i="42"/>
  <c r="E20" i="42"/>
  <c r="D20" i="42"/>
  <c r="O19" i="42"/>
  <c r="P19" i="42" s="1"/>
  <c r="O18" i="42"/>
  <c r="P18" i="42" s="1"/>
  <c r="O17" i="42"/>
  <c r="P17" i="42" s="1"/>
  <c r="O16" i="42"/>
  <c r="P16" i="42" s="1"/>
  <c r="O15" i="42"/>
  <c r="P15" i="42" s="1"/>
  <c r="O14" i="42"/>
  <c r="P14" i="42" s="1"/>
  <c r="O13" i="42"/>
  <c r="P13" i="42" s="1"/>
  <c r="O12" i="42"/>
  <c r="P12" i="42" s="1"/>
  <c r="N11" i="42"/>
  <c r="M11" i="42"/>
  <c r="L11" i="42"/>
  <c r="K11" i="42"/>
  <c r="J11" i="42"/>
  <c r="I11" i="42"/>
  <c r="H11" i="42"/>
  <c r="G11" i="42"/>
  <c r="F11" i="42"/>
  <c r="E11" i="42"/>
  <c r="D11" i="42"/>
  <c r="O10" i="42"/>
  <c r="P10" i="42" s="1"/>
  <c r="O9" i="42"/>
  <c r="P9" i="42" s="1"/>
  <c r="O8" i="42"/>
  <c r="P8" i="42" s="1"/>
  <c r="O7" i="42"/>
  <c r="P7" i="42" s="1"/>
  <c r="O6" i="42"/>
  <c r="P6" i="42" s="1"/>
  <c r="N5" i="42"/>
  <c r="M5" i="42"/>
  <c r="L5" i="42"/>
  <c r="K5" i="42"/>
  <c r="J5" i="42"/>
  <c r="I5" i="42"/>
  <c r="H5" i="42"/>
  <c r="G5" i="42"/>
  <c r="F5" i="42"/>
  <c r="E5" i="42"/>
  <c r="D5" i="42"/>
  <c r="O33" i="42" l="1"/>
  <c r="P33" i="42" s="1"/>
  <c r="O40" i="42"/>
  <c r="P40" i="42" s="1"/>
  <c r="O35" i="42"/>
  <c r="P35" i="42" s="1"/>
  <c r="O30" i="42"/>
  <c r="P30" i="42" s="1"/>
  <c r="L42" i="42"/>
  <c r="I42" i="42"/>
  <c r="K42" i="42"/>
  <c r="O11" i="42"/>
  <c r="P11" i="42" s="1"/>
  <c r="E42" i="42"/>
  <c r="H42" i="42"/>
  <c r="O5" i="42"/>
  <c r="P5" i="42" s="1"/>
  <c r="F42" i="42"/>
  <c r="G42" i="42"/>
  <c r="D42" i="42"/>
  <c r="O20" i="42"/>
  <c r="P20" i="42" s="1"/>
  <c r="M42" i="42"/>
  <c r="N42" i="42"/>
  <c r="J42" i="42"/>
  <c r="O39" i="41"/>
  <c r="P39" i="41"/>
  <c r="N38" i="41"/>
  <c r="M38" i="41"/>
  <c r="L38" i="41"/>
  <c r="K38" i="41"/>
  <c r="J38" i="41"/>
  <c r="I38" i="41"/>
  <c r="H38" i="41"/>
  <c r="G38" i="41"/>
  <c r="F38" i="41"/>
  <c r="E38" i="41"/>
  <c r="D38" i="41"/>
  <c r="O37" i="41"/>
  <c r="P37" i="41" s="1"/>
  <c r="O36" i="41"/>
  <c r="P36" i="41"/>
  <c r="O35" i="41"/>
  <c r="P35" i="41"/>
  <c r="O34" i="41"/>
  <c r="P34" i="41"/>
  <c r="N33" i="41"/>
  <c r="M33" i="41"/>
  <c r="L33" i="41"/>
  <c r="K33" i="41"/>
  <c r="J33" i="41"/>
  <c r="I33" i="41"/>
  <c r="H33" i="41"/>
  <c r="G33" i="41"/>
  <c r="F33" i="41"/>
  <c r="E33" i="41"/>
  <c r="D33" i="41"/>
  <c r="O32" i="41"/>
  <c r="P32" i="41"/>
  <c r="N31" i="41"/>
  <c r="M31" i="41"/>
  <c r="L31" i="41"/>
  <c r="K31" i="41"/>
  <c r="J31" i="41"/>
  <c r="I31" i="41"/>
  <c r="H31" i="41"/>
  <c r="G31" i="41"/>
  <c r="F31" i="41"/>
  <c r="E31" i="41"/>
  <c r="D31" i="41"/>
  <c r="O30" i="41"/>
  <c r="P30" i="41"/>
  <c r="O29" i="41"/>
  <c r="P29" i="41" s="1"/>
  <c r="N28" i="41"/>
  <c r="M28" i="41"/>
  <c r="L28" i="41"/>
  <c r="K28" i="41"/>
  <c r="J28" i="41"/>
  <c r="I28" i="41"/>
  <c r="H28" i="41"/>
  <c r="G28" i="41"/>
  <c r="F28" i="41"/>
  <c r="E28" i="41"/>
  <c r="D28" i="41"/>
  <c r="D40" i="41" s="1"/>
  <c r="O27" i="41"/>
  <c r="P27" i="41"/>
  <c r="O26" i="41"/>
  <c r="P26" i="41"/>
  <c r="O25" i="41"/>
  <c r="P25" i="41" s="1"/>
  <c r="O24" i="41"/>
  <c r="P24" i="41" s="1"/>
  <c r="O23" i="41"/>
  <c r="P23" i="41"/>
  <c r="O22" i="41"/>
  <c r="P22" i="41"/>
  <c r="O21" i="41"/>
  <c r="P21" i="41"/>
  <c r="O20" i="41"/>
  <c r="P20" i="41"/>
  <c r="N19" i="41"/>
  <c r="M19" i="41"/>
  <c r="L19" i="41"/>
  <c r="K19" i="41"/>
  <c r="J19" i="41"/>
  <c r="I19" i="41"/>
  <c r="H19" i="41"/>
  <c r="G19" i="41"/>
  <c r="O19" i="41" s="1"/>
  <c r="P19" i="41" s="1"/>
  <c r="F19" i="41"/>
  <c r="E19" i="41"/>
  <c r="D19" i="41"/>
  <c r="O18" i="41"/>
  <c r="P18" i="41" s="1"/>
  <c r="O17" i="41"/>
  <c r="P17" i="41" s="1"/>
  <c r="O16" i="41"/>
  <c r="P16" i="41"/>
  <c r="O15" i="41"/>
  <c r="P15" i="41"/>
  <c r="O14" i="41"/>
  <c r="P14" i="41" s="1"/>
  <c r="O13" i="41"/>
  <c r="P13" i="41" s="1"/>
  <c r="O12" i="41"/>
  <c r="P12" i="41"/>
  <c r="N11" i="41"/>
  <c r="M11" i="41"/>
  <c r="L11" i="41"/>
  <c r="K11" i="41"/>
  <c r="J11" i="41"/>
  <c r="J40" i="41" s="1"/>
  <c r="I11" i="41"/>
  <c r="H11" i="41"/>
  <c r="G11" i="41"/>
  <c r="F11" i="41"/>
  <c r="E11" i="41"/>
  <c r="D11" i="41"/>
  <c r="O10" i="41"/>
  <c r="P10" i="41" s="1"/>
  <c r="O9" i="41"/>
  <c r="P9" i="41" s="1"/>
  <c r="O8" i="41"/>
  <c r="P8" i="41"/>
  <c r="O7" i="41"/>
  <c r="P7" i="41"/>
  <c r="O6" i="41"/>
  <c r="P6" i="41"/>
  <c r="N5" i="41"/>
  <c r="N40" i="41" s="1"/>
  <c r="M5" i="41"/>
  <c r="L5" i="41"/>
  <c r="K5" i="41"/>
  <c r="K40" i="41" s="1"/>
  <c r="J5" i="41"/>
  <c r="I5" i="41"/>
  <c r="I40" i="41" s="1"/>
  <c r="H5" i="41"/>
  <c r="G5" i="41"/>
  <c r="F5" i="41"/>
  <c r="E5" i="41"/>
  <c r="D5" i="4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/>
  <c r="N37" i="39"/>
  <c r="O37" i="39" s="1"/>
  <c r="N36" i="39"/>
  <c r="O36" i="39"/>
  <c r="N35" i="39"/>
  <c r="O35" i="39"/>
  <c r="M34" i="39"/>
  <c r="L34" i="39"/>
  <c r="K34" i="39"/>
  <c r="J34" i="39"/>
  <c r="I34" i="39"/>
  <c r="H34" i="39"/>
  <c r="G34" i="39"/>
  <c r="F34" i="39"/>
  <c r="E34" i="39"/>
  <c r="D34" i="39"/>
  <c r="N33" i="39"/>
  <c r="O33" i="39"/>
  <c r="M32" i="39"/>
  <c r="L32" i="39"/>
  <c r="K32" i="39"/>
  <c r="K42" i="39" s="1"/>
  <c r="J32" i="39"/>
  <c r="I32" i="39"/>
  <c r="H32" i="39"/>
  <c r="G32" i="39"/>
  <c r="F32" i="39"/>
  <c r="E32" i="39"/>
  <c r="D32" i="39"/>
  <c r="N31" i="39"/>
  <c r="O31" i="39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/>
  <c r="N23" i="39"/>
  <c r="O23" i="39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/>
  <c r="N15" i="39"/>
  <c r="O15" i="39"/>
  <c r="N14" i="39"/>
  <c r="O14" i="39" s="1"/>
  <c r="N13" i="39"/>
  <c r="O13" i="39" s="1"/>
  <c r="N12" i="39"/>
  <c r="O12" i="39"/>
  <c r="M11" i="39"/>
  <c r="L11" i="39"/>
  <c r="K11" i="39"/>
  <c r="J11" i="39"/>
  <c r="I11" i="39"/>
  <c r="I42" i="39" s="1"/>
  <c r="H11" i="39"/>
  <c r="H42" i="39" s="1"/>
  <c r="G11" i="39"/>
  <c r="G42" i="39" s="1"/>
  <c r="F11" i="39"/>
  <c r="E11" i="39"/>
  <c r="D11" i="39"/>
  <c r="N11" i="39" s="1"/>
  <c r="O11" i="39" s="1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J42" i="39" s="1"/>
  <c r="I5" i="39"/>
  <c r="H5" i="39"/>
  <c r="G5" i="39"/>
  <c r="F5" i="39"/>
  <c r="E5" i="39"/>
  <c r="D5" i="39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M33" i="37"/>
  <c r="L33" i="37"/>
  <c r="K33" i="37"/>
  <c r="J33" i="37"/>
  <c r="I33" i="37"/>
  <c r="I42" i="37" s="1"/>
  <c r="H33" i="37"/>
  <c r="H42" i="37" s="1"/>
  <c r="G33" i="37"/>
  <c r="F33" i="37"/>
  <c r="E33" i="37"/>
  <c r="D33" i="37"/>
  <c r="N33" i="37" s="1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/>
  <c r="N16" i="37"/>
  <c r="O16" i="37" s="1"/>
  <c r="N15" i="37"/>
  <c r="O15" i="37" s="1"/>
  <c r="N14" i="37"/>
  <c r="O14" i="37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F42" i="37" s="1"/>
  <c r="E11" i="37"/>
  <c r="D11" i="37"/>
  <c r="N10" i="37"/>
  <c r="O10" i="37" s="1"/>
  <c r="N9" i="37"/>
  <c r="O9" i="37"/>
  <c r="N8" i="37"/>
  <c r="O8" i="37" s="1"/>
  <c r="N7" i="37"/>
  <c r="O7" i="37" s="1"/>
  <c r="N6" i="37"/>
  <c r="O6" i="37"/>
  <c r="M5" i="37"/>
  <c r="M42" i="37" s="1"/>
  <c r="L5" i="37"/>
  <c r="K5" i="37"/>
  <c r="J5" i="37"/>
  <c r="I5" i="37"/>
  <c r="H5" i="37"/>
  <c r="G5" i="37"/>
  <c r="F5" i="37"/>
  <c r="E5" i="37"/>
  <c r="D5" i="37"/>
  <c r="N36" i="36"/>
  <c r="O36" i="36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 s="1"/>
  <c r="N18" i="36"/>
  <c r="O18" i="36" s="1"/>
  <c r="N17" i="36"/>
  <c r="O17" i="36"/>
  <c r="N16" i="36"/>
  <c r="O16" i="36" s="1"/>
  <c r="N15" i="36"/>
  <c r="O15" i="36" s="1"/>
  <c r="N14" i="36"/>
  <c r="O14" i="36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35" i="35"/>
  <c r="O35" i="35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1" i="35" s="1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/>
  <c r="M25" i="35"/>
  <c r="L25" i="35"/>
  <c r="K25" i="35"/>
  <c r="J25" i="35"/>
  <c r="I25" i="35"/>
  <c r="H25" i="35"/>
  <c r="H36" i="35" s="1"/>
  <c r="G25" i="35"/>
  <c r="G36" i="35" s="1"/>
  <c r="F25" i="35"/>
  <c r="E25" i="35"/>
  <c r="D25" i="35"/>
  <c r="N24" i="35"/>
  <c r="O24" i="35" s="1"/>
  <c r="N23" i="35"/>
  <c r="O23" i="35" s="1"/>
  <c r="N22" i="35"/>
  <c r="O22" i="35" s="1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N13" i="35"/>
  <c r="O13" i="35"/>
  <c r="N12" i="35"/>
  <c r="O12" i="35" s="1"/>
  <c r="M11" i="35"/>
  <c r="L11" i="35"/>
  <c r="K11" i="35"/>
  <c r="J11" i="35"/>
  <c r="I11" i="35"/>
  <c r="H11" i="35"/>
  <c r="G11" i="35"/>
  <c r="F11" i="35"/>
  <c r="F36" i="35" s="1"/>
  <c r="E11" i="35"/>
  <c r="E36" i="35" s="1"/>
  <c r="D11" i="35"/>
  <c r="N11" i="35" s="1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I32" i="34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/>
  <c r="N22" i="34"/>
  <c r="O22" i="34" s="1"/>
  <c r="N21" i="34"/>
  <c r="O21" i="34" s="1"/>
  <c r="N20" i="34"/>
  <c r="O20" i="34"/>
  <c r="M19" i="34"/>
  <c r="L19" i="34"/>
  <c r="K19" i="34"/>
  <c r="J19" i="34"/>
  <c r="I19" i="34"/>
  <c r="H19" i="34"/>
  <c r="G19" i="34"/>
  <c r="F19" i="34"/>
  <c r="E19" i="34"/>
  <c r="D19" i="34"/>
  <c r="N18" i="34"/>
  <c r="O18" i="34"/>
  <c r="N17" i="34"/>
  <c r="O17" i="34" s="1"/>
  <c r="N16" i="34"/>
  <c r="O16" i="34" s="1"/>
  <c r="N15" i="34"/>
  <c r="O15" i="34"/>
  <c r="N14" i="34"/>
  <c r="O14" i="34" s="1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L32" i="34" s="1"/>
  <c r="K5" i="34"/>
  <c r="J5" i="34"/>
  <c r="J32" i="34" s="1"/>
  <c r="I5" i="34"/>
  <c r="H5" i="34"/>
  <c r="G5" i="34"/>
  <c r="F5" i="34"/>
  <c r="E5" i="34"/>
  <c r="D5" i="34"/>
  <c r="E12" i="33"/>
  <c r="F12" i="33"/>
  <c r="G12" i="33"/>
  <c r="H12" i="33"/>
  <c r="I12" i="33"/>
  <c r="J12" i="33"/>
  <c r="K12" i="33"/>
  <c r="L12" i="33"/>
  <c r="M12" i="33"/>
  <c r="D12" i="33"/>
  <c r="E7" i="33"/>
  <c r="F7" i="33"/>
  <c r="G7" i="33"/>
  <c r="H7" i="33"/>
  <c r="I7" i="33"/>
  <c r="J7" i="33"/>
  <c r="K7" i="33"/>
  <c r="L7" i="33"/>
  <c r="M7" i="33"/>
  <c r="D7" i="33"/>
  <c r="E5" i="33"/>
  <c r="E21" i="33" s="1"/>
  <c r="F5" i="33"/>
  <c r="G5" i="33"/>
  <c r="H5" i="33"/>
  <c r="I5" i="33"/>
  <c r="J5" i="33"/>
  <c r="K5" i="33"/>
  <c r="L5" i="33"/>
  <c r="M5" i="33"/>
  <c r="D5" i="33"/>
  <c r="N20" i="33"/>
  <c r="O20" i="33"/>
  <c r="E19" i="33"/>
  <c r="F19" i="33"/>
  <c r="G19" i="33"/>
  <c r="H19" i="33"/>
  <c r="I19" i="33"/>
  <c r="J19" i="33"/>
  <c r="K19" i="33"/>
  <c r="L19" i="33"/>
  <c r="M19" i="33"/>
  <c r="D19" i="33"/>
  <c r="E17" i="33"/>
  <c r="F17" i="33"/>
  <c r="G17" i="33"/>
  <c r="H17" i="33"/>
  <c r="I17" i="33"/>
  <c r="J17" i="33"/>
  <c r="K17" i="33"/>
  <c r="L17" i="33"/>
  <c r="M17" i="33"/>
  <c r="D17" i="33"/>
  <c r="N18" i="33"/>
  <c r="O18" i="33" s="1"/>
  <c r="N8" i="33"/>
  <c r="O8" i="33"/>
  <c r="N9" i="33"/>
  <c r="O9" i="33"/>
  <c r="N10" i="33"/>
  <c r="O10" i="33" s="1"/>
  <c r="N11" i="33"/>
  <c r="O11" i="33" s="1"/>
  <c r="N6" i="33"/>
  <c r="O6" i="33" s="1"/>
  <c r="N13" i="33"/>
  <c r="O13" i="33" s="1"/>
  <c r="N14" i="33"/>
  <c r="O14" i="33"/>
  <c r="N15" i="33"/>
  <c r="O15" i="33"/>
  <c r="N16" i="33"/>
  <c r="O16" i="33" s="1"/>
  <c r="K37" i="36"/>
  <c r="N32" i="36"/>
  <c r="O32" i="36" s="1"/>
  <c r="N5" i="36"/>
  <c r="O5" i="36" s="1"/>
  <c r="N39" i="37"/>
  <c r="O39" i="37" s="1"/>
  <c r="O28" i="41"/>
  <c r="P28" i="41" s="1"/>
  <c r="D42" i="39" l="1"/>
  <c r="N34" i="35"/>
  <c r="O34" i="35" s="1"/>
  <c r="N25" i="35"/>
  <c r="O25" i="35" s="1"/>
  <c r="K42" i="37"/>
  <c r="G40" i="41"/>
  <c r="H40" i="41"/>
  <c r="E42" i="39"/>
  <c r="F42" i="39"/>
  <c r="M32" i="34"/>
  <c r="N32" i="39"/>
  <c r="O32" i="39" s="1"/>
  <c r="M40" i="41"/>
  <c r="I37" i="36"/>
  <c r="G37" i="36"/>
  <c r="N11" i="37"/>
  <c r="O11" i="37" s="1"/>
  <c r="M42" i="39"/>
  <c r="N40" i="39"/>
  <c r="O40" i="39" s="1"/>
  <c r="N5" i="35"/>
  <c r="O5" i="35" s="1"/>
  <c r="O38" i="41"/>
  <c r="P38" i="41" s="1"/>
  <c r="I36" i="35"/>
  <c r="D21" i="33"/>
  <c r="N21" i="33" s="1"/>
  <c r="O21" i="33" s="1"/>
  <c r="M21" i="33"/>
  <c r="N26" i="36"/>
  <c r="O26" i="36" s="1"/>
  <c r="L21" i="33"/>
  <c r="E37" i="36"/>
  <c r="J21" i="33"/>
  <c r="I21" i="33"/>
  <c r="N35" i="36"/>
  <c r="O35" i="36" s="1"/>
  <c r="J36" i="35"/>
  <c r="J37" i="36"/>
  <c r="N34" i="39"/>
  <c r="O34" i="39" s="1"/>
  <c r="N24" i="34"/>
  <c r="O24" i="34" s="1"/>
  <c r="N29" i="35"/>
  <c r="O29" i="35" s="1"/>
  <c r="H37" i="36"/>
  <c r="G42" i="37"/>
  <c r="N12" i="33"/>
  <c r="O12" i="33" s="1"/>
  <c r="N11" i="34"/>
  <c r="O11" i="34" s="1"/>
  <c r="L36" i="35"/>
  <c r="L37" i="36"/>
  <c r="F21" i="33"/>
  <c r="K36" i="35"/>
  <c r="N5" i="39"/>
  <c r="O5" i="39" s="1"/>
  <c r="N7" i="33"/>
  <c r="O7" i="33" s="1"/>
  <c r="N29" i="34"/>
  <c r="O29" i="34" s="1"/>
  <c r="M36" i="35"/>
  <c r="N29" i="37"/>
  <c r="O29" i="37" s="1"/>
  <c r="N28" i="39"/>
  <c r="O28" i="39" s="1"/>
  <c r="N5" i="33"/>
  <c r="O5" i="33" s="1"/>
  <c r="K21" i="33"/>
  <c r="D42" i="37"/>
  <c r="H21" i="33"/>
  <c r="G21" i="33"/>
  <c r="K32" i="34"/>
  <c r="D32" i="34"/>
  <c r="G32" i="34"/>
  <c r="N19" i="34"/>
  <c r="O19" i="34" s="1"/>
  <c r="J42" i="37"/>
  <c r="N35" i="37"/>
  <c r="O35" i="37" s="1"/>
  <c r="N19" i="33"/>
  <c r="O19" i="33" s="1"/>
  <c r="E32" i="34"/>
  <c r="N32" i="34" s="1"/>
  <c r="O32" i="34" s="1"/>
  <c r="H32" i="34"/>
  <c r="N30" i="36"/>
  <c r="O30" i="36" s="1"/>
  <c r="N5" i="37"/>
  <c r="O5" i="37" s="1"/>
  <c r="N17" i="33"/>
  <c r="O17" i="33" s="1"/>
  <c r="N20" i="35"/>
  <c r="O20" i="35" s="1"/>
  <c r="F37" i="36"/>
  <c r="L42" i="39"/>
  <c r="N20" i="37"/>
  <c r="O20" i="37" s="1"/>
  <c r="F32" i="34"/>
  <c r="M37" i="36"/>
  <c r="L42" i="37"/>
  <c r="E40" i="41"/>
  <c r="O11" i="41"/>
  <c r="P11" i="41" s="1"/>
  <c r="F40" i="41"/>
  <c r="O33" i="41"/>
  <c r="P33" i="41" s="1"/>
  <c r="O42" i="42"/>
  <c r="P42" i="42" s="1"/>
  <c r="O31" i="41"/>
  <c r="P31" i="41" s="1"/>
  <c r="N5" i="34"/>
  <c r="O5" i="34" s="1"/>
  <c r="N20" i="39"/>
  <c r="O20" i="39" s="1"/>
  <c r="N11" i="36"/>
  <c r="O11" i="36" s="1"/>
  <c r="E42" i="37"/>
  <c r="D37" i="36"/>
  <c r="D36" i="35"/>
  <c r="O5" i="41"/>
  <c r="P5" i="41" s="1"/>
  <c r="L40" i="41"/>
  <c r="N36" i="35" l="1"/>
  <c r="O36" i="35" s="1"/>
  <c r="N37" i="36"/>
  <c r="O37" i="36" s="1"/>
  <c r="O40" i="41"/>
  <c r="P40" i="41" s="1"/>
  <c r="N42" i="37"/>
  <c r="O42" i="37" s="1"/>
  <c r="N42" i="39"/>
  <c r="O42" i="39" s="1"/>
</calcChain>
</file>

<file path=xl/sharedStrings.xml><?xml version="1.0" encoding="utf-8"?>
<sst xmlns="http://schemas.openxmlformats.org/spreadsheetml/2006/main" count="479" uniqueCount="92">
  <si>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</si>
  <si>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</si>
  <si>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</si>
  <si>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</si>
  <si>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</si>
  <si>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</si>
  <si>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</si>
  <si>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</si>
  <si>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Permits, Fees, and Special Assessments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</si>
  <si>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</si>
  <si>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</si>
  <si>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</si>
  <si>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</si>
  <si>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Intergovernmental Revenue</t>
  </si>
  <si>
    <t>Governmental Funds</t>
  </si>
  <si>
    <t>Proprietary Funds</t>
  </si>
  <si>
    <t>Account Total</t>
  </si>
  <si>
    <t>Fiduciary Funds</t>
  </si>
  <si>
    <t>Judgments, Fines, and Forfeits</t>
  </si>
  <si>
    <t>Total - All Account Codes</t>
  </si>
  <si>
    <t>Other Judgments, Fines, and Forfeits</t>
  </si>
  <si>
    <t>Interest and Other Earnings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</si>
  <si>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</si>
  <si>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</si>
  <si>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</si>
  <si>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</si>
  <si>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</si>
  <si>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</si>
  <si>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Compiled from data obtained from the Florida Department of Financial Services, Division of Accounting and Auditing, Bureau of Local Government.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</si>
  <si>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</si>
  <si>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</si>
  <si>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</si>
  <si>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</si>
  <si>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</si>
  <si>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Local Fiscal Year Ended September 30, 2015</t>
  </si>
  <si>
    <t>2015 Municipal Population:</t>
  </si>
  <si>
    <t>Estero Revenues Reported by Account Code and Fund Type</t>
  </si>
  <si>
    <t>Local Fiscal Year Ended September 30, 2016</t>
  </si>
  <si>
    <t>Ad Valorem Taxes</t>
  </si>
  <si>
    <t>First Local Option Fuel Tax (1 to 6 Cents)</t>
  </si>
  <si>
    <t>Second Local Option Fuel Tax (1 to 5 Cents)</t>
  </si>
  <si>
    <t>Communications Services Taxes (Chapter 202, F.S.)</t>
  </si>
  <si>
    <t>Building Permits</t>
  </si>
  <si>
    <t>Franchise Fee - Electricity</t>
  </si>
  <si>
    <t>Other Permits, Fees, and Special Assessments</t>
  </si>
  <si>
    <t>Charges for Services</t>
  </si>
  <si>
    <t>General Government - Administrative Service Fees</t>
  </si>
  <si>
    <t>General Government - Other General Government Charges and Fees</t>
  </si>
  <si>
    <t>Other Miscellaneous Revenues - Other</t>
  </si>
  <si>
    <t>2016 Municipal Population:</t>
  </si>
  <si>
    <t>Local Fiscal Year Ended September 30, 2017</t>
  </si>
  <si>
    <t>Local Option Taxes</t>
  </si>
  <si>
    <t>Franchise Fee - Solid Waste</t>
  </si>
  <si>
    <t>Physical Environment - Other Physical Environment Charges</t>
  </si>
  <si>
    <t>Other Sources</t>
  </si>
  <si>
    <t>Non-Operating - Inter-Fund Group Transfers In</t>
  </si>
  <si>
    <t>2017 Municipal Population:</t>
  </si>
  <si>
    <t>Local Fiscal Year Ended September 30, 2018</t>
  </si>
  <si>
    <t>State Shared Revenues - Transportation - Other Transportation</t>
  </si>
  <si>
    <t>2018 Municipal Population:</t>
  </si>
  <si>
    <t>Local Fiscal Year Ended September 30, 2019</t>
  </si>
  <si>
    <t>Federal Grant - Economic Environment</t>
  </si>
  <si>
    <t>State Grant - Economic Environment</t>
  </si>
  <si>
    <t>Grants from Other Local Units - Physical Environment</t>
  </si>
  <si>
    <t>Rents and Royalties</t>
  </si>
  <si>
    <t>Proceeds - Debt Proceeds</t>
  </si>
  <si>
    <t>2019 Municipal Population:</t>
  </si>
  <si>
    <t>Local Fiscal Year Ended September 30, 2020</t>
  </si>
  <si>
    <t>Sales - Disposition of Fixed Assets</t>
  </si>
  <si>
    <t>Contributions and Donations from Private Sources</t>
  </si>
  <si>
    <t>2020 Municipal Population:</t>
  </si>
  <si>
    <t>Local Fiscal Year Ended September 30, 2021</t>
  </si>
  <si>
    <t>Grants from Other Local Units - General Government</t>
  </si>
  <si>
    <t>Grants from Other Local Units - Transportation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</si>
  <si>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</si>
  <si>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</si>
  <si>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</si>
  <si>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</si>
  <si>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</si>
  <si>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</si>
  <si>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</si>
  <si>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</si>
  <si>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</si>
  <si>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</si>
  <si>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</si>
  <si>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</si>
  <si>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Fiscal Year Ended September 30, 2022</t>
  </si>
  <si>
    <t>Franchise Fee - Gas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</si>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</sst>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6C45D-54BE-456F-86C1-2FF95E75147C}">
  <sheetPr>
    <pageSetUpPr fitToPage="1"/>
  </sheetPr>
  <dimension ref="A1:ED44"/>
  <sheetViews>
    <sheetView tabSelected="1" workbookViewId="0">
      <selection sqref="A1:P1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65.81640625" style="62" bestFit="1" customWidth="1"/>
    <col min="4" max="5" width="16.81640625" style="93" customWidth="1"/>
    <col min="6" max="7" width="15.81640625" style="93" customWidth="1"/>
    <col min="8" max="8" width="13.81640625" style="93" customWidth="1"/>
    <col min="9" max="10" width="15.81640625" style="93" customWidth="1"/>
    <col min="11" max="14" width="13.81640625" style="93" customWidth="1"/>
    <col min="15" max="15" width="16.81640625" style="93" customWidth="1"/>
    <col min="16" max="16" width="13.81640625" style="62" customWidth="1"/>
    <col min="17" max="18" width="9.81640625" style="62"/>
  </cols>
  <sheetData>
    <row r="1" spans="1:134" ht="28.2">
      <c r="A1" s="101" t="s">
        <v>36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3.4" thickBot="1">
      <c r="A2" s="104" t="s">
        <v>90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22</v>
      </c>
      <c r="B3" s="108"/>
      <c r="C3" s="109"/>
      <c r="D3" s="113" t="s">
        <v>14</v>
      </c>
      <c r="E3" s="114"/>
      <c r="F3" s="114"/>
      <c r="G3" s="114"/>
      <c r="H3" s="115"/>
      <c r="I3" s="113" t="s">
        <v>15</v>
      </c>
      <c r="J3" s="115"/>
      <c r="K3" s="113" t="s">
        <v>17</v>
      </c>
      <c r="L3" s="114"/>
      <c r="M3" s="115"/>
      <c r="N3" s="49"/>
      <c r="O3" s="50"/>
      <c r="P3" s="116" t="s">
        <v>75</v>
      </c>
      <c r="Q3" s="51"/>
      <c r="R3"/>
    </row>
    <row r="4" spans="1:134" ht="32.25" customHeight="1" thickBot="1">
      <c r="A4" s="110"/>
      <c r="B4" s="111"/>
      <c r="C4" s="112"/>
      <c r="D4" s="52" t="s">
        <v>2</v>
      </c>
      <c r="E4" s="52" t="s">
        <v>23</v>
      </c>
      <c r="F4" s="52" t="s">
        <v>24</v>
      </c>
      <c r="G4" s="52" t="s">
        <v>25</v>
      </c>
      <c r="H4" s="52" t="s">
        <v>3</v>
      </c>
      <c r="I4" s="52" t="s">
        <v>4</v>
      </c>
      <c r="J4" s="53" t="s">
        <v>26</v>
      </c>
      <c r="K4" s="53" t="s">
        <v>5</v>
      </c>
      <c r="L4" s="53" t="s">
        <v>6</v>
      </c>
      <c r="M4" s="53" t="s">
        <v>76</v>
      </c>
      <c r="N4" s="53" t="s">
        <v>7</v>
      </c>
      <c r="O4" s="53" t="s">
        <v>77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78</v>
      </c>
      <c r="B5" s="57"/>
      <c r="C5" s="57"/>
      <c r="D5" s="58">
        <f>SUM(D6:D10)</f>
        <v>7409226</v>
      </c>
      <c r="E5" s="58">
        <f>SUM(E6:E10)</f>
        <v>0</v>
      </c>
      <c r="F5" s="58">
        <f>SUM(F6:F10)</f>
        <v>0</v>
      </c>
      <c r="G5" s="58">
        <f>SUM(G6:G10)</f>
        <v>465738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7874964</v>
      </c>
      <c r="P5" s="60">
        <f>(O5/P$42)</f>
        <v>209.95984749513426</v>
      </c>
      <c r="Q5" s="61"/>
    </row>
    <row r="6" spans="1:134">
      <c r="A6" s="63"/>
      <c r="B6" s="64">
        <v>311</v>
      </c>
      <c r="C6" s="65" t="s">
        <v>38</v>
      </c>
      <c r="D6" s="66">
        <v>5723923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5723923</v>
      </c>
      <c r="P6" s="67">
        <f>(O6/P$42)</f>
        <v>152.60945956754739</v>
      </c>
      <c r="Q6" s="68"/>
    </row>
    <row r="7" spans="1:134">
      <c r="A7" s="63"/>
      <c r="B7" s="64">
        <v>312.41000000000003</v>
      </c>
      <c r="C7" s="65" t="s">
        <v>79</v>
      </c>
      <c r="D7" s="66">
        <v>639884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639884</v>
      </c>
      <c r="P7" s="67">
        <f>(O7/P$42)</f>
        <v>17.060388727437545</v>
      </c>
      <c r="Q7" s="68"/>
    </row>
    <row r="8" spans="1:134">
      <c r="A8" s="63"/>
      <c r="B8" s="64">
        <v>312.43</v>
      </c>
      <c r="C8" s="65" t="s">
        <v>80</v>
      </c>
      <c r="D8" s="66">
        <v>0</v>
      </c>
      <c r="E8" s="66">
        <v>0</v>
      </c>
      <c r="F8" s="66">
        <v>0</v>
      </c>
      <c r="G8" s="66">
        <v>465738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465738</v>
      </c>
      <c r="P8" s="67">
        <f>(O8/P$42)</f>
        <v>12.417362092409418</v>
      </c>
      <c r="Q8" s="68"/>
    </row>
    <row r="9" spans="1:134">
      <c r="A9" s="63"/>
      <c r="B9" s="64">
        <v>315.10000000000002</v>
      </c>
      <c r="C9" s="65" t="s">
        <v>81</v>
      </c>
      <c r="D9" s="66">
        <v>1012911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1012911</v>
      </c>
      <c r="P9" s="67">
        <f>(O9/P$42)</f>
        <v>27.005918895139573</v>
      </c>
      <c r="Q9" s="68"/>
    </row>
    <row r="10" spans="1:134">
      <c r="A10" s="63"/>
      <c r="B10" s="64">
        <v>316</v>
      </c>
      <c r="C10" s="65" t="s">
        <v>29</v>
      </c>
      <c r="D10" s="66">
        <v>32508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32508</v>
      </c>
      <c r="P10" s="67">
        <f>(O10/P$42)</f>
        <v>0.86671821260031456</v>
      </c>
      <c r="Q10" s="68"/>
    </row>
    <row r="11" spans="1:134" ht="15.6">
      <c r="A11" s="69" t="s">
        <v>8</v>
      </c>
      <c r="B11" s="70"/>
      <c r="C11" s="71"/>
      <c r="D11" s="72">
        <f>SUM(D12:D19)</f>
        <v>3159264</v>
      </c>
      <c r="E11" s="72">
        <f>SUM(E12:E19)</f>
        <v>1457555</v>
      </c>
      <c r="F11" s="72">
        <f>SUM(F12:F19)</f>
        <v>0</v>
      </c>
      <c r="G11" s="72">
        <f>SUM(G12:G19)</f>
        <v>4094405</v>
      </c>
      <c r="H11" s="72">
        <f>SUM(H12:H19)</f>
        <v>0</v>
      </c>
      <c r="I11" s="72">
        <f>SUM(I12:I19)</f>
        <v>0</v>
      </c>
      <c r="J11" s="72">
        <f>SUM(J12:J19)</f>
        <v>0</v>
      </c>
      <c r="K11" s="72">
        <f>SUM(K12:K19)</f>
        <v>0</v>
      </c>
      <c r="L11" s="72">
        <f>SUM(L12:L19)</f>
        <v>0</v>
      </c>
      <c r="M11" s="72">
        <f>SUM(M12:M19)</f>
        <v>0</v>
      </c>
      <c r="N11" s="72">
        <f>SUM(N12:N19)</f>
        <v>0</v>
      </c>
      <c r="O11" s="73">
        <f>SUM(D11:N11)</f>
        <v>8711224</v>
      </c>
      <c r="P11" s="74">
        <f>(O11/P$42)</f>
        <v>232.25595222225184</v>
      </c>
      <c r="Q11" s="75"/>
    </row>
    <row r="12" spans="1:134">
      <c r="A12" s="63"/>
      <c r="B12" s="64">
        <v>322</v>
      </c>
      <c r="C12" s="65" t="s">
        <v>82</v>
      </c>
      <c r="D12" s="66">
        <v>200</v>
      </c>
      <c r="E12" s="66">
        <v>1457555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1457755</v>
      </c>
      <c r="P12" s="67">
        <f>(O12/P$42)</f>
        <v>38.866211640493773</v>
      </c>
      <c r="Q12" s="68"/>
    </row>
    <row r="13" spans="1:134">
      <c r="A13" s="63"/>
      <c r="B13" s="64">
        <v>323.10000000000002</v>
      </c>
      <c r="C13" s="65" t="s">
        <v>43</v>
      </c>
      <c r="D13" s="66">
        <v>2887780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9" si="1">SUM(D13:N13)</f>
        <v>2887780</v>
      </c>
      <c r="P13" s="67">
        <f>(O13/P$42)</f>
        <v>76.993094622337168</v>
      </c>
      <c r="Q13" s="68"/>
    </row>
    <row r="14" spans="1:134">
      <c r="A14" s="63"/>
      <c r="B14" s="64">
        <v>323.39999999999998</v>
      </c>
      <c r="C14" s="65" t="s">
        <v>87</v>
      </c>
      <c r="D14" s="66">
        <v>134354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134354</v>
      </c>
      <c r="P14" s="67">
        <f>(O14/P$42)</f>
        <v>3.582104673794225</v>
      </c>
      <c r="Q14" s="68"/>
    </row>
    <row r="15" spans="1:134">
      <c r="A15" s="63"/>
      <c r="B15" s="64">
        <v>323.7</v>
      </c>
      <c r="C15" s="65" t="s">
        <v>52</v>
      </c>
      <c r="D15" s="66">
        <v>136930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136930</v>
      </c>
      <c r="P15" s="67">
        <f>(O15/P$42)</f>
        <v>3.6507851867651371</v>
      </c>
      <c r="Q15" s="68"/>
    </row>
    <row r="16" spans="1:134">
      <c r="A16" s="63"/>
      <c r="B16" s="64">
        <v>324.31</v>
      </c>
      <c r="C16" s="65" t="s">
        <v>9</v>
      </c>
      <c r="D16" s="66">
        <v>0</v>
      </c>
      <c r="E16" s="66">
        <v>0</v>
      </c>
      <c r="F16" s="66">
        <v>0</v>
      </c>
      <c r="G16" s="66">
        <v>3015550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3015550</v>
      </c>
      <c r="P16" s="67">
        <f>(O16/P$42)</f>
        <v>80.399658730370334</v>
      </c>
      <c r="Q16" s="68"/>
    </row>
    <row r="17" spans="1:17">
      <c r="A17" s="63"/>
      <c r="B17" s="64">
        <v>324.32</v>
      </c>
      <c r="C17" s="65" t="s">
        <v>10</v>
      </c>
      <c r="D17" s="66">
        <v>0</v>
      </c>
      <c r="E17" s="66">
        <v>0</v>
      </c>
      <c r="F17" s="66">
        <v>0</v>
      </c>
      <c r="G17" s="66">
        <v>575866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575866</v>
      </c>
      <c r="P17" s="67">
        <f>(O17/P$42)</f>
        <v>15.353560668675181</v>
      </c>
      <c r="Q17" s="68"/>
    </row>
    <row r="18" spans="1:17">
      <c r="A18" s="63"/>
      <c r="B18" s="64">
        <v>324.61</v>
      </c>
      <c r="C18" s="65" t="s">
        <v>11</v>
      </c>
      <c r="D18" s="66">
        <v>0</v>
      </c>
      <c r="E18" s="66">
        <v>0</v>
      </c>
      <c r="F18" s="66">
        <v>0</v>
      </c>
      <c r="G18" s="66">
        <v>382215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382215</v>
      </c>
      <c r="P18" s="67">
        <f>(O18/P$42)</f>
        <v>10.1904977737489</v>
      </c>
      <c r="Q18" s="68"/>
    </row>
    <row r="19" spans="1:17">
      <c r="A19" s="63"/>
      <c r="B19" s="64">
        <v>324.62</v>
      </c>
      <c r="C19" s="65" t="s">
        <v>12</v>
      </c>
      <c r="D19" s="66">
        <v>0</v>
      </c>
      <c r="E19" s="66">
        <v>0</v>
      </c>
      <c r="F19" s="66">
        <v>0</v>
      </c>
      <c r="G19" s="66">
        <v>120774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120774</v>
      </c>
      <c r="P19" s="67">
        <f>(O19/P$42)</f>
        <v>3.2200389260671343</v>
      </c>
      <c r="Q19" s="68"/>
    </row>
    <row r="20" spans="1:17" ht="15.6">
      <c r="A20" s="69" t="s">
        <v>83</v>
      </c>
      <c r="B20" s="70"/>
      <c r="C20" s="71"/>
      <c r="D20" s="72">
        <f>SUM(D21:D27)</f>
        <v>12218737</v>
      </c>
      <c r="E20" s="72">
        <f>SUM(E21:E27)</f>
        <v>321004</v>
      </c>
      <c r="F20" s="72">
        <f>SUM(F21:F27)</f>
        <v>0</v>
      </c>
      <c r="G20" s="72">
        <f>SUM(G21:G27)</f>
        <v>0</v>
      </c>
      <c r="H20" s="72">
        <f>SUM(H21:H27)</f>
        <v>0</v>
      </c>
      <c r="I20" s="72">
        <f>SUM(I21:I27)</f>
        <v>0</v>
      </c>
      <c r="J20" s="72">
        <f>SUM(J21:J27)</f>
        <v>0</v>
      </c>
      <c r="K20" s="72">
        <f>SUM(K21:K27)</f>
        <v>0</v>
      </c>
      <c r="L20" s="72">
        <f>SUM(L21:L27)</f>
        <v>0</v>
      </c>
      <c r="M20" s="72">
        <f>SUM(M21:M27)</f>
        <v>0</v>
      </c>
      <c r="N20" s="72">
        <f>SUM(N21:N27)</f>
        <v>0</v>
      </c>
      <c r="O20" s="73">
        <f>SUM(D20:N20)</f>
        <v>12539741</v>
      </c>
      <c r="P20" s="74">
        <f>(O20/P$42)</f>
        <v>334.33068493881143</v>
      </c>
      <c r="Q20" s="75"/>
    </row>
    <row r="21" spans="1:17">
      <c r="A21" s="63"/>
      <c r="B21" s="64">
        <v>331.51</v>
      </c>
      <c r="C21" s="65" t="s">
        <v>88</v>
      </c>
      <c r="D21" s="66">
        <v>6921760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5" si="2">SUM(D21:N21)</f>
        <v>6921760</v>
      </c>
      <c r="P21" s="67">
        <f>(O21/P$42)</f>
        <v>184.54581811395207</v>
      </c>
      <c r="Q21" s="68"/>
    </row>
    <row r="22" spans="1:17">
      <c r="A22" s="63"/>
      <c r="B22" s="64">
        <v>335.125</v>
      </c>
      <c r="C22" s="65" t="s">
        <v>84</v>
      </c>
      <c r="D22" s="66">
        <v>826154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826154</v>
      </c>
      <c r="P22" s="67">
        <f>(O22/P$42)</f>
        <v>22.0266616898179</v>
      </c>
      <c r="Q22" s="68"/>
    </row>
    <row r="23" spans="1:17">
      <c r="A23" s="63"/>
      <c r="B23" s="64">
        <v>335.14</v>
      </c>
      <c r="C23" s="65" t="s">
        <v>31</v>
      </c>
      <c r="D23" s="66">
        <v>3720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3720</v>
      </c>
      <c r="P23" s="67">
        <f>(O23/P$42)</f>
        <v>9.9181486122590451E-2</v>
      </c>
      <c r="Q23" s="68"/>
    </row>
    <row r="24" spans="1:17">
      <c r="A24" s="63"/>
      <c r="B24" s="64">
        <v>335.15</v>
      </c>
      <c r="C24" s="65" t="s">
        <v>32</v>
      </c>
      <c r="D24" s="66">
        <v>29527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29527</v>
      </c>
      <c r="P24" s="67">
        <f>(O24/P$42)</f>
        <v>0.78723971525315273</v>
      </c>
      <c r="Q24" s="68"/>
    </row>
    <row r="25" spans="1:17">
      <c r="A25" s="63"/>
      <c r="B25" s="64">
        <v>335.18</v>
      </c>
      <c r="C25" s="65" t="s">
        <v>85</v>
      </c>
      <c r="D25" s="66">
        <v>4229616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4229616</v>
      </c>
      <c r="P25" s="67">
        <f>(O25/P$42)</f>
        <v>112.76870984082971</v>
      </c>
      <c r="Q25" s="68"/>
    </row>
    <row r="26" spans="1:17">
      <c r="A26" s="63"/>
      <c r="B26" s="64">
        <v>335.48</v>
      </c>
      <c r="C26" s="65" t="s">
        <v>58</v>
      </c>
      <c r="D26" s="66">
        <v>207960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27" si="3">SUM(D26:N26)</f>
        <v>207960</v>
      </c>
      <c r="P26" s="67">
        <f>(O26/P$42)</f>
        <v>5.5445650145306207</v>
      </c>
      <c r="Q26" s="68"/>
    </row>
    <row r="27" spans="1:17">
      <c r="A27" s="63"/>
      <c r="B27" s="64">
        <v>337.1</v>
      </c>
      <c r="C27" s="65" t="s">
        <v>72</v>
      </c>
      <c r="D27" s="66">
        <v>0</v>
      </c>
      <c r="E27" s="66">
        <v>321004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3"/>
        <v>321004</v>
      </c>
      <c r="P27" s="67">
        <f>(O27/P$42)</f>
        <v>8.5585090783053825</v>
      </c>
      <c r="Q27" s="68"/>
    </row>
    <row r="28" spans="1:17" ht="15.6">
      <c r="A28" s="69" t="s">
        <v>45</v>
      </c>
      <c r="B28" s="70"/>
      <c r="C28" s="71"/>
      <c r="D28" s="72">
        <f>SUM(D29:D30)</f>
        <v>542340</v>
      </c>
      <c r="E28" s="72">
        <f>SUM(E29:E30)</f>
        <v>0</v>
      </c>
      <c r="F28" s="72">
        <f>SUM(F29:F30)</f>
        <v>0</v>
      </c>
      <c r="G28" s="72">
        <f>SUM(G29:G30)</f>
        <v>0</v>
      </c>
      <c r="H28" s="72">
        <f>SUM(H29:H30)</f>
        <v>0</v>
      </c>
      <c r="I28" s="72">
        <f>SUM(I29:I30)</f>
        <v>0</v>
      </c>
      <c r="J28" s="72">
        <f>SUM(J29:J30)</f>
        <v>0</v>
      </c>
      <c r="K28" s="72">
        <f>SUM(K29:K30)</f>
        <v>0</v>
      </c>
      <c r="L28" s="72">
        <f>SUM(L29:L30)</f>
        <v>0</v>
      </c>
      <c r="M28" s="72">
        <f>SUM(M29:M30)</f>
        <v>0</v>
      </c>
      <c r="N28" s="72">
        <f>SUM(N29:N30)</f>
        <v>0</v>
      </c>
      <c r="O28" s="72">
        <f>SUM(D28:N28)</f>
        <v>542340</v>
      </c>
      <c r="P28" s="74">
        <f>(O28/P$42)</f>
        <v>14.459700855840243</v>
      </c>
      <c r="Q28" s="75"/>
    </row>
    <row r="29" spans="1:17">
      <c r="A29" s="63"/>
      <c r="B29" s="64">
        <v>341.9</v>
      </c>
      <c r="C29" s="65" t="s">
        <v>47</v>
      </c>
      <c r="D29" s="66">
        <v>143903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0" si="4">SUM(D29:N29)</f>
        <v>143903</v>
      </c>
      <c r="P29" s="67">
        <f>(O29/P$42)</f>
        <v>3.8366971498653584</v>
      </c>
      <c r="Q29" s="68"/>
    </row>
    <row r="30" spans="1:17">
      <c r="A30" s="63"/>
      <c r="B30" s="64">
        <v>343.9</v>
      </c>
      <c r="C30" s="65" t="s">
        <v>53</v>
      </c>
      <c r="D30" s="66">
        <v>398437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398437</v>
      </c>
      <c r="P30" s="67">
        <f>(O30/P$42)</f>
        <v>10.623003705974885</v>
      </c>
      <c r="Q30" s="68"/>
    </row>
    <row r="31" spans="1:17" ht="15.6">
      <c r="A31" s="69" t="s">
        <v>18</v>
      </c>
      <c r="B31" s="70"/>
      <c r="C31" s="71"/>
      <c r="D31" s="72">
        <f>SUM(D32:D32)</f>
        <v>217</v>
      </c>
      <c r="E31" s="72">
        <f>SUM(E32:E32)</f>
        <v>0</v>
      </c>
      <c r="F31" s="72">
        <f>SUM(F32:F32)</f>
        <v>0</v>
      </c>
      <c r="G31" s="72">
        <f>SUM(G32:G32)</f>
        <v>0</v>
      </c>
      <c r="H31" s="72">
        <f>SUM(H32:H32)</f>
        <v>0</v>
      </c>
      <c r="I31" s="72">
        <f>SUM(I32:I32)</f>
        <v>0</v>
      </c>
      <c r="J31" s="72">
        <f>SUM(J32:J32)</f>
        <v>0</v>
      </c>
      <c r="K31" s="72">
        <f>SUM(K32:K32)</f>
        <v>0</v>
      </c>
      <c r="L31" s="72">
        <f>SUM(L32:L32)</f>
        <v>0</v>
      </c>
      <c r="M31" s="72">
        <f>SUM(M32:M32)</f>
        <v>0</v>
      </c>
      <c r="N31" s="72">
        <f>SUM(N32:N32)</f>
        <v>0</v>
      </c>
      <c r="O31" s="72">
        <f>SUM(D31:N31)</f>
        <v>217</v>
      </c>
      <c r="P31" s="74">
        <f>(O31/P$42)</f>
        <v>5.7855866904844427E-3</v>
      </c>
      <c r="Q31" s="75"/>
    </row>
    <row r="32" spans="1:17">
      <c r="A32" s="76"/>
      <c r="B32" s="77">
        <v>359</v>
      </c>
      <c r="C32" s="78" t="s">
        <v>20</v>
      </c>
      <c r="D32" s="66">
        <v>217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" si="5">SUM(D32:N32)</f>
        <v>217</v>
      </c>
      <c r="P32" s="67">
        <f>(O32/P$42)</f>
        <v>5.7855866904844427E-3</v>
      </c>
      <c r="Q32" s="68"/>
    </row>
    <row r="33" spans="1:120" ht="15.6">
      <c r="A33" s="69" t="s">
        <v>1</v>
      </c>
      <c r="B33" s="70"/>
      <c r="C33" s="71"/>
      <c r="D33" s="72">
        <f>SUM(D34:D37)</f>
        <v>1038495</v>
      </c>
      <c r="E33" s="72">
        <f>SUM(E34:E37)</f>
        <v>25671</v>
      </c>
      <c r="F33" s="72">
        <f>SUM(F34:F37)</f>
        <v>0</v>
      </c>
      <c r="G33" s="72">
        <f>SUM(G34:G37)</f>
        <v>397530</v>
      </c>
      <c r="H33" s="72">
        <f>SUM(H34:H37)</f>
        <v>0</v>
      </c>
      <c r="I33" s="72">
        <f>SUM(I34:I37)</f>
        <v>0</v>
      </c>
      <c r="J33" s="72">
        <f>SUM(J34:J37)</f>
        <v>0</v>
      </c>
      <c r="K33" s="72">
        <f>SUM(K34:K37)</f>
        <v>0</v>
      </c>
      <c r="L33" s="72">
        <f>SUM(L34:L37)</f>
        <v>0</v>
      </c>
      <c r="M33" s="72">
        <f>SUM(M34:M37)</f>
        <v>0</v>
      </c>
      <c r="N33" s="72">
        <f>SUM(N34:N37)</f>
        <v>0</v>
      </c>
      <c r="O33" s="72">
        <f>SUM(D33:N33)</f>
        <v>1461696</v>
      </c>
      <c r="P33" s="74">
        <f>(O33/P$42)</f>
        <v>38.971285360066119</v>
      </c>
      <c r="Q33" s="75"/>
    </row>
    <row r="34" spans="1:120">
      <c r="A34" s="63"/>
      <c r="B34" s="64">
        <v>361.1</v>
      </c>
      <c r="C34" s="65" t="s">
        <v>21</v>
      </c>
      <c r="D34" s="66">
        <v>893941</v>
      </c>
      <c r="E34" s="66">
        <v>20428</v>
      </c>
      <c r="F34" s="66">
        <v>0</v>
      </c>
      <c r="G34" s="66">
        <v>377617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>SUM(D34:N34)</f>
        <v>1291986</v>
      </c>
      <c r="P34" s="67">
        <f>(O34/P$42)</f>
        <v>34.446529981070199</v>
      </c>
      <c r="Q34" s="68"/>
    </row>
    <row r="35" spans="1:120">
      <c r="A35" s="63"/>
      <c r="B35" s="64">
        <v>362</v>
      </c>
      <c r="C35" s="65" t="s">
        <v>64</v>
      </c>
      <c r="D35" s="66">
        <v>36000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:O39" si="6">SUM(D35:N35)</f>
        <v>36000</v>
      </c>
      <c r="P35" s="67">
        <f>(O35/P$42)</f>
        <v>0.9598208334444237</v>
      </c>
      <c r="Q35" s="68"/>
    </row>
    <row r="36" spans="1:120">
      <c r="A36" s="63"/>
      <c r="B36" s="64">
        <v>366</v>
      </c>
      <c r="C36" s="65" t="s">
        <v>69</v>
      </c>
      <c r="D36" s="66">
        <v>0</v>
      </c>
      <c r="E36" s="66">
        <v>0</v>
      </c>
      <c r="F36" s="66">
        <v>0</v>
      </c>
      <c r="G36" s="66">
        <v>19913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6"/>
        <v>19913</v>
      </c>
      <c r="P36" s="67">
        <f>(O36/P$42)</f>
        <v>0.53091422934385579</v>
      </c>
      <c r="Q36" s="68"/>
    </row>
    <row r="37" spans="1:120">
      <c r="A37" s="63"/>
      <c r="B37" s="64">
        <v>369.9</v>
      </c>
      <c r="C37" s="65" t="s">
        <v>48</v>
      </c>
      <c r="D37" s="66">
        <v>108554</v>
      </c>
      <c r="E37" s="66">
        <v>5243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113797</v>
      </c>
      <c r="P37" s="67">
        <f>(O37/P$42)</f>
        <v>3.0340203162076413</v>
      </c>
      <c r="Q37" s="68"/>
    </row>
    <row r="38" spans="1:120" ht="15.6">
      <c r="A38" s="69" t="s">
        <v>54</v>
      </c>
      <c r="B38" s="70"/>
      <c r="C38" s="71"/>
      <c r="D38" s="72">
        <f>SUM(D39:D39)</f>
        <v>0</v>
      </c>
      <c r="E38" s="72">
        <f>SUM(E39:E39)</f>
        <v>0</v>
      </c>
      <c r="F38" s="72">
        <f>SUM(F39:F39)</f>
        <v>0</v>
      </c>
      <c r="G38" s="72">
        <f>SUM(G39:G39)</f>
        <v>3620030</v>
      </c>
      <c r="H38" s="72">
        <f>SUM(H39:H39)</f>
        <v>0</v>
      </c>
      <c r="I38" s="72">
        <f>SUM(I39:I39)</f>
        <v>0</v>
      </c>
      <c r="J38" s="72">
        <f>SUM(J39:J39)</f>
        <v>0</v>
      </c>
      <c r="K38" s="72">
        <f>SUM(K39:K39)</f>
        <v>0</v>
      </c>
      <c r="L38" s="72">
        <f>SUM(L39:L39)</f>
        <v>0</v>
      </c>
      <c r="M38" s="72">
        <f>SUM(M39:M39)</f>
        <v>0</v>
      </c>
      <c r="N38" s="72">
        <f>SUM(N39:N39)</f>
        <v>0</v>
      </c>
      <c r="O38" s="72">
        <f t="shared" si="6"/>
        <v>3620030</v>
      </c>
      <c r="P38" s="74">
        <f>(O38/P$42)</f>
        <v>96.516116991494926</v>
      </c>
      <c r="Q38" s="68"/>
    </row>
    <row r="39" spans="1:120" ht="15.6" thickBot="1">
      <c r="A39" s="63"/>
      <c r="B39" s="64">
        <v>381</v>
      </c>
      <c r="C39" s="65" t="s">
        <v>55</v>
      </c>
      <c r="D39" s="66">
        <v>0</v>
      </c>
      <c r="E39" s="66">
        <v>0</v>
      </c>
      <c r="F39" s="66">
        <v>0</v>
      </c>
      <c r="G39" s="66">
        <v>3620030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6"/>
        <v>3620030</v>
      </c>
      <c r="P39" s="67">
        <f>(O39/P$42)</f>
        <v>96.516116991494926</v>
      </c>
      <c r="Q39" s="68"/>
    </row>
    <row r="40" spans="1:120" ht="16.2" thickBot="1">
      <c r="A40" s="79" t="s">
        <v>19</v>
      </c>
      <c r="B40" s="80"/>
      <c r="C40" s="81"/>
      <c r="D40" s="82">
        <f>SUM(D5,D11,D20,D28,D31,D33,D38)</f>
        <v>24368279</v>
      </c>
      <c r="E40" s="82">
        <f>SUM(E5,E11,E20,E28,E31,E33,E38)</f>
        <v>1804230</v>
      </c>
      <c r="F40" s="82">
        <f>SUM(F5,F11,F20,F28,F31,F33,F38)</f>
        <v>0</v>
      </c>
      <c r="G40" s="82">
        <f>SUM(G5,G11,G20,G28,G31,G33,G38)</f>
        <v>8577703</v>
      </c>
      <c r="H40" s="82">
        <f>SUM(H5,H11,H20,H28,H31,H33,H38)</f>
        <v>0</v>
      </c>
      <c r="I40" s="82">
        <f>SUM(I5,I11,I20,I28,I31,I33,I38)</f>
        <v>0</v>
      </c>
      <c r="J40" s="82">
        <f>SUM(J5,J11,J20,J28,J31,J33,J38)</f>
        <v>0</v>
      </c>
      <c r="K40" s="82">
        <f>SUM(K5,K11,K20,K28,K31,K33,K38)</f>
        <v>0</v>
      </c>
      <c r="L40" s="82">
        <f>SUM(L5,L11,L20,L28,L31,L33,L38)</f>
        <v>0</v>
      </c>
      <c r="M40" s="82">
        <f>SUM(M5,M11,M20,M28,M31,M33,M38)</f>
        <v>0</v>
      </c>
      <c r="N40" s="82">
        <f>SUM(N5,N11,N20,N28,N31,N33,N38)</f>
        <v>0</v>
      </c>
      <c r="O40" s="82">
        <f>SUM(D40:N40)</f>
        <v>34750212</v>
      </c>
      <c r="P40" s="83">
        <f>(O40/P$42)</f>
        <v>926.49937345028923</v>
      </c>
      <c r="Q40" s="61"/>
      <c r="R40" s="84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</row>
    <row r="41" spans="1:120">
      <c r="A41" s="85"/>
      <c r="B41" s="86"/>
      <c r="C41" s="86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8"/>
    </row>
    <row r="42" spans="1:120">
      <c r="A42" s="89"/>
      <c r="B42" s="90"/>
      <c r="C42" s="90"/>
      <c r="D42" s="91"/>
      <c r="E42" s="91"/>
      <c r="F42" s="91"/>
      <c r="G42" s="91"/>
      <c r="H42" s="91"/>
      <c r="I42" s="91"/>
      <c r="J42" s="91"/>
      <c r="K42" s="91"/>
      <c r="L42" s="91"/>
      <c r="M42" s="94" t="s">
        <v>91</v>
      </c>
      <c r="N42" s="94"/>
      <c r="O42" s="94"/>
      <c r="P42" s="92">
        <v>37507</v>
      </c>
    </row>
    <row r="43" spans="1:120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20" ht="15.75" customHeight="1" thickBot="1">
      <c r="A44" s="98" t="s">
        <v>28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6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22</v>
      </c>
      <c r="B3" s="108"/>
      <c r="C3" s="109"/>
      <c r="D3" s="128" t="s">
        <v>14</v>
      </c>
      <c r="E3" s="129"/>
      <c r="F3" s="129"/>
      <c r="G3" s="129"/>
      <c r="H3" s="130"/>
      <c r="I3" s="128" t="s">
        <v>15</v>
      </c>
      <c r="J3" s="130"/>
      <c r="K3" s="128" t="s">
        <v>17</v>
      </c>
      <c r="L3" s="129"/>
      <c r="M3" s="130"/>
      <c r="N3" s="36"/>
      <c r="O3" s="37"/>
      <c r="P3" s="131" t="s">
        <v>75</v>
      </c>
      <c r="Q3" s="11"/>
      <c r="R3"/>
    </row>
    <row r="4" spans="1:134" ht="32.25" customHeight="1" thickBot="1">
      <c r="A4" s="110"/>
      <c r="B4" s="111"/>
      <c r="C4" s="112"/>
      <c r="D4" s="34" t="s">
        <v>2</v>
      </c>
      <c r="E4" s="34" t="s">
        <v>23</v>
      </c>
      <c r="F4" s="34" t="s">
        <v>24</v>
      </c>
      <c r="G4" s="34" t="s">
        <v>25</v>
      </c>
      <c r="H4" s="34" t="s">
        <v>3</v>
      </c>
      <c r="I4" s="34" t="s">
        <v>4</v>
      </c>
      <c r="J4" s="35" t="s">
        <v>26</v>
      </c>
      <c r="K4" s="35" t="s">
        <v>5</v>
      </c>
      <c r="L4" s="35" t="s">
        <v>6</v>
      </c>
      <c r="M4" s="35" t="s">
        <v>76</v>
      </c>
      <c r="N4" s="35" t="s">
        <v>7</v>
      </c>
      <c r="O4" s="35" t="s">
        <v>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78</v>
      </c>
      <c r="B5" s="26"/>
      <c r="C5" s="26"/>
      <c r="D5" s="27">
        <f t="shared" ref="D5:N5" si="0">SUM(D6:D10)</f>
        <v>6845919</v>
      </c>
      <c r="E5" s="27">
        <f t="shared" si="0"/>
        <v>0</v>
      </c>
      <c r="F5" s="27">
        <f t="shared" si="0"/>
        <v>0</v>
      </c>
      <c r="G5" s="27">
        <f t="shared" si="0"/>
        <v>410830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7256749</v>
      </c>
      <c r="P5" s="33">
        <f t="shared" ref="P5:P42" si="1">(O5/P$44)</f>
        <v>191.76441520004229</v>
      </c>
      <c r="Q5" s="6"/>
    </row>
    <row r="6" spans="1:134">
      <c r="A6" s="12"/>
      <c r="B6" s="25">
        <v>311</v>
      </c>
      <c r="C6" s="20" t="s">
        <v>38</v>
      </c>
      <c r="D6" s="46">
        <v>5280762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5280762</v>
      </c>
      <c r="P6" s="47">
        <f t="shared" si="1"/>
        <v>139.54764547328367</v>
      </c>
      <c r="Q6" s="9"/>
    </row>
    <row r="7" spans="1:134">
      <c r="A7" s="12"/>
      <c r="B7" s="25">
        <v>312.41000000000003</v>
      </c>
      <c r="C7" s="20" t="s">
        <v>79</v>
      </c>
      <c r="D7" s="46">
        <v>571663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571663</v>
      </c>
      <c r="P7" s="47">
        <f t="shared" si="1"/>
        <v>15.10657470535384</v>
      </c>
      <c r="Q7" s="9"/>
    </row>
    <row r="8" spans="1:134">
      <c r="A8" s="12"/>
      <c r="B8" s="25">
        <v>312.43</v>
      </c>
      <c r="C8" s="20" t="s">
        <v>80</v>
      </c>
      <c r="D8" s="46">
        <v>0</v>
      </c>
      <c r="E8" s="46">
        <v>0</v>
      </c>
      <c r="F8" s="46">
        <v>0</v>
      </c>
      <c r="G8" s="46">
        <v>410830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410830</v>
      </c>
      <c r="P8" s="47">
        <f t="shared" si="1"/>
        <v>10.856455789863116</v>
      </c>
      <c r="Q8" s="9"/>
    </row>
    <row r="9" spans="1:134">
      <c r="A9" s="12"/>
      <c r="B9" s="25">
        <v>315.10000000000002</v>
      </c>
      <c r="C9" s="20" t="s">
        <v>81</v>
      </c>
      <c r="D9" s="46">
        <v>972497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972497</v>
      </c>
      <c r="P9" s="47">
        <f t="shared" si="1"/>
        <v>25.698879551820728</v>
      </c>
      <c r="Q9" s="9"/>
    </row>
    <row r="10" spans="1:134">
      <c r="A10" s="12"/>
      <c r="B10" s="25">
        <v>316</v>
      </c>
      <c r="C10" s="20" t="s">
        <v>29</v>
      </c>
      <c r="D10" s="46">
        <v>20997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20997</v>
      </c>
      <c r="P10" s="47">
        <f t="shared" si="1"/>
        <v>0.55485967972094496</v>
      </c>
      <c r="Q10" s="9"/>
    </row>
    <row r="11" spans="1:134" ht="15.6">
      <c r="A11" s="29" t="s">
        <v>8</v>
      </c>
      <c r="B11" s="30"/>
      <c r="C11" s="31"/>
      <c r="D11" s="32">
        <f t="shared" ref="D11:N11" si="3">SUM(D12:D19)</f>
        <v>2672212</v>
      </c>
      <c r="E11" s="32">
        <f t="shared" si="3"/>
        <v>1150596</v>
      </c>
      <c r="F11" s="32">
        <f t="shared" si="3"/>
        <v>0</v>
      </c>
      <c r="G11" s="32">
        <f t="shared" si="3"/>
        <v>1977097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5799905</v>
      </c>
      <c r="P11" s="45">
        <f t="shared" si="1"/>
        <v>153.26634427355847</v>
      </c>
      <c r="Q11" s="10"/>
    </row>
    <row r="12" spans="1:134">
      <c r="A12" s="12"/>
      <c r="B12" s="25">
        <v>322</v>
      </c>
      <c r="C12" s="20" t="s">
        <v>82</v>
      </c>
      <c r="D12" s="46">
        <v>1450</v>
      </c>
      <c r="E12" s="46">
        <v>1150596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1152046</v>
      </c>
      <c r="P12" s="47">
        <f t="shared" si="1"/>
        <v>30.443581206067332</v>
      </c>
      <c r="Q12" s="9"/>
    </row>
    <row r="13" spans="1:134">
      <c r="A13" s="12"/>
      <c r="B13" s="25">
        <v>323.10000000000002</v>
      </c>
      <c r="C13" s="20" t="s">
        <v>43</v>
      </c>
      <c r="D13" s="46">
        <v>2523131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9" si="4">SUM(D13:N13)</f>
        <v>2523131</v>
      </c>
      <c r="P13" s="47">
        <f t="shared" si="1"/>
        <v>66.675413561651069</v>
      </c>
      <c r="Q13" s="9"/>
    </row>
    <row r="14" spans="1:134">
      <c r="A14" s="12"/>
      <c r="B14" s="25">
        <v>323.39999999999998</v>
      </c>
      <c r="C14" s="20" t="s">
        <v>87</v>
      </c>
      <c r="D14" s="46">
        <v>18457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18457</v>
      </c>
      <c r="P14" s="47">
        <f t="shared" si="1"/>
        <v>0.48773849162306432</v>
      </c>
      <c r="Q14" s="9"/>
    </row>
    <row r="15" spans="1:134">
      <c r="A15" s="12"/>
      <c r="B15" s="25">
        <v>323.7</v>
      </c>
      <c r="C15" s="20" t="s">
        <v>52</v>
      </c>
      <c r="D15" s="46">
        <v>129174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129174</v>
      </c>
      <c r="P15" s="47">
        <f t="shared" si="1"/>
        <v>3.4135087997463138</v>
      </c>
      <c r="Q15" s="9"/>
    </row>
    <row r="16" spans="1:134">
      <c r="A16" s="12"/>
      <c r="B16" s="25">
        <v>324.31</v>
      </c>
      <c r="C16" s="20" t="s">
        <v>9</v>
      </c>
      <c r="D16" s="46">
        <v>0</v>
      </c>
      <c r="E16" s="46">
        <v>0</v>
      </c>
      <c r="F16" s="46">
        <v>0</v>
      </c>
      <c r="G16" s="46">
        <v>1088534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1088534</v>
      </c>
      <c r="P16" s="47">
        <f t="shared" si="1"/>
        <v>28.765234395645052</v>
      </c>
      <c r="Q16" s="9"/>
    </row>
    <row r="17" spans="1:17">
      <c r="A17" s="12"/>
      <c r="B17" s="25">
        <v>324.32</v>
      </c>
      <c r="C17" s="20" t="s">
        <v>10</v>
      </c>
      <c r="D17" s="46">
        <v>0</v>
      </c>
      <c r="E17" s="46">
        <v>0</v>
      </c>
      <c r="F17" s="46">
        <v>0</v>
      </c>
      <c r="G17" s="46">
        <v>625881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625881</v>
      </c>
      <c r="P17" s="47">
        <f t="shared" si="1"/>
        <v>16.539321388932933</v>
      </c>
      <c r="Q17" s="9"/>
    </row>
    <row r="18" spans="1:17">
      <c r="A18" s="12"/>
      <c r="B18" s="25">
        <v>324.61</v>
      </c>
      <c r="C18" s="20" t="s">
        <v>11</v>
      </c>
      <c r="D18" s="46">
        <v>0</v>
      </c>
      <c r="E18" s="46">
        <v>0</v>
      </c>
      <c r="F18" s="46">
        <v>0</v>
      </c>
      <c r="G18" s="46">
        <v>25634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25634</v>
      </c>
      <c r="P18" s="47">
        <f t="shared" si="1"/>
        <v>0.6773954864964854</v>
      </c>
      <c r="Q18" s="9"/>
    </row>
    <row r="19" spans="1:17">
      <c r="A19" s="12"/>
      <c r="B19" s="25">
        <v>324.62</v>
      </c>
      <c r="C19" s="20" t="s">
        <v>12</v>
      </c>
      <c r="D19" s="46">
        <v>0</v>
      </c>
      <c r="E19" s="46">
        <v>0</v>
      </c>
      <c r="F19" s="46">
        <v>0</v>
      </c>
      <c r="G19" s="46">
        <v>237048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237048</v>
      </c>
      <c r="P19" s="47">
        <f t="shared" si="1"/>
        <v>6.2641509433962268</v>
      </c>
      <c r="Q19" s="9"/>
    </row>
    <row r="20" spans="1:17" ht="15.6">
      <c r="A20" s="29" t="s">
        <v>83</v>
      </c>
      <c r="B20" s="30"/>
      <c r="C20" s="31"/>
      <c r="D20" s="32">
        <f t="shared" ref="D20:N20" si="5">SUM(D21:D29)</f>
        <v>9465505</v>
      </c>
      <c r="E20" s="32">
        <f t="shared" si="5"/>
        <v>0</v>
      </c>
      <c r="F20" s="32">
        <f t="shared" si="5"/>
        <v>0</v>
      </c>
      <c r="G20" s="32">
        <f t="shared" si="5"/>
        <v>144343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9609848</v>
      </c>
      <c r="P20" s="45">
        <f t="shared" si="1"/>
        <v>253.94662015749697</v>
      </c>
      <c r="Q20" s="10"/>
    </row>
    <row r="21" spans="1:17">
      <c r="A21" s="12"/>
      <c r="B21" s="25">
        <v>331.51</v>
      </c>
      <c r="C21" s="20" t="s">
        <v>88</v>
      </c>
      <c r="D21" s="46">
        <v>4709977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5" si="6">SUM(D21:N21)</f>
        <v>4709977</v>
      </c>
      <c r="P21" s="47">
        <f t="shared" si="1"/>
        <v>124.46427250145341</v>
      </c>
      <c r="Q21" s="9"/>
    </row>
    <row r="22" spans="1:17">
      <c r="A22" s="12"/>
      <c r="B22" s="25">
        <v>335.125</v>
      </c>
      <c r="C22" s="20" t="s">
        <v>84</v>
      </c>
      <c r="D22" s="46">
        <v>752467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752467</v>
      </c>
      <c r="P22" s="47">
        <f t="shared" si="1"/>
        <v>19.884440568680301</v>
      </c>
      <c r="Q22" s="9"/>
    </row>
    <row r="23" spans="1:17">
      <c r="A23" s="12"/>
      <c r="B23" s="25">
        <v>335.14</v>
      </c>
      <c r="C23" s="20" t="s">
        <v>31</v>
      </c>
      <c r="D23" s="46">
        <v>3645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3645</v>
      </c>
      <c r="P23" s="47">
        <f t="shared" si="1"/>
        <v>9.632154748691929E-2</v>
      </c>
      <c r="Q23" s="9"/>
    </row>
    <row r="24" spans="1:17">
      <c r="A24" s="12"/>
      <c r="B24" s="25">
        <v>335.15</v>
      </c>
      <c r="C24" s="20" t="s">
        <v>32</v>
      </c>
      <c r="D24" s="46">
        <v>32258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32258</v>
      </c>
      <c r="P24" s="47">
        <f t="shared" si="1"/>
        <v>0.85243908884308439</v>
      </c>
      <c r="Q24" s="9"/>
    </row>
    <row r="25" spans="1:17">
      <c r="A25" s="12"/>
      <c r="B25" s="25">
        <v>335.18</v>
      </c>
      <c r="C25" s="20" t="s">
        <v>85</v>
      </c>
      <c r="D25" s="46">
        <v>3810846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3810846</v>
      </c>
      <c r="P25" s="47">
        <f t="shared" si="1"/>
        <v>100.70413825907721</v>
      </c>
      <c r="Q25" s="9"/>
    </row>
    <row r="26" spans="1:17">
      <c r="A26" s="12"/>
      <c r="B26" s="25">
        <v>335.48</v>
      </c>
      <c r="C26" s="20" t="s">
        <v>58</v>
      </c>
      <c r="D26" s="46">
        <v>197802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9" si="7">SUM(D26:N26)</f>
        <v>197802</v>
      </c>
      <c r="P26" s="47">
        <f t="shared" si="1"/>
        <v>5.2270493102901536</v>
      </c>
      <c r="Q26" s="9"/>
    </row>
    <row r="27" spans="1:17">
      <c r="A27" s="12"/>
      <c r="B27" s="25">
        <v>337.1</v>
      </c>
      <c r="C27" s="20" t="s">
        <v>72</v>
      </c>
      <c r="D27" s="46">
        <v>-42034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-42034</v>
      </c>
      <c r="P27" s="47">
        <f t="shared" si="1"/>
        <v>-1.1107763860261086</v>
      </c>
      <c r="Q27" s="9"/>
    </row>
    <row r="28" spans="1:17">
      <c r="A28" s="12"/>
      <c r="B28" s="25">
        <v>337.3</v>
      </c>
      <c r="C28" s="20" t="s">
        <v>63</v>
      </c>
      <c r="D28" s="46">
        <v>544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544</v>
      </c>
      <c r="P28" s="47">
        <f t="shared" si="1"/>
        <v>1.4375561545372867E-2</v>
      </c>
      <c r="Q28" s="9"/>
    </row>
    <row r="29" spans="1:17">
      <c r="A29" s="12"/>
      <c r="B29" s="25">
        <v>337.4</v>
      </c>
      <c r="C29" s="20" t="s">
        <v>73</v>
      </c>
      <c r="D29" s="46">
        <v>0</v>
      </c>
      <c r="E29" s="46">
        <v>0</v>
      </c>
      <c r="F29" s="46">
        <v>0</v>
      </c>
      <c r="G29" s="46">
        <v>144343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144343</v>
      </c>
      <c r="P29" s="47">
        <f t="shared" si="1"/>
        <v>3.8143597061466097</v>
      </c>
      <c r="Q29" s="9"/>
    </row>
    <row r="30" spans="1:17" ht="15.6">
      <c r="A30" s="29" t="s">
        <v>45</v>
      </c>
      <c r="B30" s="30"/>
      <c r="C30" s="31"/>
      <c r="D30" s="32">
        <f t="shared" ref="D30:N30" si="8">SUM(D31:D32)</f>
        <v>522385</v>
      </c>
      <c r="E30" s="32">
        <f t="shared" si="8"/>
        <v>13146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>SUM(D30:N30)</f>
        <v>535531</v>
      </c>
      <c r="P30" s="45">
        <f t="shared" si="1"/>
        <v>14.151762591829185</v>
      </c>
      <c r="Q30" s="10"/>
    </row>
    <row r="31" spans="1:17">
      <c r="A31" s="12"/>
      <c r="B31" s="25">
        <v>341.9</v>
      </c>
      <c r="C31" s="20" t="s">
        <v>47</v>
      </c>
      <c r="D31" s="46">
        <v>132728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9">SUM(D31:N31)</f>
        <v>132728</v>
      </c>
      <c r="P31" s="47">
        <f t="shared" si="1"/>
        <v>3.5074256117541358</v>
      </c>
      <c r="Q31" s="9"/>
    </row>
    <row r="32" spans="1:17">
      <c r="A32" s="12"/>
      <c r="B32" s="25">
        <v>343.9</v>
      </c>
      <c r="C32" s="20" t="s">
        <v>53</v>
      </c>
      <c r="D32" s="46">
        <v>389657</v>
      </c>
      <c r="E32" s="46">
        <v>13146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402803</v>
      </c>
      <c r="P32" s="47">
        <f t="shared" si="1"/>
        <v>10.64433698007505</v>
      </c>
      <c r="Q32" s="9"/>
    </row>
    <row r="33" spans="1:120" ht="15.6">
      <c r="A33" s="29" t="s">
        <v>18</v>
      </c>
      <c r="B33" s="30"/>
      <c r="C33" s="31"/>
      <c r="D33" s="32">
        <f t="shared" ref="D33:N33" si="10">SUM(D34:D34)</f>
        <v>330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>SUM(D33:N33)</f>
        <v>330</v>
      </c>
      <c r="P33" s="45">
        <f t="shared" si="1"/>
        <v>8.7204693198033936E-3</v>
      </c>
      <c r="Q33" s="10"/>
    </row>
    <row r="34" spans="1:120">
      <c r="A34" s="13"/>
      <c r="B34" s="39">
        <v>359</v>
      </c>
      <c r="C34" s="21" t="s">
        <v>20</v>
      </c>
      <c r="D34" s="46">
        <v>330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" si="11">SUM(D34:N34)</f>
        <v>330</v>
      </c>
      <c r="P34" s="47">
        <f t="shared" si="1"/>
        <v>8.7204693198033936E-3</v>
      </c>
      <c r="Q34" s="9"/>
    </row>
    <row r="35" spans="1:120" ht="15.6">
      <c r="A35" s="29" t="s">
        <v>1</v>
      </c>
      <c r="B35" s="30"/>
      <c r="C35" s="31"/>
      <c r="D35" s="32">
        <f t="shared" ref="D35:N35" si="12">SUM(D36:D39)</f>
        <v>928866</v>
      </c>
      <c r="E35" s="32">
        <f t="shared" si="12"/>
        <v>1251</v>
      </c>
      <c r="F35" s="32">
        <f t="shared" si="12"/>
        <v>934</v>
      </c>
      <c r="G35" s="32">
        <f t="shared" si="12"/>
        <v>72304</v>
      </c>
      <c r="H35" s="32">
        <f t="shared" si="12"/>
        <v>0</v>
      </c>
      <c r="I35" s="32">
        <f t="shared" si="12"/>
        <v>0</v>
      </c>
      <c r="J35" s="32">
        <f t="shared" si="12"/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>SUM(D35:N35)</f>
        <v>1003355</v>
      </c>
      <c r="P35" s="45">
        <f t="shared" si="1"/>
        <v>26.514322710216163</v>
      </c>
      <c r="Q35" s="10"/>
    </row>
    <row r="36" spans="1:120">
      <c r="A36" s="12"/>
      <c r="B36" s="25">
        <v>361.1</v>
      </c>
      <c r="C36" s="20" t="s">
        <v>21</v>
      </c>
      <c r="D36" s="46">
        <v>48722</v>
      </c>
      <c r="E36" s="46">
        <v>1443</v>
      </c>
      <c r="F36" s="46">
        <v>934</v>
      </c>
      <c r="G36" s="46">
        <v>18609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69708</v>
      </c>
      <c r="P36" s="47">
        <f t="shared" si="1"/>
        <v>1.8420802283177422</v>
      </c>
      <c r="Q36" s="9"/>
    </row>
    <row r="37" spans="1:120">
      <c r="A37" s="12"/>
      <c r="B37" s="25">
        <v>362</v>
      </c>
      <c r="C37" s="20" t="s">
        <v>64</v>
      </c>
      <c r="D37" s="46">
        <v>36000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1" si="13">SUM(D37:N37)</f>
        <v>36000</v>
      </c>
      <c r="P37" s="47">
        <f t="shared" si="1"/>
        <v>0.95132392579673375</v>
      </c>
      <c r="Q37" s="9"/>
    </row>
    <row r="38" spans="1:120">
      <c r="A38" s="12"/>
      <c r="B38" s="25">
        <v>366</v>
      </c>
      <c r="C38" s="20" t="s">
        <v>69</v>
      </c>
      <c r="D38" s="46">
        <v>0</v>
      </c>
      <c r="E38" s="46">
        <v>0</v>
      </c>
      <c r="F38" s="46">
        <v>0</v>
      </c>
      <c r="G38" s="46">
        <v>53695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53695</v>
      </c>
      <c r="P38" s="47">
        <f t="shared" si="1"/>
        <v>1.4189260609904339</v>
      </c>
      <c r="Q38" s="9"/>
    </row>
    <row r="39" spans="1:120">
      <c r="A39" s="12"/>
      <c r="B39" s="25">
        <v>369.9</v>
      </c>
      <c r="C39" s="20" t="s">
        <v>48</v>
      </c>
      <c r="D39" s="46">
        <v>844144</v>
      </c>
      <c r="E39" s="46">
        <v>-192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843952</v>
      </c>
      <c r="P39" s="47">
        <f t="shared" si="1"/>
        <v>22.301992495111254</v>
      </c>
      <c r="Q39" s="9"/>
    </row>
    <row r="40" spans="1:120" ht="15.6">
      <c r="A40" s="29" t="s">
        <v>54</v>
      </c>
      <c r="B40" s="30"/>
      <c r="C40" s="31"/>
      <c r="D40" s="32">
        <f t="shared" ref="D40:N40" si="14">SUM(D41:D41)</f>
        <v>0</v>
      </c>
      <c r="E40" s="32">
        <f t="shared" si="14"/>
        <v>4400000</v>
      </c>
      <c r="F40" s="32">
        <f t="shared" si="14"/>
        <v>12359317</v>
      </c>
      <c r="G40" s="32">
        <f t="shared" si="14"/>
        <v>3019155</v>
      </c>
      <c r="H40" s="32">
        <f t="shared" si="14"/>
        <v>0</v>
      </c>
      <c r="I40" s="32">
        <f t="shared" si="14"/>
        <v>0</v>
      </c>
      <c r="J40" s="32">
        <f t="shared" si="14"/>
        <v>0</v>
      </c>
      <c r="K40" s="32">
        <f t="shared" si="14"/>
        <v>0</v>
      </c>
      <c r="L40" s="32">
        <f t="shared" si="14"/>
        <v>0</v>
      </c>
      <c r="M40" s="32">
        <f t="shared" si="14"/>
        <v>0</v>
      </c>
      <c r="N40" s="32">
        <f t="shared" si="14"/>
        <v>0</v>
      </c>
      <c r="O40" s="32">
        <f t="shared" si="13"/>
        <v>19778472</v>
      </c>
      <c r="P40" s="45">
        <f t="shared" si="1"/>
        <v>522.65926748057711</v>
      </c>
      <c r="Q40" s="9"/>
    </row>
    <row r="41" spans="1:120" ht="15.6" thickBot="1">
      <c r="A41" s="12"/>
      <c r="B41" s="25">
        <v>381</v>
      </c>
      <c r="C41" s="20" t="s">
        <v>55</v>
      </c>
      <c r="D41" s="46">
        <v>0</v>
      </c>
      <c r="E41" s="46">
        <v>4400000</v>
      </c>
      <c r="F41" s="46">
        <v>12359317</v>
      </c>
      <c r="G41" s="46">
        <v>3019155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19778472</v>
      </c>
      <c r="P41" s="47">
        <f t="shared" si="1"/>
        <v>522.65926748057711</v>
      </c>
      <c r="Q41" s="9"/>
    </row>
    <row r="42" spans="1:120" ht="16.2" thickBot="1">
      <c r="A42" s="14" t="s">
        <v>19</v>
      </c>
      <c r="B42" s="23"/>
      <c r="C42" s="22"/>
      <c r="D42" s="15">
        <f t="shared" ref="D42:N42" si="15">SUM(D5,D11,D20,D30,D33,D35,D40)</f>
        <v>20435217</v>
      </c>
      <c r="E42" s="15">
        <f t="shared" si="15"/>
        <v>5564993</v>
      </c>
      <c r="F42" s="15">
        <f t="shared" si="15"/>
        <v>12360251</v>
      </c>
      <c r="G42" s="15">
        <f t="shared" si="15"/>
        <v>5623729</v>
      </c>
      <c r="H42" s="15">
        <f t="shared" si="15"/>
        <v>0</v>
      </c>
      <c r="I42" s="15">
        <f t="shared" si="15"/>
        <v>0</v>
      </c>
      <c r="J42" s="15">
        <f t="shared" si="15"/>
        <v>0</v>
      </c>
      <c r="K42" s="15">
        <f t="shared" si="15"/>
        <v>0</v>
      </c>
      <c r="L42" s="15">
        <f t="shared" si="15"/>
        <v>0</v>
      </c>
      <c r="M42" s="15">
        <f t="shared" si="15"/>
        <v>0</v>
      </c>
      <c r="N42" s="15">
        <f t="shared" si="15"/>
        <v>0</v>
      </c>
      <c r="O42" s="15">
        <f>SUM(D42:N42)</f>
        <v>43984190</v>
      </c>
      <c r="P42" s="38">
        <f t="shared" si="1"/>
        <v>1162.3114528830399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118" t="s">
        <v>89</v>
      </c>
      <c r="N44" s="118"/>
      <c r="O44" s="118"/>
      <c r="P44" s="43">
        <v>37842</v>
      </c>
    </row>
    <row r="45" spans="1:120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120" t="s">
        <v>28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4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22</v>
      </c>
      <c r="B3" s="108"/>
      <c r="C3" s="109"/>
      <c r="D3" s="128" t="s">
        <v>14</v>
      </c>
      <c r="E3" s="129"/>
      <c r="F3" s="129"/>
      <c r="G3" s="129"/>
      <c r="H3" s="130"/>
      <c r="I3" s="128" t="s">
        <v>15</v>
      </c>
      <c r="J3" s="130"/>
      <c r="K3" s="128" t="s">
        <v>17</v>
      </c>
      <c r="L3" s="129"/>
      <c r="M3" s="130"/>
      <c r="N3" s="36"/>
      <c r="O3" s="37"/>
      <c r="P3" s="131" t="s">
        <v>75</v>
      </c>
      <c r="Q3" s="11"/>
      <c r="R3"/>
    </row>
    <row r="4" spans="1:134" ht="32.25" customHeight="1" thickBot="1">
      <c r="A4" s="110"/>
      <c r="B4" s="111"/>
      <c r="C4" s="112"/>
      <c r="D4" s="34" t="s">
        <v>2</v>
      </c>
      <c r="E4" s="34" t="s">
        <v>23</v>
      </c>
      <c r="F4" s="34" t="s">
        <v>24</v>
      </c>
      <c r="G4" s="34" t="s">
        <v>25</v>
      </c>
      <c r="H4" s="34" t="s">
        <v>3</v>
      </c>
      <c r="I4" s="34" t="s">
        <v>4</v>
      </c>
      <c r="J4" s="35" t="s">
        <v>26</v>
      </c>
      <c r="K4" s="35" t="s">
        <v>5</v>
      </c>
      <c r="L4" s="35" t="s">
        <v>6</v>
      </c>
      <c r="M4" s="35" t="s">
        <v>76</v>
      </c>
      <c r="N4" s="35" t="s">
        <v>7</v>
      </c>
      <c r="O4" s="35" t="s">
        <v>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78</v>
      </c>
      <c r="B5" s="26"/>
      <c r="C5" s="26"/>
      <c r="D5" s="27">
        <f t="shared" ref="D5:N5" si="0">SUM(D6:D10)</f>
        <v>6538968</v>
      </c>
      <c r="E5" s="27">
        <f t="shared" si="0"/>
        <v>0</v>
      </c>
      <c r="F5" s="27">
        <f t="shared" si="0"/>
        <v>0</v>
      </c>
      <c r="G5" s="27">
        <f t="shared" si="0"/>
        <v>392913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2" si="1">SUM(D5:N5)</f>
        <v>6931881</v>
      </c>
      <c r="P5" s="33">
        <f t="shared" ref="P5:P40" si="2">(O5/P$42)</f>
        <v>186.27579071829737</v>
      </c>
      <c r="Q5" s="6"/>
    </row>
    <row r="6" spans="1:134">
      <c r="A6" s="12"/>
      <c r="B6" s="25">
        <v>311</v>
      </c>
      <c r="C6" s="20" t="s">
        <v>38</v>
      </c>
      <c r="D6" s="46">
        <v>5109211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5109211</v>
      </c>
      <c r="P6" s="47">
        <f t="shared" si="2"/>
        <v>137.2964017950716</v>
      </c>
      <c r="Q6" s="9"/>
    </row>
    <row r="7" spans="1:134">
      <c r="A7" s="12"/>
      <c r="B7" s="25">
        <v>312.41000000000003</v>
      </c>
      <c r="C7" s="20" t="s">
        <v>79</v>
      </c>
      <c r="D7" s="46">
        <v>539185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539185</v>
      </c>
      <c r="P7" s="47">
        <f t="shared" si="2"/>
        <v>14.489157015021632</v>
      </c>
      <c r="Q7" s="9"/>
    </row>
    <row r="8" spans="1:134">
      <c r="A8" s="12"/>
      <c r="B8" s="25">
        <v>312.43</v>
      </c>
      <c r="C8" s="20" t="s">
        <v>80</v>
      </c>
      <c r="D8" s="46">
        <v>0</v>
      </c>
      <c r="E8" s="46">
        <v>0</v>
      </c>
      <c r="F8" s="46">
        <v>0</v>
      </c>
      <c r="G8" s="46">
        <v>392913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392913</v>
      </c>
      <c r="P8" s="47">
        <f t="shared" si="2"/>
        <v>10.558487625292237</v>
      </c>
      <c r="Q8" s="9"/>
    </row>
    <row r="9" spans="1:134">
      <c r="A9" s="12"/>
      <c r="B9" s="25">
        <v>315.10000000000002</v>
      </c>
      <c r="C9" s="20" t="s">
        <v>81</v>
      </c>
      <c r="D9" s="46">
        <v>869653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869653</v>
      </c>
      <c r="P9" s="47">
        <f t="shared" si="2"/>
        <v>23.369602020799181</v>
      </c>
      <c r="Q9" s="9"/>
    </row>
    <row r="10" spans="1:134">
      <c r="A10" s="12"/>
      <c r="B10" s="25">
        <v>316</v>
      </c>
      <c r="C10" s="20" t="s">
        <v>29</v>
      </c>
      <c r="D10" s="46">
        <v>20919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20919</v>
      </c>
      <c r="P10" s="47">
        <f t="shared" si="2"/>
        <v>0.56214226211270257</v>
      </c>
      <c r="Q10" s="9"/>
    </row>
    <row r="11" spans="1:134" ht="15.6">
      <c r="A11" s="29" t="s">
        <v>8</v>
      </c>
      <c r="B11" s="30"/>
      <c r="C11" s="31"/>
      <c r="D11" s="32">
        <f t="shared" ref="D11:N11" si="3">SUM(D12:D18)</f>
        <v>2321295</v>
      </c>
      <c r="E11" s="32">
        <f t="shared" si="3"/>
        <v>1009529</v>
      </c>
      <c r="F11" s="32">
        <f t="shared" si="3"/>
        <v>0</v>
      </c>
      <c r="G11" s="32">
        <f t="shared" si="3"/>
        <v>441935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3772759</v>
      </c>
      <c r="P11" s="45">
        <f t="shared" si="2"/>
        <v>101.38282320694381</v>
      </c>
      <c r="Q11" s="10"/>
    </row>
    <row r="12" spans="1:134">
      <c r="A12" s="12"/>
      <c r="B12" s="25">
        <v>322</v>
      </c>
      <c r="C12" s="20" t="s">
        <v>82</v>
      </c>
      <c r="D12" s="46">
        <v>1900</v>
      </c>
      <c r="E12" s="46">
        <v>1009529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1011429</v>
      </c>
      <c r="P12" s="47">
        <f t="shared" si="2"/>
        <v>27.179453416816703</v>
      </c>
      <c r="Q12" s="9"/>
    </row>
    <row r="13" spans="1:134">
      <c r="A13" s="12"/>
      <c r="B13" s="25">
        <v>323.10000000000002</v>
      </c>
      <c r="C13" s="20" t="s">
        <v>43</v>
      </c>
      <c r="D13" s="46">
        <v>2154402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8" si="4">SUM(D13:N13)</f>
        <v>2154402</v>
      </c>
      <c r="P13" s="47">
        <f t="shared" si="2"/>
        <v>57.893800553569989</v>
      </c>
      <c r="Q13" s="9"/>
    </row>
    <row r="14" spans="1:134">
      <c r="A14" s="12"/>
      <c r="B14" s="25">
        <v>323.7</v>
      </c>
      <c r="C14" s="20" t="s">
        <v>52</v>
      </c>
      <c r="D14" s="46">
        <v>164993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164993</v>
      </c>
      <c r="P14" s="47">
        <f t="shared" si="2"/>
        <v>4.4337462714642735</v>
      </c>
      <c r="Q14" s="9"/>
    </row>
    <row r="15" spans="1:134">
      <c r="A15" s="12"/>
      <c r="B15" s="25">
        <v>324.31</v>
      </c>
      <c r="C15" s="20" t="s">
        <v>9</v>
      </c>
      <c r="D15" s="46">
        <v>0</v>
      </c>
      <c r="E15" s="46">
        <v>0</v>
      </c>
      <c r="F15" s="46">
        <v>0</v>
      </c>
      <c r="G15" s="46">
        <v>313656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313656</v>
      </c>
      <c r="P15" s="47">
        <f t="shared" si="2"/>
        <v>8.4286674011770089</v>
      </c>
      <c r="Q15" s="9"/>
    </row>
    <row r="16" spans="1:134">
      <c r="A16" s="12"/>
      <c r="B16" s="25">
        <v>324.32</v>
      </c>
      <c r="C16" s="20" t="s">
        <v>10</v>
      </c>
      <c r="D16" s="46">
        <v>0</v>
      </c>
      <c r="E16" s="46">
        <v>0</v>
      </c>
      <c r="F16" s="46">
        <v>0</v>
      </c>
      <c r="G16" s="46">
        <v>80394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80394</v>
      </c>
      <c r="P16" s="47">
        <f t="shared" si="2"/>
        <v>2.1603740628275063</v>
      </c>
      <c r="Q16" s="9"/>
    </row>
    <row r="17" spans="1:17">
      <c r="A17" s="12"/>
      <c r="B17" s="25">
        <v>324.61</v>
      </c>
      <c r="C17" s="20" t="s">
        <v>11</v>
      </c>
      <c r="D17" s="46">
        <v>0</v>
      </c>
      <c r="E17" s="46">
        <v>0</v>
      </c>
      <c r="F17" s="46">
        <v>0</v>
      </c>
      <c r="G17" s="46">
        <v>38589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38589</v>
      </c>
      <c r="P17" s="47">
        <f t="shared" si="2"/>
        <v>1.0369763254776556</v>
      </c>
      <c r="Q17" s="9"/>
    </row>
    <row r="18" spans="1:17">
      <c r="A18" s="12"/>
      <c r="B18" s="25">
        <v>324.62</v>
      </c>
      <c r="C18" s="20" t="s">
        <v>12</v>
      </c>
      <c r="D18" s="46">
        <v>0</v>
      </c>
      <c r="E18" s="46">
        <v>0</v>
      </c>
      <c r="F18" s="46">
        <v>0</v>
      </c>
      <c r="G18" s="46">
        <v>9296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9296</v>
      </c>
      <c r="P18" s="47">
        <f t="shared" si="2"/>
        <v>0.2498051756106737</v>
      </c>
      <c r="Q18" s="9"/>
    </row>
    <row r="19" spans="1:17" ht="15.6">
      <c r="A19" s="29" t="s">
        <v>83</v>
      </c>
      <c r="B19" s="30"/>
      <c r="C19" s="31"/>
      <c r="D19" s="32">
        <f t="shared" ref="D19:N19" si="5">SUM(D20:D27)</f>
        <v>4637189</v>
      </c>
      <c r="E19" s="32">
        <f t="shared" si="5"/>
        <v>0</v>
      </c>
      <c r="F19" s="32">
        <f t="shared" si="5"/>
        <v>0</v>
      </c>
      <c r="G19" s="32">
        <f t="shared" si="5"/>
        <v>2196213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ref="O19:O40" si="6">SUM(D19:N19)</f>
        <v>6833402</v>
      </c>
      <c r="P19" s="45">
        <f t="shared" si="2"/>
        <v>183.62943057533658</v>
      </c>
      <c r="Q19" s="10"/>
    </row>
    <row r="20" spans="1:17">
      <c r="A20" s="12"/>
      <c r="B20" s="25">
        <v>335.125</v>
      </c>
      <c r="C20" s="20" t="s">
        <v>84</v>
      </c>
      <c r="D20" s="46">
        <v>627152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627152</v>
      </c>
      <c r="P20" s="47">
        <f t="shared" si="2"/>
        <v>16.853035229624055</v>
      </c>
      <c r="Q20" s="9"/>
    </row>
    <row r="21" spans="1:17">
      <c r="A21" s="12"/>
      <c r="B21" s="25">
        <v>335.14</v>
      </c>
      <c r="C21" s="20" t="s">
        <v>31</v>
      </c>
      <c r="D21" s="46">
        <v>3452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3452</v>
      </c>
      <c r="P21" s="47">
        <f t="shared" si="2"/>
        <v>9.2763281648886142E-2</v>
      </c>
      <c r="Q21" s="9"/>
    </row>
    <row r="22" spans="1:17">
      <c r="A22" s="12"/>
      <c r="B22" s="25">
        <v>335.15</v>
      </c>
      <c r="C22" s="20" t="s">
        <v>32</v>
      </c>
      <c r="D22" s="46">
        <v>36446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36446</v>
      </c>
      <c r="P22" s="47">
        <f t="shared" si="2"/>
        <v>0.97938892322575444</v>
      </c>
      <c r="Q22" s="9"/>
    </row>
    <row r="23" spans="1:17">
      <c r="A23" s="12"/>
      <c r="B23" s="25">
        <v>335.18</v>
      </c>
      <c r="C23" s="20" t="s">
        <v>85</v>
      </c>
      <c r="D23" s="46">
        <v>3202784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3202784</v>
      </c>
      <c r="P23" s="47">
        <f t="shared" si="2"/>
        <v>86.066267164700506</v>
      </c>
      <c r="Q23" s="9"/>
    </row>
    <row r="24" spans="1:17">
      <c r="A24" s="12"/>
      <c r="B24" s="25">
        <v>335.48</v>
      </c>
      <c r="C24" s="20" t="s">
        <v>58</v>
      </c>
      <c r="D24" s="46">
        <v>183227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183227</v>
      </c>
      <c r="P24" s="47">
        <f t="shared" si="2"/>
        <v>4.9237363287023355</v>
      </c>
      <c r="Q24" s="9"/>
    </row>
    <row r="25" spans="1:17">
      <c r="A25" s="12"/>
      <c r="B25" s="25">
        <v>337.1</v>
      </c>
      <c r="C25" s="20" t="s">
        <v>72</v>
      </c>
      <c r="D25" s="46">
        <v>581952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581952</v>
      </c>
      <c r="P25" s="47">
        <f t="shared" si="2"/>
        <v>15.638405933410368</v>
      </c>
      <c r="Q25" s="9"/>
    </row>
    <row r="26" spans="1:17">
      <c r="A26" s="12"/>
      <c r="B26" s="25">
        <v>337.3</v>
      </c>
      <c r="C26" s="20" t="s">
        <v>63</v>
      </c>
      <c r="D26" s="46">
        <v>2176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2176</v>
      </c>
      <c r="P26" s="47">
        <f t="shared" si="2"/>
        <v>5.8474189127455459E-2</v>
      </c>
      <c r="Q26" s="9"/>
    </row>
    <row r="27" spans="1:17">
      <c r="A27" s="12"/>
      <c r="B27" s="25">
        <v>337.4</v>
      </c>
      <c r="C27" s="20" t="s">
        <v>73</v>
      </c>
      <c r="D27" s="46">
        <v>0</v>
      </c>
      <c r="E27" s="46">
        <v>0</v>
      </c>
      <c r="F27" s="46">
        <v>0</v>
      </c>
      <c r="G27" s="46">
        <v>2196213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2196213</v>
      </c>
      <c r="P27" s="47">
        <f t="shared" si="2"/>
        <v>59.017359524897216</v>
      </c>
      <c r="Q27" s="9"/>
    </row>
    <row r="28" spans="1:17" ht="15.6">
      <c r="A28" s="29" t="s">
        <v>45</v>
      </c>
      <c r="B28" s="30"/>
      <c r="C28" s="31"/>
      <c r="D28" s="32">
        <f t="shared" ref="D28:N28" si="7">SUM(D29:D30)</f>
        <v>372471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7"/>
        <v>0</v>
      </c>
      <c r="O28" s="32">
        <f t="shared" si="6"/>
        <v>372471</v>
      </c>
      <c r="P28" s="45">
        <f t="shared" si="2"/>
        <v>10.009163464380727</v>
      </c>
      <c r="Q28" s="10"/>
    </row>
    <row r="29" spans="1:17">
      <c r="A29" s="12"/>
      <c r="B29" s="25">
        <v>341.9</v>
      </c>
      <c r="C29" s="20" t="s">
        <v>47</v>
      </c>
      <c r="D29" s="46">
        <v>122081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122081</v>
      </c>
      <c r="P29" s="47">
        <f t="shared" si="2"/>
        <v>3.2806008652890117</v>
      </c>
      <c r="Q29" s="9"/>
    </row>
    <row r="30" spans="1:17">
      <c r="A30" s="12"/>
      <c r="B30" s="25">
        <v>343.9</v>
      </c>
      <c r="C30" s="20" t="s">
        <v>53</v>
      </c>
      <c r="D30" s="46">
        <v>250390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250390</v>
      </c>
      <c r="P30" s="47">
        <f t="shared" si="2"/>
        <v>6.7285625990917151</v>
      </c>
      <c r="Q30" s="9"/>
    </row>
    <row r="31" spans="1:17" ht="15.6">
      <c r="A31" s="29" t="s">
        <v>18</v>
      </c>
      <c r="B31" s="30"/>
      <c r="C31" s="31"/>
      <c r="D31" s="32">
        <f t="shared" ref="D31:N31" si="8">SUM(D32:D32)</f>
        <v>543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 t="shared" si="6"/>
        <v>543</v>
      </c>
      <c r="P31" s="45">
        <f t="shared" si="2"/>
        <v>1.4591674952301615E-2</v>
      </c>
      <c r="Q31" s="10"/>
    </row>
    <row r="32" spans="1:17">
      <c r="A32" s="13"/>
      <c r="B32" s="39">
        <v>359</v>
      </c>
      <c r="C32" s="21" t="s">
        <v>20</v>
      </c>
      <c r="D32" s="46">
        <v>543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543</v>
      </c>
      <c r="P32" s="47">
        <f t="shared" si="2"/>
        <v>1.4591674952301615E-2</v>
      </c>
      <c r="Q32" s="9"/>
    </row>
    <row r="33" spans="1:120" ht="15.6">
      <c r="A33" s="29" t="s">
        <v>1</v>
      </c>
      <c r="B33" s="30"/>
      <c r="C33" s="31"/>
      <c r="D33" s="32">
        <f t="shared" ref="D33:N33" si="9">SUM(D34:D37)</f>
        <v>112408</v>
      </c>
      <c r="E33" s="32">
        <f t="shared" si="9"/>
        <v>161</v>
      </c>
      <c r="F33" s="32">
        <f t="shared" si="9"/>
        <v>1142</v>
      </c>
      <c r="G33" s="32">
        <f t="shared" si="9"/>
        <v>293163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9"/>
        <v>0</v>
      </c>
      <c r="O33" s="32">
        <f t="shared" si="6"/>
        <v>406874</v>
      </c>
      <c r="P33" s="45">
        <f t="shared" si="2"/>
        <v>10.933652218310806</v>
      </c>
      <c r="Q33" s="10"/>
    </row>
    <row r="34" spans="1:120">
      <c r="A34" s="12"/>
      <c r="B34" s="25">
        <v>361.1</v>
      </c>
      <c r="C34" s="20" t="s">
        <v>21</v>
      </c>
      <c r="D34" s="46">
        <v>4772</v>
      </c>
      <c r="E34" s="46">
        <v>161</v>
      </c>
      <c r="F34" s="46">
        <v>1142</v>
      </c>
      <c r="G34" s="46">
        <v>2209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8284</v>
      </c>
      <c r="P34" s="47">
        <f t="shared" si="2"/>
        <v>0.22261037809367695</v>
      </c>
      <c r="Q34" s="9"/>
    </row>
    <row r="35" spans="1:120">
      <c r="A35" s="12"/>
      <c r="B35" s="25">
        <v>362</v>
      </c>
      <c r="C35" s="20" t="s">
        <v>64</v>
      </c>
      <c r="D35" s="46">
        <v>36000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36000</v>
      </c>
      <c r="P35" s="47">
        <f t="shared" si="2"/>
        <v>0.96740386424099101</v>
      </c>
      <c r="Q35" s="9"/>
    </row>
    <row r="36" spans="1:120">
      <c r="A36" s="12"/>
      <c r="B36" s="25">
        <v>366</v>
      </c>
      <c r="C36" s="20" t="s">
        <v>69</v>
      </c>
      <c r="D36" s="46">
        <v>0</v>
      </c>
      <c r="E36" s="46">
        <v>0</v>
      </c>
      <c r="F36" s="46">
        <v>0</v>
      </c>
      <c r="G36" s="46">
        <v>290954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290954</v>
      </c>
      <c r="P36" s="47">
        <f t="shared" si="2"/>
        <v>7.8186117754548139</v>
      </c>
      <c r="Q36" s="9"/>
    </row>
    <row r="37" spans="1:120">
      <c r="A37" s="12"/>
      <c r="B37" s="25">
        <v>369.9</v>
      </c>
      <c r="C37" s="20" t="s">
        <v>48</v>
      </c>
      <c r="D37" s="46">
        <v>71636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71636</v>
      </c>
      <c r="P37" s="47">
        <f t="shared" si="2"/>
        <v>1.9250262005213232</v>
      </c>
      <c r="Q37" s="9"/>
    </row>
    <row r="38" spans="1:120" ht="15.6">
      <c r="A38" s="29" t="s">
        <v>54</v>
      </c>
      <c r="B38" s="30"/>
      <c r="C38" s="31"/>
      <c r="D38" s="32">
        <f t="shared" ref="D38:N38" si="10">SUM(D39:D39)</f>
        <v>0</v>
      </c>
      <c r="E38" s="32">
        <f t="shared" si="10"/>
        <v>0</v>
      </c>
      <c r="F38" s="32">
        <f t="shared" si="10"/>
        <v>2515197</v>
      </c>
      <c r="G38" s="32">
        <f t="shared" si="10"/>
        <v>2409827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10"/>
        <v>0</v>
      </c>
      <c r="O38" s="32">
        <f t="shared" si="6"/>
        <v>4925024</v>
      </c>
      <c r="P38" s="45">
        <f t="shared" si="2"/>
        <v>132.34686802998951</v>
      </c>
      <c r="Q38" s="9"/>
    </row>
    <row r="39" spans="1:120" ht="15.6" thickBot="1">
      <c r="A39" s="12"/>
      <c r="B39" s="25">
        <v>381</v>
      </c>
      <c r="C39" s="20" t="s">
        <v>55</v>
      </c>
      <c r="D39" s="46">
        <v>0</v>
      </c>
      <c r="E39" s="46">
        <v>0</v>
      </c>
      <c r="F39" s="46">
        <v>2515197</v>
      </c>
      <c r="G39" s="46">
        <v>2409827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4925024</v>
      </c>
      <c r="P39" s="47">
        <f t="shared" si="2"/>
        <v>132.34686802998951</v>
      </c>
      <c r="Q39" s="9"/>
    </row>
    <row r="40" spans="1:120" ht="16.2" thickBot="1">
      <c r="A40" s="14" t="s">
        <v>19</v>
      </c>
      <c r="B40" s="23"/>
      <c r="C40" s="22"/>
      <c r="D40" s="15">
        <f t="shared" ref="D40:N40" si="11">SUM(D5,D11,D19,D28,D31,D33,D38)</f>
        <v>13982874</v>
      </c>
      <c r="E40" s="15">
        <f t="shared" si="11"/>
        <v>1009690</v>
      </c>
      <c r="F40" s="15">
        <f t="shared" si="11"/>
        <v>2516339</v>
      </c>
      <c r="G40" s="15">
        <f t="shared" si="11"/>
        <v>5734051</v>
      </c>
      <c r="H40" s="15">
        <f t="shared" si="11"/>
        <v>0</v>
      </c>
      <c r="I40" s="15">
        <f t="shared" si="11"/>
        <v>0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11"/>
        <v>0</v>
      </c>
      <c r="O40" s="15">
        <f t="shared" si="6"/>
        <v>23242954</v>
      </c>
      <c r="P40" s="38">
        <f t="shared" si="2"/>
        <v>624.59231988821114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118" t="s">
        <v>74</v>
      </c>
      <c r="N42" s="118"/>
      <c r="O42" s="118"/>
      <c r="P42" s="43">
        <v>37213</v>
      </c>
    </row>
    <row r="43" spans="1:120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20" ht="15.75" customHeight="1" thickBot="1">
      <c r="A44" s="120" t="s">
        <v>28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22</v>
      </c>
      <c r="B3" s="108"/>
      <c r="C3" s="109"/>
      <c r="D3" s="128" t="s">
        <v>14</v>
      </c>
      <c r="E3" s="129"/>
      <c r="F3" s="129"/>
      <c r="G3" s="129"/>
      <c r="H3" s="130"/>
      <c r="I3" s="128" t="s">
        <v>15</v>
      </c>
      <c r="J3" s="130"/>
      <c r="K3" s="128" t="s">
        <v>17</v>
      </c>
      <c r="L3" s="130"/>
      <c r="M3" s="36"/>
      <c r="N3" s="37"/>
      <c r="O3" s="131" t="s">
        <v>27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23</v>
      </c>
      <c r="F4" s="34" t="s">
        <v>24</v>
      </c>
      <c r="G4" s="34" t="s">
        <v>25</v>
      </c>
      <c r="H4" s="34" t="s">
        <v>3</v>
      </c>
      <c r="I4" s="34" t="s">
        <v>4</v>
      </c>
      <c r="J4" s="35" t="s">
        <v>26</v>
      </c>
      <c r="K4" s="35" t="s">
        <v>5</v>
      </c>
      <c r="L4" s="35" t="s">
        <v>6</v>
      </c>
      <c r="M4" s="35" t="s">
        <v>7</v>
      </c>
      <c r="N4" s="35" t="s">
        <v>16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0</v>
      </c>
      <c r="B5" s="26"/>
      <c r="C5" s="26"/>
      <c r="D5" s="27">
        <f t="shared" ref="D5:M5" si="0">SUM(D6:D10)</f>
        <v>6479945</v>
      </c>
      <c r="E5" s="27">
        <f t="shared" si="0"/>
        <v>0</v>
      </c>
      <c r="F5" s="27">
        <f t="shared" si="0"/>
        <v>0</v>
      </c>
      <c r="G5" s="27">
        <f t="shared" si="0"/>
        <v>361467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6841412</v>
      </c>
      <c r="O5" s="33">
        <f t="shared" ref="O5:O42" si="2">(N5/O$44)</f>
        <v>206.56437198067633</v>
      </c>
      <c r="P5" s="6"/>
    </row>
    <row r="6" spans="1:133">
      <c r="A6" s="12"/>
      <c r="B6" s="25">
        <v>311</v>
      </c>
      <c r="C6" s="20" t="s">
        <v>38</v>
      </c>
      <c r="D6" s="46">
        <v>5054886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5054886</v>
      </c>
      <c r="O6" s="47">
        <f t="shared" si="2"/>
        <v>152.62336956521739</v>
      </c>
      <c r="P6" s="9"/>
    </row>
    <row r="7" spans="1:133">
      <c r="A7" s="12"/>
      <c r="B7" s="25">
        <v>312.41000000000003</v>
      </c>
      <c r="C7" s="20" t="s">
        <v>39</v>
      </c>
      <c r="D7" s="46">
        <v>496117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496117</v>
      </c>
      <c r="O7" s="47">
        <f t="shared" si="2"/>
        <v>14.979378019323672</v>
      </c>
      <c r="P7" s="9"/>
    </row>
    <row r="8" spans="1:133">
      <c r="A8" s="12"/>
      <c r="B8" s="25">
        <v>312.42</v>
      </c>
      <c r="C8" s="20" t="s">
        <v>40</v>
      </c>
      <c r="D8" s="46">
        <v>0</v>
      </c>
      <c r="E8" s="46">
        <v>0</v>
      </c>
      <c r="F8" s="46">
        <v>0</v>
      </c>
      <c r="G8" s="46">
        <v>361467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361467</v>
      </c>
      <c r="O8" s="47">
        <f t="shared" si="2"/>
        <v>10.913858695652173</v>
      </c>
      <c r="P8" s="9"/>
    </row>
    <row r="9" spans="1:133">
      <c r="A9" s="12"/>
      <c r="B9" s="25">
        <v>315</v>
      </c>
      <c r="C9" s="20" t="s">
        <v>41</v>
      </c>
      <c r="D9" s="46">
        <v>909318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909318</v>
      </c>
      <c r="O9" s="47">
        <f t="shared" si="2"/>
        <v>27.455253623188405</v>
      </c>
      <c r="P9" s="9"/>
    </row>
    <row r="10" spans="1:133">
      <c r="A10" s="12"/>
      <c r="B10" s="25">
        <v>316</v>
      </c>
      <c r="C10" s="20" t="s">
        <v>29</v>
      </c>
      <c r="D10" s="46">
        <v>19624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19624</v>
      </c>
      <c r="O10" s="47">
        <f t="shared" si="2"/>
        <v>0.59251207729468602</v>
      </c>
      <c r="P10" s="9"/>
    </row>
    <row r="11" spans="1:133" ht="15.6">
      <c r="A11" s="29" t="s">
        <v>8</v>
      </c>
      <c r="B11" s="30"/>
      <c r="C11" s="31"/>
      <c r="D11" s="32">
        <f t="shared" ref="D11:M11" si="3">SUM(D12:D19)</f>
        <v>2287990</v>
      </c>
      <c r="E11" s="32">
        <f t="shared" si="3"/>
        <v>1150460</v>
      </c>
      <c r="F11" s="32">
        <f t="shared" si="3"/>
        <v>0</v>
      </c>
      <c r="G11" s="32">
        <f t="shared" si="3"/>
        <v>1432917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4871367</v>
      </c>
      <c r="O11" s="45">
        <f t="shared" si="2"/>
        <v>147.08233695652174</v>
      </c>
      <c r="P11" s="10"/>
    </row>
    <row r="12" spans="1:133">
      <c r="A12" s="12"/>
      <c r="B12" s="25">
        <v>322</v>
      </c>
      <c r="C12" s="20" t="s">
        <v>42</v>
      </c>
      <c r="D12" s="46">
        <v>0</v>
      </c>
      <c r="E12" s="46">
        <v>1147131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1147131</v>
      </c>
      <c r="O12" s="47">
        <f t="shared" si="2"/>
        <v>34.635597826086958</v>
      </c>
      <c r="P12" s="9"/>
    </row>
    <row r="13" spans="1:133">
      <c r="A13" s="12"/>
      <c r="B13" s="25">
        <v>323.10000000000002</v>
      </c>
      <c r="C13" s="20" t="s">
        <v>43</v>
      </c>
      <c r="D13" s="46">
        <v>2121895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2121895</v>
      </c>
      <c r="O13" s="47">
        <f t="shared" si="2"/>
        <v>64.066878019323667</v>
      </c>
      <c r="P13" s="9"/>
    </row>
    <row r="14" spans="1:133">
      <c r="A14" s="12"/>
      <c r="B14" s="25">
        <v>323.7</v>
      </c>
      <c r="C14" s="20" t="s">
        <v>52</v>
      </c>
      <c r="D14" s="46">
        <v>158137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158137</v>
      </c>
      <c r="O14" s="47">
        <f t="shared" si="2"/>
        <v>4.774667874396135</v>
      </c>
      <c r="P14" s="9"/>
    </row>
    <row r="15" spans="1:133">
      <c r="A15" s="12"/>
      <c r="B15" s="25">
        <v>324.31</v>
      </c>
      <c r="C15" s="20" t="s">
        <v>9</v>
      </c>
      <c r="D15" s="46">
        <v>0</v>
      </c>
      <c r="E15" s="46">
        <v>0</v>
      </c>
      <c r="F15" s="46">
        <v>0</v>
      </c>
      <c r="G15" s="46">
        <v>549336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549336</v>
      </c>
      <c r="O15" s="47">
        <f t="shared" si="2"/>
        <v>16.58623188405797</v>
      </c>
      <c r="P15" s="9"/>
    </row>
    <row r="16" spans="1:133">
      <c r="A16" s="12"/>
      <c r="B16" s="25">
        <v>324.32</v>
      </c>
      <c r="C16" s="20" t="s">
        <v>10</v>
      </c>
      <c r="D16" s="46">
        <v>0</v>
      </c>
      <c r="E16" s="46">
        <v>0</v>
      </c>
      <c r="F16" s="46">
        <v>0</v>
      </c>
      <c r="G16" s="46">
        <v>590570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590570</v>
      </c>
      <c r="O16" s="47">
        <f t="shared" si="2"/>
        <v>17.831219806763286</v>
      </c>
      <c r="P16" s="9"/>
    </row>
    <row r="17" spans="1:16">
      <c r="A17" s="12"/>
      <c r="B17" s="25">
        <v>324.61</v>
      </c>
      <c r="C17" s="20" t="s">
        <v>11</v>
      </c>
      <c r="D17" s="46">
        <v>0</v>
      </c>
      <c r="E17" s="46">
        <v>0</v>
      </c>
      <c r="F17" s="46">
        <v>0</v>
      </c>
      <c r="G17" s="46">
        <v>62935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62935</v>
      </c>
      <c r="O17" s="47">
        <f t="shared" si="2"/>
        <v>1.9002113526570048</v>
      </c>
      <c r="P17" s="9"/>
    </row>
    <row r="18" spans="1:16">
      <c r="A18" s="12"/>
      <c r="B18" s="25">
        <v>324.62</v>
      </c>
      <c r="C18" s="20" t="s">
        <v>12</v>
      </c>
      <c r="D18" s="46">
        <v>0</v>
      </c>
      <c r="E18" s="46">
        <v>0</v>
      </c>
      <c r="F18" s="46">
        <v>0</v>
      </c>
      <c r="G18" s="46">
        <v>230076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230076</v>
      </c>
      <c r="O18" s="47">
        <f t="shared" si="2"/>
        <v>6.946739130434783</v>
      </c>
      <c r="P18" s="9"/>
    </row>
    <row r="19" spans="1:16">
      <c r="A19" s="12"/>
      <c r="B19" s="25">
        <v>329</v>
      </c>
      <c r="C19" s="20" t="s">
        <v>44</v>
      </c>
      <c r="D19" s="46">
        <v>7958</v>
      </c>
      <c r="E19" s="46">
        <v>3329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42" si="5">SUM(D19:M19)</f>
        <v>11287</v>
      </c>
      <c r="O19" s="47">
        <f t="shared" si="2"/>
        <v>0.34079106280193239</v>
      </c>
      <c r="P19" s="9"/>
    </row>
    <row r="20" spans="1:16" ht="15.6">
      <c r="A20" s="29" t="s">
        <v>13</v>
      </c>
      <c r="B20" s="30"/>
      <c r="C20" s="31"/>
      <c r="D20" s="32">
        <f t="shared" ref="D20:M20" si="6">SUM(D21:D27)</f>
        <v>3592259</v>
      </c>
      <c r="E20" s="32">
        <f t="shared" si="6"/>
        <v>0</v>
      </c>
      <c r="F20" s="32">
        <f t="shared" si="6"/>
        <v>0</v>
      </c>
      <c r="G20" s="32">
        <f t="shared" si="6"/>
        <v>652566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44">
        <f t="shared" si="5"/>
        <v>4244825</v>
      </c>
      <c r="O20" s="45">
        <f t="shared" si="2"/>
        <v>128.16500603864733</v>
      </c>
      <c r="P20" s="10"/>
    </row>
    <row r="21" spans="1:16">
      <c r="A21" s="12"/>
      <c r="B21" s="25">
        <v>331.5</v>
      </c>
      <c r="C21" s="20" t="s">
        <v>61</v>
      </c>
      <c r="D21" s="46">
        <v>6547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6547</v>
      </c>
      <c r="O21" s="47">
        <f t="shared" si="2"/>
        <v>0.19767512077294686</v>
      </c>
      <c r="P21" s="9"/>
    </row>
    <row r="22" spans="1:16">
      <c r="A22" s="12"/>
      <c r="B22" s="25">
        <v>335.12</v>
      </c>
      <c r="C22" s="20" t="s">
        <v>30</v>
      </c>
      <c r="D22" s="46">
        <v>754716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754716</v>
      </c>
      <c r="O22" s="47">
        <f t="shared" si="2"/>
        <v>22.787318840579712</v>
      </c>
      <c r="P22" s="9"/>
    </row>
    <row r="23" spans="1:16">
      <c r="A23" s="12"/>
      <c r="B23" s="25">
        <v>335.14</v>
      </c>
      <c r="C23" s="20" t="s">
        <v>31</v>
      </c>
      <c r="D23" s="46">
        <v>2809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2809</v>
      </c>
      <c r="O23" s="47">
        <f t="shared" si="2"/>
        <v>8.4812801932367149E-2</v>
      </c>
      <c r="P23" s="9"/>
    </row>
    <row r="24" spans="1:16">
      <c r="A24" s="12"/>
      <c r="B24" s="25">
        <v>335.15</v>
      </c>
      <c r="C24" s="20" t="s">
        <v>32</v>
      </c>
      <c r="D24" s="46">
        <v>33987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33987</v>
      </c>
      <c r="O24" s="47">
        <f t="shared" si="2"/>
        <v>1.0261775362318841</v>
      </c>
      <c r="P24" s="9"/>
    </row>
    <row r="25" spans="1:16">
      <c r="A25" s="12"/>
      <c r="B25" s="25">
        <v>335.18</v>
      </c>
      <c r="C25" s="20" t="s">
        <v>33</v>
      </c>
      <c r="D25" s="46">
        <v>2675131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2675131</v>
      </c>
      <c r="O25" s="47">
        <f t="shared" si="2"/>
        <v>80.770863526570054</v>
      </c>
      <c r="P25" s="9"/>
    </row>
    <row r="26" spans="1:16">
      <c r="A26" s="12"/>
      <c r="B26" s="25">
        <v>335.49</v>
      </c>
      <c r="C26" s="20" t="s">
        <v>58</v>
      </c>
      <c r="D26" s="46">
        <v>118525</v>
      </c>
      <c r="E26" s="46">
        <v>0</v>
      </c>
      <c r="F26" s="46">
        <v>0</v>
      </c>
      <c r="G26" s="46">
        <v>652566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771091</v>
      </c>
      <c r="O26" s="47">
        <f t="shared" si="2"/>
        <v>23.281733091787441</v>
      </c>
      <c r="P26" s="9"/>
    </row>
    <row r="27" spans="1:16">
      <c r="A27" s="12"/>
      <c r="B27" s="25">
        <v>337.3</v>
      </c>
      <c r="C27" s="20" t="s">
        <v>63</v>
      </c>
      <c r="D27" s="46">
        <v>544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544</v>
      </c>
      <c r="O27" s="47">
        <f t="shared" si="2"/>
        <v>1.6425120772946861E-2</v>
      </c>
      <c r="P27" s="9"/>
    </row>
    <row r="28" spans="1:16" ht="15.6">
      <c r="A28" s="29" t="s">
        <v>45</v>
      </c>
      <c r="B28" s="30"/>
      <c r="C28" s="31"/>
      <c r="D28" s="32">
        <f t="shared" ref="D28:M28" si="7">SUM(D29:D31)</f>
        <v>200901</v>
      </c>
      <c r="E28" s="32">
        <f t="shared" si="7"/>
        <v>28982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5"/>
        <v>229883</v>
      </c>
      <c r="O28" s="45">
        <f t="shared" si="2"/>
        <v>6.9409118357487927</v>
      </c>
      <c r="P28" s="10"/>
    </row>
    <row r="29" spans="1:16">
      <c r="A29" s="12"/>
      <c r="B29" s="25">
        <v>341.3</v>
      </c>
      <c r="C29" s="20" t="s">
        <v>46</v>
      </c>
      <c r="D29" s="46">
        <v>68171</v>
      </c>
      <c r="E29" s="46">
        <v>28982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97153</v>
      </c>
      <c r="O29" s="47">
        <f t="shared" si="2"/>
        <v>2.9333635265700484</v>
      </c>
      <c r="P29" s="9"/>
    </row>
    <row r="30" spans="1:16">
      <c r="A30" s="12"/>
      <c r="B30" s="25">
        <v>341.9</v>
      </c>
      <c r="C30" s="20" t="s">
        <v>47</v>
      </c>
      <c r="D30" s="46">
        <v>100488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100488</v>
      </c>
      <c r="O30" s="47">
        <f t="shared" si="2"/>
        <v>3.0340579710144926</v>
      </c>
      <c r="P30" s="9"/>
    </row>
    <row r="31" spans="1:16">
      <c r="A31" s="12"/>
      <c r="B31" s="25">
        <v>343.9</v>
      </c>
      <c r="C31" s="20" t="s">
        <v>53</v>
      </c>
      <c r="D31" s="46">
        <v>32242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32242</v>
      </c>
      <c r="O31" s="47">
        <f t="shared" si="2"/>
        <v>0.97349033816425123</v>
      </c>
      <c r="P31" s="9"/>
    </row>
    <row r="32" spans="1:16" ht="15.6">
      <c r="A32" s="29" t="s">
        <v>18</v>
      </c>
      <c r="B32" s="30"/>
      <c r="C32" s="31"/>
      <c r="D32" s="32">
        <f t="shared" ref="D32:M32" si="8">SUM(D33:D33)</f>
        <v>920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5"/>
        <v>920</v>
      </c>
      <c r="O32" s="45">
        <f t="shared" si="2"/>
        <v>2.7777777777777776E-2</v>
      </c>
      <c r="P32" s="10"/>
    </row>
    <row r="33" spans="1:119">
      <c r="A33" s="13"/>
      <c r="B33" s="39">
        <v>359</v>
      </c>
      <c r="C33" s="21" t="s">
        <v>20</v>
      </c>
      <c r="D33" s="46">
        <v>920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920</v>
      </c>
      <c r="O33" s="47">
        <f t="shared" si="2"/>
        <v>2.7777777777777776E-2</v>
      </c>
      <c r="P33" s="9"/>
    </row>
    <row r="34" spans="1:119" ht="15.6">
      <c r="A34" s="29" t="s">
        <v>1</v>
      </c>
      <c r="B34" s="30"/>
      <c r="C34" s="31"/>
      <c r="D34" s="32">
        <f t="shared" ref="D34:M34" si="9">SUM(D35:D39)</f>
        <v>282689</v>
      </c>
      <c r="E34" s="32">
        <f t="shared" si="9"/>
        <v>3051</v>
      </c>
      <c r="F34" s="32">
        <f t="shared" si="9"/>
        <v>1035330</v>
      </c>
      <c r="G34" s="32">
        <f t="shared" si="9"/>
        <v>183821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5"/>
        <v>1504891</v>
      </c>
      <c r="O34" s="45">
        <f t="shared" si="2"/>
        <v>45.437530193236718</v>
      </c>
      <c r="P34" s="10"/>
    </row>
    <row r="35" spans="1:119">
      <c r="A35" s="12"/>
      <c r="B35" s="25">
        <v>361.1</v>
      </c>
      <c r="C35" s="20" t="s">
        <v>21</v>
      </c>
      <c r="D35" s="46">
        <v>183392</v>
      </c>
      <c r="E35" s="46">
        <v>3051</v>
      </c>
      <c r="F35" s="46">
        <v>38645</v>
      </c>
      <c r="G35" s="46">
        <v>94514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319602</v>
      </c>
      <c r="O35" s="47">
        <f t="shared" si="2"/>
        <v>9.6498188405797105</v>
      </c>
      <c r="P35" s="9"/>
    </row>
    <row r="36" spans="1:119">
      <c r="A36" s="12"/>
      <c r="B36" s="25">
        <v>362</v>
      </c>
      <c r="C36" s="20" t="s">
        <v>64</v>
      </c>
      <c r="D36" s="46">
        <v>51000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51000</v>
      </c>
      <c r="O36" s="47">
        <f t="shared" si="2"/>
        <v>1.5398550724637681</v>
      </c>
      <c r="P36" s="9"/>
    </row>
    <row r="37" spans="1:119">
      <c r="A37" s="12"/>
      <c r="B37" s="25">
        <v>364</v>
      </c>
      <c r="C37" s="20" t="s">
        <v>68</v>
      </c>
      <c r="D37" s="46">
        <v>0</v>
      </c>
      <c r="E37" s="46">
        <v>0</v>
      </c>
      <c r="F37" s="46">
        <v>996685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996685</v>
      </c>
      <c r="O37" s="47">
        <f t="shared" si="2"/>
        <v>30.093146135265702</v>
      </c>
      <c r="P37" s="9"/>
    </row>
    <row r="38" spans="1:119">
      <c r="A38" s="12"/>
      <c r="B38" s="25">
        <v>366</v>
      </c>
      <c r="C38" s="20" t="s">
        <v>69</v>
      </c>
      <c r="D38" s="46">
        <v>0</v>
      </c>
      <c r="E38" s="46">
        <v>0</v>
      </c>
      <c r="F38" s="46">
        <v>0</v>
      </c>
      <c r="G38" s="46">
        <v>89307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89307</v>
      </c>
      <c r="O38" s="47">
        <f t="shared" si="2"/>
        <v>2.6964673913043478</v>
      </c>
      <c r="P38" s="9"/>
    </row>
    <row r="39" spans="1:119">
      <c r="A39" s="12"/>
      <c r="B39" s="25">
        <v>369.9</v>
      </c>
      <c r="C39" s="20" t="s">
        <v>48</v>
      </c>
      <c r="D39" s="46">
        <v>48297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48297</v>
      </c>
      <c r="O39" s="47">
        <f t="shared" si="2"/>
        <v>1.4582427536231883</v>
      </c>
      <c r="P39" s="9"/>
    </row>
    <row r="40" spans="1:119" ht="15.6">
      <c r="A40" s="29" t="s">
        <v>54</v>
      </c>
      <c r="B40" s="30"/>
      <c r="C40" s="31"/>
      <c r="D40" s="32">
        <f t="shared" ref="D40:M40" si="10">SUM(D41:D41)</f>
        <v>0</v>
      </c>
      <c r="E40" s="32">
        <f t="shared" si="10"/>
        <v>0</v>
      </c>
      <c r="F40" s="32">
        <f t="shared" si="10"/>
        <v>2515197</v>
      </c>
      <c r="G40" s="32">
        <f t="shared" si="10"/>
        <v>8663663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5"/>
        <v>11178860</v>
      </c>
      <c r="O40" s="45">
        <f t="shared" si="2"/>
        <v>337.52596618357489</v>
      </c>
      <c r="P40" s="9"/>
    </row>
    <row r="41" spans="1:119" ht="15.6" thickBot="1">
      <c r="A41" s="12"/>
      <c r="B41" s="25">
        <v>381</v>
      </c>
      <c r="C41" s="20" t="s">
        <v>55</v>
      </c>
      <c r="D41" s="46">
        <v>0</v>
      </c>
      <c r="E41" s="46">
        <v>0</v>
      </c>
      <c r="F41" s="46">
        <v>2515197</v>
      </c>
      <c r="G41" s="46">
        <v>8663663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11178860</v>
      </c>
      <c r="O41" s="47">
        <f t="shared" si="2"/>
        <v>337.52596618357489</v>
      </c>
      <c r="P41" s="9"/>
    </row>
    <row r="42" spans="1:119" ht="16.2" thickBot="1">
      <c r="A42" s="14" t="s">
        <v>19</v>
      </c>
      <c r="B42" s="23"/>
      <c r="C42" s="22"/>
      <c r="D42" s="15">
        <f t="shared" ref="D42:M42" si="11">SUM(D5,D11,D20,D28,D32,D34,D40)</f>
        <v>12844704</v>
      </c>
      <c r="E42" s="15">
        <f t="shared" si="11"/>
        <v>1182493</v>
      </c>
      <c r="F42" s="15">
        <f t="shared" si="11"/>
        <v>3550527</v>
      </c>
      <c r="G42" s="15">
        <f t="shared" si="11"/>
        <v>11294434</v>
      </c>
      <c r="H42" s="15">
        <f t="shared" si="11"/>
        <v>0</v>
      </c>
      <c r="I42" s="15">
        <f t="shared" si="11"/>
        <v>0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5"/>
        <v>28872158</v>
      </c>
      <c r="O42" s="38">
        <f t="shared" si="2"/>
        <v>871.74390096618356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70</v>
      </c>
      <c r="M44" s="118"/>
      <c r="N44" s="118"/>
      <c r="O44" s="43">
        <v>33120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28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22</v>
      </c>
      <c r="B3" s="108"/>
      <c r="C3" s="109"/>
      <c r="D3" s="128" t="s">
        <v>14</v>
      </c>
      <c r="E3" s="129"/>
      <c r="F3" s="129"/>
      <c r="G3" s="129"/>
      <c r="H3" s="130"/>
      <c r="I3" s="128" t="s">
        <v>15</v>
      </c>
      <c r="J3" s="130"/>
      <c r="K3" s="128" t="s">
        <v>17</v>
      </c>
      <c r="L3" s="130"/>
      <c r="M3" s="36"/>
      <c r="N3" s="37"/>
      <c r="O3" s="131" t="s">
        <v>27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23</v>
      </c>
      <c r="F4" s="34" t="s">
        <v>24</v>
      </c>
      <c r="G4" s="34" t="s">
        <v>25</v>
      </c>
      <c r="H4" s="34" t="s">
        <v>3</v>
      </c>
      <c r="I4" s="34" t="s">
        <v>4</v>
      </c>
      <c r="J4" s="35" t="s">
        <v>26</v>
      </c>
      <c r="K4" s="35" t="s">
        <v>5</v>
      </c>
      <c r="L4" s="35" t="s">
        <v>6</v>
      </c>
      <c r="M4" s="35" t="s">
        <v>7</v>
      </c>
      <c r="N4" s="35" t="s">
        <v>16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0</v>
      </c>
      <c r="B5" s="26"/>
      <c r="C5" s="26"/>
      <c r="D5" s="27">
        <f t="shared" ref="D5:M5" si="0">SUM(D6:D10)</f>
        <v>6385838</v>
      </c>
      <c r="E5" s="27">
        <f t="shared" si="0"/>
        <v>0</v>
      </c>
      <c r="F5" s="27">
        <f t="shared" si="0"/>
        <v>0</v>
      </c>
      <c r="G5" s="27">
        <f t="shared" si="0"/>
        <v>394985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6780823</v>
      </c>
      <c r="O5" s="33">
        <f t="shared" ref="O5:O42" si="2">(N5/O$44)</f>
        <v>209.20717635443663</v>
      </c>
      <c r="P5" s="6"/>
    </row>
    <row r="6" spans="1:133">
      <c r="A6" s="12"/>
      <c r="B6" s="25">
        <v>311</v>
      </c>
      <c r="C6" s="20" t="s">
        <v>38</v>
      </c>
      <c r="D6" s="46">
        <v>4955863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4955863</v>
      </c>
      <c r="O6" s="47">
        <f t="shared" si="2"/>
        <v>152.90210415895348</v>
      </c>
      <c r="P6" s="9"/>
    </row>
    <row r="7" spans="1:133">
      <c r="A7" s="12"/>
      <c r="B7" s="25">
        <v>312.41000000000003</v>
      </c>
      <c r="C7" s="20" t="s">
        <v>39</v>
      </c>
      <c r="D7" s="46">
        <v>540668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540668</v>
      </c>
      <c r="O7" s="47">
        <f t="shared" si="2"/>
        <v>16.681105763297545</v>
      </c>
      <c r="P7" s="9"/>
    </row>
    <row r="8" spans="1:133">
      <c r="A8" s="12"/>
      <c r="B8" s="25">
        <v>312.42</v>
      </c>
      <c r="C8" s="20" t="s">
        <v>40</v>
      </c>
      <c r="D8" s="46">
        <v>0</v>
      </c>
      <c r="E8" s="46">
        <v>0</v>
      </c>
      <c r="F8" s="46">
        <v>0</v>
      </c>
      <c r="G8" s="46">
        <v>394985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394985</v>
      </c>
      <c r="O8" s="47">
        <f t="shared" si="2"/>
        <v>12.186381587066519</v>
      </c>
      <c r="P8" s="9"/>
    </row>
    <row r="9" spans="1:133">
      <c r="A9" s="12"/>
      <c r="B9" s="25">
        <v>315</v>
      </c>
      <c r="C9" s="20" t="s">
        <v>41</v>
      </c>
      <c r="D9" s="46">
        <v>866260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866260</v>
      </c>
      <c r="O9" s="47">
        <f t="shared" si="2"/>
        <v>26.726521041589535</v>
      </c>
      <c r="P9" s="9"/>
    </row>
    <row r="10" spans="1:133">
      <c r="A10" s="12"/>
      <c r="B10" s="25">
        <v>316</v>
      </c>
      <c r="C10" s="20" t="s">
        <v>29</v>
      </c>
      <c r="D10" s="46">
        <v>23047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23047</v>
      </c>
      <c r="O10" s="47">
        <f t="shared" si="2"/>
        <v>0.711063803529557</v>
      </c>
      <c r="P10" s="9"/>
    </row>
    <row r="11" spans="1:133" ht="15.6">
      <c r="A11" s="29" t="s">
        <v>8</v>
      </c>
      <c r="B11" s="30"/>
      <c r="C11" s="31"/>
      <c r="D11" s="32">
        <f t="shared" ref="D11:M11" si="3">SUM(D12:D19)</f>
        <v>2335064</v>
      </c>
      <c r="E11" s="32">
        <f t="shared" si="3"/>
        <v>1001673</v>
      </c>
      <c r="F11" s="32">
        <f t="shared" si="3"/>
        <v>0</v>
      </c>
      <c r="G11" s="32">
        <f t="shared" si="3"/>
        <v>1830982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5167719</v>
      </c>
      <c r="O11" s="45">
        <f t="shared" si="2"/>
        <v>159.43844872269528</v>
      </c>
      <c r="P11" s="10"/>
    </row>
    <row r="12" spans="1:133">
      <c r="A12" s="12"/>
      <c r="B12" s="25">
        <v>322</v>
      </c>
      <c r="C12" s="20" t="s">
        <v>42</v>
      </c>
      <c r="D12" s="46">
        <v>0</v>
      </c>
      <c r="E12" s="46">
        <v>998784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998784</v>
      </c>
      <c r="O12" s="47">
        <f t="shared" si="2"/>
        <v>30.815253609774157</v>
      </c>
      <c r="P12" s="9"/>
    </row>
    <row r="13" spans="1:133">
      <c r="A13" s="12"/>
      <c r="B13" s="25">
        <v>323.10000000000002</v>
      </c>
      <c r="C13" s="20" t="s">
        <v>43</v>
      </c>
      <c r="D13" s="46">
        <v>2169292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2169292</v>
      </c>
      <c r="O13" s="47">
        <f t="shared" si="2"/>
        <v>66.92866839442182</v>
      </c>
      <c r="P13" s="9"/>
    </row>
    <row r="14" spans="1:133">
      <c r="A14" s="12"/>
      <c r="B14" s="25">
        <v>323.7</v>
      </c>
      <c r="C14" s="20" t="s">
        <v>52</v>
      </c>
      <c r="D14" s="46">
        <v>164322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164322</v>
      </c>
      <c r="O14" s="47">
        <f t="shared" si="2"/>
        <v>5.0697889670492406</v>
      </c>
      <c r="P14" s="9"/>
    </row>
    <row r="15" spans="1:133">
      <c r="A15" s="12"/>
      <c r="B15" s="25">
        <v>324.31</v>
      </c>
      <c r="C15" s="20" t="s">
        <v>9</v>
      </c>
      <c r="D15" s="46">
        <v>0</v>
      </c>
      <c r="E15" s="46">
        <v>0</v>
      </c>
      <c r="F15" s="46">
        <v>0</v>
      </c>
      <c r="G15" s="46">
        <v>867171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867171</v>
      </c>
      <c r="O15" s="47">
        <f t="shared" si="2"/>
        <v>26.75462791558682</v>
      </c>
      <c r="P15" s="9"/>
    </row>
    <row r="16" spans="1:133">
      <c r="A16" s="12"/>
      <c r="B16" s="25">
        <v>324.32</v>
      </c>
      <c r="C16" s="20" t="s">
        <v>10</v>
      </c>
      <c r="D16" s="46">
        <v>0</v>
      </c>
      <c r="E16" s="46">
        <v>0</v>
      </c>
      <c r="F16" s="46">
        <v>0</v>
      </c>
      <c r="G16" s="46">
        <v>811445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811445</v>
      </c>
      <c r="O16" s="47">
        <f t="shared" si="2"/>
        <v>25.035326422312725</v>
      </c>
      <c r="P16" s="9"/>
    </row>
    <row r="17" spans="1:16">
      <c r="A17" s="12"/>
      <c r="B17" s="25">
        <v>324.61</v>
      </c>
      <c r="C17" s="20" t="s">
        <v>11</v>
      </c>
      <c r="D17" s="46">
        <v>0</v>
      </c>
      <c r="E17" s="46">
        <v>0</v>
      </c>
      <c r="F17" s="46">
        <v>0</v>
      </c>
      <c r="G17" s="46">
        <v>79604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79604</v>
      </c>
      <c r="O17" s="47">
        <f t="shared" si="2"/>
        <v>2.4560039491546339</v>
      </c>
      <c r="P17" s="9"/>
    </row>
    <row r="18" spans="1:16">
      <c r="A18" s="12"/>
      <c r="B18" s="25">
        <v>324.62</v>
      </c>
      <c r="C18" s="20" t="s">
        <v>12</v>
      </c>
      <c r="D18" s="46">
        <v>0</v>
      </c>
      <c r="E18" s="46">
        <v>0</v>
      </c>
      <c r="F18" s="46">
        <v>0</v>
      </c>
      <c r="G18" s="46">
        <v>72762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72762</v>
      </c>
      <c r="O18" s="47">
        <f t="shared" si="2"/>
        <v>2.2449092928544983</v>
      </c>
      <c r="P18" s="9"/>
    </row>
    <row r="19" spans="1:16">
      <c r="A19" s="12"/>
      <c r="B19" s="25">
        <v>329</v>
      </c>
      <c r="C19" s="20" t="s">
        <v>44</v>
      </c>
      <c r="D19" s="46">
        <v>1450</v>
      </c>
      <c r="E19" s="46">
        <v>2889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4339</v>
      </c>
      <c r="O19" s="47">
        <f t="shared" si="2"/>
        <v>0.13387017154140443</v>
      </c>
      <c r="P19" s="9"/>
    </row>
    <row r="20" spans="1:16" ht="15.6">
      <c r="A20" s="29" t="s">
        <v>13</v>
      </c>
      <c r="B20" s="30"/>
      <c r="C20" s="31"/>
      <c r="D20" s="32">
        <f t="shared" ref="D20:M20" si="5">SUM(D21:D28)</f>
        <v>3894401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>SUM(D20:M20)</f>
        <v>3894401</v>
      </c>
      <c r="O20" s="45">
        <f t="shared" si="2"/>
        <v>120.15306059484142</v>
      </c>
      <c r="P20" s="10"/>
    </row>
    <row r="21" spans="1:16">
      <c r="A21" s="12"/>
      <c r="B21" s="25">
        <v>331.5</v>
      </c>
      <c r="C21" s="20" t="s">
        <v>61</v>
      </c>
      <c r="D21" s="46">
        <v>215425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215425</v>
      </c>
      <c r="O21" s="47">
        <f t="shared" si="2"/>
        <v>6.6464581019375544</v>
      </c>
      <c r="P21" s="9"/>
    </row>
    <row r="22" spans="1:16">
      <c r="A22" s="12"/>
      <c r="B22" s="25">
        <v>334.5</v>
      </c>
      <c r="C22" s="20" t="s">
        <v>62</v>
      </c>
      <c r="D22" s="46">
        <v>15133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15133</v>
      </c>
      <c r="O22" s="47">
        <f t="shared" si="2"/>
        <v>0.46689497716894979</v>
      </c>
      <c r="P22" s="9"/>
    </row>
    <row r="23" spans="1:16">
      <c r="A23" s="12"/>
      <c r="B23" s="25">
        <v>335.12</v>
      </c>
      <c r="C23" s="20" t="s">
        <v>30</v>
      </c>
      <c r="D23" s="46">
        <v>765371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765371</v>
      </c>
      <c r="O23" s="47">
        <f t="shared" si="2"/>
        <v>23.613815870665185</v>
      </c>
      <c r="P23" s="9"/>
    </row>
    <row r="24" spans="1:16">
      <c r="A24" s="12"/>
      <c r="B24" s="25">
        <v>335.14</v>
      </c>
      <c r="C24" s="20" t="s">
        <v>31</v>
      </c>
      <c r="D24" s="46">
        <v>2934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2934</v>
      </c>
      <c r="O24" s="47">
        <f t="shared" si="2"/>
        <v>9.0522028878193259E-2</v>
      </c>
      <c r="P24" s="9"/>
    </row>
    <row r="25" spans="1:16">
      <c r="A25" s="12"/>
      <c r="B25" s="25">
        <v>335.15</v>
      </c>
      <c r="C25" s="20" t="s">
        <v>32</v>
      </c>
      <c r="D25" s="46">
        <v>33913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33913</v>
      </c>
      <c r="O25" s="47">
        <f t="shared" si="2"/>
        <v>1.0463100086387758</v>
      </c>
      <c r="P25" s="9"/>
    </row>
    <row r="26" spans="1:16">
      <c r="A26" s="12"/>
      <c r="B26" s="25">
        <v>335.18</v>
      </c>
      <c r="C26" s="20" t="s">
        <v>33</v>
      </c>
      <c r="D26" s="46">
        <v>2742569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2742569</v>
      </c>
      <c r="O26" s="47">
        <f t="shared" si="2"/>
        <v>84.615852153523392</v>
      </c>
      <c r="P26" s="9"/>
    </row>
    <row r="27" spans="1:16">
      <c r="A27" s="12"/>
      <c r="B27" s="25">
        <v>335.49</v>
      </c>
      <c r="C27" s="20" t="s">
        <v>58</v>
      </c>
      <c r="D27" s="46">
        <v>115072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115072</v>
      </c>
      <c r="O27" s="47">
        <f t="shared" si="2"/>
        <v>3.5502900160434407</v>
      </c>
      <c r="P27" s="9"/>
    </row>
    <row r="28" spans="1:16">
      <c r="A28" s="12"/>
      <c r="B28" s="25">
        <v>337.3</v>
      </c>
      <c r="C28" s="20" t="s">
        <v>63</v>
      </c>
      <c r="D28" s="46">
        <v>3984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2" si="7">SUM(D28:M28)</f>
        <v>3984</v>
      </c>
      <c r="O28" s="47">
        <f t="shared" si="2"/>
        <v>0.12291743798593113</v>
      </c>
      <c r="P28" s="9"/>
    </row>
    <row r="29" spans="1:16" ht="15.6">
      <c r="A29" s="29" t="s">
        <v>45</v>
      </c>
      <c r="B29" s="30"/>
      <c r="C29" s="31"/>
      <c r="D29" s="32">
        <f t="shared" ref="D29:M29" si="8">SUM(D30:D32)</f>
        <v>195212</v>
      </c>
      <c r="E29" s="32">
        <f t="shared" si="8"/>
        <v>17543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212755</v>
      </c>
      <c r="O29" s="45">
        <f t="shared" si="2"/>
        <v>6.5640812044921635</v>
      </c>
      <c r="P29" s="10"/>
    </row>
    <row r="30" spans="1:16">
      <c r="A30" s="12"/>
      <c r="B30" s="25">
        <v>341.3</v>
      </c>
      <c r="C30" s="20" t="s">
        <v>46</v>
      </c>
      <c r="D30" s="46">
        <v>69564</v>
      </c>
      <c r="E30" s="46">
        <v>17543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87107</v>
      </c>
      <c r="O30" s="47">
        <f t="shared" si="2"/>
        <v>2.6874922868073554</v>
      </c>
      <c r="P30" s="9"/>
    </row>
    <row r="31" spans="1:16">
      <c r="A31" s="12"/>
      <c r="B31" s="25">
        <v>341.9</v>
      </c>
      <c r="C31" s="20" t="s">
        <v>47</v>
      </c>
      <c r="D31" s="46">
        <v>110736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110736</v>
      </c>
      <c r="O31" s="47">
        <f t="shared" si="2"/>
        <v>3.4165124028137726</v>
      </c>
      <c r="P31" s="9"/>
    </row>
    <row r="32" spans="1:16">
      <c r="A32" s="12"/>
      <c r="B32" s="25">
        <v>343.9</v>
      </c>
      <c r="C32" s="20" t="s">
        <v>53</v>
      </c>
      <c r="D32" s="46">
        <v>14912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14912</v>
      </c>
      <c r="O32" s="47">
        <f t="shared" si="2"/>
        <v>0.4600765148710354</v>
      </c>
      <c r="P32" s="9"/>
    </row>
    <row r="33" spans="1:119" ht="15.6">
      <c r="A33" s="29" t="s">
        <v>18</v>
      </c>
      <c r="B33" s="30"/>
      <c r="C33" s="31"/>
      <c r="D33" s="32">
        <f t="shared" ref="D33:M33" si="9">SUM(D34:D34)</f>
        <v>790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7"/>
        <v>790</v>
      </c>
      <c r="O33" s="45">
        <f t="shared" si="2"/>
        <v>2.4373688757250402E-2</v>
      </c>
      <c r="P33" s="10"/>
    </row>
    <row r="34" spans="1:119">
      <c r="A34" s="13"/>
      <c r="B34" s="39">
        <v>359</v>
      </c>
      <c r="C34" s="21" t="s">
        <v>20</v>
      </c>
      <c r="D34" s="46">
        <v>790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790</v>
      </c>
      <c r="O34" s="47">
        <f t="shared" si="2"/>
        <v>2.4373688757250402E-2</v>
      </c>
      <c r="P34" s="9"/>
    </row>
    <row r="35" spans="1:119" ht="15.6">
      <c r="A35" s="29" t="s">
        <v>1</v>
      </c>
      <c r="B35" s="30"/>
      <c r="C35" s="31"/>
      <c r="D35" s="32">
        <f t="shared" ref="D35:M35" si="10">SUM(D36:D38)</f>
        <v>563310</v>
      </c>
      <c r="E35" s="32">
        <f t="shared" si="10"/>
        <v>4353</v>
      </c>
      <c r="F35" s="32">
        <f t="shared" si="10"/>
        <v>40555</v>
      </c>
      <c r="G35" s="32">
        <f t="shared" si="10"/>
        <v>178172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7"/>
        <v>786390</v>
      </c>
      <c r="O35" s="45">
        <f t="shared" si="2"/>
        <v>24.262310255460939</v>
      </c>
      <c r="P35" s="10"/>
    </row>
    <row r="36" spans="1:119">
      <c r="A36" s="12"/>
      <c r="B36" s="25">
        <v>361.1</v>
      </c>
      <c r="C36" s="20" t="s">
        <v>21</v>
      </c>
      <c r="D36" s="46">
        <v>456947</v>
      </c>
      <c r="E36" s="46">
        <v>4353</v>
      </c>
      <c r="F36" s="46">
        <v>40555</v>
      </c>
      <c r="G36" s="46">
        <v>178172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680027</v>
      </c>
      <c r="O36" s="47">
        <f t="shared" si="2"/>
        <v>20.980717018388251</v>
      </c>
      <c r="P36" s="9"/>
    </row>
    <row r="37" spans="1:119">
      <c r="A37" s="12"/>
      <c r="B37" s="25">
        <v>362</v>
      </c>
      <c r="C37" s="20" t="s">
        <v>64</v>
      </c>
      <c r="D37" s="46">
        <v>45903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45903</v>
      </c>
      <c r="O37" s="47">
        <f t="shared" si="2"/>
        <v>1.4162347278785634</v>
      </c>
      <c r="P37" s="9"/>
    </row>
    <row r="38" spans="1:119">
      <c r="A38" s="12"/>
      <c r="B38" s="25">
        <v>369.9</v>
      </c>
      <c r="C38" s="20" t="s">
        <v>48</v>
      </c>
      <c r="D38" s="46">
        <v>60460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60460</v>
      </c>
      <c r="O38" s="47">
        <f t="shared" si="2"/>
        <v>1.8653585091941256</v>
      </c>
      <c r="P38" s="9"/>
    </row>
    <row r="39" spans="1:119" ht="15.6">
      <c r="A39" s="29" t="s">
        <v>54</v>
      </c>
      <c r="B39" s="30"/>
      <c r="C39" s="31"/>
      <c r="D39" s="32">
        <f t="shared" ref="D39:M39" si="11">SUM(D40:D41)</f>
        <v>0</v>
      </c>
      <c r="E39" s="32">
        <f t="shared" si="11"/>
        <v>0</v>
      </c>
      <c r="F39" s="32">
        <f t="shared" si="11"/>
        <v>25058288</v>
      </c>
      <c r="G39" s="32">
        <f t="shared" si="11"/>
        <v>25488307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7"/>
        <v>50546595</v>
      </c>
      <c r="O39" s="45">
        <f t="shared" si="2"/>
        <v>1559.5024990744168</v>
      </c>
      <c r="P39" s="9"/>
    </row>
    <row r="40" spans="1:119">
      <c r="A40" s="12"/>
      <c r="B40" s="25">
        <v>381</v>
      </c>
      <c r="C40" s="20" t="s">
        <v>55</v>
      </c>
      <c r="D40" s="46">
        <v>0</v>
      </c>
      <c r="E40" s="46">
        <v>0</v>
      </c>
      <c r="F40" s="46">
        <v>5058288</v>
      </c>
      <c r="G40" s="46">
        <v>25488307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30546595</v>
      </c>
      <c r="O40" s="47">
        <f t="shared" si="2"/>
        <v>942.44708749845734</v>
      </c>
      <c r="P40" s="9"/>
    </row>
    <row r="41" spans="1:119" ht="15.6" thickBot="1">
      <c r="A41" s="12"/>
      <c r="B41" s="25">
        <v>384</v>
      </c>
      <c r="C41" s="20" t="s">
        <v>65</v>
      </c>
      <c r="D41" s="46">
        <v>0</v>
      </c>
      <c r="E41" s="46">
        <v>0</v>
      </c>
      <c r="F41" s="46">
        <v>20000000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20000000</v>
      </c>
      <c r="O41" s="47">
        <f t="shared" si="2"/>
        <v>617.05541157595951</v>
      </c>
      <c r="P41" s="9"/>
    </row>
    <row r="42" spans="1:119" ht="16.2" thickBot="1">
      <c r="A42" s="14" t="s">
        <v>19</v>
      </c>
      <c r="B42" s="23"/>
      <c r="C42" s="22"/>
      <c r="D42" s="15">
        <f t="shared" ref="D42:M42" si="12">SUM(D5,D11,D20,D29,D33,D35,D39)</f>
        <v>13374615</v>
      </c>
      <c r="E42" s="15">
        <f t="shared" si="12"/>
        <v>1023569</v>
      </c>
      <c r="F42" s="15">
        <f t="shared" si="12"/>
        <v>25098843</v>
      </c>
      <c r="G42" s="15">
        <f t="shared" si="12"/>
        <v>27892446</v>
      </c>
      <c r="H42" s="15">
        <f t="shared" si="12"/>
        <v>0</v>
      </c>
      <c r="I42" s="15">
        <f t="shared" si="12"/>
        <v>0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7"/>
        <v>67389473</v>
      </c>
      <c r="O42" s="38">
        <f t="shared" si="2"/>
        <v>2079.1519498951006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66</v>
      </c>
      <c r="M44" s="118"/>
      <c r="N44" s="118"/>
      <c r="O44" s="43">
        <v>32412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28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22</v>
      </c>
      <c r="B3" s="108"/>
      <c r="C3" s="109"/>
      <c r="D3" s="128" t="s">
        <v>14</v>
      </c>
      <c r="E3" s="129"/>
      <c r="F3" s="129"/>
      <c r="G3" s="129"/>
      <c r="H3" s="130"/>
      <c r="I3" s="128" t="s">
        <v>15</v>
      </c>
      <c r="J3" s="130"/>
      <c r="K3" s="128" t="s">
        <v>17</v>
      </c>
      <c r="L3" s="130"/>
      <c r="M3" s="36"/>
      <c r="N3" s="37"/>
      <c r="O3" s="131" t="s">
        <v>27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23</v>
      </c>
      <c r="F4" s="34" t="s">
        <v>24</v>
      </c>
      <c r="G4" s="34" t="s">
        <v>25</v>
      </c>
      <c r="H4" s="34" t="s">
        <v>3</v>
      </c>
      <c r="I4" s="34" t="s">
        <v>4</v>
      </c>
      <c r="J4" s="35" t="s">
        <v>26</v>
      </c>
      <c r="K4" s="35" t="s">
        <v>5</v>
      </c>
      <c r="L4" s="35" t="s">
        <v>6</v>
      </c>
      <c r="M4" s="35" t="s">
        <v>7</v>
      </c>
      <c r="N4" s="35" t="s">
        <v>16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0</v>
      </c>
      <c r="B5" s="26"/>
      <c r="C5" s="26"/>
      <c r="D5" s="27">
        <f t="shared" ref="D5:M5" si="0">SUM(D6:D10)</f>
        <v>6172303</v>
      </c>
      <c r="E5" s="27">
        <f t="shared" si="0"/>
        <v>0</v>
      </c>
      <c r="F5" s="27">
        <f t="shared" si="0"/>
        <v>0</v>
      </c>
      <c r="G5" s="27">
        <f t="shared" si="0"/>
        <v>391515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6563818</v>
      </c>
      <c r="O5" s="33">
        <f t="shared" ref="O5:O37" si="2">(N5/O$39)</f>
        <v>206.37043325158774</v>
      </c>
      <c r="P5" s="6"/>
    </row>
    <row r="6" spans="1:133">
      <c r="A6" s="12"/>
      <c r="B6" s="25">
        <v>311</v>
      </c>
      <c r="C6" s="20" t="s">
        <v>38</v>
      </c>
      <c r="D6" s="46">
        <v>4819043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4819043</v>
      </c>
      <c r="O6" s="47">
        <f t="shared" si="2"/>
        <v>151.51364522417154</v>
      </c>
      <c r="P6" s="9"/>
    </row>
    <row r="7" spans="1:133">
      <c r="A7" s="12"/>
      <c r="B7" s="25">
        <v>312.41000000000003</v>
      </c>
      <c r="C7" s="20" t="s">
        <v>39</v>
      </c>
      <c r="D7" s="46">
        <v>535730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535730</v>
      </c>
      <c r="O7" s="47">
        <f t="shared" si="2"/>
        <v>16.843677293592403</v>
      </c>
      <c r="P7" s="9"/>
    </row>
    <row r="8" spans="1:133">
      <c r="A8" s="12"/>
      <c r="B8" s="25">
        <v>312.42</v>
      </c>
      <c r="C8" s="20" t="s">
        <v>40</v>
      </c>
      <c r="D8" s="46">
        <v>0</v>
      </c>
      <c r="E8" s="46">
        <v>0</v>
      </c>
      <c r="F8" s="46">
        <v>0</v>
      </c>
      <c r="G8" s="46">
        <v>391515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391515</v>
      </c>
      <c r="O8" s="47">
        <f t="shared" si="2"/>
        <v>12.309469911337484</v>
      </c>
      <c r="P8" s="9"/>
    </row>
    <row r="9" spans="1:133">
      <c r="A9" s="12"/>
      <c r="B9" s="25">
        <v>315</v>
      </c>
      <c r="C9" s="20" t="s">
        <v>41</v>
      </c>
      <c r="D9" s="46">
        <v>794969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794969</v>
      </c>
      <c r="O9" s="47">
        <f t="shared" si="2"/>
        <v>24.994309249827076</v>
      </c>
      <c r="P9" s="9"/>
    </row>
    <row r="10" spans="1:133">
      <c r="A10" s="12"/>
      <c r="B10" s="25">
        <v>316</v>
      </c>
      <c r="C10" s="20" t="s">
        <v>29</v>
      </c>
      <c r="D10" s="46">
        <v>22561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22561</v>
      </c>
      <c r="O10" s="47">
        <f t="shared" si="2"/>
        <v>0.70933157265924673</v>
      </c>
      <c r="P10" s="9"/>
    </row>
    <row r="11" spans="1:133" ht="15.6">
      <c r="A11" s="29" t="s">
        <v>8</v>
      </c>
      <c r="B11" s="30"/>
      <c r="C11" s="31"/>
      <c r="D11" s="32">
        <f t="shared" ref="D11:M11" si="3">SUM(D12:D19)</f>
        <v>2289923</v>
      </c>
      <c r="E11" s="32">
        <f t="shared" si="3"/>
        <v>1312803</v>
      </c>
      <c r="F11" s="32">
        <f t="shared" si="3"/>
        <v>0</v>
      </c>
      <c r="G11" s="32">
        <f t="shared" si="3"/>
        <v>3322274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6925000</v>
      </c>
      <c r="O11" s="45">
        <f t="shared" si="2"/>
        <v>217.72621517952587</v>
      </c>
      <c r="P11" s="10"/>
    </row>
    <row r="12" spans="1:133">
      <c r="A12" s="12"/>
      <c r="B12" s="25">
        <v>322</v>
      </c>
      <c r="C12" s="20" t="s">
        <v>42</v>
      </c>
      <c r="D12" s="46">
        <v>0</v>
      </c>
      <c r="E12" s="46">
        <v>1308954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1308954</v>
      </c>
      <c r="O12" s="47">
        <f t="shared" si="2"/>
        <v>41.154310507451427</v>
      </c>
      <c r="P12" s="9"/>
    </row>
    <row r="13" spans="1:133">
      <c r="A13" s="12"/>
      <c r="B13" s="25">
        <v>323.10000000000002</v>
      </c>
      <c r="C13" s="20" t="s">
        <v>43</v>
      </c>
      <c r="D13" s="46">
        <v>2131592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2131592</v>
      </c>
      <c r="O13" s="47">
        <f t="shared" si="2"/>
        <v>67.018549959127213</v>
      </c>
      <c r="P13" s="9"/>
    </row>
    <row r="14" spans="1:133">
      <c r="A14" s="12"/>
      <c r="B14" s="25">
        <v>323.7</v>
      </c>
      <c r="C14" s="20" t="s">
        <v>52</v>
      </c>
      <c r="D14" s="46">
        <v>156931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156931</v>
      </c>
      <c r="O14" s="47">
        <f t="shared" si="2"/>
        <v>4.934006162359303</v>
      </c>
      <c r="P14" s="9"/>
    </row>
    <row r="15" spans="1:133">
      <c r="A15" s="12"/>
      <c r="B15" s="25">
        <v>324.31</v>
      </c>
      <c r="C15" s="20" t="s">
        <v>9</v>
      </c>
      <c r="D15" s="46">
        <v>0</v>
      </c>
      <c r="E15" s="46">
        <v>0</v>
      </c>
      <c r="F15" s="46">
        <v>0</v>
      </c>
      <c r="G15" s="46">
        <v>266611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266611</v>
      </c>
      <c r="O15" s="47">
        <f t="shared" si="2"/>
        <v>8.3824121234987103</v>
      </c>
      <c r="P15" s="9"/>
    </row>
    <row r="16" spans="1:133">
      <c r="A16" s="12"/>
      <c r="B16" s="25">
        <v>324.32</v>
      </c>
      <c r="C16" s="20" t="s">
        <v>10</v>
      </c>
      <c r="D16" s="46">
        <v>0</v>
      </c>
      <c r="E16" s="46">
        <v>0</v>
      </c>
      <c r="F16" s="46">
        <v>0</v>
      </c>
      <c r="G16" s="46">
        <v>2006596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2006596</v>
      </c>
      <c r="O16" s="47">
        <f t="shared" si="2"/>
        <v>63.088599635288936</v>
      </c>
      <c r="P16" s="9"/>
    </row>
    <row r="17" spans="1:16">
      <c r="A17" s="12"/>
      <c r="B17" s="25">
        <v>324.61</v>
      </c>
      <c r="C17" s="20" t="s">
        <v>11</v>
      </c>
      <c r="D17" s="46">
        <v>0</v>
      </c>
      <c r="E17" s="46">
        <v>0</v>
      </c>
      <c r="F17" s="46">
        <v>0</v>
      </c>
      <c r="G17" s="46">
        <v>115578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115578</v>
      </c>
      <c r="O17" s="47">
        <f t="shared" si="2"/>
        <v>3.6338426711941145</v>
      </c>
      <c r="P17" s="9"/>
    </row>
    <row r="18" spans="1:16">
      <c r="A18" s="12"/>
      <c r="B18" s="25">
        <v>324.62</v>
      </c>
      <c r="C18" s="20" t="s">
        <v>12</v>
      </c>
      <c r="D18" s="46">
        <v>0</v>
      </c>
      <c r="E18" s="46">
        <v>0</v>
      </c>
      <c r="F18" s="46">
        <v>0</v>
      </c>
      <c r="G18" s="46">
        <v>413489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413489</v>
      </c>
      <c r="O18" s="47">
        <f t="shared" si="2"/>
        <v>13.000345846695591</v>
      </c>
      <c r="P18" s="9"/>
    </row>
    <row r="19" spans="1:16">
      <c r="A19" s="12"/>
      <c r="B19" s="25">
        <v>329</v>
      </c>
      <c r="C19" s="20" t="s">
        <v>44</v>
      </c>
      <c r="D19" s="46">
        <v>1400</v>
      </c>
      <c r="E19" s="46">
        <v>3849</v>
      </c>
      <c r="F19" s="46">
        <v>0</v>
      </c>
      <c r="G19" s="46">
        <v>520000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7" si="5">SUM(D19:M19)</f>
        <v>525249</v>
      </c>
      <c r="O19" s="47">
        <f t="shared" si="2"/>
        <v>16.514148273910582</v>
      </c>
      <c r="P19" s="9"/>
    </row>
    <row r="20" spans="1:16" ht="15.6">
      <c r="A20" s="29" t="s">
        <v>13</v>
      </c>
      <c r="B20" s="30"/>
      <c r="C20" s="31"/>
      <c r="D20" s="32">
        <f t="shared" ref="D20:M20" si="6">SUM(D21:D25)</f>
        <v>3522911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44">
        <f t="shared" si="5"/>
        <v>3522911</v>
      </c>
      <c r="O20" s="45">
        <f t="shared" si="2"/>
        <v>110.76246620134566</v>
      </c>
      <c r="P20" s="10"/>
    </row>
    <row r="21" spans="1:16">
      <c r="A21" s="12"/>
      <c r="B21" s="25">
        <v>335.12</v>
      </c>
      <c r="C21" s="20" t="s">
        <v>30</v>
      </c>
      <c r="D21" s="46">
        <v>750739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750739</v>
      </c>
      <c r="O21" s="47">
        <f t="shared" si="2"/>
        <v>23.603691127460227</v>
      </c>
      <c r="P21" s="9"/>
    </row>
    <row r="22" spans="1:16">
      <c r="A22" s="12"/>
      <c r="B22" s="25">
        <v>335.14</v>
      </c>
      <c r="C22" s="20" t="s">
        <v>31</v>
      </c>
      <c r="D22" s="46">
        <v>1817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1817</v>
      </c>
      <c r="O22" s="47">
        <f t="shared" si="2"/>
        <v>5.7127585990064768E-2</v>
      </c>
      <c r="P22" s="9"/>
    </row>
    <row r="23" spans="1:16">
      <c r="A23" s="12"/>
      <c r="B23" s="25">
        <v>335.15</v>
      </c>
      <c r="C23" s="20" t="s">
        <v>32</v>
      </c>
      <c r="D23" s="46">
        <v>27776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27776</v>
      </c>
      <c r="O23" s="47">
        <f t="shared" si="2"/>
        <v>0.87329434697855746</v>
      </c>
      <c r="P23" s="9"/>
    </row>
    <row r="24" spans="1:16">
      <c r="A24" s="12"/>
      <c r="B24" s="25">
        <v>335.18</v>
      </c>
      <c r="C24" s="20" t="s">
        <v>33</v>
      </c>
      <c r="D24" s="46">
        <v>2730401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2730401</v>
      </c>
      <c r="O24" s="47">
        <f t="shared" si="2"/>
        <v>85.845469408287741</v>
      </c>
      <c r="P24" s="9"/>
    </row>
    <row r="25" spans="1:16">
      <c r="A25" s="12"/>
      <c r="B25" s="25">
        <v>335.49</v>
      </c>
      <c r="C25" s="20" t="s">
        <v>58</v>
      </c>
      <c r="D25" s="46">
        <v>12178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12178</v>
      </c>
      <c r="O25" s="47">
        <f t="shared" si="2"/>
        <v>0.38288373262906372</v>
      </c>
      <c r="P25" s="9"/>
    </row>
    <row r="26" spans="1:16" ht="15.6">
      <c r="A26" s="29" t="s">
        <v>45</v>
      </c>
      <c r="B26" s="30"/>
      <c r="C26" s="31"/>
      <c r="D26" s="32">
        <f t="shared" ref="D26:M26" si="7">SUM(D27:D29)</f>
        <v>279144</v>
      </c>
      <c r="E26" s="32">
        <f t="shared" si="7"/>
        <v>19815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5"/>
        <v>298959</v>
      </c>
      <c r="O26" s="45">
        <f t="shared" si="2"/>
        <v>9.3994529334087904</v>
      </c>
      <c r="P26" s="10"/>
    </row>
    <row r="27" spans="1:16">
      <c r="A27" s="12"/>
      <c r="B27" s="25">
        <v>341.3</v>
      </c>
      <c r="C27" s="20" t="s">
        <v>46</v>
      </c>
      <c r="D27" s="46">
        <v>125812</v>
      </c>
      <c r="E27" s="46">
        <v>19815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145627</v>
      </c>
      <c r="O27" s="47">
        <f t="shared" si="2"/>
        <v>4.578601521725461</v>
      </c>
      <c r="P27" s="9"/>
    </row>
    <row r="28" spans="1:16">
      <c r="A28" s="12"/>
      <c r="B28" s="25">
        <v>341.9</v>
      </c>
      <c r="C28" s="20" t="s">
        <v>47</v>
      </c>
      <c r="D28" s="46">
        <v>146752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146752</v>
      </c>
      <c r="O28" s="47">
        <f t="shared" si="2"/>
        <v>4.6139722065019182</v>
      </c>
      <c r="P28" s="9"/>
    </row>
    <row r="29" spans="1:16">
      <c r="A29" s="12"/>
      <c r="B29" s="25">
        <v>343.9</v>
      </c>
      <c r="C29" s="20" t="s">
        <v>53</v>
      </c>
      <c r="D29" s="46">
        <v>6580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6580</v>
      </c>
      <c r="O29" s="47">
        <f t="shared" si="2"/>
        <v>0.20687920518141231</v>
      </c>
      <c r="P29" s="9"/>
    </row>
    <row r="30" spans="1:16" ht="15.6">
      <c r="A30" s="29" t="s">
        <v>18</v>
      </c>
      <c r="B30" s="30"/>
      <c r="C30" s="31"/>
      <c r="D30" s="32">
        <f t="shared" ref="D30:M30" si="8">SUM(D31:D31)</f>
        <v>543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5"/>
        <v>543</v>
      </c>
      <c r="O30" s="45">
        <f t="shared" si="2"/>
        <v>1.7072250518770045E-2</v>
      </c>
      <c r="P30" s="10"/>
    </row>
    <row r="31" spans="1:16">
      <c r="A31" s="13"/>
      <c r="B31" s="39">
        <v>359</v>
      </c>
      <c r="C31" s="21" t="s">
        <v>20</v>
      </c>
      <c r="D31" s="46">
        <v>543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543</v>
      </c>
      <c r="O31" s="47">
        <f t="shared" si="2"/>
        <v>1.7072250518770045E-2</v>
      </c>
      <c r="P31" s="9"/>
    </row>
    <row r="32" spans="1:16" ht="15.6">
      <c r="A32" s="29" t="s">
        <v>1</v>
      </c>
      <c r="B32" s="30"/>
      <c r="C32" s="31"/>
      <c r="D32" s="32">
        <f t="shared" ref="D32:M32" si="9">SUM(D33:D34)</f>
        <v>402283</v>
      </c>
      <c r="E32" s="32">
        <f t="shared" si="9"/>
        <v>810</v>
      </c>
      <c r="F32" s="32">
        <f t="shared" si="9"/>
        <v>0</v>
      </c>
      <c r="G32" s="32">
        <f t="shared" si="9"/>
        <v>94487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5"/>
        <v>497580</v>
      </c>
      <c r="O32" s="45">
        <f t="shared" si="2"/>
        <v>15.644218072061875</v>
      </c>
      <c r="P32" s="10"/>
    </row>
    <row r="33" spans="1:119">
      <c r="A33" s="12"/>
      <c r="B33" s="25">
        <v>361.1</v>
      </c>
      <c r="C33" s="20" t="s">
        <v>21</v>
      </c>
      <c r="D33" s="46">
        <v>312499</v>
      </c>
      <c r="E33" s="46">
        <v>810</v>
      </c>
      <c r="F33" s="46">
        <v>0</v>
      </c>
      <c r="G33" s="46">
        <v>94487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407796</v>
      </c>
      <c r="O33" s="47">
        <f t="shared" si="2"/>
        <v>12.821354461422374</v>
      </c>
      <c r="P33" s="9"/>
    </row>
    <row r="34" spans="1:119">
      <c r="A34" s="12"/>
      <c r="B34" s="25">
        <v>369.9</v>
      </c>
      <c r="C34" s="20" t="s">
        <v>48</v>
      </c>
      <c r="D34" s="46">
        <v>89784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89784</v>
      </c>
      <c r="O34" s="47">
        <f t="shared" si="2"/>
        <v>2.822863610639502</v>
      </c>
      <c r="P34" s="9"/>
    </row>
    <row r="35" spans="1:119" ht="15.6">
      <c r="A35" s="29" t="s">
        <v>54</v>
      </c>
      <c r="B35" s="30"/>
      <c r="C35" s="31"/>
      <c r="D35" s="32">
        <f t="shared" ref="D35:M35" si="10">SUM(D36:D36)</f>
        <v>0</v>
      </c>
      <c r="E35" s="32">
        <f t="shared" si="10"/>
        <v>0</v>
      </c>
      <c r="F35" s="32">
        <f t="shared" si="10"/>
        <v>0</v>
      </c>
      <c r="G35" s="32">
        <f t="shared" si="10"/>
        <v>494611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5"/>
        <v>494611</v>
      </c>
      <c r="O35" s="45">
        <f t="shared" si="2"/>
        <v>15.550870904860718</v>
      </c>
      <c r="P35" s="9"/>
    </row>
    <row r="36" spans="1:119" ht="15.6" thickBot="1">
      <c r="A36" s="12"/>
      <c r="B36" s="25">
        <v>381</v>
      </c>
      <c r="C36" s="20" t="s">
        <v>55</v>
      </c>
      <c r="D36" s="46">
        <v>0</v>
      </c>
      <c r="E36" s="46">
        <v>0</v>
      </c>
      <c r="F36" s="46">
        <v>0</v>
      </c>
      <c r="G36" s="46">
        <v>494611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494611</v>
      </c>
      <c r="O36" s="47">
        <f t="shared" si="2"/>
        <v>15.550870904860718</v>
      </c>
      <c r="P36" s="9"/>
    </row>
    <row r="37" spans="1:119" ht="16.2" thickBot="1">
      <c r="A37" s="14" t="s">
        <v>19</v>
      </c>
      <c r="B37" s="23"/>
      <c r="C37" s="22"/>
      <c r="D37" s="15">
        <f t="shared" ref="D37:M37" si="11">SUM(D5,D11,D20,D26,D30,D32,D35)</f>
        <v>12667107</v>
      </c>
      <c r="E37" s="15">
        <f t="shared" si="11"/>
        <v>1333428</v>
      </c>
      <c r="F37" s="15">
        <f t="shared" si="11"/>
        <v>0</v>
      </c>
      <c r="G37" s="15">
        <f t="shared" si="11"/>
        <v>4302887</v>
      </c>
      <c r="H37" s="15">
        <f t="shared" si="11"/>
        <v>0</v>
      </c>
      <c r="I37" s="15">
        <f t="shared" si="11"/>
        <v>0</v>
      </c>
      <c r="J37" s="15">
        <f t="shared" si="11"/>
        <v>0</v>
      </c>
      <c r="K37" s="15">
        <f t="shared" si="11"/>
        <v>0</v>
      </c>
      <c r="L37" s="15">
        <f t="shared" si="11"/>
        <v>0</v>
      </c>
      <c r="M37" s="15">
        <f t="shared" si="11"/>
        <v>0</v>
      </c>
      <c r="N37" s="15">
        <f t="shared" si="5"/>
        <v>18303422</v>
      </c>
      <c r="O37" s="38">
        <f t="shared" si="2"/>
        <v>575.47072879330949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59</v>
      </c>
      <c r="M39" s="118"/>
      <c r="N39" s="118"/>
      <c r="O39" s="43">
        <v>31806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28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22</v>
      </c>
      <c r="B3" s="108"/>
      <c r="C3" s="109"/>
      <c r="D3" s="128" t="s">
        <v>14</v>
      </c>
      <c r="E3" s="129"/>
      <c r="F3" s="129"/>
      <c r="G3" s="129"/>
      <c r="H3" s="130"/>
      <c r="I3" s="128" t="s">
        <v>15</v>
      </c>
      <c r="J3" s="130"/>
      <c r="K3" s="128" t="s">
        <v>17</v>
      </c>
      <c r="L3" s="130"/>
      <c r="M3" s="36"/>
      <c r="N3" s="37"/>
      <c r="O3" s="131" t="s">
        <v>27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23</v>
      </c>
      <c r="F4" s="34" t="s">
        <v>24</v>
      </c>
      <c r="G4" s="34" t="s">
        <v>25</v>
      </c>
      <c r="H4" s="34" t="s">
        <v>3</v>
      </c>
      <c r="I4" s="34" t="s">
        <v>4</v>
      </c>
      <c r="J4" s="35" t="s">
        <v>26</v>
      </c>
      <c r="K4" s="35" t="s">
        <v>5</v>
      </c>
      <c r="L4" s="35" t="s">
        <v>6</v>
      </c>
      <c r="M4" s="35" t="s">
        <v>7</v>
      </c>
      <c r="N4" s="35" t="s">
        <v>16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0</v>
      </c>
      <c r="B5" s="26"/>
      <c r="C5" s="26"/>
      <c r="D5" s="27">
        <f t="shared" ref="D5:M5" si="0">SUM(D6:D10)</f>
        <v>5965546</v>
      </c>
      <c r="E5" s="27">
        <f t="shared" si="0"/>
        <v>0</v>
      </c>
      <c r="F5" s="27">
        <f t="shared" si="0"/>
        <v>0</v>
      </c>
      <c r="G5" s="27">
        <f t="shared" si="0"/>
        <v>386560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6352106</v>
      </c>
      <c r="O5" s="33">
        <f t="shared" ref="O5:O36" si="2">(N5/O$38)</f>
        <v>205.27083535304573</v>
      </c>
      <c r="P5" s="6"/>
    </row>
    <row r="6" spans="1:133">
      <c r="A6" s="12"/>
      <c r="B6" s="25">
        <v>311</v>
      </c>
      <c r="C6" s="20" t="s">
        <v>38</v>
      </c>
      <c r="D6" s="46">
        <v>4699042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4699042</v>
      </c>
      <c r="O6" s="47">
        <f t="shared" si="2"/>
        <v>151.85141379867508</v>
      </c>
      <c r="P6" s="9"/>
    </row>
    <row r="7" spans="1:133">
      <c r="A7" s="12"/>
      <c r="B7" s="25">
        <v>312.10000000000002</v>
      </c>
      <c r="C7" s="20" t="s">
        <v>51</v>
      </c>
      <c r="D7" s="46">
        <v>524536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524536</v>
      </c>
      <c r="O7" s="47">
        <f t="shared" si="2"/>
        <v>16.950589756018744</v>
      </c>
      <c r="P7" s="9"/>
    </row>
    <row r="8" spans="1:133">
      <c r="A8" s="12"/>
      <c r="B8" s="25">
        <v>312.42</v>
      </c>
      <c r="C8" s="20" t="s">
        <v>40</v>
      </c>
      <c r="D8" s="46">
        <v>0</v>
      </c>
      <c r="E8" s="46">
        <v>0</v>
      </c>
      <c r="F8" s="46">
        <v>0</v>
      </c>
      <c r="G8" s="46">
        <v>386560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386560</v>
      </c>
      <c r="O8" s="47">
        <f t="shared" si="2"/>
        <v>12.491840361932461</v>
      </c>
      <c r="P8" s="9"/>
    </row>
    <row r="9" spans="1:133">
      <c r="A9" s="12"/>
      <c r="B9" s="25">
        <v>315</v>
      </c>
      <c r="C9" s="20" t="s">
        <v>41</v>
      </c>
      <c r="D9" s="46">
        <v>719940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719940</v>
      </c>
      <c r="O9" s="47">
        <f t="shared" si="2"/>
        <v>23.265147842947165</v>
      </c>
      <c r="P9" s="9"/>
    </row>
    <row r="10" spans="1:133">
      <c r="A10" s="12"/>
      <c r="B10" s="25">
        <v>316</v>
      </c>
      <c r="C10" s="20" t="s">
        <v>29</v>
      </c>
      <c r="D10" s="46">
        <v>22028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22028</v>
      </c>
      <c r="O10" s="47">
        <f t="shared" si="2"/>
        <v>0.71184359347228954</v>
      </c>
      <c r="P10" s="9"/>
    </row>
    <row r="11" spans="1:133" ht="15.6">
      <c r="A11" s="29" t="s">
        <v>8</v>
      </c>
      <c r="B11" s="30"/>
      <c r="C11" s="31"/>
      <c r="D11" s="32">
        <f t="shared" ref="D11:M11" si="3">SUM(D12:D19)</f>
        <v>2225839</v>
      </c>
      <c r="E11" s="32">
        <f t="shared" si="3"/>
        <v>1294199</v>
      </c>
      <c r="F11" s="32">
        <f t="shared" si="3"/>
        <v>0</v>
      </c>
      <c r="G11" s="32">
        <f t="shared" si="3"/>
        <v>2596943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6116981</v>
      </c>
      <c r="O11" s="45">
        <f t="shared" si="2"/>
        <v>197.67267733074812</v>
      </c>
      <c r="P11" s="10"/>
    </row>
    <row r="12" spans="1:133">
      <c r="A12" s="12"/>
      <c r="B12" s="25">
        <v>322</v>
      </c>
      <c r="C12" s="20" t="s">
        <v>42</v>
      </c>
      <c r="D12" s="46">
        <v>0</v>
      </c>
      <c r="E12" s="46">
        <v>1287431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1287431</v>
      </c>
      <c r="O12" s="47">
        <f t="shared" si="2"/>
        <v>41.603845532396186</v>
      </c>
      <c r="P12" s="9"/>
    </row>
    <row r="13" spans="1:133">
      <c r="A13" s="12"/>
      <c r="B13" s="25">
        <v>323.10000000000002</v>
      </c>
      <c r="C13" s="20" t="s">
        <v>43</v>
      </c>
      <c r="D13" s="46">
        <v>2058820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2058820</v>
      </c>
      <c r="O13" s="47">
        <f t="shared" si="2"/>
        <v>66.531588301825821</v>
      </c>
      <c r="P13" s="9"/>
    </row>
    <row r="14" spans="1:133">
      <c r="A14" s="12"/>
      <c r="B14" s="25">
        <v>323.7</v>
      </c>
      <c r="C14" s="20" t="s">
        <v>52</v>
      </c>
      <c r="D14" s="46">
        <v>165489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165489</v>
      </c>
      <c r="O14" s="47">
        <f t="shared" si="2"/>
        <v>5.3478429471643238</v>
      </c>
      <c r="P14" s="9"/>
    </row>
    <row r="15" spans="1:133">
      <c r="A15" s="12"/>
      <c r="B15" s="25">
        <v>324.31</v>
      </c>
      <c r="C15" s="20" t="s">
        <v>9</v>
      </c>
      <c r="D15" s="46">
        <v>0</v>
      </c>
      <c r="E15" s="46">
        <v>0</v>
      </c>
      <c r="F15" s="46">
        <v>0</v>
      </c>
      <c r="G15" s="46">
        <v>277694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277694</v>
      </c>
      <c r="O15" s="47">
        <f t="shared" si="2"/>
        <v>8.9737922119890126</v>
      </c>
      <c r="P15" s="9"/>
    </row>
    <row r="16" spans="1:133">
      <c r="A16" s="12"/>
      <c r="B16" s="25">
        <v>324.32</v>
      </c>
      <c r="C16" s="20" t="s">
        <v>10</v>
      </c>
      <c r="D16" s="46">
        <v>0</v>
      </c>
      <c r="E16" s="46">
        <v>0</v>
      </c>
      <c r="F16" s="46">
        <v>0</v>
      </c>
      <c r="G16" s="46">
        <v>1785295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1785295</v>
      </c>
      <c r="O16" s="47">
        <f t="shared" si="2"/>
        <v>57.692518985296495</v>
      </c>
      <c r="P16" s="9"/>
    </row>
    <row r="17" spans="1:16">
      <c r="A17" s="12"/>
      <c r="B17" s="25">
        <v>324.61</v>
      </c>
      <c r="C17" s="20" t="s">
        <v>11</v>
      </c>
      <c r="D17" s="46">
        <v>0</v>
      </c>
      <c r="E17" s="46">
        <v>0</v>
      </c>
      <c r="F17" s="46">
        <v>0</v>
      </c>
      <c r="G17" s="46">
        <v>177997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177997</v>
      </c>
      <c r="O17" s="47">
        <f t="shared" si="2"/>
        <v>5.7520439489416706</v>
      </c>
      <c r="P17" s="9"/>
    </row>
    <row r="18" spans="1:16">
      <c r="A18" s="12"/>
      <c r="B18" s="25">
        <v>324.62</v>
      </c>
      <c r="C18" s="20" t="s">
        <v>12</v>
      </c>
      <c r="D18" s="46">
        <v>0</v>
      </c>
      <c r="E18" s="46">
        <v>0</v>
      </c>
      <c r="F18" s="46">
        <v>0</v>
      </c>
      <c r="G18" s="46">
        <v>355957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355957</v>
      </c>
      <c r="O18" s="47">
        <f t="shared" si="2"/>
        <v>11.502892228146711</v>
      </c>
      <c r="P18" s="9"/>
    </row>
    <row r="19" spans="1:16">
      <c r="A19" s="12"/>
      <c r="B19" s="25">
        <v>329</v>
      </c>
      <c r="C19" s="20" t="s">
        <v>44</v>
      </c>
      <c r="D19" s="46">
        <v>1530</v>
      </c>
      <c r="E19" s="46">
        <v>6768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6" si="5">SUM(D19:M19)</f>
        <v>8298</v>
      </c>
      <c r="O19" s="47">
        <f t="shared" si="2"/>
        <v>0.26815317498788172</v>
      </c>
      <c r="P19" s="9"/>
    </row>
    <row r="20" spans="1:16" ht="15.6">
      <c r="A20" s="29" t="s">
        <v>13</v>
      </c>
      <c r="B20" s="30"/>
      <c r="C20" s="31"/>
      <c r="D20" s="32">
        <f t="shared" ref="D20:M20" si="6">SUM(D21:D24)</f>
        <v>3326662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44">
        <f t="shared" si="5"/>
        <v>3326662</v>
      </c>
      <c r="O20" s="45">
        <f t="shared" si="2"/>
        <v>107.5024074971724</v>
      </c>
      <c r="P20" s="10"/>
    </row>
    <row r="21" spans="1:16">
      <c r="A21" s="12"/>
      <c r="B21" s="25">
        <v>335.12</v>
      </c>
      <c r="C21" s="20" t="s">
        <v>30</v>
      </c>
      <c r="D21" s="46">
        <v>740355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740355</v>
      </c>
      <c r="O21" s="47">
        <f t="shared" si="2"/>
        <v>23.924866698982065</v>
      </c>
      <c r="P21" s="9"/>
    </row>
    <row r="22" spans="1:16">
      <c r="A22" s="12"/>
      <c r="B22" s="25">
        <v>335.14</v>
      </c>
      <c r="C22" s="20" t="s">
        <v>31</v>
      </c>
      <c r="D22" s="46">
        <v>1255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1255</v>
      </c>
      <c r="O22" s="47">
        <f t="shared" si="2"/>
        <v>4.0555824850541281E-2</v>
      </c>
      <c r="P22" s="9"/>
    </row>
    <row r="23" spans="1:16">
      <c r="A23" s="12"/>
      <c r="B23" s="25">
        <v>335.15</v>
      </c>
      <c r="C23" s="20" t="s">
        <v>32</v>
      </c>
      <c r="D23" s="46">
        <v>28986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28986</v>
      </c>
      <c r="O23" s="47">
        <f t="shared" si="2"/>
        <v>0.93669413475521091</v>
      </c>
      <c r="P23" s="9"/>
    </row>
    <row r="24" spans="1:16">
      <c r="A24" s="12"/>
      <c r="B24" s="25">
        <v>335.18</v>
      </c>
      <c r="C24" s="20" t="s">
        <v>33</v>
      </c>
      <c r="D24" s="46">
        <v>2556066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2556066</v>
      </c>
      <c r="O24" s="47">
        <f t="shared" si="2"/>
        <v>82.600290838584584</v>
      </c>
      <c r="P24" s="9"/>
    </row>
    <row r="25" spans="1:16" ht="15.6">
      <c r="A25" s="29" t="s">
        <v>45</v>
      </c>
      <c r="B25" s="30"/>
      <c r="C25" s="31"/>
      <c r="D25" s="32">
        <f t="shared" ref="D25:M25" si="7">SUM(D26:D28)</f>
        <v>313409</v>
      </c>
      <c r="E25" s="32">
        <f t="shared" si="7"/>
        <v>10429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5"/>
        <v>323838</v>
      </c>
      <c r="O25" s="45">
        <f t="shared" si="2"/>
        <v>10.46495395055744</v>
      </c>
      <c r="P25" s="10"/>
    </row>
    <row r="26" spans="1:16">
      <c r="A26" s="12"/>
      <c r="B26" s="25">
        <v>341.3</v>
      </c>
      <c r="C26" s="20" t="s">
        <v>46</v>
      </c>
      <c r="D26" s="46">
        <v>139250</v>
      </c>
      <c r="E26" s="46">
        <v>10429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149679</v>
      </c>
      <c r="O26" s="47">
        <f t="shared" si="2"/>
        <v>4.8369365002423654</v>
      </c>
      <c r="P26" s="9"/>
    </row>
    <row r="27" spans="1:16">
      <c r="A27" s="12"/>
      <c r="B27" s="25">
        <v>341.9</v>
      </c>
      <c r="C27" s="20" t="s">
        <v>47</v>
      </c>
      <c r="D27" s="46">
        <v>172631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172631</v>
      </c>
      <c r="O27" s="47">
        <f t="shared" si="2"/>
        <v>5.5786395217321054</v>
      </c>
      <c r="P27" s="9"/>
    </row>
    <row r="28" spans="1:16">
      <c r="A28" s="12"/>
      <c r="B28" s="25">
        <v>343.9</v>
      </c>
      <c r="C28" s="20" t="s">
        <v>53</v>
      </c>
      <c r="D28" s="46">
        <v>1528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1528</v>
      </c>
      <c r="O28" s="47">
        <f t="shared" si="2"/>
        <v>4.9377928582969785E-2</v>
      </c>
      <c r="P28" s="9"/>
    </row>
    <row r="29" spans="1:16" ht="15.6">
      <c r="A29" s="29" t="s">
        <v>18</v>
      </c>
      <c r="B29" s="30"/>
      <c r="C29" s="31"/>
      <c r="D29" s="32">
        <f t="shared" ref="D29:M29" si="8">SUM(D30:D30)</f>
        <v>268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5"/>
        <v>268</v>
      </c>
      <c r="O29" s="45">
        <f t="shared" si="2"/>
        <v>8.6605267409920819E-3</v>
      </c>
      <c r="P29" s="10"/>
    </row>
    <row r="30" spans="1:16">
      <c r="A30" s="13"/>
      <c r="B30" s="39">
        <v>359</v>
      </c>
      <c r="C30" s="21" t="s">
        <v>20</v>
      </c>
      <c r="D30" s="46">
        <v>268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268</v>
      </c>
      <c r="O30" s="47">
        <f t="shared" si="2"/>
        <v>8.6605267409920819E-3</v>
      </c>
      <c r="P30" s="9"/>
    </row>
    <row r="31" spans="1:16" ht="15.6">
      <c r="A31" s="29" t="s">
        <v>1</v>
      </c>
      <c r="B31" s="30"/>
      <c r="C31" s="31"/>
      <c r="D31" s="32">
        <f t="shared" ref="D31:M31" si="9">SUM(D32:D33)</f>
        <v>116092</v>
      </c>
      <c r="E31" s="32">
        <f t="shared" si="9"/>
        <v>0</v>
      </c>
      <c r="F31" s="32">
        <f t="shared" si="9"/>
        <v>0</v>
      </c>
      <c r="G31" s="32">
        <f t="shared" si="9"/>
        <v>31042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5"/>
        <v>147134</v>
      </c>
      <c r="O31" s="45">
        <f t="shared" si="2"/>
        <v>4.7546938116012276</v>
      </c>
      <c r="P31" s="10"/>
    </row>
    <row r="32" spans="1:16">
      <c r="A32" s="12"/>
      <c r="B32" s="25">
        <v>361.1</v>
      </c>
      <c r="C32" s="20" t="s">
        <v>21</v>
      </c>
      <c r="D32" s="46">
        <v>88039</v>
      </c>
      <c r="E32" s="46">
        <v>0</v>
      </c>
      <c r="F32" s="46">
        <v>0</v>
      </c>
      <c r="G32" s="46">
        <v>31042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119081</v>
      </c>
      <c r="O32" s="47">
        <f t="shared" si="2"/>
        <v>3.8481499434480528</v>
      </c>
      <c r="P32" s="9"/>
    </row>
    <row r="33" spans="1:119">
      <c r="A33" s="12"/>
      <c r="B33" s="25">
        <v>369.9</v>
      </c>
      <c r="C33" s="20" t="s">
        <v>48</v>
      </c>
      <c r="D33" s="46">
        <v>28053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28053</v>
      </c>
      <c r="O33" s="47">
        <f t="shared" si="2"/>
        <v>0.906543868153175</v>
      </c>
      <c r="P33" s="9"/>
    </row>
    <row r="34" spans="1:119" ht="15.6">
      <c r="A34" s="29" t="s">
        <v>54</v>
      </c>
      <c r="B34" s="30"/>
      <c r="C34" s="31"/>
      <c r="D34" s="32">
        <f t="shared" ref="D34:M34" si="10">SUM(D35:D35)</f>
        <v>0</v>
      </c>
      <c r="E34" s="32">
        <f t="shared" si="10"/>
        <v>0</v>
      </c>
      <c r="F34" s="32">
        <f t="shared" si="10"/>
        <v>0</v>
      </c>
      <c r="G34" s="32">
        <f t="shared" si="10"/>
        <v>90849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5"/>
        <v>90849</v>
      </c>
      <c r="O34" s="45">
        <f t="shared" si="2"/>
        <v>2.9358216190014543</v>
      </c>
      <c r="P34" s="9"/>
    </row>
    <row r="35" spans="1:119" ht="15.6" thickBot="1">
      <c r="A35" s="12"/>
      <c r="B35" s="25">
        <v>381</v>
      </c>
      <c r="C35" s="20" t="s">
        <v>55</v>
      </c>
      <c r="D35" s="46">
        <v>0</v>
      </c>
      <c r="E35" s="46">
        <v>0</v>
      </c>
      <c r="F35" s="46">
        <v>0</v>
      </c>
      <c r="G35" s="46">
        <v>90849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90849</v>
      </c>
      <c r="O35" s="47">
        <f t="shared" si="2"/>
        <v>2.9358216190014543</v>
      </c>
      <c r="P35" s="9"/>
    </row>
    <row r="36" spans="1:119" ht="16.2" thickBot="1">
      <c r="A36" s="14" t="s">
        <v>19</v>
      </c>
      <c r="B36" s="23"/>
      <c r="C36" s="22"/>
      <c r="D36" s="15">
        <f t="shared" ref="D36:M36" si="11">SUM(D5,D11,D20,D25,D29,D31,D34)</f>
        <v>11947816</v>
      </c>
      <c r="E36" s="15">
        <f t="shared" si="11"/>
        <v>1304628</v>
      </c>
      <c r="F36" s="15">
        <f t="shared" si="11"/>
        <v>0</v>
      </c>
      <c r="G36" s="15">
        <f t="shared" si="11"/>
        <v>3105394</v>
      </c>
      <c r="H36" s="15">
        <f t="shared" si="11"/>
        <v>0</v>
      </c>
      <c r="I36" s="15">
        <f t="shared" si="11"/>
        <v>0</v>
      </c>
      <c r="J36" s="15">
        <f t="shared" si="11"/>
        <v>0</v>
      </c>
      <c r="K36" s="15">
        <f t="shared" si="11"/>
        <v>0</v>
      </c>
      <c r="L36" s="15">
        <f t="shared" si="11"/>
        <v>0</v>
      </c>
      <c r="M36" s="15">
        <f t="shared" si="11"/>
        <v>0</v>
      </c>
      <c r="N36" s="15">
        <f t="shared" si="5"/>
        <v>16357838</v>
      </c>
      <c r="O36" s="38">
        <f t="shared" si="2"/>
        <v>528.6100500888673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56</v>
      </c>
      <c r="M38" s="118"/>
      <c r="N38" s="118"/>
      <c r="O38" s="43">
        <v>30945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28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topLeftCell="A1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22</v>
      </c>
      <c r="B3" s="108"/>
      <c r="C3" s="109"/>
      <c r="D3" s="128" t="s">
        <v>14</v>
      </c>
      <c r="E3" s="129"/>
      <c r="F3" s="129"/>
      <c r="G3" s="129"/>
      <c r="H3" s="130"/>
      <c r="I3" s="128" t="s">
        <v>15</v>
      </c>
      <c r="J3" s="130"/>
      <c r="K3" s="128" t="s">
        <v>17</v>
      </c>
      <c r="L3" s="130"/>
      <c r="M3" s="36"/>
      <c r="N3" s="37"/>
      <c r="O3" s="131" t="s">
        <v>27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23</v>
      </c>
      <c r="F4" s="34" t="s">
        <v>24</v>
      </c>
      <c r="G4" s="34" t="s">
        <v>25</v>
      </c>
      <c r="H4" s="34" t="s">
        <v>3</v>
      </c>
      <c r="I4" s="34" t="s">
        <v>4</v>
      </c>
      <c r="J4" s="35" t="s">
        <v>26</v>
      </c>
      <c r="K4" s="35" t="s">
        <v>5</v>
      </c>
      <c r="L4" s="35" t="s">
        <v>6</v>
      </c>
      <c r="M4" s="35" t="s">
        <v>7</v>
      </c>
      <c r="N4" s="35" t="s">
        <v>16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0</v>
      </c>
      <c r="B5" s="26"/>
      <c r="C5" s="26"/>
      <c r="D5" s="27">
        <f t="shared" ref="D5:M5" si="0">SUM(D6:D10)</f>
        <v>5466439</v>
      </c>
      <c r="E5" s="27">
        <f t="shared" si="0"/>
        <v>0</v>
      </c>
      <c r="F5" s="27">
        <f t="shared" si="0"/>
        <v>0</v>
      </c>
      <c r="G5" s="27">
        <f t="shared" si="0"/>
        <v>378840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5845279</v>
      </c>
      <c r="O5" s="33">
        <f t="shared" ref="O5:O32" si="2">(N5/O$34)</f>
        <v>191.24092916734827</v>
      </c>
      <c r="P5" s="6"/>
    </row>
    <row r="6" spans="1:133">
      <c r="A6" s="12"/>
      <c r="B6" s="25">
        <v>311</v>
      </c>
      <c r="C6" s="20" t="s">
        <v>38</v>
      </c>
      <c r="D6" s="46">
        <v>4589279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4589279</v>
      </c>
      <c r="O6" s="47">
        <f t="shared" si="2"/>
        <v>150.14817601832161</v>
      </c>
      <c r="P6" s="9"/>
    </row>
    <row r="7" spans="1:133">
      <c r="A7" s="12"/>
      <c r="B7" s="25">
        <v>312.41000000000003</v>
      </c>
      <c r="C7" s="20" t="s">
        <v>39</v>
      </c>
      <c r="D7" s="46">
        <v>514104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514104</v>
      </c>
      <c r="O7" s="47">
        <f t="shared" si="2"/>
        <v>16.820022902012106</v>
      </c>
      <c r="P7" s="9"/>
    </row>
    <row r="8" spans="1:133">
      <c r="A8" s="12"/>
      <c r="B8" s="25">
        <v>312.42</v>
      </c>
      <c r="C8" s="20" t="s">
        <v>40</v>
      </c>
      <c r="D8" s="46">
        <v>0</v>
      </c>
      <c r="E8" s="46">
        <v>0</v>
      </c>
      <c r="F8" s="46">
        <v>0</v>
      </c>
      <c r="G8" s="46">
        <v>378840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378840</v>
      </c>
      <c r="O8" s="47">
        <f t="shared" si="2"/>
        <v>12.394568951415017</v>
      </c>
      <c r="P8" s="9"/>
    </row>
    <row r="9" spans="1:133">
      <c r="A9" s="12"/>
      <c r="B9" s="25">
        <v>315</v>
      </c>
      <c r="C9" s="20" t="s">
        <v>41</v>
      </c>
      <c r="D9" s="46">
        <v>340416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340416</v>
      </c>
      <c r="O9" s="47">
        <f t="shared" si="2"/>
        <v>11.137444789792246</v>
      </c>
      <c r="P9" s="9"/>
    </row>
    <row r="10" spans="1:133">
      <c r="A10" s="12"/>
      <c r="B10" s="25">
        <v>316</v>
      </c>
      <c r="C10" s="20" t="s">
        <v>29</v>
      </c>
      <c r="D10" s="46">
        <v>22640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22640</v>
      </c>
      <c r="O10" s="47">
        <f t="shared" si="2"/>
        <v>0.74071650580729598</v>
      </c>
      <c r="P10" s="9"/>
    </row>
    <row r="11" spans="1:133" ht="15.6">
      <c r="A11" s="29" t="s">
        <v>8</v>
      </c>
      <c r="B11" s="30"/>
      <c r="C11" s="31"/>
      <c r="D11" s="32">
        <f t="shared" ref="D11:M11" si="3">SUM(D12:D18)</f>
        <v>1713134</v>
      </c>
      <c r="E11" s="32">
        <f t="shared" si="3"/>
        <v>676486</v>
      </c>
      <c r="F11" s="32">
        <f t="shared" si="3"/>
        <v>0</v>
      </c>
      <c r="G11" s="32">
        <f t="shared" si="3"/>
        <v>1431917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3821537</v>
      </c>
      <c r="O11" s="45">
        <f t="shared" si="2"/>
        <v>125.02983805005725</v>
      </c>
      <c r="P11" s="10"/>
    </row>
    <row r="12" spans="1:133">
      <c r="A12" s="12"/>
      <c r="B12" s="25">
        <v>322</v>
      </c>
      <c r="C12" s="20" t="s">
        <v>42</v>
      </c>
      <c r="D12" s="46">
        <v>0</v>
      </c>
      <c r="E12" s="46">
        <v>674438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674438</v>
      </c>
      <c r="O12" s="47">
        <f t="shared" si="2"/>
        <v>22.065696057582201</v>
      </c>
      <c r="P12" s="9"/>
    </row>
    <row r="13" spans="1:133">
      <c r="A13" s="12"/>
      <c r="B13" s="25">
        <v>323.10000000000002</v>
      </c>
      <c r="C13" s="20" t="s">
        <v>43</v>
      </c>
      <c r="D13" s="46">
        <v>1713134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1713134</v>
      </c>
      <c r="O13" s="47">
        <f t="shared" si="2"/>
        <v>56.048879437264844</v>
      </c>
      <c r="P13" s="9"/>
    </row>
    <row r="14" spans="1:133">
      <c r="A14" s="12"/>
      <c r="B14" s="25">
        <v>324.31</v>
      </c>
      <c r="C14" s="20" t="s">
        <v>9</v>
      </c>
      <c r="D14" s="46">
        <v>0</v>
      </c>
      <c r="E14" s="46">
        <v>0</v>
      </c>
      <c r="F14" s="46">
        <v>0</v>
      </c>
      <c r="G14" s="46">
        <v>308393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308393</v>
      </c>
      <c r="O14" s="47">
        <f t="shared" si="2"/>
        <v>10.089743170292818</v>
      </c>
      <c r="P14" s="9"/>
    </row>
    <row r="15" spans="1:133">
      <c r="A15" s="12"/>
      <c r="B15" s="25">
        <v>324.32</v>
      </c>
      <c r="C15" s="20" t="s">
        <v>10</v>
      </c>
      <c r="D15" s="46">
        <v>0</v>
      </c>
      <c r="E15" s="46">
        <v>0</v>
      </c>
      <c r="F15" s="46">
        <v>0</v>
      </c>
      <c r="G15" s="46">
        <v>645286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645286</v>
      </c>
      <c r="O15" s="47">
        <f t="shared" si="2"/>
        <v>21.111925404874857</v>
      </c>
      <c r="P15" s="9"/>
    </row>
    <row r="16" spans="1:133">
      <c r="A16" s="12"/>
      <c r="B16" s="25">
        <v>324.61</v>
      </c>
      <c r="C16" s="20" t="s">
        <v>11</v>
      </c>
      <c r="D16" s="46">
        <v>0</v>
      </c>
      <c r="E16" s="46">
        <v>0</v>
      </c>
      <c r="F16" s="46">
        <v>0</v>
      </c>
      <c r="G16" s="46">
        <v>193694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193694</v>
      </c>
      <c r="O16" s="47">
        <f t="shared" si="2"/>
        <v>6.3371176181907414</v>
      </c>
      <c r="P16" s="9"/>
    </row>
    <row r="17" spans="1:119">
      <c r="A17" s="12"/>
      <c r="B17" s="25">
        <v>324.62</v>
      </c>
      <c r="C17" s="20" t="s">
        <v>12</v>
      </c>
      <c r="D17" s="46">
        <v>0</v>
      </c>
      <c r="E17" s="46">
        <v>0</v>
      </c>
      <c r="F17" s="46">
        <v>0</v>
      </c>
      <c r="G17" s="46">
        <v>284544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284544</v>
      </c>
      <c r="O17" s="47">
        <f t="shared" si="2"/>
        <v>9.3094716178635686</v>
      </c>
      <c r="P17" s="9"/>
    </row>
    <row r="18" spans="1:119">
      <c r="A18" s="12"/>
      <c r="B18" s="25">
        <v>329</v>
      </c>
      <c r="C18" s="20" t="s">
        <v>44</v>
      </c>
      <c r="D18" s="46">
        <v>0</v>
      </c>
      <c r="E18" s="46">
        <v>2048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2048</v>
      </c>
      <c r="O18" s="47">
        <f t="shared" si="2"/>
        <v>6.7004743988221815E-2</v>
      </c>
      <c r="P18" s="9"/>
    </row>
    <row r="19" spans="1:119" ht="15.6">
      <c r="A19" s="29" t="s">
        <v>13</v>
      </c>
      <c r="B19" s="30"/>
      <c r="C19" s="31"/>
      <c r="D19" s="32">
        <f t="shared" ref="D19:M19" si="4">SUM(D20:D23)</f>
        <v>3329065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3329065</v>
      </c>
      <c r="O19" s="45">
        <f t="shared" si="2"/>
        <v>108.91755275642075</v>
      </c>
      <c r="P19" s="10"/>
    </row>
    <row r="20" spans="1:119">
      <c r="A20" s="12"/>
      <c r="B20" s="25">
        <v>335.12</v>
      </c>
      <c r="C20" s="20" t="s">
        <v>30</v>
      </c>
      <c r="D20" s="46">
        <v>780391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780391</v>
      </c>
      <c r="O20" s="47">
        <f t="shared" si="2"/>
        <v>25.532177327008014</v>
      </c>
      <c r="P20" s="9"/>
    </row>
    <row r="21" spans="1:119">
      <c r="A21" s="12"/>
      <c r="B21" s="25">
        <v>335.14</v>
      </c>
      <c r="C21" s="20" t="s">
        <v>31</v>
      </c>
      <c r="D21" s="46">
        <v>553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553</v>
      </c>
      <c r="O21" s="47">
        <f t="shared" si="2"/>
        <v>1.8092589563225913E-2</v>
      </c>
      <c r="P21" s="9"/>
    </row>
    <row r="22" spans="1:119">
      <c r="A22" s="12"/>
      <c r="B22" s="25">
        <v>335.15</v>
      </c>
      <c r="C22" s="20" t="s">
        <v>32</v>
      </c>
      <c r="D22" s="46">
        <v>29463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29463</v>
      </c>
      <c r="O22" s="47">
        <f t="shared" si="2"/>
        <v>0.96394568951415016</v>
      </c>
      <c r="P22" s="9"/>
    </row>
    <row r="23" spans="1:119">
      <c r="A23" s="12"/>
      <c r="B23" s="25">
        <v>335.18</v>
      </c>
      <c r="C23" s="20" t="s">
        <v>33</v>
      </c>
      <c r="D23" s="46">
        <v>2518658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2518658</v>
      </c>
      <c r="O23" s="47">
        <f t="shared" si="2"/>
        <v>82.403337150335346</v>
      </c>
      <c r="P23" s="9"/>
    </row>
    <row r="24" spans="1:119" ht="15.6">
      <c r="A24" s="29" t="s">
        <v>45</v>
      </c>
      <c r="B24" s="30"/>
      <c r="C24" s="31"/>
      <c r="D24" s="32">
        <f t="shared" ref="D24:M24" si="5">SUM(D25:D26)</f>
        <v>167589</v>
      </c>
      <c r="E24" s="32">
        <f t="shared" si="5"/>
        <v>9387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176976</v>
      </c>
      <c r="O24" s="45">
        <f t="shared" si="2"/>
        <v>5.7901521347946998</v>
      </c>
      <c r="P24" s="10"/>
    </row>
    <row r="25" spans="1:119">
      <c r="A25" s="12"/>
      <c r="B25" s="25">
        <v>341.3</v>
      </c>
      <c r="C25" s="20" t="s">
        <v>46</v>
      </c>
      <c r="D25" s="46">
        <v>49733</v>
      </c>
      <c r="E25" s="46">
        <v>9387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59120</v>
      </c>
      <c r="O25" s="47">
        <f t="shared" si="2"/>
        <v>1.9342385080974971</v>
      </c>
      <c r="P25" s="9"/>
    </row>
    <row r="26" spans="1:119">
      <c r="A26" s="12"/>
      <c r="B26" s="25">
        <v>341.9</v>
      </c>
      <c r="C26" s="20" t="s">
        <v>47</v>
      </c>
      <c r="D26" s="46">
        <v>117856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117856</v>
      </c>
      <c r="O26" s="47">
        <f t="shared" si="2"/>
        <v>3.8559136266972027</v>
      </c>
      <c r="P26" s="9"/>
    </row>
    <row r="27" spans="1:119" ht="15.6">
      <c r="A27" s="29" t="s">
        <v>18</v>
      </c>
      <c r="B27" s="30"/>
      <c r="C27" s="31"/>
      <c r="D27" s="32">
        <f t="shared" ref="D27:M27" si="6">SUM(D28:D28)</f>
        <v>484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484</v>
      </c>
      <c r="O27" s="45">
        <f t="shared" si="2"/>
        <v>1.5835105512841487E-2</v>
      </c>
      <c r="P27" s="10"/>
    </row>
    <row r="28" spans="1:119">
      <c r="A28" s="13"/>
      <c r="B28" s="39">
        <v>359</v>
      </c>
      <c r="C28" s="21" t="s">
        <v>20</v>
      </c>
      <c r="D28" s="46">
        <v>484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484</v>
      </c>
      <c r="O28" s="47">
        <f t="shared" si="2"/>
        <v>1.5835105512841487E-2</v>
      </c>
      <c r="P28" s="9"/>
    </row>
    <row r="29" spans="1:119" ht="15.6">
      <c r="A29" s="29" t="s">
        <v>1</v>
      </c>
      <c r="B29" s="30"/>
      <c r="C29" s="31"/>
      <c r="D29" s="32">
        <f t="shared" ref="D29:M29" si="7">SUM(D30:D31)</f>
        <v>18395</v>
      </c>
      <c r="E29" s="32">
        <f t="shared" si="7"/>
        <v>0</v>
      </c>
      <c r="F29" s="32">
        <f t="shared" si="7"/>
        <v>0</v>
      </c>
      <c r="G29" s="32">
        <f t="shared" si="7"/>
        <v>4544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22939</v>
      </c>
      <c r="O29" s="45">
        <f t="shared" si="2"/>
        <v>0.75049893669229506</v>
      </c>
      <c r="P29" s="10"/>
    </row>
    <row r="30" spans="1:119">
      <c r="A30" s="12"/>
      <c r="B30" s="25">
        <v>361.1</v>
      </c>
      <c r="C30" s="20" t="s">
        <v>21</v>
      </c>
      <c r="D30" s="46">
        <v>13938</v>
      </c>
      <c r="E30" s="46">
        <v>0</v>
      </c>
      <c r="F30" s="46">
        <v>0</v>
      </c>
      <c r="G30" s="46">
        <v>4544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18482</v>
      </c>
      <c r="O30" s="47">
        <f t="shared" si="2"/>
        <v>0.60467855390152137</v>
      </c>
      <c r="P30" s="9"/>
    </row>
    <row r="31" spans="1:119" ht="15.6" thickBot="1">
      <c r="A31" s="12"/>
      <c r="B31" s="25">
        <v>369.9</v>
      </c>
      <c r="C31" s="20" t="s">
        <v>48</v>
      </c>
      <c r="D31" s="46">
        <v>4457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4457</v>
      </c>
      <c r="O31" s="47">
        <f t="shared" si="2"/>
        <v>0.14582038279077375</v>
      </c>
      <c r="P31" s="9"/>
    </row>
    <row r="32" spans="1:119" ht="16.2" thickBot="1">
      <c r="A32" s="14" t="s">
        <v>19</v>
      </c>
      <c r="B32" s="23"/>
      <c r="C32" s="22"/>
      <c r="D32" s="15">
        <f>SUM(D5,D11,D19,D24,D27,D29)</f>
        <v>10695106</v>
      </c>
      <c r="E32" s="15">
        <f t="shared" ref="E32:M32" si="8">SUM(E5,E11,E19,E24,E27,E29)</f>
        <v>685873</v>
      </c>
      <c r="F32" s="15">
        <f t="shared" si="8"/>
        <v>0</v>
      </c>
      <c r="G32" s="15">
        <f t="shared" si="8"/>
        <v>1815301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13196280</v>
      </c>
      <c r="O32" s="38">
        <f t="shared" si="2"/>
        <v>431.74480615082609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49</v>
      </c>
      <c r="M34" s="118"/>
      <c r="N34" s="118"/>
      <c r="O34" s="43">
        <v>30565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28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5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22</v>
      </c>
      <c r="B3" s="108"/>
      <c r="C3" s="109"/>
      <c r="D3" s="128" t="s">
        <v>14</v>
      </c>
      <c r="E3" s="129"/>
      <c r="F3" s="129"/>
      <c r="G3" s="129"/>
      <c r="H3" s="130"/>
      <c r="I3" s="128" t="s">
        <v>15</v>
      </c>
      <c r="J3" s="130"/>
      <c r="K3" s="128" t="s">
        <v>17</v>
      </c>
      <c r="L3" s="130"/>
      <c r="M3" s="36"/>
      <c r="N3" s="37"/>
      <c r="O3" s="131" t="s">
        <v>27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23</v>
      </c>
      <c r="F4" s="34" t="s">
        <v>24</v>
      </c>
      <c r="G4" s="34" t="s">
        <v>25</v>
      </c>
      <c r="H4" s="34" t="s">
        <v>3</v>
      </c>
      <c r="I4" s="34" t="s">
        <v>4</v>
      </c>
      <c r="J4" s="35" t="s">
        <v>26</v>
      </c>
      <c r="K4" s="35" t="s">
        <v>5</v>
      </c>
      <c r="L4" s="35" t="s">
        <v>6</v>
      </c>
      <c r="M4" s="35" t="s">
        <v>7</v>
      </c>
      <c r="N4" s="35" t="s">
        <v>16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0</v>
      </c>
      <c r="B5" s="26"/>
      <c r="C5" s="26"/>
      <c r="D5" s="27">
        <f t="shared" ref="D5:M5" si="0">SUM(D6:D6)</f>
        <v>6242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6242</v>
      </c>
      <c r="O5" s="33">
        <f t="shared" ref="O5:O21" si="2">(N5/O$23)</f>
        <v>0.2072514775217478</v>
      </c>
      <c r="P5" s="6"/>
    </row>
    <row r="6" spans="1:133">
      <c r="A6" s="12"/>
      <c r="B6" s="25">
        <v>316</v>
      </c>
      <c r="C6" s="20" t="s">
        <v>29</v>
      </c>
      <c r="D6" s="46">
        <v>6242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6242</v>
      </c>
      <c r="O6" s="47">
        <f t="shared" si="2"/>
        <v>0.2072514775217478</v>
      </c>
      <c r="P6" s="9"/>
    </row>
    <row r="7" spans="1:133" ht="15.6">
      <c r="A7" s="29" t="s">
        <v>8</v>
      </c>
      <c r="B7" s="30"/>
      <c r="C7" s="31"/>
      <c r="D7" s="32">
        <f t="shared" ref="D7:M7" si="3">SUM(D8:D11)</f>
        <v>0</v>
      </c>
      <c r="E7" s="32">
        <f t="shared" si="3"/>
        <v>0</v>
      </c>
      <c r="F7" s="32">
        <f t="shared" si="3"/>
        <v>0</v>
      </c>
      <c r="G7" s="32">
        <f t="shared" si="3"/>
        <v>497081</v>
      </c>
      <c r="H7" s="32">
        <f t="shared" si="3"/>
        <v>0</v>
      </c>
      <c r="I7" s="32">
        <f t="shared" si="3"/>
        <v>0</v>
      </c>
      <c r="J7" s="32">
        <f t="shared" si="3"/>
        <v>0</v>
      </c>
      <c r="K7" s="32">
        <f t="shared" si="3"/>
        <v>0</v>
      </c>
      <c r="L7" s="32">
        <f t="shared" si="3"/>
        <v>0</v>
      </c>
      <c r="M7" s="32">
        <f t="shared" si="3"/>
        <v>0</v>
      </c>
      <c r="N7" s="44">
        <f t="shared" si="1"/>
        <v>497081</v>
      </c>
      <c r="O7" s="45">
        <f t="shared" si="2"/>
        <v>16.50444916661133</v>
      </c>
      <c r="P7" s="10"/>
    </row>
    <row r="8" spans="1:133">
      <c r="A8" s="12"/>
      <c r="B8" s="25">
        <v>324.31</v>
      </c>
      <c r="C8" s="20" t="s">
        <v>9</v>
      </c>
      <c r="D8" s="46">
        <v>0</v>
      </c>
      <c r="E8" s="46">
        <v>0</v>
      </c>
      <c r="F8" s="46">
        <v>0</v>
      </c>
      <c r="G8" s="46">
        <v>93323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93323</v>
      </c>
      <c r="O8" s="47">
        <f t="shared" si="2"/>
        <v>3.0985789229032474</v>
      </c>
      <c r="P8" s="9"/>
    </row>
    <row r="9" spans="1:133">
      <c r="A9" s="12"/>
      <c r="B9" s="25">
        <v>324.32</v>
      </c>
      <c r="C9" s="20" t="s">
        <v>10</v>
      </c>
      <c r="D9" s="46">
        <v>0</v>
      </c>
      <c r="E9" s="46">
        <v>0</v>
      </c>
      <c r="F9" s="46">
        <v>0</v>
      </c>
      <c r="G9" s="46">
        <v>223709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223709</v>
      </c>
      <c r="O9" s="47">
        <f t="shared" si="2"/>
        <v>7.4277508466697659</v>
      </c>
      <c r="P9" s="9"/>
    </row>
    <row r="10" spans="1:133">
      <c r="A10" s="12"/>
      <c r="B10" s="25">
        <v>324.61</v>
      </c>
      <c r="C10" s="20" t="s">
        <v>11</v>
      </c>
      <c r="D10" s="46">
        <v>0</v>
      </c>
      <c r="E10" s="46">
        <v>0</v>
      </c>
      <c r="F10" s="46">
        <v>0</v>
      </c>
      <c r="G10" s="46">
        <v>90566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90566</v>
      </c>
      <c r="O10" s="47">
        <f t="shared" si="2"/>
        <v>3.007038980011953</v>
      </c>
      <c r="P10" s="9"/>
    </row>
    <row r="11" spans="1:133">
      <c r="A11" s="12"/>
      <c r="B11" s="25">
        <v>324.62</v>
      </c>
      <c r="C11" s="20" t="s">
        <v>12</v>
      </c>
      <c r="D11" s="46">
        <v>0</v>
      </c>
      <c r="E11" s="46">
        <v>0</v>
      </c>
      <c r="F11" s="46">
        <v>0</v>
      </c>
      <c r="G11" s="46">
        <v>89483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89483</v>
      </c>
      <c r="O11" s="47">
        <f t="shared" si="2"/>
        <v>2.9710804170263629</v>
      </c>
      <c r="P11" s="9"/>
    </row>
    <row r="12" spans="1:133" ht="15.6">
      <c r="A12" s="29" t="s">
        <v>13</v>
      </c>
      <c r="B12" s="30"/>
      <c r="C12" s="31"/>
      <c r="D12" s="32">
        <f t="shared" ref="D12:M12" si="4">SUM(D13:D16)</f>
        <v>1217332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1217332</v>
      </c>
      <c r="O12" s="45">
        <f t="shared" si="2"/>
        <v>40.418752905239394</v>
      </c>
      <c r="P12" s="10"/>
    </row>
    <row r="13" spans="1:133">
      <c r="A13" s="12"/>
      <c r="B13" s="25">
        <v>335.12</v>
      </c>
      <c r="C13" s="20" t="s">
        <v>30</v>
      </c>
      <c r="D13" s="46">
        <v>255077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255077</v>
      </c>
      <c r="O13" s="47">
        <f t="shared" si="2"/>
        <v>8.4692542665515642</v>
      </c>
      <c r="P13" s="9"/>
    </row>
    <row r="14" spans="1:133">
      <c r="A14" s="12"/>
      <c r="B14" s="25">
        <v>335.14</v>
      </c>
      <c r="C14" s="20" t="s">
        <v>31</v>
      </c>
      <c r="D14" s="46">
        <v>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</v>
      </c>
      <c r="O14" s="47">
        <f t="shared" si="2"/>
        <v>2.9882462314894748E-4</v>
      </c>
      <c r="P14" s="9"/>
    </row>
    <row r="15" spans="1:133">
      <c r="A15" s="12"/>
      <c r="B15" s="25">
        <v>335.15</v>
      </c>
      <c r="C15" s="20" t="s">
        <v>32</v>
      </c>
      <c r="D15" s="46">
        <v>31133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31133</v>
      </c>
      <c r="O15" s="47">
        <f t="shared" si="2"/>
        <v>1.0337007769440203</v>
      </c>
      <c r="P15" s="9"/>
    </row>
    <row r="16" spans="1:133">
      <c r="A16" s="12"/>
      <c r="B16" s="25">
        <v>335.18</v>
      </c>
      <c r="C16" s="20" t="s">
        <v>33</v>
      </c>
      <c r="D16" s="46">
        <v>931113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931113</v>
      </c>
      <c r="O16" s="47">
        <f t="shared" si="2"/>
        <v>30.915499037120657</v>
      </c>
      <c r="P16" s="9"/>
    </row>
    <row r="17" spans="1:119" ht="15.6">
      <c r="A17" s="29" t="s">
        <v>18</v>
      </c>
      <c r="B17" s="30"/>
      <c r="C17" s="31"/>
      <c r="D17" s="32">
        <f t="shared" ref="D17:M17" si="5">SUM(D18:D18)</f>
        <v>138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138</v>
      </c>
      <c r="O17" s="45">
        <f t="shared" si="2"/>
        <v>4.5819775549505283E-3</v>
      </c>
      <c r="P17" s="10"/>
    </row>
    <row r="18" spans="1:119">
      <c r="A18" s="13"/>
      <c r="B18" s="39">
        <v>359</v>
      </c>
      <c r="C18" s="21" t="s">
        <v>20</v>
      </c>
      <c r="D18" s="46">
        <v>138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138</v>
      </c>
      <c r="O18" s="47">
        <f t="shared" si="2"/>
        <v>4.5819775549505283E-3</v>
      </c>
      <c r="P18" s="9"/>
    </row>
    <row r="19" spans="1:119" ht="15.6">
      <c r="A19" s="29" t="s">
        <v>1</v>
      </c>
      <c r="B19" s="30"/>
      <c r="C19" s="31"/>
      <c r="D19" s="32">
        <f t="shared" ref="D19:M19" si="6">SUM(D20:D20)</f>
        <v>162</v>
      </c>
      <c r="E19" s="32">
        <f t="shared" si="6"/>
        <v>0</v>
      </c>
      <c r="F19" s="32">
        <f t="shared" si="6"/>
        <v>0</v>
      </c>
      <c r="G19" s="32">
        <f t="shared" si="6"/>
        <v>28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190</v>
      </c>
      <c r="O19" s="45">
        <f t="shared" si="2"/>
        <v>6.3085198220333358E-3</v>
      </c>
      <c r="P19" s="10"/>
    </row>
    <row r="20" spans="1:119" ht="15.6" thickBot="1">
      <c r="A20" s="12"/>
      <c r="B20" s="25">
        <v>361.1</v>
      </c>
      <c r="C20" s="20" t="s">
        <v>21</v>
      </c>
      <c r="D20" s="46">
        <v>162</v>
      </c>
      <c r="E20" s="46">
        <v>0</v>
      </c>
      <c r="F20" s="46">
        <v>0</v>
      </c>
      <c r="G20" s="46">
        <v>28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190</v>
      </c>
      <c r="O20" s="47">
        <f t="shared" si="2"/>
        <v>6.3085198220333358E-3</v>
      </c>
      <c r="P20" s="9"/>
    </row>
    <row r="21" spans="1:119" ht="16.2" thickBot="1">
      <c r="A21" s="14" t="s">
        <v>19</v>
      </c>
      <c r="B21" s="23"/>
      <c r="C21" s="22"/>
      <c r="D21" s="15">
        <f>SUM(D5,D7,D12,D17,D19)</f>
        <v>1223874</v>
      </c>
      <c r="E21" s="15">
        <f t="shared" ref="E21:M21" si="7">SUM(E5,E7,E12,E17,E19)</f>
        <v>0</v>
      </c>
      <c r="F21" s="15">
        <f t="shared" si="7"/>
        <v>0</v>
      </c>
      <c r="G21" s="15">
        <f t="shared" si="7"/>
        <v>497109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1720983</v>
      </c>
      <c r="O21" s="38">
        <f t="shared" si="2"/>
        <v>57.141344046749452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8" t="s">
        <v>35</v>
      </c>
      <c r="M23" s="118"/>
      <c r="N23" s="118"/>
      <c r="O23" s="43">
        <v>30118</v>
      </c>
    </row>
    <row r="24" spans="1:119">
      <c r="A24" s="11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customHeight="1" thickBot="1">
      <c r="A25" s="120" t="s">
        <v>28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A25:O25"/>
    <mergeCell ref="A1:O1"/>
    <mergeCell ref="D3:H3"/>
    <mergeCell ref="I3:J3"/>
    <mergeCell ref="K3:L3"/>
    <mergeCell ref="O3:O4"/>
    <mergeCell ref="A2:O2"/>
    <mergeCell ref="A3:C4"/>
    <mergeCell ref="A24:O24"/>
    <mergeCell ref="L23:N23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2025-03-08T00:57:44Z</cp:lastPrinted>
  <dcterms:created xsi:type="dcterms:W3CDTF">2000-08-31T21:26:31Z</dcterms:created>
  <dcterms:modified xsi:type="dcterms:W3CDTF">2025-03-08T00:58:40Z</dcterms:modified>
</cp:coreProperties>
</file>