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34" documentId="11_B8D2E86123CB6D74215F9B0AB291F9543D9188BB" xr6:coauthVersionLast="47" xr6:coauthVersionMax="47" xr10:uidLastSave="{B9EB21B5-4CE8-479D-9D19-1D34D2001546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'2008'!$A$1:$O$54</definedName>
    <definedName name="_xlnm.Print_Area" localSheetId="14">'2009'!$A$1:$O$50</definedName>
    <definedName name="_xlnm.Print_Area" localSheetId="13">'2010'!$A$1:$O$49</definedName>
    <definedName name="_xlnm.Print_Area" localSheetId="12">'2011'!$A$1:$O$52</definedName>
    <definedName name="_xlnm.Print_Area" localSheetId="11">'2012'!$A$1:$O$46</definedName>
    <definedName name="_xlnm.Print_Area" localSheetId="10">'2013'!$A$1:$O$48</definedName>
    <definedName name="_xlnm.Print_Area" localSheetId="9">'2014'!$A$1:$O$48</definedName>
    <definedName name="_xlnm.Print_Area" localSheetId="8">'2015'!$A$1:$O$45</definedName>
    <definedName name="_xlnm.Print_Area" localSheetId="7">'2016'!$A$1:$O$47</definedName>
    <definedName name="_xlnm.Print_Area" localSheetId="6">'2017'!$A$1:$O$51</definedName>
    <definedName name="_xlnm.Print_Area" localSheetId="5">'2018'!$A$1:$O$52</definedName>
    <definedName name="_xlnm.Print_Area" localSheetId="4">'2019'!$A$1:$O$49</definedName>
    <definedName name="_xlnm.Print_Area" localSheetId="3">'2020'!$A$1:$O$38</definedName>
    <definedName name="_xlnm.Print_Area" localSheetId="2">'2021'!$A$1:$P$38</definedName>
    <definedName name="_xlnm.Print_Area" localSheetId="1">'2022'!$A$1:$P$37</definedName>
    <definedName name="_xlnm.Print_Area" localSheetId="0">'2023'!$A$1:$P$21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48" l="1"/>
  <c r="F17" i="48"/>
  <c r="G17" i="48"/>
  <c r="H17" i="48"/>
  <c r="I17" i="48"/>
  <c r="J17" i="48"/>
  <c r="K17" i="48"/>
  <c r="L17" i="48"/>
  <c r="M17" i="48"/>
  <c r="N17" i="48"/>
  <c r="D17" i="48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N11" i="48"/>
  <c r="M11" i="48"/>
  <c r="L11" i="48"/>
  <c r="K11" i="48"/>
  <c r="J11" i="48"/>
  <c r="I11" i="48"/>
  <c r="H11" i="48"/>
  <c r="G11" i="48"/>
  <c r="F11" i="48"/>
  <c r="E11" i="48"/>
  <c r="D11" i="48"/>
  <c r="O10" i="48"/>
  <c r="P10" i="48" s="1"/>
  <c r="N9" i="48"/>
  <c r="M9" i="48"/>
  <c r="L9" i="48"/>
  <c r="K9" i="48"/>
  <c r="J9" i="48"/>
  <c r="I9" i="48"/>
  <c r="H9" i="48"/>
  <c r="G9" i="48"/>
  <c r="F9" i="48"/>
  <c r="E9" i="48"/>
  <c r="D9" i="48"/>
  <c r="O8" i="48"/>
  <c r="P8" i="48" s="1"/>
  <c r="N7" i="48"/>
  <c r="M7" i="48"/>
  <c r="L7" i="48"/>
  <c r="K7" i="48"/>
  <c r="J7" i="48"/>
  <c r="I7" i="48"/>
  <c r="H7" i="48"/>
  <c r="G7" i="48"/>
  <c r="F7" i="48"/>
  <c r="E7" i="48"/>
  <c r="D7" i="48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11" i="48" l="1"/>
  <c r="P11" i="48" s="1"/>
  <c r="O9" i="48"/>
  <c r="P9" i="48" s="1"/>
  <c r="O15" i="48"/>
  <c r="P15" i="48" s="1"/>
  <c r="O13" i="48"/>
  <c r="P13" i="48" s="1"/>
  <c r="O7" i="48"/>
  <c r="P7" i="48" s="1"/>
  <c r="O5" i="48"/>
  <c r="P5" i="48" s="1"/>
  <c r="O32" i="47"/>
  <c r="P32" i="47" s="1"/>
  <c r="O31" i="47"/>
  <c r="P31" i="47" s="1"/>
  <c r="O30" i="47"/>
  <c r="P30" i="47" s="1"/>
  <c r="O29" i="47"/>
  <c r="P29" i="47" s="1"/>
  <c r="N28" i="47"/>
  <c r="M28" i="47"/>
  <c r="L28" i="47"/>
  <c r="K28" i="47"/>
  <c r="J28" i="47"/>
  <c r="I28" i="47"/>
  <c r="H28" i="47"/>
  <c r="G28" i="47"/>
  <c r="F28" i="47"/>
  <c r="E28" i="47"/>
  <c r="D28" i="47"/>
  <c r="O27" i="47"/>
  <c r="P27" i="47" s="1"/>
  <c r="N26" i="47"/>
  <c r="M26" i="47"/>
  <c r="L26" i="47"/>
  <c r="K26" i="47"/>
  <c r="J26" i="47"/>
  <c r="I26" i="47"/>
  <c r="H26" i="47"/>
  <c r="G26" i="47"/>
  <c r="F26" i="47"/>
  <c r="E26" i="47"/>
  <c r="D26" i="47"/>
  <c r="O25" i="47"/>
  <c r="P25" i="47" s="1"/>
  <c r="O24" i="47"/>
  <c r="P24" i="47" s="1"/>
  <c r="O23" i="47"/>
  <c r="P23" i="47" s="1"/>
  <c r="O22" i="47"/>
  <c r="P22" i="47" s="1"/>
  <c r="O21" i="47"/>
  <c r="P21" i="47" s="1"/>
  <c r="N20" i="47"/>
  <c r="M20" i="47"/>
  <c r="L20" i="47"/>
  <c r="K20" i="47"/>
  <c r="J20" i="47"/>
  <c r="I20" i="47"/>
  <c r="H20" i="47"/>
  <c r="G20" i="47"/>
  <c r="F20" i="47"/>
  <c r="E20" i="47"/>
  <c r="D20" i="47"/>
  <c r="O19" i="47"/>
  <c r="P19" i="47" s="1"/>
  <c r="O18" i="47"/>
  <c r="P18" i="47" s="1"/>
  <c r="O17" i="47"/>
  <c r="P17" i="47" s="1"/>
  <c r="O16" i="47"/>
  <c r="P16" i="47" s="1"/>
  <c r="N15" i="47"/>
  <c r="M15" i="47"/>
  <c r="L15" i="47"/>
  <c r="K15" i="47"/>
  <c r="J15" i="47"/>
  <c r="I15" i="47"/>
  <c r="H15" i="47"/>
  <c r="G15" i="47"/>
  <c r="F15" i="47"/>
  <c r="E15" i="47"/>
  <c r="D15" i="47"/>
  <c r="O14" i="47"/>
  <c r="P14" i="47" s="1"/>
  <c r="O13" i="47"/>
  <c r="P13" i="47" s="1"/>
  <c r="N12" i="47"/>
  <c r="M12" i="47"/>
  <c r="L12" i="47"/>
  <c r="K12" i="47"/>
  <c r="J12" i="47"/>
  <c r="I12" i="47"/>
  <c r="H12" i="47"/>
  <c r="G12" i="47"/>
  <c r="F12" i="47"/>
  <c r="E12" i="47"/>
  <c r="D12" i="47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N33" i="47" s="1"/>
  <c r="M5" i="47"/>
  <c r="M33" i="47" s="1"/>
  <c r="L5" i="47"/>
  <c r="K5" i="47"/>
  <c r="J5" i="47"/>
  <c r="I5" i="47"/>
  <c r="H5" i="47"/>
  <c r="G5" i="47"/>
  <c r="F5" i="47"/>
  <c r="E5" i="47"/>
  <c r="D5" i="47"/>
  <c r="O17" i="48" l="1"/>
  <c r="P17" i="48" s="1"/>
  <c r="L33" i="47"/>
  <c r="D33" i="47"/>
  <c r="G33" i="47"/>
  <c r="H33" i="47"/>
  <c r="I33" i="47"/>
  <c r="J33" i="47"/>
  <c r="E33" i="47"/>
  <c r="F33" i="47"/>
  <c r="K33" i="47"/>
  <c r="O28" i="47"/>
  <c r="P28" i="47" s="1"/>
  <c r="O15" i="47"/>
  <c r="P15" i="47" s="1"/>
  <c r="O5" i="47"/>
  <c r="P5" i="47" s="1"/>
  <c r="O26" i="47"/>
  <c r="P26" i="47" s="1"/>
  <c r="O12" i="47"/>
  <c r="P12" i="47" s="1"/>
  <c r="O20" i="47"/>
  <c r="P20" i="47" s="1"/>
  <c r="O33" i="46"/>
  <c r="P33" i="46" s="1"/>
  <c r="O32" i="46"/>
  <c r="P32" i="46" s="1"/>
  <c r="N31" i="46"/>
  <c r="M31" i="46"/>
  <c r="L31" i="46"/>
  <c r="K31" i="46"/>
  <c r="J31" i="46"/>
  <c r="I31" i="46"/>
  <c r="H31" i="46"/>
  <c r="G31" i="46"/>
  <c r="F31" i="46"/>
  <c r="E31" i="46"/>
  <c r="D31" i="46"/>
  <c r="O30" i="46"/>
  <c r="P30" i="46"/>
  <c r="N29" i="46"/>
  <c r="N34" i="46" s="1"/>
  <c r="M29" i="46"/>
  <c r="L29" i="46"/>
  <c r="K29" i="46"/>
  <c r="J29" i="46"/>
  <c r="I29" i="46"/>
  <c r="H29" i="46"/>
  <c r="G29" i="46"/>
  <c r="F29" i="46"/>
  <c r="E29" i="46"/>
  <c r="D29" i="46"/>
  <c r="O28" i="46"/>
  <c r="P28" i="46" s="1"/>
  <c r="O27" i="46"/>
  <c r="P27" i="46" s="1"/>
  <c r="O26" i="46"/>
  <c r="P26" i="46" s="1"/>
  <c r="O25" i="46"/>
  <c r="P25" i="46" s="1"/>
  <c r="O24" i="46"/>
  <c r="P24" i="46" s="1"/>
  <c r="N23" i="46"/>
  <c r="M23" i="46"/>
  <c r="L23" i="46"/>
  <c r="K23" i="46"/>
  <c r="J23" i="46"/>
  <c r="I23" i="46"/>
  <c r="H23" i="46"/>
  <c r="G23" i="46"/>
  <c r="F23" i="46"/>
  <c r="E23" i="46"/>
  <c r="D23" i="46"/>
  <c r="O22" i="46"/>
  <c r="P22" i="46" s="1"/>
  <c r="O21" i="46"/>
  <c r="P21" i="46"/>
  <c r="O20" i="46"/>
  <c r="P20" i="46"/>
  <c r="O19" i="46"/>
  <c r="P19" i="46" s="1"/>
  <c r="O18" i="46"/>
  <c r="P18" i="46"/>
  <c r="O17" i="46"/>
  <c r="P17" i="46"/>
  <c r="N16" i="46"/>
  <c r="M16" i="46"/>
  <c r="L16" i="46"/>
  <c r="K16" i="46"/>
  <c r="J16" i="46"/>
  <c r="I16" i="46"/>
  <c r="H16" i="46"/>
  <c r="G16" i="46"/>
  <c r="F16" i="46"/>
  <c r="E16" i="46"/>
  <c r="D16" i="46"/>
  <c r="O15" i="46"/>
  <c r="P15" i="46" s="1"/>
  <c r="O14" i="46"/>
  <c r="P14" i="46" s="1"/>
  <c r="O13" i="46"/>
  <c r="P13" i="46" s="1"/>
  <c r="N12" i="46"/>
  <c r="M12" i="46"/>
  <c r="L12" i="46"/>
  <c r="K12" i="46"/>
  <c r="J12" i="46"/>
  <c r="I12" i="46"/>
  <c r="H12" i="46"/>
  <c r="G12" i="46"/>
  <c r="F12" i="46"/>
  <c r="E12" i="46"/>
  <c r="D12" i="46"/>
  <c r="O11" i="46"/>
  <c r="P11" i="46"/>
  <c r="O10" i="46"/>
  <c r="P10" i="46"/>
  <c r="O9" i="46"/>
  <c r="P9" i="46" s="1"/>
  <c r="O8" i="46"/>
  <c r="P8" i="46"/>
  <c r="O7" i="46"/>
  <c r="P7" i="46"/>
  <c r="O6" i="46"/>
  <c r="P6" i="46" s="1"/>
  <c r="N5" i="46"/>
  <c r="M5" i="46"/>
  <c r="L5" i="46"/>
  <c r="K5" i="46"/>
  <c r="J5" i="46"/>
  <c r="I5" i="46"/>
  <c r="H5" i="46"/>
  <c r="G5" i="46"/>
  <c r="F5" i="46"/>
  <c r="E5" i="46"/>
  <c r="D5" i="46"/>
  <c r="M34" i="45"/>
  <c r="N33" i="45"/>
  <c r="O33" i="45" s="1"/>
  <c r="N32" i="45"/>
  <c r="O32" i="45" s="1"/>
  <c r="N31" i="45"/>
  <c r="O31" i="45" s="1"/>
  <c r="M30" i="45"/>
  <c r="L30" i="45"/>
  <c r="K30" i="45"/>
  <c r="J30" i="45"/>
  <c r="I30" i="45"/>
  <c r="H30" i="45"/>
  <c r="G30" i="45"/>
  <c r="F30" i="45"/>
  <c r="E30" i="45"/>
  <c r="D30" i="45"/>
  <c r="N29" i="45"/>
  <c r="O29" i="45" s="1"/>
  <c r="N28" i="45"/>
  <c r="O28" i="45" s="1"/>
  <c r="N27" i="45"/>
  <c r="O27" i="45"/>
  <c r="N26" i="45"/>
  <c r="O26" i="45" s="1"/>
  <c r="N25" i="45"/>
  <c r="O25" i="45" s="1"/>
  <c r="M24" i="45"/>
  <c r="N24" i="45" s="1"/>
  <c r="O24" i="45" s="1"/>
  <c r="L24" i="45"/>
  <c r="K24" i="45"/>
  <c r="J24" i="45"/>
  <c r="I24" i="45"/>
  <c r="H24" i="45"/>
  <c r="G24" i="45"/>
  <c r="F24" i="45"/>
  <c r="E24" i="45"/>
  <c r="D24" i="45"/>
  <c r="N23" i="45"/>
  <c r="O23" i="45" s="1"/>
  <c r="N22" i="45"/>
  <c r="O22" i="45" s="1"/>
  <c r="N21" i="45"/>
  <c r="O21" i="45" s="1"/>
  <c r="N20" i="45"/>
  <c r="O20" i="45" s="1"/>
  <c r="N19" i="45"/>
  <c r="O19" i="45"/>
  <c r="N18" i="45"/>
  <c r="O18" i="45" s="1"/>
  <c r="N17" i="45"/>
  <c r="O17" i="45" s="1"/>
  <c r="M16" i="45"/>
  <c r="L16" i="45"/>
  <c r="L34" i="45" s="1"/>
  <c r="K16" i="45"/>
  <c r="J16" i="45"/>
  <c r="I16" i="45"/>
  <c r="H16" i="45"/>
  <c r="G16" i="45"/>
  <c r="F16" i="45"/>
  <c r="E16" i="45"/>
  <c r="D16" i="45"/>
  <c r="N15" i="45"/>
  <c r="O15" i="45" s="1"/>
  <c r="N14" i="45"/>
  <c r="O14" i="45" s="1"/>
  <c r="N13" i="45"/>
  <c r="O13" i="45" s="1"/>
  <c r="M12" i="45"/>
  <c r="L12" i="45"/>
  <c r="K12" i="45"/>
  <c r="J12" i="45"/>
  <c r="I12" i="45"/>
  <c r="H12" i="45"/>
  <c r="G12" i="45"/>
  <c r="F12" i="45"/>
  <c r="E12" i="45"/>
  <c r="D12" i="45"/>
  <c r="N11" i="45"/>
  <c r="O11" i="45" s="1"/>
  <c r="N10" i="45"/>
  <c r="O10" i="45" s="1"/>
  <c r="N9" i="45"/>
  <c r="O9" i="45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36" i="44"/>
  <c r="O36" i="44"/>
  <c r="M35" i="44"/>
  <c r="L35" i="44"/>
  <c r="K35" i="44"/>
  <c r="J35" i="44"/>
  <c r="I35" i="44"/>
  <c r="H35" i="44"/>
  <c r="G35" i="44"/>
  <c r="F35" i="44"/>
  <c r="E35" i="44"/>
  <c r="D35" i="44"/>
  <c r="D37" i="44"/>
  <c r="E37" i="44"/>
  <c r="F37" i="44"/>
  <c r="G37" i="44"/>
  <c r="H37" i="44"/>
  <c r="I37" i="44"/>
  <c r="J37" i="44"/>
  <c r="K37" i="44"/>
  <c r="L37" i="44"/>
  <c r="M37" i="44"/>
  <c r="N44" i="44"/>
  <c r="O44" i="44" s="1"/>
  <c r="N43" i="44"/>
  <c r="O43" i="44" s="1"/>
  <c r="M42" i="44"/>
  <c r="L42" i="44"/>
  <c r="K42" i="44"/>
  <c r="J42" i="44"/>
  <c r="I42" i="44"/>
  <c r="H42" i="44"/>
  <c r="G42" i="44"/>
  <c r="F42" i="44"/>
  <c r="E42" i="44"/>
  <c r="D42" i="44"/>
  <c r="N41" i="44"/>
  <c r="O41" i="44"/>
  <c r="N40" i="44"/>
  <c r="O40" i="44"/>
  <c r="N39" i="44"/>
  <c r="O39" i="44"/>
  <c r="N38" i="44"/>
  <c r="O38" i="44" s="1"/>
  <c r="N34" i="44"/>
  <c r="O34" i="44" s="1"/>
  <c r="N33" i="44"/>
  <c r="O33" i="44"/>
  <c r="N32" i="44"/>
  <c r="O32" i="44" s="1"/>
  <c r="N31" i="44"/>
  <c r="O31" i="44" s="1"/>
  <c r="N30" i="44"/>
  <c r="O30" i="44" s="1"/>
  <c r="N29" i="44"/>
  <c r="O29" i="44"/>
  <c r="N28" i="44"/>
  <c r="O28" i="44"/>
  <c r="N27" i="44"/>
  <c r="O27" i="44"/>
  <c r="M26" i="44"/>
  <c r="L26" i="44"/>
  <c r="K26" i="44"/>
  <c r="J26" i="44"/>
  <c r="I26" i="44"/>
  <c r="H26" i="44"/>
  <c r="G26" i="44"/>
  <c r="F26" i="44"/>
  <c r="E26" i="44"/>
  <c r="D26" i="44"/>
  <c r="N25" i="44"/>
  <c r="O25" i="44" s="1"/>
  <c r="N24" i="44"/>
  <c r="O24" i="44" s="1"/>
  <c r="N23" i="44"/>
  <c r="O23" i="44"/>
  <c r="N22" i="44"/>
  <c r="O22" i="44"/>
  <c r="N21" i="44"/>
  <c r="O21" i="44"/>
  <c r="N20" i="44"/>
  <c r="O20" i="44"/>
  <c r="N19" i="44"/>
  <c r="O19" i="44"/>
  <c r="N18" i="44"/>
  <c r="O18" i="44" s="1"/>
  <c r="N17" i="44"/>
  <c r="O17" i="44"/>
  <c r="M16" i="44"/>
  <c r="L16" i="44"/>
  <c r="K16" i="44"/>
  <c r="J16" i="44"/>
  <c r="I16" i="44"/>
  <c r="H16" i="44"/>
  <c r="G16" i="44"/>
  <c r="F16" i="44"/>
  <c r="E16" i="44"/>
  <c r="D16" i="44"/>
  <c r="N15" i="44"/>
  <c r="O15" i="44"/>
  <c r="N14" i="44"/>
  <c r="O14" i="44"/>
  <c r="N13" i="44"/>
  <c r="O13" i="44"/>
  <c r="M12" i="44"/>
  <c r="L12" i="44"/>
  <c r="K12" i="44"/>
  <c r="J12" i="44"/>
  <c r="I12" i="44"/>
  <c r="H12" i="44"/>
  <c r="G12" i="44"/>
  <c r="F12" i="44"/>
  <c r="E12" i="44"/>
  <c r="D12" i="44"/>
  <c r="N11" i="44"/>
  <c r="O11" i="44"/>
  <c r="N10" i="44"/>
  <c r="O10" i="44"/>
  <c r="N9" i="44"/>
  <c r="O9" i="44"/>
  <c r="N8" i="44"/>
  <c r="O8" i="44" s="1"/>
  <c r="N7" i="44"/>
  <c r="O7" i="44"/>
  <c r="N6" i="44"/>
  <c r="O6" i="44" s="1"/>
  <c r="M5" i="44"/>
  <c r="L5" i="44"/>
  <c r="K5" i="44"/>
  <c r="J5" i="44"/>
  <c r="I5" i="44"/>
  <c r="H5" i="44"/>
  <c r="G5" i="44"/>
  <c r="F5" i="44"/>
  <c r="E5" i="44"/>
  <c r="D5" i="44"/>
  <c r="N47" i="43"/>
  <c r="O47" i="43"/>
  <c r="N46" i="43"/>
  <c r="O46" i="43"/>
  <c r="N45" i="43"/>
  <c r="O45" i="43"/>
  <c r="N44" i="43"/>
  <c r="O44" i="43" s="1"/>
  <c r="N43" i="43"/>
  <c r="O43" i="43" s="1"/>
  <c r="M42" i="43"/>
  <c r="L42" i="43"/>
  <c r="K42" i="43"/>
  <c r="J42" i="43"/>
  <c r="I42" i="43"/>
  <c r="H42" i="43"/>
  <c r="G42" i="43"/>
  <c r="F42" i="43"/>
  <c r="E42" i="43"/>
  <c r="D42" i="43"/>
  <c r="N42" i="43" s="1"/>
  <c r="N41" i="43"/>
  <c r="O41" i="43" s="1"/>
  <c r="N40" i="43"/>
  <c r="O40" i="43" s="1"/>
  <c r="N39" i="43"/>
  <c r="O39" i="43"/>
  <c r="N38" i="43"/>
  <c r="O38" i="43"/>
  <c r="N37" i="43"/>
  <c r="O37" i="43"/>
  <c r="M36" i="43"/>
  <c r="L36" i="43"/>
  <c r="K36" i="43"/>
  <c r="J36" i="43"/>
  <c r="I36" i="43"/>
  <c r="H36" i="43"/>
  <c r="G36" i="43"/>
  <c r="F36" i="43"/>
  <c r="E36" i="43"/>
  <c r="D36" i="43"/>
  <c r="N35" i="43"/>
  <c r="O35" i="43"/>
  <c r="N34" i="43"/>
  <c r="O34" i="43"/>
  <c r="N33" i="43"/>
  <c r="O33" i="43"/>
  <c r="N32" i="43"/>
  <c r="O32" i="43" s="1"/>
  <c r="N31" i="43"/>
  <c r="O31" i="43" s="1"/>
  <c r="N30" i="43"/>
  <c r="O30" i="43" s="1"/>
  <c r="N29" i="43"/>
  <c r="O29" i="43"/>
  <c r="N28" i="43"/>
  <c r="O28" i="43" s="1"/>
  <c r="M27" i="43"/>
  <c r="L27" i="43"/>
  <c r="K27" i="43"/>
  <c r="J27" i="43"/>
  <c r="I27" i="43"/>
  <c r="H27" i="43"/>
  <c r="G27" i="43"/>
  <c r="F27" i="43"/>
  <c r="E27" i="43"/>
  <c r="D27" i="43"/>
  <c r="N27" i="43" s="1"/>
  <c r="O27" i="43" s="1"/>
  <c r="N26" i="43"/>
  <c r="O26" i="43"/>
  <c r="N25" i="43"/>
  <c r="O25" i="43" s="1"/>
  <c r="N24" i="43"/>
  <c r="O24" i="43" s="1"/>
  <c r="N23" i="43"/>
  <c r="O23" i="43"/>
  <c r="N22" i="43"/>
  <c r="O22" i="43"/>
  <c r="N21" i="43"/>
  <c r="O21" i="43" s="1"/>
  <c r="N20" i="43"/>
  <c r="O20" i="43" s="1"/>
  <c r="N19" i="43"/>
  <c r="O19" i="43"/>
  <c r="M18" i="43"/>
  <c r="L18" i="43"/>
  <c r="K18" i="43"/>
  <c r="J18" i="43"/>
  <c r="I18" i="43"/>
  <c r="H18" i="43"/>
  <c r="G18" i="43"/>
  <c r="F18" i="43"/>
  <c r="E18" i="43"/>
  <c r="D18" i="43"/>
  <c r="N17" i="43"/>
  <c r="O17" i="43"/>
  <c r="N16" i="43"/>
  <c r="O16" i="43" s="1"/>
  <c r="N15" i="43"/>
  <c r="O15" i="43" s="1"/>
  <c r="N14" i="43"/>
  <c r="O14" i="43" s="1"/>
  <c r="M13" i="43"/>
  <c r="L13" i="43"/>
  <c r="K13" i="43"/>
  <c r="J13" i="43"/>
  <c r="I13" i="43"/>
  <c r="H13" i="43"/>
  <c r="G13" i="43"/>
  <c r="F13" i="43"/>
  <c r="E13" i="43"/>
  <c r="D13" i="43"/>
  <c r="N12" i="43"/>
  <c r="O12" i="43" s="1"/>
  <c r="N11" i="43"/>
  <c r="O11" i="43" s="1"/>
  <c r="N10" i="43"/>
  <c r="O10" i="43" s="1"/>
  <c r="N9" i="43"/>
  <c r="O9" i="43"/>
  <c r="N8" i="43"/>
  <c r="O8" i="43" s="1"/>
  <c r="N7" i="43"/>
  <c r="O7" i="43" s="1"/>
  <c r="N6" i="43"/>
  <c r="O6" i="43" s="1"/>
  <c r="M5" i="43"/>
  <c r="L5" i="43"/>
  <c r="K5" i="43"/>
  <c r="J5" i="43"/>
  <c r="I5" i="43"/>
  <c r="I48" i="43" s="1"/>
  <c r="H5" i="43"/>
  <c r="H48" i="43" s="1"/>
  <c r="G5" i="43"/>
  <c r="F5" i="43"/>
  <c r="E5" i="43"/>
  <c r="E48" i="43" s="1"/>
  <c r="D5" i="43"/>
  <c r="D48" i="43" s="1"/>
  <c r="J47" i="42"/>
  <c r="N46" i="42"/>
  <c r="O46" i="42"/>
  <c r="N45" i="42"/>
  <c r="O45" i="42" s="1"/>
  <c r="N44" i="42"/>
  <c r="O44" i="42"/>
  <c r="N43" i="42"/>
  <c r="O43" i="42" s="1"/>
  <c r="N42" i="42"/>
  <c r="O42" i="42"/>
  <c r="M41" i="42"/>
  <c r="L41" i="42"/>
  <c r="K41" i="42"/>
  <c r="J41" i="42"/>
  <c r="I41" i="42"/>
  <c r="H41" i="42"/>
  <c r="G41" i="42"/>
  <c r="F41" i="42"/>
  <c r="E41" i="42"/>
  <c r="D41" i="42"/>
  <c r="N41" i="42" s="1"/>
  <c r="O41" i="42" s="1"/>
  <c r="N40" i="42"/>
  <c r="O40" i="42" s="1"/>
  <c r="N39" i="42"/>
  <c r="O39" i="42" s="1"/>
  <c r="M38" i="42"/>
  <c r="L38" i="42"/>
  <c r="K38" i="42"/>
  <c r="J38" i="42"/>
  <c r="I38" i="42"/>
  <c r="H38" i="42"/>
  <c r="G38" i="42"/>
  <c r="F38" i="42"/>
  <c r="E38" i="42"/>
  <c r="D38" i="42"/>
  <c r="N37" i="42"/>
  <c r="O37" i="42" s="1"/>
  <c r="N36" i="42"/>
  <c r="O36" i="42"/>
  <c r="N35" i="42"/>
  <c r="O35" i="42" s="1"/>
  <c r="N34" i="42"/>
  <c r="O34" i="42"/>
  <c r="N33" i="42"/>
  <c r="O33" i="42"/>
  <c r="N32" i="42"/>
  <c r="O32" i="42"/>
  <c r="N31" i="42"/>
  <c r="O31" i="42" s="1"/>
  <c r="N30" i="42"/>
  <c r="O30" i="42"/>
  <c r="M29" i="42"/>
  <c r="L29" i="42"/>
  <c r="K29" i="42"/>
  <c r="J29" i="42"/>
  <c r="I29" i="42"/>
  <c r="H29" i="42"/>
  <c r="G29" i="42"/>
  <c r="F29" i="42"/>
  <c r="E29" i="42"/>
  <c r="D29" i="42"/>
  <c r="N28" i="42"/>
  <c r="O28" i="42"/>
  <c r="N27" i="42"/>
  <c r="O27" i="42" s="1"/>
  <c r="N26" i="42"/>
  <c r="O26" i="42"/>
  <c r="N25" i="42"/>
  <c r="O25" i="42"/>
  <c r="N24" i="42"/>
  <c r="O24" i="42"/>
  <c r="N23" i="42"/>
  <c r="O23" i="42" s="1"/>
  <c r="N22" i="42"/>
  <c r="O22" i="42" s="1"/>
  <c r="N21" i="42"/>
  <c r="O21" i="42" s="1"/>
  <c r="N20" i="42"/>
  <c r="O20" i="42" s="1"/>
  <c r="M19" i="42"/>
  <c r="L19" i="42"/>
  <c r="K19" i="42"/>
  <c r="J19" i="42"/>
  <c r="I19" i="42"/>
  <c r="H19" i="42"/>
  <c r="G19" i="42"/>
  <c r="F19" i="42"/>
  <c r="E19" i="42"/>
  <c r="D19" i="42"/>
  <c r="N18" i="42"/>
  <c r="O18" i="42"/>
  <c r="N17" i="42"/>
  <c r="O17" i="42"/>
  <c r="N16" i="42"/>
  <c r="O16" i="42"/>
  <c r="M15" i="42"/>
  <c r="L15" i="42"/>
  <c r="K15" i="42"/>
  <c r="J15" i="42"/>
  <c r="I15" i="42"/>
  <c r="H15" i="42"/>
  <c r="G15" i="42"/>
  <c r="F15" i="42"/>
  <c r="E15" i="42"/>
  <c r="D15" i="42"/>
  <c r="N15" i="42" s="1"/>
  <c r="O15" i="42" s="1"/>
  <c r="N14" i="42"/>
  <c r="O14" i="42"/>
  <c r="N13" i="42"/>
  <c r="O13" i="42" s="1"/>
  <c r="N12" i="42"/>
  <c r="O12" i="42" s="1"/>
  <c r="N11" i="42"/>
  <c r="O11" i="42" s="1"/>
  <c r="N10" i="42"/>
  <c r="O10" i="42"/>
  <c r="N9" i="42"/>
  <c r="O9" i="42"/>
  <c r="N8" i="42"/>
  <c r="O8" i="42" s="1"/>
  <c r="N7" i="42"/>
  <c r="O7" i="42" s="1"/>
  <c r="N6" i="42"/>
  <c r="O6" i="42"/>
  <c r="M5" i="42"/>
  <c r="M47" i="42" s="1"/>
  <c r="L5" i="42"/>
  <c r="K5" i="42"/>
  <c r="K47" i="42" s="1"/>
  <c r="J5" i="42"/>
  <c r="I5" i="42"/>
  <c r="I47" i="42" s="1"/>
  <c r="H5" i="42"/>
  <c r="G5" i="42"/>
  <c r="G47" i="42" s="1"/>
  <c r="F5" i="42"/>
  <c r="F47" i="42" s="1"/>
  <c r="E5" i="42"/>
  <c r="E47" i="42" s="1"/>
  <c r="D5" i="42"/>
  <c r="N42" i="41"/>
  <c r="O42" i="41" s="1"/>
  <c r="N41" i="41"/>
  <c r="O41" i="41"/>
  <c r="N40" i="41"/>
  <c r="O40" i="41" s="1"/>
  <c r="N39" i="41"/>
  <c r="O39" i="41" s="1"/>
  <c r="N38" i="41"/>
  <c r="O38" i="41"/>
  <c r="M37" i="41"/>
  <c r="L37" i="41"/>
  <c r="K37" i="41"/>
  <c r="J37" i="41"/>
  <c r="I37" i="41"/>
  <c r="H37" i="41"/>
  <c r="G37" i="41"/>
  <c r="F37" i="41"/>
  <c r="E37" i="41"/>
  <c r="D37" i="41"/>
  <c r="N37" i="41" s="1"/>
  <c r="O37" i="41" s="1"/>
  <c r="N36" i="41"/>
  <c r="O36" i="41" s="1"/>
  <c r="M35" i="41"/>
  <c r="L35" i="41"/>
  <c r="K35" i="41"/>
  <c r="J35" i="41"/>
  <c r="I35" i="41"/>
  <c r="H35" i="41"/>
  <c r="G35" i="41"/>
  <c r="F35" i="41"/>
  <c r="E35" i="41"/>
  <c r="D35" i="41"/>
  <c r="N35" i="41" s="1"/>
  <c r="O35" i="41" s="1"/>
  <c r="N34" i="41"/>
  <c r="O34" i="41"/>
  <c r="N33" i="41"/>
  <c r="O33" i="41"/>
  <c r="N32" i="41"/>
  <c r="O32" i="41" s="1"/>
  <c r="N31" i="41"/>
  <c r="O31" i="41"/>
  <c r="N30" i="41"/>
  <c r="O30" i="41" s="1"/>
  <c r="N29" i="41"/>
  <c r="O29" i="41" s="1"/>
  <c r="N28" i="41"/>
  <c r="O28" i="41" s="1"/>
  <c r="N27" i="41"/>
  <c r="O27" i="41"/>
  <c r="N26" i="41"/>
  <c r="O26" i="41" s="1"/>
  <c r="M25" i="41"/>
  <c r="L25" i="41"/>
  <c r="K25" i="41"/>
  <c r="J25" i="41"/>
  <c r="I25" i="41"/>
  <c r="H25" i="41"/>
  <c r="G25" i="41"/>
  <c r="F25" i="41"/>
  <c r="E25" i="41"/>
  <c r="D25" i="41"/>
  <c r="N24" i="41"/>
  <c r="O24" i="41" s="1"/>
  <c r="N23" i="41"/>
  <c r="O23" i="41"/>
  <c r="N22" i="41"/>
  <c r="O22" i="41" s="1"/>
  <c r="N21" i="41"/>
  <c r="O21" i="41"/>
  <c r="N20" i="41"/>
  <c r="O20" i="41"/>
  <c r="N19" i="41"/>
  <c r="O19" i="41" s="1"/>
  <c r="N18" i="41"/>
  <c r="O18" i="41" s="1"/>
  <c r="M17" i="41"/>
  <c r="L17" i="41"/>
  <c r="K17" i="41"/>
  <c r="J17" i="41"/>
  <c r="I17" i="41"/>
  <c r="H17" i="41"/>
  <c r="G17" i="41"/>
  <c r="F17" i="41"/>
  <c r="E17" i="41"/>
  <c r="D17" i="41"/>
  <c r="N16" i="41"/>
  <c r="O16" i="41" s="1"/>
  <c r="N15" i="41"/>
  <c r="O15" i="41" s="1"/>
  <c r="N14" i="41"/>
  <c r="O14" i="41" s="1"/>
  <c r="M13" i="41"/>
  <c r="L13" i="41"/>
  <c r="K13" i="41"/>
  <c r="J13" i="41"/>
  <c r="I13" i="41"/>
  <c r="H13" i="41"/>
  <c r="G13" i="41"/>
  <c r="F13" i="41"/>
  <c r="E13" i="41"/>
  <c r="D13" i="41"/>
  <c r="N12" i="41"/>
  <c r="O12" i="41" s="1"/>
  <c r="N11" i="41"/>
  <c r="O11" i="41"/>
  <c r="N10" i="41"/>
  <c r="O10" i="41"/>
  <c r="N9" i="41"/>
  <c r="O9" i="41"/>
  <c r="N8" i="41"/>
  <c r="O8" i="41" s="1"/>
  <c r="N7" i="41"/>
  <c r="O7" i="41" s="1"/>
  <c r="N6" i="41"/>
  <c r="O6" i="41" s="1"/>
  <c r="M5" i="41"/>
  <c r="L5" i="41"/>
  <c r="L43" i="41" s="1"/>
  <c r="K5" i="41"/>
  <c r="J5" i="41"/>
  <c r="I5" i="41"/>
  <c r="H5" i="41"/>
  <c r="G5" i="41"/>
  <c r="F5" i="41"/>
  <c r="E5" i="41"/>
  <c r="D5" i="41"/>
  <c r="N40" i="40"/>
  <c r="O40" i="40"/>
  <c r="N39" i="40"/>
  <c r="O39" i="40" s="1"/>
  <c r="N38" i="40"/>
  <c r="O38" i="40"/>
  <c r="N37" i="40"/>
  <c r="O37" i="40"/>
  <c r="M36" i="40"/>
  <c r="L36" i="40"/>
  <c r="K36" i="40"/>
  <c r="J36" i="40"/>
  <c r="I36" i="40"/>
  <c r="H36" i="40"/>
  <c r="G36" i="40"/>
  <c r="F36" i="40"/>
  <c r="E36" i="40"/>
  <c r="D36" i="40"/>
  <c r="N36" i="40" s="1"/>
  <c r="O36" i="40" s="1"/>
  <c r="N35" i="40"/>
  <c r="O35" i="40"/>
  <c r="N34" i="40"/>
  <c r="O34" i="40"/>
  <c r="M33" i="40"/>
  <c r="L33" i="40"/>
  <c r="K33" i="40"/>
  <c r="J33" i="40"/>
  <c r="I33" i="40"/>
  <c r="H33" i="40"/>
  <c r="G33" i="40"/>
  <c r="F33" i="40"/>
  <c r="E33" i="40"/>
  <c r="D33" i="40"/>
  <c r="N32" i="40"/>
  <c r="O32" i="40"/>
  <c r="N31" i="40"/>
  <c r="O31" i="40" s="1"/>
  <c r="N30" i="40"/>
  <c r="O30" i="40"/>
  <c r="N29" i="40"/>
  <c r="O29" i="40" s="1"/>
  <c r="N28" i="40"/>
  <c r="O28" i="40"/>
  <c r="N27" i="40"/>
  <c r="O27" i="40"/>
  <c r="N26" i="40"/>
  <c r="O26" i="40"/>
  <c r="M25" i="40"/>
  <c r="L25" i="40"/>
  <c r="K25" i="40"/>
  <c r="J25" i="40"/>
  <c r="I25" i="40"/>
  <c r="H25" i="40"/>
  <c r="G25" i="40"/>
  <c r="F25" i="40"/>
  <c r="E25" i="40"/>
  <c r="D25" i="40"/>
  <c r="N24" i="40"/>
  <c r="O24" i="40" s="1"/>
  <c r="N23" i="40"/>
  <c r="O23" i="40" s="1"/>
  <c r="N22" i="40"/>
  <c r="O22" i="40" s="1"/>
  <c r="N21" i="40"/>
  <c r="O21" i="40" s="1"/>
  <c r="N20" i="40"/>
  <c r="O20" i="40"/>
  <c r="N19" i="40"/>
  <c r="O19" i="40"/>
  <c r="N18" i="40"/>
  <c r="O18" i="40"/>
  <c r="N17" i="40"/>
  <c r="O17" i="40" s="1"/>
  <c r="M16" i="40"/>
  <c r="L16" i="40"/>
  <c r="K16" i="40"/>
  <c r="J16" i="40"/>
  <c r="I16" i="40"/>
  <c r="H16" i="40"/>
  <c r="G16" i="40"/>
  <c r="F16" i="40"/>
  <c r="E16" i="40"/>
  <c r="D16" i="40"/>
  <c r="N15" i="40"/>
  <c r="O15" i="40" s="1"/>
  <c r="N14" i="40"/>
  <c r="O14" i="40"/>
  <c r="N13" i="40"/>
  <c r="O13" i="40" s="1"/>
  <c r="M12" i="40"/>
  <c r="L12" i="40"/>
  <c r="K12" i="40"/>
  <c r="J12" i="40"/>
  <c r="I12" i="40"/>
  <c r="H12" i="40"/>
  <c r="G12" i="40"/>
  <c r="F12" i="40"/>
  <c r="E12" i="40"/>
  <c r="D12" i="40"/>
  <c r="N11" i="40"/>
  <c r="O11" i="40" s="1"/>
  <c r="N10" i="40"/>
  <c r="O10" i="40"/>
  <c r="N9" i="40"/>
  <c r="O9" i="40" s="1"/>
  <c r="N8" i="40"/>
  <c r="O8" i="40"/>
  <c r="N7" i="40"/>
  <c r="O7" i="40" s="1"/>
  <c r="N6" i="40"/>
  <c r="O6" i="40"/>
  <c r="M5" i="40"/>
  <c r="L5" i="40"/>
  <c r="K5" i="40"/>
  <c r="J5" i="40"/>
  <c r="I5" i="40"/>
  <c r="H5" i="40"/>
  <c r="G5" i="40"/>
  <c r="F5" i="40"/>
  <c r="E5" i="40"/>
  <c r="D5" i="40"/>
  <c r="N43" i="39"/>
  <c r="O43" i="39"/>
  <c r="N42" i="39"/>
  <c r="O42" i="39" s="1"/>
  <c r="M41" i="39"/>
  <c r="L41" i="39"/>
  <c r="K41" i="39"/>
  <c r="J41" i="39"/>
  <c r="I41" i="39"/>
  <c r="H41" i="39"/>
  <c r="G41" i="39"/>
  <c r="F41" i="39"/>
  <c r="E41" i="39"/>
  <c r="D41" i="39"/>
  <c r="N40" i="39"/>
  <c r="O40" i="39" s="1"/>
  <c r="N39" i="39"/>
  <c r="O39" i="39"/>
  <c r="N38" i="39"/>
  <c r="O38" i="39" s="1"/>
  <c r="N37" i="39"/>
  <c r="O37" i="39" s="1"/>
  <c r="M36" i="39"/>
  <c r="L36" i="39"/>
  <c r="K36" i="39"/>
  <c r="J36" i="39"/>
  <c r="I36" i="39"/>
  <c r="H36" i="39"/>
  <c r="G36" i="39"/>
  <c r="F36" i="39"/>
  <c r="E36" i="39"/>
  <c r="D36" i="39"/>
  <c r="N35" i="39"/>
  <c r="O35" i="39" s="1"/>
  <c r="N34" i="39"/>
  <c r="O34" i="39" s="1"/>
  <c r="M33" i="39"/>
  <c r="L33" i="39"/>
  <c r="K33" i="39"/>
  <c r="J33" i="39"/>
  <c r="I33" i="39"/>
  <c r="H33" i="39"/>
  <c r="G33" i="39"/>
  <c r="F33" i="39"/>
  <c r="E33" i="39"/>
  <c r="D33" i="39"/>
  <c r="N32" i="39"/>
  <c r="O32" i="39" s="1"/>
  <c r="N31" i="39"/>
  <c r="O31" i="39" s="1"/>
  <c r="N30" i="39"/>
  <c r="O30" i="39" s="1"/>
  <c r="N29" i="39"/>
  <c r="O29" i="39"/>
  <c r="N28" i="39"/>
  <c r="O28" i="39" s="1"/>
  <c r="N27" i="39"/>
  <c r="O27" i="39" s="1"/>
  <c r="N26" i="39"/>
  <c r="O26" i="39" s="1"/>
  <c r="N25" i="39"/>
  <c r="O25" i="39" s="1"/>
  <c r="M24" i="39"/>
  <c r="L24" i="39"/>
  <c r="K24" i="39"/>
  <c r="J24" i="39"/>
  <c r="I24" i="39"/>
  <c r="H24" i="39"/>
  <c r="G24" i="39"/>
  <c r="F24" i="39"/>
  <c r="E24" i="39"/>
  <c r="D24" i="39"/>
  <c r="N23" i="39"/>
  <c r="O23" i="39" s="1"/>
  <c r="N22" i="39"/>
  <c r="O22" i="39" s="1"/>
  <c r="N21" i="39"/>
  <c r="O21" i="39" s="1"/>
  <c r="N20" i="39"/>
  <c r="O20" i="39" s="1"/>
  <c r="N19" i="39"/>
  <c r="O19" i="39" s="1"/>
  <c r="N18" i="39"/>
  <c r="O18" i="39" s="1"/>
  <c r="N17" i="39"/>
  <c r="O17" i="39" s="1"/>
  <c r="M16" i="39"/>
  <c r="M44" i="39" s="1"/>
  <c r="L16" i="39"/>
  <c r="K16" i="39"/>
  <c r="J16" i="39"/>
  <c r="I16" i="39"/>
  <c r="H16" i="39"/>
  <c r="G16" i="39"/>
  <c r="F16" i="39"/>
  <c r="E16" i="39"/>
  <c r="D16" i="39"/>
  <c r="N15" i="39"/>
  <c r="O15" i="39" s="1"/>
  <c r="N14" i="39"/>
  <c r="O14" i="39" s="1"/>
  <c r="N13" i="39"/>
  <c r="O13" i="39"/>
  <c r="M12" i="39"/>
  <c r="L12" i="39"/>
  <c r="K12" i="39"/>
  <c r="J12" i="39"/>
  <c r="I12" i="39"/>
  <c r="H12" i="39"/>
  <c r="G12" i="39"/>
  <c r="F12" i="39"/>
  <c r="E12" i="39"/>
  <c r="D12" i="39"/>
  <c r="N11" i="39"/>
  <c r="O11" i="39" s="1"/>
  <c r="N10" i="39"/>
  <c r="O10" i="39"/>
  <c r="N9" i="39"/>
  <c r="O9" i="39" s="1"/>
  <c r="N8" i="39"/>
  <c r="O8" i="39"/>
  <c r="N7" i="39"/>
  <c r="O7" i="39" s="1"/>
  <c r="N6" i="39"/>
  <c r="O6" i="39"/>
  <c r="M5" i="39"/>
  <c r="L5" i="39"/>
  <c r="K5" i="39"/>
  <c r="J5" i="39"/>
  <c r="I5" i="39"/>
  <c r="H5" i="39"/>
  <c r="G5" i="39"/>
  <c r="F5" i="39"/>
  <c r="E5" i="39"/>
  <c r="E44" i="39" s="1"/>
  <c r="D5" i="39"/>
  <c r="N5" i="39" s="1"/>
  <c r="O5" i="39" s="1"/>
  <c r="N43" i="38"/>
  <c r="O43" i="38"/>
  <c r="M42" i="38"/>
  <c r="L42" i="38"/>
  <c r="K42" i="38"/>
  <c r="J42" i="38"/>
  <c r="I42" i="38"/>
  <c r="H42" i="38"/>
  <c r="G42" i="38"/>
  <c r="F42" i="38"/>
  <c r="E42" i="38"/>
  <c r="D42" i="38"/>
  <c r="N41" i="38"/>
  <c r="O41" i="38" s="1"/>
  <c r="N40" i="38"/>
  <c r="O40" i="38" s="1"/>
  <c r="N39" i="38"/>
  <c r="O39" i="38"/>
  <c r="M38" i="38"/>
  <c r="L38" i="38"/>
  <c r="K38" i="38"/>
  <c r="J38" i="38"/>
  <c r="I38" i="38"/>
  <c r="I44" i="38" s="1"/>
  <c r="H38" i="38"/>
  <c r="H44" i="38" s="1"/>
  <c r="G38" i="38"/>
  <c r="F38" i="38"/>
  <c r="E38" i="38"/>
  <c r="D38" i="38"/>
  <c r="N37" i="38"/>
  <c r="O37" i="38" s="1"/>
  <c r="N36" i="38"/>
  <c r="O36" i="38"/>
  <c r="M35" i="38"/>
  <c r="L35" i="38"/>
  <c r="K35" i="38"/>
  <c r="J35" i="38"/>
  <c r="I35" i="38"/>
  <c r="H35" i="38"/>
  <c r="G35" i="38"/>
  <c r="F35" i="38"/>
  <c r="E35" i="38"/>
  <c r="D35" i="38"/>
  <c r="N34" i="38"/>
  <c r="O34" i="38"/>
  <c r="N33" i="38"/>
  <c r="O33" i="38"/>
  <c r="N32" i="38"/>
  <c r="O32" i="38"/>
  <c r="N31" i="38"/>
  <c r="O31" i="38" s="1"/>
  <c r="N30" i="38"/>
  <c r="O30" i="38" s="1"/>
  <c r="N29" i="38"/>
  <c r="O29" i="38" s="1"/>
  <c r="N28" i="38"/>
  <c r="O28" i="38" s="1"/>
  <c r="N27" i="38"/>
  <c r="O27" i="38"/>
  <c r="M26" i="38"/>
  <c r="L26" i="38"/>
  <c r="K26" i="38"/>
  <c r="J26" i="38"/>
  <c r="I26" i="38"/>
  <c r="H26" i="38"/>
  <c r="G26" i="38"/>
  <c r="F26" i="38"/>
  <c r="E26" i="38"/>
  <c r="D26" i="38"/>
  <c r="N26" i="38" s="1"/>
  <c r="O26" i="38" s="1"/>
  <c r="N25" i="38"/>
  <c r="O25" i="38"/>
  <c r="N24" i="38"/>
  <c r="O24" i="38" s="1"/>
  <c r="N23" i="38"/>
  <c r="O23" i="38" s="1"/>
  <c r="N22" i="38"/>
  <c r="O22" i="38" s="1"/>
  <c r="N21" i="38"/>
  <c r="O21" i="38" s="1"/>
  <c r="N20" i="38"/>
  <c r="O20" i="38"/>
  <c r="N19" i="38"/>
  <c r="O19" i="38"/>
  <c r="M18" i="38"/>
  <c r="L18" i="38"/>
  <c r="K18" i="38"/>
  <c r="J18" i="38"/>
  <c r="I18" i="38"/>
  <c r="H18" i="38"/>
  <c r="G18" i="38"/>
  <c r="F18" i="38"/>
  <c r="E18" i="38"/>
  <c r="D18" i="38"/>
  <c r="N17" i="38"/>
  <c r="O17" i="38" s="1"/>
  <c r="N16" i="38"/>
  <c r="O16" i="38" s="1"/>
  <c r="N15" i="38"/>
  <c r="O15" i="38" s="1"/>
  <c r="M14" i="38"/>
  <c r="L14" i="38"/>
  <c r="K14" i="38"/>
  <c r="J14" i="38"/>
  <c r="I14" i="38"/>
  <c r="H14" i="38"/>
  <c r="G14" i="38"/>
  <c r="F14" i="38"/>
  <c r="E14" i="38"/>
  <c r="D14" i="38"/>
  <c r="N13" i="38"/>
  <c r="O13" i="38"/>
  <c r="N12" i="38"/>
  <c r="O12" i="38" s="1"/>
  <c r="N11" i="38"/>
  <c r="O11" i="38" s="1"/>
  <c r="N10" i="38"/>
  <c r="O10" i="38"/>
  <c r="N9" i="38"/>
  <c r="O9" i="38" s="1"/>
  <c r="N8" i="38"/>
  <c r="O8" i="38" s="1"/>
  <c r="N7" i="38"/>
  <c r="O7" i="38"/>
  <c r="N6" i="38"/>
  <c r="O6" i="38" s="1"/>
  <c r="M5" i="38"/>
  <c r="L5" i="38"/>
  <c r="K5" i="38"/>
  <c r="J5" i="38"/>
  <c r="I5" i="38"/>
  <c r="H5" i="38"/>
  <c r="G5" i="38"/>
  <c r="G44" i="38" s="1"/>
  <c r="F5" i="38"/>
  <c r="E5" i="38"/>
  <c r="D5" i="38"/>
  <c r="N49" i="37"/>
  <c r="O49" i="37" s="1"/>
  <c r="N48" i="37"/>
  <c r="O48" i="37"/>
  <c r="N47" i="37"/>
  <c r="O47" i="37" s="1"/>
  <c r="N46" i="37"/>
  <c r="O46" i="37" s="1"/>
  <c r="N45" i="37"/>
  <c r="O45" i="37" s="1"/>
  <c r="M44" i="37"/>
  <c r="L44" i="37"/>
  <c r="K44" i="37"/>
  <c r="J44" i="37"/>
  <c r="I44" i="37"/>
  <c r="H44" i="37"/>
  <c r="G44" i="37"/>
  <c r="F44" i="37"/>
  <c r="E44" i="37"/>
  <c r="N44" i="37" s="1"/>
  <c r="O44" i="37" s="1"/>
  <c r="D44" i="37"/>
  <c r="N43" i="37"/>
  <c r="O43" i="37"/>
  <c r="N42" i="37"/>
  <c r="O42" i="37" s="1"/>
  <c r="N41" i="37"/>
  <c r="O41" i="37" s="1"/>
  <c r="M40" i="37"/>
  <c r="L40" i="37"/>
  <c r="K40" i="37"/>
  <c r="J40" i="37"/>
  <c r="I40" i="37"/>
  <c r="H40" i="37"/>
  <c r="G40" i="37"/>
  <c r="F40" i="37"/>
  <c r="E40" i="37"/>
  <c r="D40" i="37"/>
  <c r="N39" i="37"/>
  <c r="O39" i="37"/>
  <c r="N38" i="37"/>
  <c r="O38" i="37" s="1"/>
  <c r="N37" i="37"/>
  <c r="O37" i="37"/>
  <c r="N36" i="37"/>
  <c r="O36" i="37"/>
  <c r="N35" i="37"/>
  <c r="O35" i="37" s="1"/>
  <c r="N34" i="37"/>
  <c r="O34" i="37" s="1"/>
  <c r="N33" i="37"/>
  <c r="O33" i="37" s="1"/>
  <c r="N32" i="37"/>
  <c r="O32" i="37" s="1"/>
  <c r="N31" i="37"/>
  <c r="O31" i="37" s="1"/>
  <c r="N30" i="37"/>
  <c r="O30" i="37"/>
  <c r="M29" i="37"/>
  <c r="L29" i="37"/>
  <c r="K29" i="37"/>
  <c r="J29" i="37"/>
  <c r="I29" i="37"/>
  <c r="H29" i="37"/>
  <c r="G29" i="37"/>
  <c r="F29" i="37"/>
  <c r="E29" i="37"/>
  <c r="D29" i="37"/>
  <c r="N29" i="37" s="1"/>
  <c r="O29" i="37" s="1"/>
  <c r="N28" i="37"/>
  <c r="O28" i="37" s="1"/>
  <c r="N27" i="37"/>
  <c r="O27" i="37" s="1"/>
  <c r="N26" i="37"/>
  <c r="O26" i="37" s="1"/>
  <c r="N25" i="37"/>
  <c r="O25" i="37" s="1"/>
  <c r="N24" i="37"/>
  <c r="O24" i="37" s="1"/>
  <c r="N23" i="37"/>
  <c r="O23" i="37" s="1"/>
  <c r="N22" i="37"/>
  <c r="O22" i="37" s="1"/>
  <c r="N21" i="37"/>
  <c r="O21" i="37" s="1"/>
  <c r="N20" i="37"/>
  <c r="O20" i="37" s="1"/>
  <c r="N19" i="37"/>
  <c r="O19" i="37" s="1"/>
  <c r="M18" i="37"/>
  <c r="L18" i="37"/>
  <c r="K18" i="37"/>
  <c r="J18" i="37"/>
  <c r="I18" i="37"/>
  <c r="H18" i="37"/>
  <c r="G18" i="37"/>
  <c r="F18" i="37"/>
  <c r="E18" i="37"/>
  <c r="D18" i="37"/>
  <c r="N17" i="37"/>
  <c r="O17" i="37" s="1"/>
  <c r="N16" i="37"/>
  <c r="O16" i="37" s="1"/>
  <c r="N15" i="37"/>
  <c r="O15" i="37" s="1"/>
  <c r="M14" i="37"/>
  <c r="L14" i="37"/>
  <c r="K14" i="37"/>
  <c r="J14" i="37"/>
  <c r="I14" i="37"/>
  <c r="H14" i="37"/>
  <c r="G14" i="37"/>
  <c r="F14" i="37"/>
  <c r="E14" i="37"/>
  <c r="D14" i="37"/>
  <c r="N14" i="37" s="1"/>
  <c r="O14" i="37" s="1"/>
  <c r="N13" i="37"/>
  <c r="O13" i="37"/>
  <c r="N12" i="37"/>
  <c r="O12" i="37"/>
  <c r="N11" i="37"/>
  <c r="O11" i="37" s="1"/>
  <c r="N10" i="37"/>
  <c r="O10" i="37" s="1"/>
  <c r="N9" i="37"/>
  <c r="O9" i="37" s="1"/>
  <c r="N8" i="37"/>
  <c r="O8" i="37" s="1"/>
  <c r="N7" i="37"/>
  <c r="O7" i="37"/>
  <c r="N6" i="37"/>
  <c r="O6" i="37" s="1"/>
  <c r="M5" i="37"/>
  <c r="L5" i="37"/>
  <c r="K5" i="37"/>
  <c r="J5" i="37"/>
  <c r="I5" i="37"/>
  <c r="I50" i="37" s="1"/>
  <c r="H5" i="37"/>
  <c r="G5" i="37"/>
  <c r="F5" i="37"/>
  <c r="F50" i="37" s="1"/>
  <c r="E5" i="37"/>
  <c r="E50" i="37" s="1"/>
  <c r="D5" i="37"/>
  <c r="N41" i="36"/>
  <c r="O41" i="36" s="1"/>
  <c r="N40" i="36"/>
  <c r="O40" i="36" s="1"/>
  <c r="M39" i="36"/>
  <c r="L39" i="36"/>
  <c r="K39" i="36"/>
  <c r="J39" i="36"/>
  <c r="I39" i="36"/>
  <c r="H39" i="36"/>
  <c r="G39" i="36"/>
  <c r="F39" i="36"/>
  <c r="E39" i="36"/>
  <c r="D39" i="36"/>
  <c r="N38" i="36"/>
  <c r="O38" i="36"/>
  <c r="N37" i="36"/>
  <c r="O37" i="36"/>
  <c r="M36" i="36"/>
  <c r="L36" i="36"/>
  <c r="K36" i="36"/>
  <c r="J36" i="36"/>
  <c r="I36" i="36"/>
  <c r="H36" i="36"/>
  <c r="G36" i="36"/>
  <c r="F36" i="36"/>
  <c r="E36" i="36"/>
  <c r="D36" i="36"/>
  <c r="N35" i="36"/>
  <c r="O35" i="36"/>
  <c r="N34" i="36"/>
  <c r="O34" i="36"/>
  <c r="M33" i="36"/>
  <c r="L33" i="36"/>
  <c r="K33" i="36"/>
  <c r="J33" i="36"/>
  <c r="I33" i="36"/>
  <c r="H33" i="36"/>
  <c r="G33" i="36"/>
  <c r="F33" i="36"/>
  <c r="E33" i="36"/>
  <c r="D33" i="36"/>
  <c r="N33" i="36" s="1"/>
  <c r="O33" i="36" s="1"/>
  <c r="N32" i="36"/>
  <c r="O32" i="36" s="1"/>
  <c r="N31" i="36"/>
  <c r="O31" i="36"/>
  <c r="N30" i="36"/>
  <c r="O30" i="36" s="1"/>
  <c r="N29" i="36"/>
  <c r="O29" i="36"/>
  <c r="N28" i="36"/>
  <c r="O28" i="36" s="1"/>
  <c r="N27" i="36"/>
  <c r="O27" i="36"/>
  <c r="N26" i="36"/>
  <c r="O26" i="36" s="1"/>
  <c r="M25" i="36"/>
  <c r="L25" i="36"/>
  <c r="K25" i="36"/>
  <c r="J25" i="36"/>
  <c r="I25" i="36"/>
  <c r="H25" i="36"/>
  <c r="G25" i="36"/>
  <c r="F25" i="36"/>
  <c r="E25" i="36"/>
  <c r="D25" i="36"/>
  <c r="N24" i="36"/>
  <c r="O24" i="36"/>
  <c r="N23" i="36"/>
  <c r="O23" i="36" s="1"/>
  <c r="N22" i="36"/>
  <c r="O22" i="36"/>
  <c r="N21" i="36"/>
  <c r="O21" i="36" s="1"/>
  <c r="N20" i="36"/>
  <c r="O20" i="36"/>
  <c r="N19" i="36"/>
  <c r="O19" i="36" s="1"/>
  <c r="N18" i="36"/>
  <c r="O18" i="36"/>
  <c r="N17" i="36"/>
  <c r="O17" i="36" s="1"/>
  <c r="M16" i="36"/>
  <c r="L16" i="36"/>
  <c r="K16" i="36"/>
  <c r="J16" i="36"/>
  <c r="I16" i="36"/>
  <c r="H16" i="36"/>
  <c r="G16" i="36"/>
  <c r="F16" i="36"/>
  <c r="E16" i="36"/>
  <c r="D16" i="36"/>
  <c r="N15" i="36"/>
  <c r="O15" i="36"/>
  <c r="N14" i="36"/>
  <c r="O14" i="36" s="1"/>
  <c r="N13" i="36"/>
  <c r="O13" i="36" s="1"/>
  <c r="M12" i="36"/>
  <c r="L12" i="36"/>
  <c r="K12" i="36"/>
  <c r="J12" i="36"/>
  <c r="I12" i="36"/>
  <c r="H12" i="36"/>
  <c r="H42" i="36" s="1"/>
  <c r="G12" i="36"/>
  <c r="F12" i="36"/>
  <c r="E12" i="36"/>
  <c r="D12" i="36"/>
  <c r="N11" i="36"/>
  <c r="O11" i="36" s="1"/>
  <c r="N10" i="36"/>
  <c r="O10" i="36"/>
  <c r="N9" i="36"/>
  <c r="O9" i="36" s="1"/>
  <c r="N8" i="36"/>
  <c r="O8" i="36"/>
  <c r="N7" i="36"/>
  <c r="O7" i="36"/>
  <c r="N6" i="36"/>
  <c r="O6" i="36"/>
  <c r="M5" i="36"/>
  <c r="L5" i="36"/>
  <c r="L42" i="36" s="1"/>
  <c r="K5" i="36"/>
  <c r="K42" i="36" s="1"/>
  <c r="J5" i="36"/>
  <c r="J42" i="36" s="1"/>
  <c r="I5" i="36"/>
  <c r="I42" i="36"/>
  <c r="H5" i="36"/>
  <c r="G5" i="36"/>
  <c r="F5" i="36"/>
  <c r="E5" i="36"/>
  <c r="D5" i="36"/>
  <c r="N47" i="35"/>
  <c r="O47" i="35" s="1"/>
  <c r="N46" i="35"/>
  <c r="O46" i="35" s="1"/>
  <c r="M45" i="35"/>
  <c r="L45" i="35"/>
  <c r="K45" i="35"/>
  <c r="J45" i="35"/>
  <c r="I45" i="35"/>
  <c r="H45" i="35"/>
  <c r="G45" i="35"/>
  <c r="F45" i="35"/>
  <c r="E45" i="35"/>
  <c r="D45" i="35"/>
  <c r="N44" i="35"/>
  <c r="O44" i="35"/>
  <c r="N43" i="35"/>
  <c r="O43" i="35" s="1"/>
  <c r="N42" i="35"/>
  <c r="O42" i="35" s="1"/>
  <c r="N41" i="35"/>
  <c r="O41" i="35" s="1"/>
  <c r="M40" i="35"/>
  <c r="L40" i="35"/>
  <c r="K40" i="35"/>
  <c r="J40" i="35"/>
  <c r="I40" i="35"/>
  <c r="H40" i="35"/>
  <c r="G40" i="35"/>
  <c r="F40" i="35"/>
  <c r="E40" i="35"/>
  <c r="D40" i="35"/>
  <c r="N39" i="35"/>
  <c r="O39" i="35"/>
  <c r="M38" i="35"/>
  <c r="L38" i="35"/>
  <c r="K38" i="35"/>
  <c r="J38" i="35"/>
  <c r="I38" i="35"/>
  <c r="H38" i="35"/>
  <c r="G38" i="35"/>
  <c r="F38" i="35"/>
  <c r="E38" i="35"/>
  <c r="D38" i="35"/>
  <c r="N37" i="35"/>
  <c r="O37" i="35"/>
  <c r="N36" i="35"/>
  <c r="O36" i="35" s="1"/>
  <c r="N35" i="35"/>
  <c r="O35" i="35"/>
  <c r="N34" i="35"/>
  <c r="O34" i="35"/>
  <c r="N33" i="35"/>
  <c r="O33" i="35"/>
  <c r="N32" i="35"/>
  <c r="O32" i="35" s="1"/>
  <c r="N31" i="35"/>
  <c r="O31" i="35"/>
  <c r="M30" i="35"/>
  <c r="L30" i="35"/>
  <c r="K30" i="35"/>
  <c r="J30" i="35"/>
  <c r="I30" i="35"/>
  <c r="H30" i="35"/>
  <c r="G30" i="35"/>
  <c r="F30" i="35"/>
  <c r="E30" i="35"/>
  <c r="D30" i="35"/>
  <c r="N29" i="35"/>
  <c r="O29" i="35" s="1"/>
  <c r="N28" i="35"/>
  <c r="O28" i="35"/>
  <c r="N27" i="35"/>
  <c r="O27" i="35"/>
  <c r="N26" i="35"/>
  <c r="O26" i="35"/>
  <c r="N25" i="35"/>
  <c r="O25" i="35" s="1"/>
  <c r="N24" i="35"/>
  <c r="O24" i="35"/>
  <c r="N23" i="35"/>
  <c r="O23" i="35" s="1"/>
  <c r="N22" i="35"/>
  <c r="O22" i="35" s="1"/>
  <c r="N21" i="35"/>
  <c r="O21" i="35" s="1"/>
  <c r="N20" i="35"/>
  <c r="O20" i="35"/>
  <c r="N19" i="35"/>
  <c r="O19" i="35" s="1"/>
  <c r="M18" i="35"/>
  <c r="L18" i="35"/>
  <c r="K18" i="35"/>
  <c r="J18" i="35"/>
  <c r="I18" i="35"/>
  <c r="H18" i="35"/>
  <c r="G18" i="35"/>
  <c r="G48" i="35" s="1"/>
  <c r="F18" i="35"/>
  <c r="E18" i="35"/>
  <c r="D18" i="35"/>
  <c r="N17" i="35"/>
  <c r="O17" i="35" s="1"/>
  <c r="N16" i="35"/>
  <c r="O16" i="35"/>
  <c r="N15" i="35"/>
  <c r="O15" i="35" s="1"/>
  <c r="M14" i="35"/>
  <c r="L14" i="35"/>
  <c r="K14" i="35"/>
  <c r="J14" i="35"/>
  <c r="I14" i="35"/>
  <c r="H14" i="35"/>
  <c r="G14" i="35"/>
  <c r="F14" i="35"/>
  <c r="E14" i="35"/>
  <c r="D14" i="35"/>
  <c r="N13" i="35"/>
  <c r="O13" i="35" s="1"/>
  <c r="N12" i="35"/>
  <c r="O12" i="35"/>
  <c r="N11" i="35"/>
  <c r="O11" i="35" s="1"/>
  <c r="N10" i="35"/>
  <c r="O10" i="35" s="1"/>
  <c r="N9" i="35"/>
  <c r="O9" i="35" s="1"/>
  <c r="N8" i="35"/>
  <c r="O8" i="35" s="1"/>
  <c r="N7" i="35"/>
  <c r="O7" i="35" s="1"/>
  <c r="N6" i="35"/>
  <c r="O6" i="35" s="1"/>
  <c r="M5" i="35"/>
  <c r="L5" i="35"/>
  <c r="L48" i="35" s="1"/>
  <c r="K5" i="35"/>
  <c r="J5" i="35"/>
  <c r="I5" i="35"/>
  <c r="H5" i="35"/>
  <c r="G5" i="35"/>
  <c r="F5" i="35"/>
  <c r="E5" i="35"/>
  <c r="D5" i="35"/>
  <c r="N44" i="34"/>
  <c r="O44" i="34" s="1"/>
  <c r="N43" i="34"/>
  <c r="O43" i="34" s="1"/>
  <c r="M42" i="34"/>
  <c r="L42" i="34"/>
  <c r="K42" i="34"/>
  <c r="J42" i="34"/>
  <c r="I42" i="34"/>
  <c r="H42" i="34"/>
  <c r="G42" i="34"/>
  <c r="F42" i="34"/>
  <c r="E42" i="34"/>
  <c r="D42" i="34"/>
  <c r="N41" i="34"/>
  <c r="O41" i="34" s="1"/>
  <c r="N40" i="34"/>
  <c r="O40" i="34" s="1"/>
  <c r="N39" i="34"/>
  <c r="O39" i="34" s="1"/>
  <c r="M38" i="34"/>
  <c r="L38" i="34"/>
  <c r="K38" i="34"/>
  <c r="J38" i="34"/>
  <c r="I38" i="34"/>
  <c r="H38" i="34"/>
  <c r="G38" i="34"/>
  <c r="F38" i="34"/>
  <c r="E38" i="34"/>
  <c r="D38" i="34"/>
  <c r="N37" i="34"/>
  <c r="O37" i="34" s="1"/>
  <c r="N36" i="34"/>
  <c r="O36" i="34" s="1"/>
  <c r="M35" i="34"/>
  <c r="L35" i="34"/>
  <c r="K35" i="34"/>
  <c r="J35" i="34"/>
  <c r="I35" i="34"/>
  <c r="H35" i="34"/>
  <c r="G35" i="34"/>
  <c r="F35" i="34"/>
  <c r="E35" i="34"/>
  <c r="D35" i="34"/>
  <c r="N34" i="34"/>
  <c r="O34" i="34" s="1"/>
  <c r="N33" i="34"/>
  <c r="O33" i="34" s="1"/>
  <c r="N32" i="34"/>
  <c r="O32" i="34" s="1"/>
  <c r="N31" i="34"/>
  <c r="O31" i="34"/>
  <c r="N30" i="34"/>
  <c r="O30" i="34"/>
  <c r="N29" i="34"/>
  <c r="O29" i="34"/>
  <c r="N28" i="34"/>
  <c r="O28" i="34" s="1"/>
  <c r="N27" i="34"/>
  <c r="O27" i="34" s="1"/>
  <c r="M26" i="34"/>
  <c r="L26" i="34"/>
  <c r="K26" i="34"/>
  <c r="J26" i="34"/>
  <c r="I26" i="34"/>
  <c r="H26" i="34"/>
  <c r="G26" i="34"/>
  <c r="F26" i="34"/>
  <c r="E26" i="34"/>
  <c r="D26" i="34"/>
  <c r="N25" i="34"/>
  <c r="O25" i="34" s="1"/>
  <c r="N24" i="34"/>
  <c r="O24" i="34"/>
  <c r="N23" i="34"/>
  <c r="O23" i="34"/>
  <c r="N22" i="34"/>
  <c r="O22" i="34"/>
  <c r="N21" i="34"/>
  <c r="O21" i="34" s="1"/>
  <c r="N20" i="34"/>
  <c r="O20" i="34" s="1"/>
  <c r="N19" i="34"/>
  <c r="O19" i="34" s="1"/>
  <c r="M18" i="34"/>
  <c r="L18" i="34"/>
  <c r="K18" i="34"/>
  <c r="J18" i="34"/>
  <c r="I18" i="34"/>
  <c r="H18" i="34"/>
  <c r="G18" i="34"/>
  <c r="F18" i="34"/>
  <c r="E18" i="34"/>
  <c r="D18" i="34"/>
  <c r="N17" i="34"/>
  <c r="O17" i="34"/>
  <c r="N16" i="34"/>
  <c r="O16" i="34"/>
  <c r="N15" i="34"/>
  <c r="O15" i="34" s="1"/>
  <c r="M14" i="34"/>
  <c r="L14" i="34"/>
  <c r="K14" i="34"/>
  <c r="J14" i="34"/>
  <c r="I14" i="34"/>
  <c r="H14" i="34"/>
  <c r="G14" i="34"/>
  <c r="F14" i="34"/>
  <c r="E14" i="34"/>
  <c r="D14" i="34"/>
  <c r="N13" i="34"/>
  <c r="O13" i="34" s="1"/>
  <c r="N12" i="34"/>
  <c r="O12" i="34" s="1"/>
  <c r="N11" i="34"/>
  <c r="O11" i="34" s="1"/>
  <c r="N10" i="34"/>
  <c r="O10" i="34"/>
  <c r="N9" i="34"/>
  <c r="O9" i="34"/>
  <c r="N8" i="34"/>
  <c r="O8" i="34" s="1"/>
  <c r="N7" i="34"/>
  <c r="O7" i="34" s="1"/>
  <c r="N6" i="34"/>
  <c r="O6" i="34" s="1"/>
  <c r="M5" i="34"/>
  <c r="L5" i="34"/>
  <c r="L45" i="34" s="1"/>
  <c r="K5" i="34"/>
  <c r="J5" i="34"/>
  <c r="J45" i="34" s="1"/>
  <c r="I5" i="34"/>
  <c r="H5" i="34"/>
  <c r="G5" i="34"/>
  <c r="F5" i="34"/>
  <c r="E5" i="34"/>
  <c r="D5" i="34"/>
  <c r="N43" i="33"/>
  <c r="O43" i="33"/>
  <c r="N44" i="33"/>
  <c r="O44" i="33" s="1"/>
  <c r="N45" i="33"/>
  <c r="O45" i="33" s="1"/>
  <c r="N33" i="33"/>
  <c r="O33" i="33" s="1"/>
  <c r="N28" i="33"/>
  <c r="O28" i="33" s="1"/>
  <c r="N29" i="33"/>
  <c r="O29" i="33"/>
  <c r="N30" i="33"/>
  <c r="O30" i="33"/>
  <c r="N31" i="33"/>
  <c r="O31" i="33" s="1"/>
  <c r="N32" i="33"/>
  <c r="O32" i="33" s="1"/>
  <c r="N18" i="33"/>
  <c r="O18" i="33" s="1"/>
  <c r="N19" i="33"/>
  <c r="O19" i="33" s="1"/>
  <c r="N20" i="33"/>
  <c r="O20" i="33" s="1"/>
  <c r="N21" i="33"/>
  <c r="O21" i="33"/>
  <c r="N22" i="33"/>
  <c r="O22" i="33" s="1"/>
  <c r="N23" i="33"/>
  <c r="O23" i="33" s="1"/>
  <c r="N24" i="33"/>
  <c r="O24" i="33" s="1"/>
  <c r="N25" i="33"/>
  <c r="O25" i="33" s="1"/>
  <c r="N26" i="33"/>
  <c r="O26" i="33"/>
  <c r="N9" i="33"/>
  <c r="O9" i="33"/>
  <c r="E27" i="33"/>
  <c r="N27" i="33" s="1"/>
  <c r="O27" i="33" s="1"/>
  <c r="F27" i="33"/>
  <c r="G27" i="33"/>
  <c r="H27" i="33"/>
  <c r="I27" i="33"/>
  <c r="J27" i="33"/>
  <c r="K27" i="33"/>
  <c r="L27" i="33"/>
  <c r="M27" i="33"/>
  <c r="D27" i="33"/>
  <c r="E17" i="33"/>
  <c r="F17" i="33"/>
  <c r="G17" i="33"/>
  <c r="H17" i="33"/>
  <c r="I17" i="33"/>
  <c r="J17" i="33"/>
  <c r="K17" i="33"/>
  <c r="L17" i="33"/>
  <c r="M17" i="33"/>
  <c r="D17" i="33"/>
  <c r="E13" i="33"/>
  <c r="F13" i="33"/>
  <c r="G13" i="33"/>
  <c r="H13" i="33"/>
  <c r="I13" i="33"/>
  <c r="J13" i="33"/>
  <c r="K13" i="33"/>
  <c r="L13" i="33"/>
  <c r="M13" i="33"/>
  <c r="D13" i="33"/>
  <c r="E5" i="33"/>
  <c r="F5" i="33"/>
  <c r="G5" i="33"/>
  <c r="H5" i="33"/>
  <c r="I5" i="33"/>
  <c r="J5" i="33"/>
  <c r="K5" i="33"/>
  <c r="L5" i="33"/>
  <c r="M5" i="33"/>
  <c r="D5" i="33"/>
  <c r="N5" i="33" s="1"/>
  <c r="O5" i="33" s="1"/>
  <c r="E42" i="33"/>
  <c r="F42" i="33"/>
  <c r="G42" i="33"/>
  <c r="H42" i="33"/>
  <c r="I42" i="33"/>
  <c r="J42" i="33"/>
  <c r="K42" i="33"/>
  <c r="L42" i="33"/>
  <c r="M42" i="33"/>
  <c r="D42" i="33"/>
  <c r="N40" i="33"/>
  <c r="N41" i="33"/>
  <c r="N39" i="33"/>
  <c r="O39" i="33"/>
  <c r="E38" i="33"/>
  <c r="F38" i="33"/>
  <c r="G38" i="33"/>
  <c r="H38" i="33"/>
  <c r="I38" i="33"/>
  <c r="J38" i="33"/>
  <c r="K38" i="33"/>
  <c r="K46" i="33" s="1"/>
  <c r="L38" i="33"/>
  <c r="M38" i="33"/>
  <c r="D38" i="33"/>
  <c r="E35" i="33"/>
  <c r="F35" i="33"/>
  <c r="G35" i="33"/>
  <c r="H35" i="33"/>
  <c r="I35" i="33"/>
  <c r="J35" i="33"/>
  <c r="K35" i="33"/>
  <c r="L35" i="33"/>
  <c r="M35" i="33"/>
  <c r="D35" i="33"/>
  <c r="N36" i="33"/>
  <c r="O36" i="33" s="1"/>
  <c r="N37" i="33"/>
  <c r="O37" i="33" s="1"/>
  <c r="N34" i="33"/>
  <c r="O34" i="33" s="1"/>
  <c r="O40" i="33"/>
  <c r="O41" i="33"/>
  <c r="N15" i="33"/>
  <c r="O15" i="33"/>
  <c r="N16" i="33"/>
  <c r="O16" i="33"/>
  <c r="N7" i="33"/>
  <c r="O7" i="33" s="1"/>
  <c r="N8" i="33"/>
  <c r="O8" i="33" s="1"/>
  <c r="N10" i="33"/>
  <c r="O10" i="33" s="1"/>
  <c r="N11" i="33"/>
  <c r="O11" i="33" s="1"/>
  <c r="N12" i="33"/>
  <c r="O12" i="33"/>
  <c r="N6" i="33"/>
  <c r="O6" i="33" s="1"/>
  <c r="N14" i="33"/>
  <c r="O14" i="33" s="1"/>
  <c r="O42" i="43"/>
  <c r="O23" i="46"/>
  <c r="P23" i="46" s="1"/>
  <c r="G48" i="43" l="1"/>
  <c r="F34" i="46"/>
  <c r="D43" i="41"/>
  <c r="N5" i="43"/>
  <c r="O5" i="43" s="1"/>
  <c r="H34" i="45"/>
  <c r="K34" i="45"/>
  <c r="I34" i="46"/>
  <c r="L41" i="40"/>
  <c r="K50" i="37"/>
  <c r="E43" i="41"/>
  <c r="K48" i="43"/>
  <c r="N13" i="43"/>
  <c r="O13" i="43" s="1"/>
  <c r="I34" i="45"/>
  <c r="O12" i="46"/>
  <c r="P12" i="46" s="1"/>
  <c r="E48" i="35"/>
  <c r="J44" i="38"/>
  <c r="N29" i="42"/>
  <c r="O29" i="42" s="1"/>
  <c r="D45" i="44"/>
  <c r="N42" i="44"/>
  <c r="O42" i="44" s="1"/>
  <c r="J34" i="45"/>
  <c r="K34" i="46"/>
  <c r="N5" i="45"/>
  <c r="O5" i="45" s="1"/>
  <c r="N41" i="39"/>
  <c r="O41" i="39" s="1"/>
  <c r="G43" i="41"/>
  <c r="N38" i="42"/>
  <c r="O38" i="42" s="1"/>
  <c r="M48" i="43"/>
  <c r="E45" i="44"/>
  <c r="N16" i="44"/>
  <c r="O16" i="44" s="1"/>
  <c r="J34" i="46"/>
  <c r="N37" i="44"/>
  <c r="O37" i="44" s="1"/>
  <c r="H43" i="41"/>
  <c r="F45" i="44"/>
  <c r="M34" i="46"/>
  <c r="E34" i="46"/>
  <c r="N25" i="41"/>
  <c r="O25" i="41" s="1"/>
  <c r="G34" i="46"/>
  <c r="G46" i="33"/>
  <c r="D45" i="34"/>
  <c r="H48" i="35"/>
  <c r="D42" i="36"/>
  <c r="N40" i="37"/>
  <c r="O40" i="37" s="1"/>
  <c r="M44" i="38"/>
  <c r="N35" i="38"/>
  <c r="O35" i="38" s="1"/>
  <c r="N42" i="38"/>
  <c r="O42" i="38" s="1"/>
  <c r="L44" i="39"/>
  <c r="I43" i="41"/>
  <c r="N30" i="45"/>
  <c r="O30" i="45" s="1"/>
  <c r="L34" i="46"/>
  <c r="K44" i="38"/>
  <c r="N14" i="34"/>
  <c r="O14" i="34" s="1"/>
  <c r="H45" i="34"/>
  <c r="N12" i="39"/>
  <c r="O12" i="39" s="1"/>
  <c r="N16" i="40"/>
  <c r="O16" i="40" s="1"/>
  <c r="N35" i="44"/>
  <c r="O35" i="44" s="1"/>
  <c r="O31" i="46"/>
  <c r="P31" i="46" s="1"/>
  <c r="N24" i="39"/>
  <c r="O24" i="39" s="1"/>
  <c r="J44" i="39"/>
  <c r="K41" i="40"/>
  <c r="F44" i="39"/>
  <c r="M41" i="40"/>
  <c r="L50" i="37"/>
  <c r="M50" i="37"/>
  <c r="N25" i="40"/>
  <c r="O25" i="40" s="1"/>
  <c r="K43" i="41"/>
  <c r="N13" i="41"/>
  <c r="O13" i="41" s="1"/>
  <c r="I45" i="44"/>
  <c r="N26" i="44"/>
  <c r="O26" i="44" s="1"/>
  <c r="G45" i="44"/>
  <c r="N16" i="45"/>
  <c r="O16" i="45" s="1"/>
  <c r="M46" i="33"/>
  <c r="H34" i="46"/>
  <c r="F45" i="34"/>
  <c r="G45" i="34"/>
  <c r="N39" i="36"/>
  <c r="O39" i="36" s="1"/>
  <c r="O29" i="46"/>
  <c r="P29" i="46" s="1"/>
  <c r="N12" i="40"/>
  <c r="O12" i="40" s="1"/>
  <c r="E45" i="34"/>
  <c r="D46" i="33"/>
  <c r="N42" i="34"/>
  <c r="O42" i="34" s="1"/>
  <c r="N30" i="35"/>
  <c r="O30" i="35" s="1"/>
  <c r="E42" i="36"/>
  <c r="M42" i="36"/>
  <c r="N33" i="40"/>
  <c r="O33" i="40" s="1"/>
  <c r="M43" i="41"/>
  <c r="N36" i="43"/>
  <c r="O36" i="43" s="1"/>
  <c r="K45" i="44"/>
  <c r="N42" i="33"/>
  <c r="O42" i="33" s="1"/>
  <c r="I45" i="34"/>
  <c r="M48" i="35"/>
  <c r="N38" i="35"/>
  <c r="O38" i="35" s="1"/>
  <c r="N16" i="36"/>
  <c r="O16" i="36" s="1"/>
  <c r="D41" i="40"/>
  <c r="N41" i="40" s="1"/>
  <c r="O41" i="40" s="1"/>
  <c r="G41" i="40"/>
  <c r="M45" i="44"/>
  <c r="N45" i="35"/>
  <c r="O45" i="35" s="1"/>
  <c r="D34" i="45"/>
  <c r="E34" i="45"/>
  <c r="J50" i="37"/>
  <c r="K44" i="39"/>
  <c r="H44" i="39"/>
  <c r="N36" i="39"/>
  <c r="O36" i="39" s="1"/>
  <c r="J48" i="35"/>
  <c r="I46" i="33"/>
  <c r="N12" i="36"/>
  <c r="O12" i="36" s="1"/>
  <c r="N25" i="36"/>
  <c r="O25" i="36" s="1"/>
  <c r="E41" i="40"/>
  <c r="N18" i="43"/>
  <c r="O18" i="43" s="1"/>
  <c r="O16" i="46"/>
  <c r="P16" i="46" s="1"/>
  <c r="N18" i="37"/>
  <c r="O18" i="37" s="1"/>
  <c r="I41" i="40"/>
  <c r="F48" i="43"/>
  <c r="F34" i="45"/>
  <c r="N12" i="45"/>
  <c r="O12" i="45" s="1"/>
  <c r="H46" i="33"/>
  <c r="N35" i="34"/>
  <c r="O35" i="34" s="1"/>
  <c r="O33" i="47"/>
  <c r="P33" i="47" s="1"/>
  <c r="M45" i="34"/>
  <c r="N38" i="34"/>
  <c r="O38" i="34" s="1"/>
  <c r="G44" i="39"/>
  <c r="N33" i="39"/>
  <c r="O33" i="39" s="1"/>
  <c r="N17" i="33"/>
  <c r="O17" i="33" s="1"/>
  <c r="F42" i="36"/>
  <c r="N16" i="39"/>
  <c r="O16" i="39" s="1"/>
  <c r="I44" i="39"/>
  <c r="H45" i="44"/>
  <c r="N5" i="44"/>
  <c r="O5" i="44" s="1"/>
  <c r="J45" i="44"/>
  <c r="N18" i="34"/>
  <c r="O18" i="34" s="1"/>
  <c r="K45" i="34"/>
  <c r="D50" i="37"/>
  <c r="D44" i="39"/>
  <c r="F41" i="40"/>
  <c r="H47" i="42"/>
  <c r="N5" i="42"/>
  <c r="O5" i="42" s="1"/>
  <c r="L46" i="33"/>
  <c r="J41" i="40"/>
  <c r="L44" i="38"/>
  <c r="J46" i="33"/>
  <c r="N26" i="34"/>
  <c r="O26" i="34" s="1"/>
  <c r="N18" i="35"/>
  <c r="O18" i="35" s="1"/>
  <c r="F48" i="35"/>
  <c r="N40" i="35"/>
  <c r="O40" i="35" s="1"/>
  <c r="N38" i="38"/>
  <c r="O38" i="38" s="1"/>
  <c r="J48" i="43"/>
  <c r="N5" i="36"/>
  <c r="O5" i="36" s="1"/>
  <c r="G42" i="36"/>
  <c r="N14" i="38"/>
  <c r="O14" i="38" s="1"/>
  <c r="G50" i="37"/>
  <c r="N5" i="37"/>
  <c r="O5" i="37" s="1"/>
  <c r="N5" i="40"/>
  <c r="O5" i="40" s="1"/>
  <c r="H41" i="40"/>
  <c r="F43" i="41"/>
  <c r="N17" i="41"/>
  <c r="O17" i="41" s="1"/>
  <c r="N12" i="44"/>
  <c r="O12" i="44" s="1"/>
  <c r="L45" i="44"/>
  <c r="D48" i="35"/>
  <c r="N5" i="35"/>
  <c r="O5" i="35" s="1"/>
  <c r="N14" i="35"/>
  <c r="O14" i="35" s="1"/>
  <c r="K48" i="35"/>
  <c r="H50" i="37"/>
  <c r="E44" i="38"/>
  <c r="N18" i="38"/>
  <c r="O18" i="38" s="1"/>
  <c r="L48" i="43"/>
  <c r="N13" i="33"/>
  <c r="O13" i="33" s="1"/>
  <c r="N38" i="33"/>
  <c r="O38" i="33" s="1"/>
  <c r="F46" i="33"/>
  <c r="N5" i="34"/>
  <c r="O5" i="34" s="1"/>
  <c r="I48" i="35"/>
  <c r="N5" i="38"/>
  <c r="O5" i="38" s="1"/>
  <c r="F44" i="38"/>
  <c r="D47" i="42"/>
  <c r="N47" i="42" s="1"/>
  <c r="O47" i="42" s="1"/>
  <c r="L47" i="42"/>
  <c r="N19" i="42"/>
  <c r="O19" i="42" s="1"/>
  <c r="E46" i="33"/>
  <c r="N35" i="33"/>
  <c r="O35" i="33" s="1"/>
  <c r="J43" i="41"/>
  <c r="N5" i="41"/>
  <c r="O5" i="41" s="1"/>
  <c r="N48" i="43"/>
  <c r="O48" i="43" s="1"/>
  <c r="N36" i="36"/>
  <c r="O36" i="36" s="1"/>
  <c r="D44" i="38"/>
  <c r="O5" i="46"/>
  <c r="P5" i="46" s="1"/>
  <c r="G34" i="45"/>
  <c r="D34" i="46"/>
  <c r="N46" i="33" l="1"/>
  <c r="O46" i="33" s="1"/>
  <c r="N45" i="34"/>
  <c r="O45" i="34" s="1"/>
  <c r="N43" i="41"/>
  <c r="O43" i="41" s="1"/>
  <c r="N45" i="44"/>
  <c r="O45" i="44" s="1"/>
  <c r="O34" i="46"/>
  <c r="P34" i="46" s="1"/>
  <c r="N42" i="36"/>
  <c r="O42" i="36" s="1"/>
  <c r="N34" i="45"/>
  <c r="O34" i="45" s="1"/>
  <c r="N44" i="38"/>
  <c r="O44" i="38" s="1"/>
  <c r="N48" i="35"/>
  <c r="O48" i="35" s="1"/>
  <c r="N44" i="39"/>
  <c r="O44" i="39" s="1"/>
  <c r="N50" i="37"/>
  <c r="O50" i="37" s="1"/>
</calcChain>
</file>

<file path=xl/sharedStrings.xml><?xml version="1.0" encoding="utf-8"?>
<sst xmlns="http://schemas.openxmlformats.org/spreadsheetml/2006/main" count="920" uniqueCount="172">
  <si>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</si>
  <si>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</si>
  <si>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</si>
  <si>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</si>
  <si>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</si>
  <si>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</si>
  <si>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</si>
  <si>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</si>
  <si>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</si>
  <si>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</si>
  <si>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</si>
  <si>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</si>
  <si>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County Ninth-Cent Voted Fuel Tax</t>
  </si>
  <si>
    <t>Utility Service Tax - Other</t>
  </si>
  <si>
    <t>Communications Services Taxes</t>
  </si>
  <si>
    <t>Local Business Tax</t>
  </si>
  <si>
    <t>Permits, Fees, and Special Assessments</t>
  </si>
  <si>
    <t>Franchise Fee - Electricity</t>
  </si>
  <si>
    <t>Other Permits, Fees, and Special Assessments</t>
  </si>
  <si>
    <t>Federal Grant - Public Safety</t>
  </si>
  <si>
    <t>Intergovernmental Revenue</t>
  </si>
  <si>
    <t>Federal Grant - Physical Environment - Other Physical Environment</t>
  </si>
  <si>
    <t>State Grant - Physical Environment - Stormwater Management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</si>
  <si>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</si>
  <si>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</si>
  <si>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</si>
  <si>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</si>
  <si>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Other</t>
  </si>
  <si>
    <t>Grants from Other Local Units - Culture / Recreation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</si>
  <si>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</si>
  <si>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</si>
  <si>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</si>
  <si>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</si>
  <si>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</si>
  <si>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</si>
  <si>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</si>
  <si>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Other General Gov't Charges and Fees</t>
  </si>
  <si>
    <t>Physical Environment - Water Utility</t>
  </si>
  <si>
    <t>Physical Environment - Garbage / Solid Waste</t>
  </si>
  <si>
    <t>Physical Environment - Sewer / Wastewater Utility</t>
  </si>
  <si>
    <t>Physical Environment - Cemetary</t>
  </si>
  <si>
    <t>Culture / Recreation - Other Culture / Recreation Charges</t>
  </si>
  <si>
    <t>Total - All Account Codes</t>
  </si>
  <si>
    <t>Local Fiscal Year Ended September 30, 2009</t>
  </si>
  <si>
    <t>Other Judgments, Fines, and Forfeits</t>
  </si>
  <si>
    <t>Judgments and Fines - Other Court-Ordered</t>
  </si>
  <si>
    <t>Interest and Other Earnings - Interest</t>
  </si>
  <si>
    <t>Pension Fund Contributions</t>
  </si>
  <si>
    <t>Other Miscellaneous Revenues - Other</t>
  </si>
  <si>
    <t>Proprietary Non-Operating Sources - Federal Grants and Donations</t>
  </si>
  <si>
    <t>Proprietary Non-Operating Sources - State Grants and Donations</t>
  </si>
  <si>
    <t>Proprietary Non-Operating Sources - Capital Contributions from Private Source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</si>
  <si>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</si>
  <si>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</si>
  <si>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</si>
  <si>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</si>
  <si>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</si>
  <si>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</si>
  <si>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</si>
  <si>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Insurance Premium Tax for Firefighters' Pension</t>
  </si>
  <si>
    <t>Dunnellon Revenues Reported by Account Code and Fund Type</t>
  </si>
  <si>
    <t>Local Fiscal Year Ended September 30, 2010</t>
  </si>
  <si>
    <t>First Local Option Fuel Tax (1 to 6 Cents)</t>
  </si>
  <si>
    <t>Fire Insurance Premium Tax for Firefighters' Pension</t>
  </si>
  <si>
    <t>Utility Service Tax - Electricity</t>
  </si>
  <si>
    <t>Utility Service Tax - Propane</t>
  </si>
  <si>
    <t>State Grant - Physical Environment - Other Physical Environment</t>
  </si>
  <si>
    <t>General Gov't (Not Court-Related) - Recording Fees</t>
  </si>
  <si>
    <t>Culture / Recreation - Parks and Recreation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</si>
  <si>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</si>
  <si>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</si>
  <si>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</si>
  <si>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Other General Taxes</t>
  </si>
  <si>
    <t>Federal Grant - Physical Environment - Sewer / Wastewater</t>
  </si>
  <si>
    <t>State Grant - Physical Environment - Sewer / Wastewater</t>
  </si>
  <si>
    <t>Shared Revenue from Other Local Units</t>
  </si>
  <si>
    <t>Public Safety - Other Public Safety Charges and Fees</t>
  </si>
  <si>
    <t>Federal Fines and Forfeits</t>
  </si>
  <si>
    <t>Interest and Other Earnings - Net Increase (Decrease) in Fair Value of Investments</t>
  </si>
  <si>
    <t>Proprietary Non-Operating Sources - Interest</t>
  </si>
  <si>
    <t>Proprietary Non-Operating Sources - Capital Contributions from Other Public Source</t>
  </si>
  <si>
    <t>2011 Municipal Population:</t>
  </si>
  <si>
    <t>Local Fiscal Year Ended September 30, 2012</t>
  </si>
  <si>
    <t>Utility Service Tax - Gas</t>
  </si>
  <si>
    <t>Physical Environment - Other Physical Environment Charges</t>
  </si>
  <si>
    <t>Culture / Recreation - Special Recreation Facilities</t>
  </si>
  <si>
    <t>Non-Operating - Inter-Fund Group Transfers In</t>
  </si>
  <si>
    <t>2012 Municipal Population:</t>
  </si>
  <si>
    <t>Local Fiscal Year Ended September 30, 2008</t>
  </si>
  <si>
    <t>Permits and Franchise Fees</t>
  </si>
  <si>
    <t>Other Permits and Fees</t>
  </si>
  <si>
    <t>State Grant - Culture / Recreation</t>
  </si>
  <si>
    <t>Public Safety - Law Enforcement Services</t>
  </si>
  <si>
    <t>Public Safety - Emergency Management Service Fees / Charges</t>
  </si>
  <si>
    <t>Court-Ordered Judgments and Fines - As Decided by County Court Criminal</t>
  </si>
  <si>
    <t>Fines - Local Ordinance Violations</t>
  </si>
  <si>
    <t>Rents and Royalties</t>
  </si>
  <si>
    <t>Impact Fees - Physical Environment</t>
  </si>
  <si>
    <t>Contributions and Donations from Private Sources</t>
  </si>
  <si>
    <t>2008 Municipal Population:</t>
  </si>
  <si>
    <t>Local Fiscal Year Ended September 30, 2013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</si>
  <si>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</si>
  <si>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</si>
  <si>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</si>
  <si>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</si>
  <si>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</si>
  <si>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</si>
  <si>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State Shared Revenues - General Government - Other General Government</t>
  </si>
  <si>
    <t>General Government - Recording Fees</t>
  </si>
  <si>
    <t>Court-Ordered Judgments and Fines - 10% of Fines to Public Records Modernization TF</t>
  </si>
  <si>
    <t>2013 Municipal Population:</t>
  </si>
  <si>
    <t>Local Fiscal Year Ended September 30, 2014</t>
  </si>
  <si>
    <t>Court-Ordered Judgments and Fines - Other Court-Ordered</t>
  </si>
  <si>
    <t>Non-Operating - Extraordinary Items (Gain)</t>
  </si>
  <si>
    <t>2014 Municipal Population:</t>
  </si>
  <si>
    <t>Local Fiscal Year Ended September 30, 2015</t>
  </si>
  <si>
    <t>Federal Grant - Physical Environment - Water Supply System</t>
  </si>
  <si>
    <t>2015 Municipal Population:</t>
  </si>
  <si>
    <t>Local Fiscal Year Ended September 30, 2016</t>
  </si>
  <si>
    <t>State Grant - General Government</t>
  </si>
  <si>
    <t>State Shared Revenues - Transportation - Other Transportation</t>
  </si>
  <si>
    <t>General Government - Administrative Service Fees</t>
  </si>
  <si>
    <t>Transportation - Other Transportation Charges</t>
  </si>
  <si>
    <t>Interest and Other Earnings - Dividends</t>
  </si>
  <si>
    <t>2016 Municipal Population:</t>
  </si>
  <si>
    <t>Local Fiscal Year Ended September 30, 2017</t>
  </si>
  <si>
    <t>Insurance Premium Tax for Police Officers' Retirement</t>
  </si>
  <si>
    <t>Discretionary Sales Surtaxes</t>
  </si>
  <si>
    <t>Grants from Other Local Units - Public Safety</t>
  </si>
  <si>
    <t>2017 Municipal Population:</t>
  </si>
  <si>
    <t>Local Fiscal Year Ended September 30, 2018</t>
  </si>
  <si>
    <t>Special Assessments - Charges for Public Services</t>
  </si>
  <si>
    <t>Federal Grant - Economic Environment</t>
  </si>
  <si>
    <t>Grants from Other Local Units - Other</t>
  </si>
  <si>
    <t>Transportation - Airports</t>
  </si>
  <si>
    <t>Economic Environment - Other Economic Environment Charges</t>
  </si>
  <si>
    <t>Court-Ordered Judgments and Fines - As Decided by Circuit Court Criminal</t>
  </si>
  <si>
    <t>Court-Ordered Judgments and Fines - As Decided by County Court Civil</t>
  </si>
  <si>
    <t>2018 Municipal Population:</t>
  </si>
  <si>
    <t>Local Fiscal Year Ended September 30, 2019</t>
  </si>
  <si>
    <t>Licenses</t>
  </si>
  <si>
    <t>Federal Grant - Other Federal Grants</t>
  </si>
  <si>
    <t>State Grant - Public Safety</t>
  </si>
  <si>
    <t>State Grant - Economic Environment</t>
  </si>
  <si>
    <t>State Grant - Other</t>
  </si>
  <si>
    <t>2019 Municipal Population:</t>
  </si>
  <si>
    <t>Local Fiscal Year Ended September 30, 2020</t>
  </si>
  <si>
    <t>Grants from Other Local Units - General Government</t>
  </si>
  <si>
    <t>Human Services - Other Human Services Charges</t>
  </si>
  <si>
    <t>Culture / Recreation - Special Events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</si>
  <si>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</si>
  <si>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</si>
  <si>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</si>
  <si>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</si>
  <si>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</si>
  <si>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</si>
  <si>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</si>
  <si>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Local Communications Services Taxes</t>
  </si>
  <si>
    <t>Building Permits (Buildling Permit Fees)</t>
  </si>
  <si>
    <t>Other Fees and Special Assessments</t>
  </si>
  <si>
    <t>Intergovernmental Revenues</t>
  </si>
  <si>
    <t>State Shared Revenues - General Government - Local Government Half-Cent Sales Tax Program</t>
  </si>
  <si>
    <t>Other Charges for Services (Not Court-Related)</t>
  </si>
  <si>
    <t>Court-Ordered Judgments and Fines - Other</t>
  </si>
  <si>
    <t>2021 Municipal Population:</t>
  </si>
  <si>
    <t>Local Fiscal Year Ended September 30, 2022</t>
  </si>
  <si>
    <t>Permits - Other</t>
  </si>
  <si>
    <t>Federal Grant - American Rescue Plan Act Funds</t>
  </si>
  <si>
    <t>General Government - Other General Government Charges and Fees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</si>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</sst>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164" fontId="3" fillId="0" borderId="23" xfId="0" applyNumberFormat="1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3" fillId="0" borderId="26" xfId="0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10" fillId="0" borderId="29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9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2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37" fontId="8" fillId="2" borderId="34" xfId="0" applyNumberFormat="1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6" xfId="0" applyFont="1" applyBorder="1" applyAlignment="1" applyProtection="1">
      <alignment horizontal="left" vertical="center" wrapText="1"/>
    </xf>
    <xf numFmtId="0" fontId="10" fillId="0" borderId="29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9" xfId="0" applyFont="1" applyFill="1" applyBorder="1" applyAlignment="1" applyProtection="1">
      <alignment horizontal="left" vertical="center" wrapText="1"/>
    </xf>
    <xf numFmtId="0" fontId="9" fillId="2" borderId="32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3" xfId="0" applyFont="1" applyFill="1" applyBorder="1" applyAlignment="1" applyProtection="1">
      <alignment horizontal="center" vertical="center"/>
    </xf>
    <xf numFmtId="37" fontId="8" fillId="2" borderId="34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5DBEF-56F0-43A8-ABC8-834EFEB0F4F2}">
  <sheetPr>
    <pageSetUpPr fitToPage="1"/>
  </sheetPr>
  <dimension ref="A1:ED21"/>
  <sheetViews>
    <sheetView tabSelected="1" workbookViewId="0">
      <selection sqref="A1:P1"/>
    </sheetView>
  </sheetViews>
  <sheetFormatPr defaultColWidth="9.77734375" defaultRowHeight="15"/>
  <cols>
    <col min="1" max="1" width="1.77734375" style="65" customWidth="1"/>
    <col min="2" max="2" width="6.77734375" style="65" customWidth="1"/>
    <col min="3" max="3" width="65.77734375" style="65" bestFit="1" customWidth="1"/>
    <col min="4" max="5" width="16.77734375" style="96" customWidth="1"/>
    <col min="6" max="7" width="15.77734375" style="96" customWidth="1"/>
    <col min="8" max="8" width="13.77734375" style="96" customWidth="1"/>
    <col min="9" max="10" width="15.77734375" style="96" customWidth="1"/>
    <col min="11" max="14" width="13.77734375" style="96" customWidth="1"/>
    <col min="15" max="15" width="16.77734375" style="96" customWidth="1"/>
    <col min="16" max="16" width="13.77734375" style="65" customWidth="1"/>
    <col min="17" max="18" width="9.77734375" style="65"/>
  </cols>
  <sheetData>
    <row r="1" spans="1:134" ht="27.75">
      <c r="A1" s="104" t="s">
        <v>60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6"/>
      <c r="Q1" s="51"/>
      <c r="R1"/>
    </row>
    <row r="2" spans="1:134" ht="24" thickBot="1">
      <c r="A2" s="107" t="s">
        <v>170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9"/>
      <c r="Q2" s="51"/>
      <c r="R2"/>
    </row>
    <row r="3" spans="1:134" ht="18" customHeight="1">
      <c r="A3" s="110" t="s">
        <v>52</v>
      </c>
      <c r="B3" s="111"/>
      <c r="C3" s="112"/>
      <c r="D3" s="116" t="s">
        <v>29</v>
      </c>
      <c r="E3" s="117"/>
      <c r="F3" s="117"/>
      <c r="G3" s="117"/>
      <c r="H3" s="118"/>
      <c r="I3" s="116" t="s">
        <v>30</v>
      </c>
      <c r="J3" s="118"/>
      <c r="K3" s="116" t="s">
        <v>32</v>
      </c>
      <c r="L3" s="117"/>
      <c r="M3" s="118"/>
      <c r="N3" s="52"/>
      <c r="O3" s="53"/>
      <c r="P3" s="119" t="s">
        <v>152</v>
      </c>
      <c r="Q3" s="54"/>
      <c r="R3"/>
    </row>
    <row r="4" spans="1:134" ht="32.25" customHeight="1" thickBot="1">
      <c r="A4" s="113"/>
      <c r="B4" s="114"/>
      <c r="C4" s="115"/>
      <c r="D4" s="55" t="s">
        <v>5</v>
      </c>
      <c r="E4" s="55" t="s">
        <v>53</v>
      </c>
      <c r="F4" s="55" t="s">
        <v>54</v>
      </c>
      <c r="G4" s="55" t="s">
        <v>55</v>
      </c>
      <c r="H4" s="55" t="s">
        <v>6</v>
      </c>
      <c r="I4" s="55" t="s">
        <v>7</v>
      </c>
      <c r="J4" s="56" t="s">
        <v>56</v>
      </c>
      <c r="K4" s="56" t="s">
        <v>8</v>
      </c>
      <c r="L4" s="56" t="s">
        <v>9</v>
      </c>
      <c r="M4" s="56" t="s">
        <v>153</v>
      </c>
      <c r="N4" s="56" t="s">
        <v>10</v>
      </c>
      <c r="O4" s="56" t="s">
        <v>154</v>
      </c>
      <c r="P4" s="120"/>
      <c r="Q4" s="57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</row>
    <row r="5" spans="1:134" ht="15.75">
      <c r="A5" s="59" t="s">
        <v>155</v>
      </c>
      <c r="B5" s="60"/>
      <c r="C5" s="60"/>
      <c r="D5" s="61">
        <f>SUM(D6:D6)</f>
        <v>2376708</v>
      </c>
      <c r="E5" s="61">
        <f>SUM(E6:E6)</f>
        <v>0</v>
      </c>
      <c r="F5" s="61">
        <f>SUM(F6:F6)</f>
        <v>0</v>
      </c>
      <c r="G5" s="61">
        <f>SUM(G6:G6)</f>
        <v>0</v>
      </c>
      <c r="H5" s="61">
        <f>SUM(H6:H6)</f>
        <v>0</v>
      </c>
      <c r="I5" s="61">
        <f>SUM(I6:I6)</f>
        <v>0</v>
      </c>
      <c r="J5" s="61">
        <f>SUM(J6:J6)</f>
        <v>0</v>
      </c>
      <c r="K5" s="61">
        <f>SUM(K6:K6)</f>
        <v>0</v>
      </c>
      <c r="L5" s="61">
        <f>SUM(L6:L6)</f>
        <v>0</v>
      </c>
      <c r="M5" s="61">
        <f>SUM(M6:M6)</f>
        <v>0</v>
      </c>
      <c r="N5" s="61">
        <f>SUM(N6:N6)</f>
        <v>380749</v>
      </c>
      <c r="O5" s="62">
        <f>SUM(D5:N5)</f>
        <v>2757457</v>
      </c>
      <c r="P5" s="63">
        <f>(O5/P$19)</f>
        <v>1368.4650124069478</v>
      </c>
      <c r="Q5" s="64"/>
    </row>
    <row r="6" spans="1:134">
      <c r="A6" s="66"/>
      <c r="B6" s="67">
        <v>319.89999999999998</v>
      </c>
      <c r="C6" s="68" t="s">
        <v>72</v>
      </c>
      <c r="D6" s="69">
        <v>2376708</v>
      </c>
      <c r="E6" s="69">
        <v>0</v>
      </c>
      <c r="F6" s="69">
        <v>0</v>
      </c>
      <c r="G6" s="69">
        <v>0</v>
      </c>
      <c r="H6" s="69">
        <v>0</v>
      </c>
      <c r="I6" s="69">
        <v>0</v>
      </c>
      <c r="J6" s="69">
        <v>0</v>
      </c>
      <c r="K6" s="69">
        <v>0</v>
      </c>
      <c r="L6" s="69">
        <v>0</v>
      </c>
      <c r="M6" s="69">
        <v>0</v>
      </c>
      <c r="N6" s="69">
        <v>380749</v>
      </c>
      <c r="O6" s="69">
        <f>SUM(D6:N6)</f>
        <v>2757457</v>
      </c>
      <c r="P6" s="70">
        <f>(O6/P$19)</f>
        <v>1368.4650124069478</v>
      </c>
      <c r="Q6" s="71"/>
    </row>
    <row r="7" spans="1:134" ht="15.75">
      <c r="A7" s="72" t="s">
        <v>16</v>
      </c>
      <c r="B7" s="73"/>
      <c r="C7" s="74"/>
      <c r="D7" s="75">
        <f>SUM(D8:D8)</f>
        <v>266934</v>
      </c>
      <c r="E7" s="75">
        <f>SUM(E8:E8)</f>
        <v>0</v>
      </c>
      <c r="F7" s="75">
        <f>SUM(F8:F8)</f>
        <v>0</v>
      </c>
      <c r="G7" s="75">
        <f>SUM(G8:G8)</f>
        <v>0</v>
      </c>
      <c r="H7" s="75">
        <f>SUM(H8:H8)</f>
        <v>0</v>
      </c>
      <c r="I7" s="75">
        <f>SUM(I8:I8)</f>
        <v>0</v>
      </c>
      <c r="J7" s="75">
        <f>SUM(J8:J8)</f>
        <v>0</v>
      </c>
      <c r="K7" s="75">
        <f>SUM(K8:K8)</f>
        <v>0</v>
      </c>
      <c r="L7" s="75">
        <f>SUM(L8:L8)</f>
        <v>0</v>
      </c>
      <c r="M7" s="75">
        <f>SUM(M8:M8)</f>
        <v>0</v>
      </c>
      <c r="N7" s="75">
        <f>SUM(N8:N8)</f>
        <v>0</v>
      </c>
      <c r="O7" s="76">
        <f>SUM(D7:N7)</f>
        <v>266934</v>
      </c>
      <c r="P7" s="77">
        <f>(O7/P$19)</f>
        <v>132.47344913151366</v>
      </c>
      <c r="Q7" s="78"/>
    </row>
    <row r="8" spans="1:134">
      <c r="A8" s="66"/>
      <c r="B8" s="67">
        <v>322.89999999999998</v>
      </c>
      <c r="C8" s="68" t="s">
        <v>166</v>
      </c>
      <c r="D8" s="69">
        <v>266934</v>
      </c>
      <c r="E8" s="69">
        <v>0</v>
      </c>
      <c r="F8" s="69">
        <v>0</v>
      </c>
      <c r="G8" s="69">
        <v>0</v>
      </c>
      <c r="H8" s="69">
        <v>0</v>
      </c>
      <c r="I8" s="69">
        <v>0</v>
      </c>
      <c r="J8" s="69">
        <v>0</v>
      </c>
      <c r="K8" s="69">
        <v>0</v>
      </c>
      <c r="L8" s="69">
        <v>0</v>
      </c>
      <c r="M8" s="69">
        <v>0</v>
      </c>
      <c r="N8" s="69">
        <v>0</v>
      </c>
      <c r="O8" s="69">
        <f t="shared" ref="O8" si="0">SUM(D8:N8)</f>
        <v>266934</v>
      </c>
      <c r="P8" s="70">
        <f>(O8/P$19)</f>
        <v>132.47344913151366</v>
      </c>
      <c r="Q8" s="71"/>
    </row>
    <row r="9" spans="1:134" ht="15.75">
      <c r="A9" s="72" t="s">
        <v>160</v>
      </c>
      <c r="B9" s="73"/>
      <c r="C9" s="74"/>
      <c r="D9" s="75">
        <f>SUM(D10:D10)</f>
        <v>405515</v>
      </c>
      <c r="E9" s="75">
        <f>SUM(E10:E10)</f>
        <v>0</v>
      </c>
      <c r="F9" s="75">
        <f>SUM(F10:F10)</f>
        <v>0</v>
      </c>
      <c r="G9" s="75">
        <f>SUM(G10:G10)</f>
        <v>0</v>
      </c>
      <c r="H9" s="75">
        <f>SUM(H10:H10)</f>
        <v>0</v>
      </c>
      <c r="I9" s="75">
        <f>SUM(I10:I10)</f>
        <v>0</v>
      </c>
      <c r="J9" s="75">
        <f>SUM(J10:J10)</f>
        <v>0</v>
      </c>
      <c r="K9" s="75">
        <f>SUM(K10:K10)</f>
        <v>0</v>
      </c>
      <c r="L9" s="75">
        <f>SUM(L10:L10)</f>
        <v>0</v>
      </c>
      <c r="M9" s="75">
        <f>SUM(M10:M10)</f>
        <v>0</v>
      </c>
      <c r="N9" s="75">
        <f>SUM(N10:N10)</f>
        <v>0</v>
      </c>
      <c r="O9" s="76">
        <f>SUM(D9:N9)</f>
        <v>405515</v>
      </c>
      <c r="P9" s="77">
        <f>(O9/P$19)</f>
        <v>201.24813895781637</v>
      </c>
      <c r="Q9" s="78"/>
    </row>
    <row r="10" spans="1:134">
      <c r="A10" s="66"/>
      <c r="B10" s="67">
        <v>335.9</v>
      </c>
      <c r="C10" s="68" t="s">
        <v>27</v>
      </c>
      <c r="D10" s="69">
        <v>405515</v>
      </c>
      <c r="E10" s="69">
        <v>0</v>
      </c>
      <c r="F10" s="69">
        <v>0</v>
      </c>
      <c r="G10" s="69">
        <v>0</v>
      </c>
      <c r="H10" s="69">
        <v>0</v>
      </c>
      <c r="I10" s="69">
        <v>0</v>
      </c>
      <c r="J10" s="69">
        <v>0</v>
      </c>
      <c r="K10" s="69">
        <v>0</v>
      </c>
      <c r="L10" s="69">
        <v>0</v>
      </c>
      <c r="M10" s="69">
        <v>0</v>
      </c>
      <c r="N10" s="69">
        <v>0</v>
      </c>
      <c r="O10" s="69">
        <f t="shared" ref="O10" si="1">SUM(D10:N10)</f>
        <v>405515</v>
      </c>
      <c r="P10" s="70">
        <f>(O10/P$19)</f>
        <v>201.24813895781637</v>
      </c>
      <c r="Q10" s="71"/>
    </row>
    <row r="11" spans="1:134" ht="15.75">
      <c r="A11" s="72" t="s">
        <v>33</v>
      </c>
      <c r="B11" s="73"/>
      <c r="C11" s="74"/>
      <c r="D11" s="75">
        <f>SUM(D12:D12)</f>
        <v>404738</v>
      </c>
      <c r="E11" s="75">
        <f>SUM(E12:E12)</f>
        <v>0</v>
      </c>
      <c r="F11" s="75">
        <f>SUM(F12:F12)</f>
        <v>0</v>
      </c>
      <c r="G11" s="75">
        <f>SUM(G12:G12)</f>
        <v>0</v>
      </c>
      <c r="H11" s="75">
        <f>SUM(H12:H12)</f>
        <v>0</v>
      </c>
      <c r="I11" s="75">
        <f>SUM(I12:I12)</f>
        <v>0</v>
      </c>
      <c r="J11" s="75">
        <f>SUM(J12:J12)</f>
        <v>0</v>
      </c>
      <c r="K11" s="75">
        <f>SUM(K12:K12)</f>
        <v>0</v>
      </c>
      <c r="L11" s="75">
        <f>SUM(L12:L12)</f>
        <v>0</v>
      </c>
      <c r="M11" s="75">
        <f>SUM(M12:M12)</f>
        <v>0</v>
      </c>
      <c r="N11" s="75">
        <f>SUM(N12:N12)</f>
        <v>0</v>
      </c>
      <c r="O11" s="75">
        <f>SUM(D11:N11)</f>
        <v>404738</v>
      </c>
      <c r="P11" s="77">
        <f>(O11/P$19)</f>
        <v>200.86253101736972</v>
      </c>
      <c r="Q11" s="78"/>
    </row>
    <row r="12" spans="1:134">
      <c r="A12" s="66"/>
      <c r="B12" s="67">
        <v>341.9</v>
      </c>
      <c r="C12" s="68" t="s">
        <v>168</v>
      </c>
      <c r="D12" s="69">
        <v>404738</v>
      </c>
      <c r="E12" s="69">
        <v>0</v>
      </c>
      <c r="F12" s="69">
        <v>0</v>
      </c>
      <c r="G12" s="69">
        <v>0</v>
      </c>
      <c r="H12" s="69">
        <v>0</v>
      </c>
      <c r="I12" s="69">
        <v>0</v>
      </c>
      <c r="J12" s="69">
        <v>0</v>
      </c>
      <c r="K12" s="69">
        <v>0</v>
      </c>
      <c r="L12" s="69">
        <v>0</v>
      </c>
      <c r="M12" s="69">
        <v>0</v>
      </c>
      <c r="N12" s="69">
        <v>0</v>
      </c>
      <c r="O12" s="69">
        <f t="shared" ref="O12" si="2">SUM(D12:N12)</f>
        <v>404738</v>
      </c>
      <c r="P12" s="70">
        <f>(O12/P$19)</f>
        <v>200.86253101736972</v>
      </c>
      <c r="Q12" s="71"/>
    </row>
    <row r="13" spans="1:134" ht="15.75">
      <c r="A13" s="72" t="s">
        <v>34</v>
      </c>
      <c r="B13" s="73"/>
      <c r="C13" s="74"/>
      <c r="D13" s="75">
        <f>SUM(D14:D14)</f>
        <v>11719</v>
      </c>
      <c r="E13" s="75">
        <f>SUM(E14:E14)</f>
        <v>0</v>
      </c>
      <c r="F13" s="75">
        <f>SUM(F14:F14)</f>
        <v>0</v>
      </c>
      <c r="G13" s="75">
        <f>SUM(G14:G14)</f>
        <v>0</v>
      </c>
      <c r="H13" s="75">
        <f>SUM(H14:H14)</f>
        <v>0</v>
      </c>
      <c r="I13" s="75">
        <f>SUM(I14:I14)</f>
        <v>0</v>
      </c>
      <c r="J13" s="75">
        <f>SUM(J14:J14)</f>
        <v>0</v>
      </c>
      <c r="K13" s="75">
        <f>SUM(K14:K14)</f>
        <v>0</v>
      </c>
      <c r="L13" s="75">
        <f>SUM(L14:L14)</f>
        <v>0</v>
      </c>
      <c r="M13" s="75">
        <f>SUM(M14:M14)</f>
        <v>0</v>
      </c>
      <c r="N13" s="75">
        <f>SUM(N14:N14)</f>
        <v>0</v>
      </c>
      <c r="O13" s="75">
        <f>SUM(D13:N13)</f>
        <v>11719</v>
      </c>
      <c r="P13" s="77">
        <f>(O13/P$19)</f>
        <v>5.8158808933002479</v>
      </c>
      <c r="Q13" s="78"/>
    </row>
    <row r="14" spans="1:134">
      <c r="A14" s="79"/>
      <c r="B14" s="80">
        <v>354</v>
      </c>
      <c r="C14" s="81" t="s">
        <v>95</v>
      </c>
      <c r="D14" s="69">
        <v>11719</v>
      </c>
      <c r="E14" s="69">
        <v>0</v>
      </c>
      <c r="F14" s="69">
        <v>0</v>
      </c>
      <c r="G14" s="69">
        <v>0</v>
      </c>
      <c r="H14" s="69">
        <v>0</v>
      </c>
      <c r="I14" s="69">
        <v>0</v>
      </c>
      <c r="J14" s="69">
        <v>0</v>
      </c>
      <c r="K14" s="69">
        <v>0</v>
      </c>
      <c r="L14" s="69">
        <v>0</v>
      </c>
      <c r="M14" s="69">
        <v>0</v>
      </c>
      <c r="N14" s="69">
        <v>0</v>
      </c>
      <c r="O14" s="69">
        <f t="shared" ref="O14" si="3">SUM(D14:N14)</f>
        <v>11719</v>
      </c>
      <c r="P14" s="70">
        <f>(O14/P$19)</f>
        <v>5.8158808933002479</v>
      </c>
      <c r="Q14" s="71"/>
    </row>
    <row r="15" spans="1:134" ht="15.75">
      <c r="A15" s="72" t="s">
        <v>4</v>
      </c>
      <c r="B15" s="73"/>
      <c r="C15" s="74"/>
      <c r="D15" s="75">
        <f>SUM(D16:D16)</f>
        <v>207219</v>
      </c>
      <c r="E15" s="75">
        <f>SUM(E16:E16)</f>
        <v>0</v>
      </c>
      <c r="F15" s="75">
        <f>SUM(F16:F16)</f>
        <v>0</v>
      </c>
      <c r="G15" s="75">
        <f>SUM(G16:G16)</f>
        <v>0</v>
      </c>
      <c r="H15" s="75">
        <f>SUM(H16:H16)</f>
        <v>0</v>
      </c>
      <c r="I15" s="75">
        <f>SUM(I16:I16)</f>
        <v>0</v>
      </c>
      <c r="J15" s="75">
        <f>SUM(J16:J16)</f>
        <v>0</v>
      </c>
      <c r="K15" s="75">
        <f>SUM(K16:K16)</f>
        <v>0</v>
      </c>
      <c r="L15" s="75">
        <f>SUM(L16:L16)</f>
        <v>0</v>
      </c>
      <c r="M15" s="75">
        <f>SUM(M16:M16)</f>
        <v>0</v>
      </c>
      <c r="N15" s="75">
        <f>SUM(N16:N16)</f>
        <v>2952</v>
      </c>
      <c r="O15" s="75">
        <f>SUM(D15:N15)</f>
        <v>210171</v>
      </c>
      <c r="P15" s="77">
        <f>(O15/P$19)</f>
        <v>104.30322580645161</v>
      </c>
      <c r="Q15" s="78"/>
    </row>
    <row r="16" spans="1:134" ht="15.75" thickBot="1">
      <c r="A16" s="66"/>
      <c r="B16" s="67">
        <v>369.9</v>
      </c>
      <c r="C16" s="68" t="s">
        <v>48</v>
      </c>
      <c r="D16" s="69">
        <v>207219</v>
      </c>
      <c r="E16" s="69">
        <v>0</v>
      </c>
      <c r="F16" s="69">
        <v>0</v>
      </c>
      <c r="G16" s="69">
        <v>0</v>
      </c>
      <c r="H16" s="69">
        <v>0</v>
      </c>
      <c r="I16" s="69">
        <v>0</v>
      </c>
      <c r="J16" s="69">
        <v>0</v>
      </c>
      <c r="K16" s="69">
        <v>0</v>
      </c>
      <c r="L16" s="69">
        <v>0</v>
      </c>
      <c r="M16" s="69">
        <v>0</v>
      </c>
      <c r="N16" s="69">
        <v>2952</v>
      </c>
      <c r="O16" s="69">
        <f t="shared" ref="O16" si="4">SUM(D16:N16)</f>
        <v>210171</v>
      </c>
      <c r="P16" s="70">
        <f>(O16/P$19)</f>
        <v>104.30322580645161</v>
      </c>
      <c r="Q16" s="71"/>
    </row>
    <row r="17" spans="1:120" ht="16.5" thickBot="1">
      <c r="A17" s="82" t="s">
        <v>42</v>
      </c>
      <c r="B17" s="83"/>
      <c r="C17" s="84"/>
      <c r="D17" s="85">
        <f>SUM(D5,D7,D9,D11,D13,D15)</f>
        <v>3672833</v>
      </c>
      <c r="E17" s="85">
        <f t="shared" ref="E17:N17" si="5">SUM(E5,E7,E9,E11,E13,E15)</f>
        <v>0</v>
      </c>
      <c r="F17" s="85">
        <f t="shared" si="5"/>
        <v>0</v>
      </c>
      <c r="G17" s="85">
        <f t="shared" si="5"/>
        <v>0</v>
      </c>
      <c r="H17" s="85">
        <f t="shared" si="5"/>
        <v>0</v>
      </c>
      <c r="I17" s="85">
        <f t="shared" si="5"/>
        <v>0</v>
      </c>
      <c r="J17" s="85">
        <f t="shared" si="5"/>
        <v>0</v>
      </c>
      <c r="K17" s="85">
        <f t="shared" si="5"/>
        <v>0</v>
      </c>
      <c r="L17" s="85">
        <f t="shared" si="5"/>
        <v>0</v>
      </c>
      <c r="M17" s="85">
        <f t="shared" si="5"/>
        <v>0</v>
      </c>
      <c r="N17" s="85">
        <f t="shared" si="5"/>
        <v>383701</v>
      </c>
      <c r="O17" s="85">
        <f>SUM(D17:N17)</f>
        <v>4056534</v>
      </c>
      <c r="P17" s="86">
        <f>(O17/P$19)</f>
        <v>2013.1682382133995</v>
      </c>
      <c r="Q17" s="64"/>
      <c r="R17" s="87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4"/>
      <c r="CA17" s="54"/>
      <c r="CB17" s="54"/>
      <c r="CC17" s="54"/>
      <c r="CD17" s="54"/>
      <c r="CE17" s="54"/>
      <c r="CF17" s="54"/>
      <c r="CG17" s="54"/>
      <c r="CH17" s="54"/>
      <c r="CI17" s="54"/>
      <c r="CJ17" s="54"/>
      <c r="CK17" s="54"/>
      <c r="CL17" s="54"/>
      <c r="CM17" s="54"/>
      <c r="CN17" s="54"/>
      <c r="CO17" s="54"/>
      <c r="CP17" s="54"/>
      <c r="CQ17" s="54"/>
      <c r="CR17" s="54"/>
      <c r="CS17" s="54"/>
      <c r="CT17" s="54"/>
      <c r="CU17" s="54"/>
      <c r="CV17" s="54"/>
      <c r="CW17" s="54"/>
      <c r="CX17" s="54"/>
      <c r="CY17" s="54"/>
      <c r="CZ17" s="54"/>
      <c r="DA17" s="54"/>
      <c r="DB17" s="54"/>
      <c r="DC17" s="54"/>
      <c r="DD17" s="54"/>
      <c r="DE17" s="54"/>
      <c r="DF17" s="54"/>
      <c r="DG17" s="54"/>
      <c r="DH17" s="54"/>
      <c r="DI17" s="54"/>
      <c r="DJ17" s="54"/>
      <c r="DK17" s="54"/>
      <c r="DL17" s="54"/>
      <c r="DM17" s="54"/>
      <c r="DN17" s="54"/>
      <c r="DO17" s="54"/>
      <c r="DP17" s="54"/>
    </row>
    <row r="18" spans="1:120">
      <c r="A18" s="88"/>
      <c r="B18" s="89"/>
      <c r="C18" s="89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1"/>
    </row>
    <row r="19" spans="1:120">
      <c r="A19" s="92"/>
      <c r="B19" s="93"/>
      <c r="C19" s="93"/>
      <c r="D19" s="94"/>
      <c r="E19" s="94"/>
      <c r="F19" s="94"/>
      <c r="G19" s="94"/>
      <c r="H19" s="94"/>
      <c r="I19" s="94"/>
      <c r="J19" s="94"/>
      <c r="K19" s="94"/>
      <c r="L19" s="94"/>
      <c r="M19" s="97" t="s">
        <v>171</v>
      </c>
      <c r="N19" s="97"/>
      <c r="O19" s="97"/>
      <c r="P19" s="95">
        <v>2015</v>
      </c>
    </row>
    <row r="20" spans="1:120">
      <c r="A20" s="98"/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100"/>
    </row>
    <row r="21" spans="1:120" ht="15.75" customHeight="1" thickBot="1">
      <c r="A21" s="101" t="s">
        <v>70</v>
      </c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3"/>
    </row>
  </sheetData>
  <mergeCells count="10">
    <mergeCell ref="M19:O19"/>
    <mergeCell ref="A20:P20"/>
    <mergeCell ref="A21:P2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4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60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111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52</v>
      </c>
      <c r="B3" s="111"/>
      <c r="C3" s="112"/>
      <c r="D3" s="131" t="s">
        <v>29</v>
      </c>
      <c r="E3" s="132"/>
      <c r="F3" s="132"/>
      <c r="G3" s="132"/>
      <c r="H3" s="133"/>
      <c r="I3" s="131" t="s">
        <v>30</v>
      </c>
      <c r="J3" s="133"/>
      <c r="K3" s="131" t="s">
        <v>32</v>
      </c>
      <c r="L3" s="133"/>
      <c r="M3" s="36"/>
      <c r="N3" s="37"/>
      <c r="O3" s="134" t="s">
        <v>57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53</v>
      </c>
      <c r="F4" s="34" t="s">
        <v>54</v>
      </c>
      <c r="G4" s="34" t="s">
        <v>55</v>
      </c>
      <c r="H4" s="34" t="s">
        <v>6</v>
      </c>
      <c r="I4" s="34" t="s">
        <v>7</v>
      </c>
      <c r="J4" s="35" t="s">
        <v>56</v>
      </c>
      <c r="K4" s="35" t="s">
        <v>8</v>
      </c>
      <c r="L4" s="35" t="s">
        <v>9</v>
      </c>
      <c r="M4" s="35" t="s">
        <v>10</v>
      </c>
      <c r="N4" s="35" t="s">
        <v>31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1616447</v>
      </c>
      <c r="E5" s="27">
        <f t="shared" si="0"/>
        <v>127487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5" si="1">SUM(D5:M5)</f>
        <v>1743934</v>
      </c>
      <c r="O5" s="33">
        <f t="shared" ref="O5:O44" si="2">(N5/O$46)</f>
        <v>985.27344632768359</v>
      </c>
      <c r="P5" s="6"/>
    </row>
    <row r="6" spans="1:133">
      <c r="A6" s="12"/>
      <c r="B6" s="25">
        <v>311</v>
      </c>
      <c r="C6" s="20" t="s">
        <v>3</v>
      </c>
      <c r="D6" s="46">
        <v>845879</v>
      </c>
      <c r="E6" s="46">
        <v>127487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973366</v>
      </c>
      <c r="O6" s="47">
        <f t="shared" si="2"/>
        <v>549.92429378531074</v>
      </c>
      <c r="P6" s="9"/>
    </row>
    <row r="7" spans="1:133">
      <c r="A7" s="12"/>
      <c r="B7" s="25">
        <v>312.10000000000002</v>
      </c>
      <c r="C7" s="20" t="s">
        <v>11</v>
      </c>
      <c r="D7" s="46">
        <v>379904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379904</v>
      </c>
      <c r="O7" s="47">
        <f t="shared" si="2"/>
        <v>214.63502824858756</v>
      </c>
      <c r="P7" s="9"/>
    </row>
    <row r="8" spans="1:133">
      <c r="A8" s="12"/>
      <c r="B8" s="25">
        <v>314.10000000000002</v>
      </c>
      <c r="C8" s="20" t="s">
        <v>64</v>
      </c>
      <c r="D8" s="46">
        <v>232318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232318</v>
      </c>
      <c r="O8" s="47">
        <f t="shared" si="2"/>
        <v>131.25310734463278</v>
      </c>
      <c r="P8" s="9"/>
    </row>
    <row r="9" spans="1:133">
      <c r="A9" s="12"/>
      <c r="B9" s="25">
        <v>314.8</v>
      </c>
      <c r="C9" s="20" t="s">
        <v>65</v>
      </c>
      <c r="D9" s="46">
        <v>33442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33442</v>
      </c>
      <c r="O9" s="47">
        <f t="shared" si="2"/>
        <v>18.893785310734462</v>
      </c>
      <c r="P9" s="9"/>
    </row>
    <row r="10" spans="1:133">
      <c r="A10" s="12"/>
      <c r="B10" s="25">
        <v>315</v>
      </c>
      <c r="C10" s="20" t="s">
        <v>101</v>
      </c>
      <c r="D10" s="46">
        <v>102060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102060</v>
      </c>
      <c r="O10" s="47">
        <f t="shared" si="2"/>
        <v>57.66101694915254</v>
      </c>
      <c r="P10" s="9"/>
    </row>
    <row r="11" spans="1:133">
      <c r="A11" s="12"/>
      <c r="B11" s="25">
        <v>316</v>
      </c>
      <c r="C11" s="20" t="s">
        <v>102</v>
      </c>
      <c r="D11" s="46">
        <v>22844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22844</v>
      </c>
      <c r="O11" s="47">
        <f t="shared" si="2"/>
        <v>12.906214689265537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SUM(D13:D15)</f>
        <v>250794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250794</v>
      </c>
      <c r="O12" s="45">
        <f t="shared" si="2"/>
        <v>141.69152542372882</v>
      </c>
      <c r="P12" s="10"/>
    </row>
    <row r="13" spans="1:133">
      <c r="A13" s="12"/>
      <c r="B13" s="25">
        <v>322</v>
      </c>
      <c r="C13" s="20" t="s">
        <v>0</v>
      </c>
      <c r="D13" s="46">
        <v>33586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33586</v>
      </c>
      <c r="O13" s="47">
        <f t="shared" si="2"/>
        <v>18.975141242937852</v>
      </c>
      <c r="P13" s="9"/>
    </row>
    <row r="14" spans="1:133">
      <c r="A14" s="12"/>
      <c r="B14" s="25">
        <v>323.10000000000002</v>
      </c>
      <c r="C14" s="20" t="s">
        <v>17</v>
      </c>
      <c r="D14" s="46">
        <v>191182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191182</v>
      </c>
      <c r="O14" s="47">
        <f t="shared" si="2"/>
        <v>108.01242937853107</v>
      </c>
      <c r="P14" s="9"/>
    </row>
    <row r="15" spans="1:133">
      <c r="A15" s="12"/>
      <c r="B15" s="25">
        <v>329</v>
      </c>
      <c r="C15" s="20" t="s">
        <v>18</v>
      </c>
      <c r="D15" s="46">
        <v>26026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26026</v>
      </c>
      <c r="O15" s="47">
        <f t="shared" si="2"/>
        <v>14.703954802259886</v>
      </c>
      <c r="P15" s="9"/>
    </row>
    <row r="16" spans="1:133" ht="15.75">
      <c r="A16" s="29" t="s">
        <v>20</v>
      </c>
      <c r="B16" s="30"/>
      <c r="C16" s="31"/>
      <c r="D16" s="32">
        <f t="shared" ref="D16:M16" si="4">SUM(D17:D23)</f>
        <v>219166</v>
      </c>
      <c r="E16" s="32">
        <f t="shared" si="4"/>
        <v>0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57560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276726</v>
      </c>
      <c r="O16" s="45">
        <f t="shared" si="2"/>
        <v>156.34237288135594</v>
      </c>
      <c r="P16" s="10"/>
    </row>
    <row r="17" spans="1:16">
      <c r="A17" s="12"/>
      <c r="B17" s="25">
        <v>331.2</v>
      </c>
      <c r="C17" s="20" t="s">
        <v>19</v>
      </c>
      <c r="D17" s="46">
        <v>9630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9630</v>
      </c>
      <c r="O17" s="47">
        <f t="shared" si="2"/>
        <v>5.4406779661016946</v>
      </c>
      <c r="P17" s="9"/>
    </row>
    <row r="18" spans="1:16">
      <c r="A18" s="12"/>
      <c r="B18" s="25">
        <v>334.35</v>
      </c>
      <c r="C18" s="20" t="s">
        <v>74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57560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57560</v>
      </c>
      <c r="O18" s="47">
        <f t="shared" si="2"/>
        <v>32.519774011299432</v>
      </c>
      <c r="P18" s="9"/>
    </row>
    <row r="19" spans="1:16">
      <c r="A19" s="12"/>
      <c r="B19" s="25">
        <v>335.12</v>
      </c>
      <c r="C19" s="20" t="s">
        <v>103</v>
      </c>
      <c r="D19" s="46">
        <v>78833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78833</v>
      </c>
      <c r="O19" s="47">
        <f t="shared" si="2"/>
        <v>44.538418079096047</v>
      </c>
      <c r="P19" s="9"/>
    </row>
    <row r="20" spans="1:16">
      <c r="A20" s="12"/>
      <c r="B20" s="25">
        <v>335.14</v>
      </c>
      <c r="C20" s="20" t="s">
        <v>104</v>
      </c>
      <c r="D20" s="46">
        <v>7263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7263</v>
      </c>
      <c r="O20" s="47">
        <f t="shared" si="2"/>
        <v>4.1033898305084744</v>
      </c>
      <c r="P20" s="9"/>
    </row>
    <row r="21" spans="1:16">
      <c r="A21" s="12"/>
      <c r="B21" s="25">
        <v>335.15</v>
      </c>
      <c r="C21" s="20" t="s">
        <v>105</v>
      </c>
      <c r="D21" s="46">
        <v>15735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15735</v>
      </c>
      <c r="O21" s="47">
        <f t="shared" si="2"/>
        <v>8.8898305084745761</v>
      </c>
      <c r="P21" s="9"/>
    </row>
    <row r="22" spans="1:16">
      <c r="A22" s="12"/>
      <c r="B22" s="25">
        <v>335.18</v>
      </c>
      <c r="C22" s="20" t="s">
        <v>106</v>
      </c>
      <c r="D22" s="46">
        <v>104654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104654</v>
      </c>
      <c r="O22" s="47">
        <f t="shared" si="2"/>
        <v>59.126553672316383</v>
      </c>
      <c r="P22" s="9"/>
    </row>
    <row r="23" spans="1:16">
      <c r="A23" s="12"/>
      <c r="B23" s="25">
        <v>335.19</v>
      </c>
      <c r="C23" s="20" t="s">
        <v>107</v>
      </c>
      <c r="D23" s="46">
        <v>3051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3051</v>
      </c>
      <c r="O23" s="47">
        <f t="shared" si="2"/>
        <v>1.7237288135593221</v>
      </c>
      <c r="P23" s="9"/>
    </row>
    <row r="24" spans="1:16" ht="15.75">
      <c r="A24" s="29" t="s">
        <v>33</v>
      </c>
      <c r="B24" s="30"/>
      <c r="C24" s="31"/>
      <c r="D24" s="32">
        <f t="shared" ref="D24:M24" si="5">SUM(D25:D32)</f>
        <v>215567</v>
      </c>
      <c r="E24" s="32">
        <f t="shared" si="5"/>
        <v>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2946092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1"/>
        <v>3161659</v>
      </c>
      <c r="O24" s="45">
        <f t="shared" si="2"/>
        <v>1786.24802259887</v>
      </c>
      <c r="P24" s="10"/>
    </row>
    <row r="25" spans="1:16">
      <c r="A25" s="12"/>
      <c r="B25" s="25">
        <v>341.1</v>
      </c>
      <c r="C25" s="20" t="s">
        <v>108</v>
      </c>
      <c r="D25" s="46">
        <v>221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221</v>
      </c>
      <c r="O25" s="47">
        <f t="shared" si="2"/>
        <v>0.1248587570621469</v>
      </c>
      <c r="P25" s="9"/>
    </row>
    <row r="26" spans="1:16">
      <c r="A26" s="12"/>
      <c r="B26" s="25">
        <v>343.3</v>
      </c>
      <c r="C26" s="20" t="s">
        <v>37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1149059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2" si="6">SUM(D26:M26)</f>
        <v>1149059</v>
      </c>
      <c r="O26" s="47">
        <f t="shared" si="2"/>
        <v>649.18587570621469</v>
      </c>
      <c r="P26" s="9"/>
    </row>
    <row r="27" spans="1:16">
      <c r="A27" s="12"/>
      <c r="B27" s="25">
        <v>343.4</v>
      </c>
      <c r="C27" s="20" t="s">
        <v>38</v>
      </c>
      <c r="D27" s="46">
        <v>172613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172613</v>
      </c>
      <c r="O27" s="47">
        <f t="shared" si="2"/>
        <v>97.521468926553666</v>
      </c>
      <c r="P27" s="9"/>
    </row>
    <row r="28" spans="1:16">
      <c r="A28" s="12"/>
      <c r="B28" s="25">
        <v>343.5</v>
      </c>
      <c r="C28" s="20" t="s">
        <v>39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1621890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1621890</v>
      </c>
      <c r="O28" s="47">
        <f t="shared" si="2"/>
        <v>916.32203389830511</v>
      </c>
      <c r="P28" s="9"/>
    </row>
    <row r="29" spans="1:16">
      <c r="A29" s="12"/>
      <c r="B29" s="25">
        <v>343.8</v>
      </c>
      <c r="C29" s="20" t="s">
        <v>40</v>
      </c>
      <c r="D29" s="46">
        <v>11435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11435</v>
      </c>
      <c r="O29" s="47">
        <f t="shared" si="2"/>
        <v>6.4604519774011298</v>
      </c>
      <c r="P29" s="9"/>
    </row>
    <row r="30" spans="1:16">
      <c r="A30" s="12"/>
      <c r="B30" s="25">
        <v>343.9</v>
      </c>
      <c r="C30" s="20" t="s">
        <v>84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175143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175143</v>
      </c>
      <c r="O30" s="47">
        <f t="shared" si="2"/>
        <v>98.95084745762712</v>
      </c>
      <c r="P30" s="9"/>
    </row>
    <row r="31" spans="1:16">
      <c r="A31" s="12"/>
      <c r="B31" s="25">
        <v>347.5</v>
      </c>
      <c r="C31" s="20" t="s">
        <v>85</v>
      </c>
      <c r="D31" s="46">
        <v>844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844</v>
      </c>
      <c r="O31" s="47">
        <f t="shared" si="2"/>
        <v>0.47683615819209041</v>
      </c>
      <c r="P31" s="9"/>
    </row>
    <row r="32" spans="1:16">
      <c r="A32" s="12"/>
      <c r="B32" s="25">
        <v>349</v>
      </c>
      <c r="C32" s="20" t="s">
        <v>1</v>
      </c>
      <c r="D32" s="46">
        <v>30454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30454</v>
      </c>
      <c r="O32" s="47">
        <f t="shared" si="2"/>
        <v>17.205649717514124</v>
      </c>
      <c r="P32" s="9"/>
    </row>
    <row r="33" spans="1:119" ht="15.75">
      <c r="A33" s="29" t="s">
        <v>34</v>
      </c>
      <c r="B33" s="30"/>
      <c r="C33" s="31"/>
      <c r="D33" s="32">
        <f t="shared" ref="D33:M33" si="7">SUM(D34:D35)</f>
        <v>64575</v>
      </c>
      <c r="E33" s="32">
        <f t="shared" si="7"/>
        <v>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0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 t="shared" ref="N33:N44" si="8">SUM(D33:M33)</f>
        <v>64575</v>
      </c>
      <c r="O33" s="45">
        <f t="shared" si="2"/>
        <v>36.483050847457626</v>
      </c>
      <c r="P33" s="10"/>
    </row>
    <row r="34" spans="1:119">
      <c r="A34" s="13"/>
      <c r="B34" s="39">
        <v>351.9</v>
      </c>
      <c r="C34" s="21" t="s">
        <v>112</v>
      </c>
      <c r="D34" s="46">
        <v>36922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36922</v>
      </c>
      <c r="O34" s="47">
        <f t="shared" si="2"/>
        <v>20.859887005649718</v>
      </c>
      <c r="P34" s="9"/>
    </row>
    <row r="35" spans="1:119">
      <c r="A35" s="13"/>
      <c r="B35" s="39">
        <v>359</v>
      </c>
      <c r="C35" s="21" t="s">
        <v>44</v>
      </c>
      <c r="D35" s="46">
        <v>27653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27653</v>
      </c>
      <c r="O35" s="47">
        <f t="shared" si="2"/>
        <v>15.62316384180791</v>
      </c>
      <c r="P35" s="9"/>
    </row>
    <row r="36" spans="1:119" ht="15.75">
      <c r="A36" s="29" t="s">
        <v>4</v>
      </c>
      <c r="B36" s="30"/>
      <c r="C36" s="31"/>
      <c r="D36" s="32">
        <f t="shared" ref="D36:M36" si="9">SUM(D37:D40)</f>
        <v>39953</v>
      </c>
      <c r="E36" s="32">
        <f t="shared" si="9"/>
        <v>103</v>
      </c>
      <c r="F36" s="32">
        <f t="shared" si="9"/>
        <v>0</v>
      </c>
      <c r="G36" s="32">
        <f t="shared" si="9"/>
        <v>0</v>
      </c>
      <c r="H36" s="32">
        <f t="shared" si="9"/>
        <v>0</v>
      </c>
      <c r="I36" s="32">
        <f t="shared" si="9"/>
        <v>19065</v>
      </c>
      <c r="J36" s="32">
        <f t="shared" si="9"/>
        <v>0</v>
      </c>
      <c r="K36" s="32">
        <f t="shared" si="9"/>
        <v>219467</v>
      </c>
      <c r="L36" s="32">
        <f t="shared" si="9"/>
        <v>0</v>
      </c>
      <c r="M36" s="32">
        <f t="shared" si="9"/>
        <v>0</v>
      </c>
      <c r="N36" s="32">
        <f t="shared" si="8"/>
        <v>278588</v>
      </c>
      <c r="O36" s="45">
        <f t="shared" si="2"/>
        <v>157.39435028248587</v>
      </c>
      <c r="P36" s="10"/>
    </row>
    <row r="37" spans="1:119">
      <c r="A37" s="12"/>
      <c r="B37" s="25">
        <v>361.1</v>
      </c>
      <c r="C37" s="20" t="s">
        <v>46</v>
      </c>
      <c r="D37" s="46">
        <v>2445</v>
      </c>
      <c r="E37" s="46">
        <v>103</v>
      </c>
      <c r="F37" s="46">
        <v>0</v>
      </c>
      <c r="G37" s="46">
        <v>0</v>
      </c>
      <c r="H37" s="46">
        <v>0</v>
      </c>
      <c r="I37" s="46">
        <v>3196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5744</v>
      </c>
      <c r="O37" s="47">
        <f t="shared" si="2"/>
        <v>3.2451977401129946</v>
      </c>
      <c r="P37" s="9"/>
    </row>
    <row r="38" spans="1:119">
      <c r="A38" s="12"/>
      <c r="B38" s="25">
        <v>361.3</v>
      </c>
      <c r="C38" s="20" t="s">
        <v>78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156484</v>
      </c>
      <c r="L38" s="46">
        <v>0</v>
      </c>
      <c r="M38" s="46">
        <v>0</v>
      </c>
      <c r="N38" s="46">
        <f t="shared" si="8"/>
        <v>156484</v>
      </c>
      <c r="O38" s="47">
        <f t="shared" si="2"/>
        <v>88.409039548022605</v>
      </c>
      <c r="P38" s="9"/>
    </row>
    <row r="39" spans="1:119">
      <c r="A39" s="12"/>
      <c r="B39" s="25">
        <v>368</v>
      </c>
      <c r="C39" s="20" t="s">
        <v>47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62983</v>
      </c>
      <c r="L39" s="46">
        <v>0</v>
      </c>
      <c r="M39" s="46">
        <v>0</v>
      </c>
      <c r="N39" s="46">
        <f t="shared" si="8"/>
        <v>62983</v>
      </c>
      <c r="O39" s="47">
        <f t="shared" si="2"/>
        <v>35.583615819209037</v>
      </c>
      <c r="P39" s="9"/>
    </row>
    <row r="40" spans="1:119">
      <c r="A40" s="12"/>
      <c r="B40" s="25">
        <v>369.9</v>
      </c>
      <c r="C40" s="20" t="s">
        <v>48</v>
      </c>
      <c r="D40" s="46">
        <v>37508</v>
      </c>
      <c r="E40" s="46">
        <v>0</v>
      </c>
      <c r="F40" s="46">
        <v>0</v>
      </c>
      <c r="G40" s="46">
        <v>0</v>
      </c>
      <c r="H40" s="46">
        <v>0</v>
      </c>
      <c r="I40" s="46">
        <v>15869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53377</v>
      </c>
      <c r="O40" s="47">
        <f t="shared" si="2"/>
        <v>30.156497175141244</v>
      </c>
      <c r="P40" s="9"/>
    </row>
    <row r="41" spans="1:119" ht="15.75">
      <c r="A41" s="29" t="s">
        <v>35</v>
      </c>
      <c r="B41" s="30"/>
      <c r="C41" s="31"/>
      <c r="D41" s="32">
        <f t="shared" ref="D41:M41" si="10">SUM(D42:D43)</f>
        <v>-3127179</v>
      </c>
      <c r="E41" s="32">
        <f t="shared" si="10"/>
        <v>0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4412390</v>
      </c>
      <c r="J41" s="32">
        <f t="shared" si="10"/>
        <v>0</v>
      </c>
      <c r="K41" s="32">
        <f t="shared" si="10"/>
        <v>0</v>
      </c>
      <c r="L41" s="32">
        <f t="shared" si="10"/>
        <v>0</v>
      </c>
      <c r="M41" s="32">
        <f t="shared" si="10"/>
        <v>0</v>
      </c>
      <c r="N41" s="32">
        <f t="shared" si="8"/>
        <v>1285211</v>
      </c>
      <c r="O41" s="45">
        <f t="shared" si="2"/>
        <v>726.10790960451982</v>
      </c>
      <c r="P41" s="9"/>
    </row>
    <row r="42" spans="1:119">
      <c r="A42" s="12"/>
      <c r="B42" s="25">
        <v>381</v>
      </c>
      <c r="C42" s="20" t="s">
        <v>86</v>
      </c>
      <c r="D42" s="46">
        <v>-3127179</v>
      </c>
      <c r="E42" s="46">
        <v>0</v>
      </c>
      <c r="F42" s="46">
        <v>0</v>
      </c>
      <c r="G42" s="46">
        <v>0</v>
      </c>
      <c r="H42" s="46">
        <v>0</v>
      </c>
      <c r="I42" s="46">
        <v>204981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-2922198</v>
      </c>
      <c r="O42" s="47">
        <f t="shared" si="2"/>
        <v>-1650.9593220338984</v>
      </c>
      <c r="P42" s="9"/>
    </row>
    <row r="43" spans="1:119" ht="15.75" thickBot="1">
      <c r="A43" s="48"/>
      <c r="B43" s="49">
        <v>392</v>
      </c>
      <c r="C43" s="50" t="s">
        <v>113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4207409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4207409</v>
      </c>
      <c r="O43" s="47">
        <f t="shared" si="2"/>
        <v>2377.067231638418</v>
      </c>
      <c r="P43" s="9"/>
    </row>
    <row r="44" spans="1:119" ht="16.5" thickBot="1">
      <c r="A44" s="14" t="s">
        <v>42</v>
      </c>
      <c r="B44" s="23"/>
      <c r="C44" s="22"/>
      <c r="D44" s="15">
        <f t="shared" ref="D44:M44" si="11">SUM(D5,D12,D16,D24,D33,D36,D41)</f>
        <v>-720677</v>
      </c>
      <c r="E44" s="15">
        <f t="shared" si="11"/>
        <v>127590</v>
      </c>
      <c r="F44" s="15">
        <f t="shared" si="11"/>
        <v>0</v>
      </c>
      <c r="G44" s="15">
        <f t="shared" si="11"/>
        <v>0</v>
      </c>
      <c r="H44" s="15">
        <f t="shared" si="11"/>
        <v>0</v>
      </c>
      <c r="I44" s="15">
        <f t="shared" si="11"/>
        <v>7435107</v>
      </c>
      <c r="J44" s="15">
        <f t="shared" si="11"/>
        <v>0</v>
      </c>
      <c r="K44" s="15">
        <f t="shared" si="11"/>
        <v>219467</v>
      </c>
      <c r="L44" s="15">
        <f t="shared" si="11"/>
        <v>0</v>
      </c>
      <c r="M44" s="15">
        <f t="shared" si="11"/>
        <v>0</v>
      </c>
      <c r="N44" s="15">
        <f t="shared" si="8"/>
        <v>7061487</v>
      </c>
      <c r="O44" s="38">
        <f t="shared" si="2"/>
        <v>3989.5406779661016</v>
      </c>
      <c r="P44" s="6"/>
      <c r="Q44" s="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</row>
    <row r="45" spans="1:119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9"/>
    </row>
    <row r="46" spans="1:119">
      <c r="A46" s="40"/>
      <c r="B46" s="41"/>
      <c r="C46" s="41"/>
      <c r="D46" s="42"/>
      <c r="E46" s="42"/>
      <c r="F46" s="42"/>
      <c r="G46" s="42"/>
      <c r="H46" s="42"/>
      <c r="I46" s="42"/>
      <c r="J46" s="42"/>
      <c r="K46" s="42"/>
      <c r="L46" s="121" t="s">
        <v>114</v>
      </c>
      <c r="M46" s="121"/>
      <c r="N46" s="121"/>
      <c r="O46" s="43">
        <v>1770</v>
      </c>
    </row>
    <row r="47" spans="1:119">
      <c r="A47" s="122"/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100"/>
    </row>
    <row r="48" spans="1:119" ht="15.75" customHeight="1" thickBot="1">
      <c r="A48" s="123" t="s">
        <v>70</v>
      </c>
      <c r="B48" s="102"/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3"/>
    </row>
  </sheetData>
  <mergeCells count="10">
    <mergeCell ref="L46:N46"/>
    <mergeCell ref="A47:O47"/>
    <mergeCell ref="A48:O4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4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60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100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52</v>
      </c>
      <c r="B3" s="111"/>
      <c r="C3" s="112"/>
      <c r="D3" s="131" t="s">
        <v>29</v>
      </c>
      <c r="E3" s="132"/>
      <c r="F3" s="132"/>
      <c r="G3" s="132"/>
      <c r="H3" s="133"/>
      <c r="I3" s="131" t="s">
        <v>30</v>
      </c>
      <c r="J3" s="133"/>
      <c r="K3" s="131" t="s">
        <v>32</v>
      </c>
      <c r="L3" s="133"/>
      <c r="M3" s="36"/>
      <c r="N3" s="37"/>
      <c r="O3" s="134" t="s">
        <v>57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53</v>
      </c>
      <c r="F4" s="34" t="s">
        <v>54</v>
      </c>
      <c r="G4" s="34" t="s">
        <v>55</v>
      </c>
      <c r="H4" s="34" t="s">
        <v>6</v>
      </c>
      <c r="I4" s="34" t="s">
        <v>7</v>
      </c>
      <c r="J4" s="35" t="s">
        <v>56</v>
      </c>
      <c r="K4" s="35" t="s">
        <v>8</v>
      </c>
      <c r="L4" s="35" t="s">
        <v>9</v>
      </c>
      <c r="M4" s="35" t="s">
        <v>10</v>
      </c>
      <c r="N4" s="35" t="s">
        <v>31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1726408</v>
      </c>
      <c r="E5" s="27">
        <f t="shared" si="0"/>
        <v>117977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1844385</v>
      </c>
      <c r="O5" s="33">
        <f t="shared" ref="O5:O44" si="1">(N5/O$46)</f>
        <v>1051.5307867730901</v>
      </c>
      <c r="P5" s="6"/>
    </row>
    <row r="6" spans="1:133">
      <c r="A6" s="12"/>
      <c r="B6" s="25">
        <v>311</v>
      </c>
      <c r="C6" s="20" t="s">
        <v>3</v>
      </c>
      <c r="D6" s="46">
        <v>793612</v>
      </c>
      <c r="E6" s="46">
        <v>117977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911589</v>
      </c>
      <c r="O6" s="47">
        <f t="shared" si="1"/>
        <v>519.72006841505129</v>
      </c>
      <c r="P6" s="9"/>
    </row>
    <row r="7" spans="1:133">
      <c r="A7" s="12"/>
      <c r="B7" s="25">
        <v>312.10000000000002</v>
      </c>
      <c r="C7" s="20" t="s">
        <v>11</v>
      </c>
      <c r="D7" s="46">
        <v>451262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451262</v>
      </c>
      <c r="O7" s="47">
        <f t="shared" si="1"/>
        <v>257.27594070695551</v>
      </c>
      <c r="P7" s="9"/>
    </row>
    <row r="8" spans="1:133">
      <c r="A8" s="12"/>
      <c r="B8" s="25">
        <v>312.3</v>
      </c>
      <c r="C8" s="20" t="s">
        <v>12</v>
      </c>
      <c r="D8" s="46">
        <v>53949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53949</v>
      </c>
      <c r="O8" s="47">
        <f t="shared" si="1"/>
        <v>30.757696693272521</v>
      </c>
      <c r="P8" s="9"/>
    </row>
    <row r="9" spans="1:133">
      <c r="A9" s="12"/>
      <c r="B9" s="25">
        <v>312.51</v>
      </c>
      <c r="C9" s="20" t="s">
        <v>59</v>
      </c>
      <c r="D9" s="46">
        <v>6819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6819</v>
      </c>
      <c r="O9" s="47">
        <f t="shared" si="1"/>
        <v>3.8876852907639683</v>
      </c>
      <c r="P9" s="9"/>
    </row>
    <row r="10" spans="1:133">
      <c r="A10" s="12"/>
      <c r="B10" s="25">
        <v>314.10000000000002</v>
      </c>
      <c r="C10" s="20" t="s">
        <v>64</v>
      </c>
      <c r="D10" s="46">
        <v>225961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225961</v>
      </c>
      <c r="O10" s="47">
        <f t="shared" si="1"/>
        <v>128.82611174458381</v>
      </c>
      <c r="P10" s="9"/>
    </row>
    <row r="11" spans="1:133">
      <c r="A11" s="12"/>
      <c r="B11" s="25">
        <v>314.8</v>
      </c>
      <c r="C11" s="20" t="s">
        <v>65</v>
      </c>
      <c r="D11" s="46">
        <v>18491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18491</v>
      </c>
      <c r="O11" s="47">
        <f t="shared" si="1"/>
        <v>10.542189281641962</v>
      </c>
      <c r="P11" s="9"/>
    </row>
    <row r="12" spans="1:133">
      <c r="A12" s="12"/>
      <c r="B12" s="25">
        <v>315</v>
      </c>
      <c r="C12" s="20" t="s">
        <v>101</v>
      </c>
      <c r="D12" s="46">
        <v>151056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151056</v>
      </c>
      <c r="O12" s="47">
        <f t="shared" si="1"/>
        <v>86.120866590649939</v>
      </c>
      <c r="P12" s="9"/>
    </row>
    <row r="13" spans="1:133">
      <c r="A13" s="12"/>
      <c r="B13" s="25">
        <v>316</v>
      </c>
      <c r="C13" s="20" t="s">
        <v>102</v>
      </c>
      <c r="D13" s="46">
        <v>25258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25258</v>
      </c>
      <c r="O13" s="47">
        <f t="shared" si="1"/>
        <v>14.400228050171037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SUM(D15:D17)</f>
        <v>323966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7" si="4">SUM(D14:M14)</f>
        <v>323966</v>
      </c>
      <c r="O14" s="45">
        <f t="shared" si="1"/>
        <v>184.7012542759407</v>
      </c>
      <c r="P14" s="10"/>
    </row>
    <row r="15" spans="1:133">
      <c r="A15" s="12"/>
      <c r="B15" s="25">
        <v>322</v>
      </c>
      <c r="C15" s="20" t="s">
        <v>0</v>
      </c>
      <c r="D15" s="46">
        <v>111272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111272</v>
      </c>
      <c r="O15" s="47">
        <f t="shared" si="1"/>
        <v>63.438996579247437</v>
      </c>
      <c r="P15" s="9"/>
    </row>
    <row r="16" spans="1:133">
      <c r="A16" s="12"/>
      <c r="B16" s="25">
        <v>323.10000000000002</v>
      </c>
      <c r="C16" s="20" t="s">
        <v>17</v>
      </c>
      <c r="D16" s="46">
        <v>184393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184393</v>
      </c>
      <c r="O16" s="47">
        <f t="shared" si="1"/>
        <v>105.12713797035347</v>
      </c>
      <c r="P16" s="9"/>
    </row>
    <row r="17" spans="1:16">
      <c r="A17" s="12"/>
      <c r="B17" s="25">
        <v>329</v>
      </c>
      <c r="C17" s="20" t="s">
        <v>18</v>
      </c>
      <c r="D17" s="46">
        <v>28301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28301</v>
      </c>
      <c r="O17" s="47">
        <f t="shared" si="1"/>
        <v>16.135119726339795</v>
      </c>
      <c r="P17" s="9"/>
    </row>
    <row r="18" spans="1:16" ht="15.75">
      <c r="A18" s="29" t="s">
        <v>20</v>
      </c>
      <c r="B18" s="30"/>
      <c r="C18" s="31"/>
      <c r="D18" s="32">
        <f t="shared" ref="D18:M18" si="5">SUM(D19:D25)</f>
        <v>211344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4471905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4683249</v>
      </c>
      <c r="O18" s="45">
        <f t="shared" si="1"/>
        <v>2670.0393386545038</v>
      </c>
      <c r="P18" s="10"/>
    </row>
    <row r="19" spans="1:16">
      <c r="A19" s="12"/>
      <c r="B19" s="25">
        <v>331.2</v>
      </c>
      <c r="C19" s="20" t="s">
        <v>19</v>
      </c>
      <c r="D19" s="46">
        <v>22174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22174</v>
      </c>
      <c r="O19" s="47">
        <f t="shared" si="1"/>
        <v>12.641961231470924</v>
      </c>
      <c r="P19" s="9"/>
    </row>
    <row r="20" spans="1:16">
      <c r="A20" s="12"/>
      <c r="B20" s="25">
        <v>334.35</v>
      </c>
      <c r="C20" s="20" t="s">
        <v>74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4471905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4471905</v>
      </c>
      <c r="O20" s="47">
        <f t="shared" si="1"/>
        <v>2549.5467502850629</v>
      </c>
      <c r="P20" s="9"/>
    </row>
    <row r="21" spans="1:16">
      <c r="A21" s="12"/>
      <c r="B21" s="25">
        <v>335.12</v>
      </c>
      <c r="C21" s="20" t="s">
        <v>103</v>
      </c>
      <c r="D21" s="46">
        <v>78503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78503</v>
      </c>
      <c r="O21" s="47">
        <f t="shared" si="1"/>
        <v>44.756556442417335</v>
      </c>
      <c r="P21" s="9"/>
    </row>
    <row r="22" spans="1:16">
      <c r="A22" s="12"/>
      <c r="B22" s="25">
        <v>335.14</v>
      </c>
      <c r="C22" s="20" t="s">
        <v>104</v>
      </c>
      <c r="D22" s="46">
        <v>7416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7416</v>
      </c>
      <c r="O22" s="47">
        <f t="shared" si="1"/>
        <v>4.2280501710376281</v>
      </c>
      <c r="P22" s="9"/>
    </row>
    <row r="23" spans="1:16">
      <c r="A23" s="12"/>
      <c r="B23" s="25">
        <v>335.15</v>
      </c>
      <c r="C23" s="20" t="s">
        <v>105</v>
      </c>
      <c r="D23" s="46">
        <v>1664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1664</v>
      </c>
      <c r="O23" s="47">
        <f t="shared" si="1"/>
        <v>0.94868871151653367</v>
      </c>
      <c r="P23" s="9"/>
    </row>
    <row r="24" spans="1:16">
      <c r="A24" s="12"/>
      <c r="B24" s="25">
        <v>335.18</v>
      </c>
      <c r="C24" s="20" t="s">
        <v>106</v>
      </c>
      <c r="D24" s="46">
        <v>98081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98081</v>
      </c>
      <c r="O24" s="47">
        <f t="shared" si="1"/>
        <v>55.918472063854047</v>
      </c>
      <c r="P24" s="9"/>
    </row>
    <row r="25" spans="1:16">
      <c r="A25" s="12"/>
      <c r="B25" s="25">
        <v>335.19</v>
      </c>
      <c r="C25" s="20" t="s">
        <v>107</v>
      </c>
      <c r="D25" s="46">
        <v>3506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3506</v>
      </c>
      <c r="O25" s="47">
        <f t="shared" si="1"/>
        <v>1.9988597491448119</v>
      </c>
      <c r="P25" s="9"/>
    </row>
    <row r="26" spans="1:16" ht="15.75">
      <c r="A26" s="29" t="s">
        <v>33</v>
      </c>
      <c r="B26" s="30"/>
      <c r="C26" s="31"/>
      <c r="D26" s="32">
        <f t="shared" ref="D26:M26" si="6">SUM(D27:D34)</f>
        <v>232021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3130153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4"/>
        <v>3362174</v>
      </c>
      <c r="O26" s="45">
        <f t="shared" si="1"/>
        <v>1916.8608893956671</v>
      </c>
      <c r="P26" s="10"/>
    </row>
    <row r="27" spans="1:16">
      <c r="A27" s="12"/>
      <c r="B27" s="25">
        <v>341.1</v>
      </c>
      <c r="C27" s="20" t="s">
        <v>108</v>
      </c>
      <c r="D27" s="46">
        <v>1693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1693</v>
      </c>
      <c r="O27" s="47">
        <f t="shared" si="1"/>
        <v>0.96522234891676173</v>
      </c>
      <c r="P27" s="9"/>
    </row>
    <row r="28" spans="1:16">
      <c r="A28" s="12"/>
      <c r="B28" s="25">
        <v>343.3</v>
      </c>
      <c r="C28" s="20" t="s">
        <v>37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1069834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4" si="7">SUM(D28:M28)</f>
        <v>1069834</v>
      </c>
      <c r="O28" s="47">
        <f t="shared" si="1"/>
        <v>609.93956670467503</v>
      </c>
      <c r="P28" s="9"/>
    </row>
    <row r="29" spans="1:16">
      <c r="A29" s="12"/>
      <c r="B29" s="25">
        <v>343.4</v>
      </c>
      <c r="C29" s="20" t="s">
        <v>38</v>
      </c>
      <c r="D29" s="46">
        <v>170749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170749</v>
      </c>
      <c r="O29" s="47">
        <f t="shared" si="1"/>
        <v>97.348346636259976</v>
      </c>
      <c r="P29" s="9"/>
    </row>
    <row r="30" spans="1:16">
      <c r="A30" s="12"/>
      <c r="B30" s="25">
        <v>343.5</v>
      </c>
      <c r="C30" s="20" t="s">
        <v>39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1516021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1516021</v>
      </c>
      <c r="O30" s="47">
        <f t="shared" si="1"/>
        <v>864.32212086659069</v>
      </c>
      <c r="P30" s="9"/>
    </row>
    <row r="31" spans="1:16">
      <c r="A31" s="12"/>
      <c r="B31" s="25">
        <v>343.8</v>
      </c>
      <c r="C31" s="20" t="s">
        <v>40</v>
      </c>
      <c r="D31" s="46">
        <v>31031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31031</v>
      </c>
      <c r="O31" s="47">
        <f t="shared" si="1"/>
        <v>17.691562143671607</v>
      </c>
      <c r="P31" s="9"/>
    </row>
    <row r="32" spans="1:16">
      <c r="A32" s="12"/>
      <c r="B32" s="25">
        <v>343.9</v>
      </c>
      <c r="C32" s="20" t="s">
        <v>84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544298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544298</v>
      </c>
      <c r="O32" s="47">
        <f t="shared" si="1"/>
        <v>310.31812998859749</v>
      </c>
      <c r="P32" s="9"/>
    </row>
    <row r="33" spans="1:119">
      <c r="A33" s="12"/>
      <c r="B33" s="25">
        <v>347.5</v>
      </c>
      <c r="C33" s="20" t="s">
        <v>85</v>
      </c>
      <c r="D33" s="46">
        <v>1150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1150</v>
      </c>
      <c r="O33" s="47">
        <f t="shared" si="1"/>
        <v>0.65564424173318125</v>
      </c>
      <c r="P33" s="9"/>
    </row>
    <row r="34" spans="1:119">
      <c r="A34" s="12"/>
      <c r="B34" s="25">
        <v>349</v>
      </c>
      <c r="C34" s="20" t="s">
        <v>1</v>
      </c>
      <c r="D34" s="46">
        <v>27398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27398</v>
      </c>
      <c r="O34" s="47">
        <f t="shared" si="1"/>
        <v>15.620296465222349</v>
      </c>
      <c r="P34" s="9"/>
    </row>
    <row r="35" spans="1:119" ht="15.75">
      <c r="A35" s="29" t="s">
        <v>34</v>
      </c>
      <c r="B35" s="30"/>
      <c r="C35" s="31"/>
      <c r="D35" s="32">
        <f t="shared" ref="D35:M35" si="8">SUM(D36:D37)</f>
        <v>450188</v>
      </c>
      <c r="E35" s="32">
        <f t="shared" si="8"/>
        <v>0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0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 t="shared" ref="N35:N44" si="9">SUM(D35:M35)</f>
        <v>450188</v>
      </c>
      <c r="O35" s="45">
        <f t="shared" si="1"/>
        <v>256.66362599771952</v>
      </c>
      <c r="P35" s="10"/>
    </row>
    <row r="36" spans="1:119">
      <c r="A36" s="13"/>
      <c r="B36" s="39">
        <v>351.8</v>
      </c>
      <c r="C36" s="21" t="s">
        <v>109</v>
      </c>
      <c r="D36" s="46">
        <v>99799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99799</v>
      </c>
      <c r="O36" s="47">
        <f t="shared" si="1"/>
        <v>56.897947548460664</v>
      </c>
      <c r="P36" s="9"/>
    </row>
    <row r="37" spans="1:119">
      <c r="A37" s="13"/>
      <c r="B37" s="39">
        <v>359</v>
      </c>
      <c r="C37" s="21" t="s">
        <v>44</v>
      </c>
      <c r="D37" s="46">
        <v>350389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350389</v>
      </c>
      <c r="O37" s="47">
        <f t="shared" si="1"/>
        <v>199.76567844925884</v>
      </c>
      <c r="P37" s="9"/>
    </row>
    <row r="38" spans="1:119" ht="15.75">
      <c r="A38" s="29" t="s">
        <v>4</v>
      </c>
      <c r="B38" s="30"/>
      <c r="C38" s="31"/>
      <c r="D38" s="32">
        <f t="shared" ref="D38:M38" si="10">SUM(D39:D41)</f>
        <v>46104</v>
      </c>
      <c r="E38" s="32">
        <f t="shared" si="10"/>
        <v>355</v>
      </c>
      <c r="F38" s="32">
        <f t="shared" si="10"/>
        <v>0</v>
      </c>
      <c r="G38" s="32">
        <f t="shared" si="10"/>
        <v>0</v>
      </c>
      <c r="H38" s="32">
        <f t="shared" si="10"/>
        <v>0</v>
      </c>
      <c r="I38" s="32">
        <f t="shared" si="10"/>
        <v>29125</v>
      </c>
      <c r="J38" s="32">
        <f t="shared" si="10"/>
        <v>0</v>
      </c>
      <c r="K38" s="32">
        <f t="shared" si="10"/>
        <v>0</v>
      </c>
      <c r="L38" s="32">
        <f t="shared" si="10"/>
        <v>0</v>
      </c>
      <c r="M38" s="32">
        <f t="shared" si="10"/>
        <v>0</v>
      </c>
      <c r="N38" s="32">
        <f t="shared" si="9"/>
        <v>75584</v>
      </c>
      <c r="O38" s="45">
        <f t="shared" si="1"/>
        <v>43.092360319270242</v>
      </c>
      <c r="P38" s="10"/>
    </row>
    <row r="39" spans="1:119">
      <c r="A39" s="12"/>
      <c r="B39" s="25">
        <v>361.1</v>
      </c>
      <c r="C39" s="20" t="s">
        <v>46</v>
      </c>
      <c r="D39" s="46">
        <v>3484</v>
      </c>
      <c r="E39" s="46">
        <v>355</v>
      </c>
      <c r="F39" s="46">
        <v>0</v>
      </c>
      <c r="G39" s="46">
        <v>0</v>
      </c>
      <c r="H39" s="46">
        <v>0</v>
      </c>
      <c r="I39" s="46">
        <v>4256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8095</v>
      </c>
      <c r="O39" s="47">
        <f t="shared" si="1"/>
        <v>4.6151653363740026</v>
      </c>
      <c r="P39" s="9"/>
    </row>
    <row r="40" spans="1:119">
      <c r="A40" s="12"/>
      <c r="B40" s="25">
        <v>366</v>
      </c>
      <c r="C40" s="20" t="s">
        <v>98</v>
      </c>
      <c r="D40" s="46">
        <v>15956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15956</v>
      </c>
      <c r="O40" s="47">
        <f t="shared" si="1"/>
        <v>9.0969213226909922</v>
      </c>
      <c r="P40" s="9"/>
    </row>
    <row r="41" spans="1:119">
      <c r="A41" s="12"/>
      <c r="B41" s="25">
        <v>369.9</v>
      </c>
      <c r="C41" s="20" t="s">
        <v>48</v>
      </c>
      <c r="D41" s="46">
        <v>26664</v>
      </c>
      <c r="E41" s="46">
        <v>0</v>
      </c>
      <c r="F41" s="46">
        <v>0</v>
      </c>
      <c r="G41" s="46">
        <v>0</v>
      </c>
      <c r="H41" s="46">
        <v>0</v>
      </c>
      <c r="I41" s="46">
        <v>24869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51533</v>
      </c>
      <c r="O41" s="47">
        <f t="shared" si="1"/>
        <v>29.380273660205244</v>
      </c>
      <c r="P41" s="9"/>
    </row>
    <row r="42" spans="1:119" ht="15.75">
      <c r="A42" s="29" t="s">
        <v>35</v>
      </c>
      <c r="B42" s="30"/>
      <c r="C42" s="31"/>
      <c r="D42" s="32">
        <f t="shared" ref="D42:M42" si="11">SUM(D43:D43)</f>
        <v>0</v>
      </c>
      <c r="E42" s="32">
        <f t="shared" si="11"/>
        <v>0</v>
      </c>
      <c r="F42" s="32">
        <f t="shared" si="11"/>
        <v>0</v>
      </c>
      <c r="G42" s="32">
        <f t="shared" si="11"/>
        <v>0</v>
      </c>
      <c r="H42" s="32">
        <f t="shared" si="11"/>
        <v>0</v>
      </c>
      <c r="I42" s="32">
        <f t="shared" si="11"/>
        <v>792629</v>
      </c>
      <c r="J42" s="32">
        <f t="shared" si="11"/>
        <v>0</v>
      </c>
      <c r="K42" s="32">
        <f t="shared" si="11"/>
        <v>0</v>
      </c>
      <c r="L42" s="32">
        <f t="shared" si="11"/>
        <v>0</v>
      </c>
      <c r="M42" s="32">
        <f t="shared" si="11"/>
        <v>0</v>
      </c>
      <c r="N42" s="32">
        <f t="shared" si="9"/>
        <v>792629</v>
      </c>
      <c r="O42" s="45">
        <f t="shared" si="1"/>
        <v>451.89794754846065</v>
      </c>
      <c r="P42" s="9"/>
    </row>
    <row r="43" spans="1:119" ht="15.75" thickBot="1">
      <c r="A43" s="12"/>
      <c r="B43" s="25">
        <v>381</v>
      </c>
      <c r="C43" s="20" t="s">
        <v>86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792629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792629</v>
      </c>
      <c r="O43" s="47">
        <f t="shared" si="1"/>
        <v>451.89794754846065</v>
      </c>
      <c r="P43" s="9"/>
    </row>
    <row r="44" spans="1:119" ht="16.5" thickBot="1">
      <c r="A44" s="14" t="s">
        <v>42</v>
      </c>
      <c r="B44" s="23"/>
      <c r="C44" s="22"/>
      <c r="D44" s="15">
        <f t="shared" ref="D44:M44" si="12">SUM(D5,D14,D18,D26,D35,D38,D42)</f>
        <v>2990031</v>
      </c>
      <c r="E44" s="15">
        <f t="shared" si="12"/>
        <v>118332</v>
      </c>
      <c r="F44" s="15">
        <f t="shared" si="12"/>
        <v>0</v>
      </c>
      <c r="G44" s="15">
        <f t="shared" si="12"/>
        <v>0</v>
      </c>
      <c r="H44" s="15">
        <f t="shared" si="12"/>
        <v>0</v>
      </c>
      <c r="I44" s="15">
        <f t="shared" si="12"/>
        <v>8423812</v>
      </c>
      <c r="J44" s="15">
        <f t="shared" si="12"/>
        <v>0</v>
      </c>
      <c r="K44" s="15">
        <f t="shared" si="12"/>
        <v>0</v>
      </c>
      <c r="L44" s="15">
        <f t="shared" si="12"/>
        <v>0</v>
      </c>
      <c r="M44" s="15">
        <f t="shared" si="12"/>
        <v>0</v>
      </c>
      <c r="N44" s="15">
        <f t="shared" si="9"/>
        <v>11532175</v>
      </c>
      <c r="O44" s="38">
        <f t="shared" si="1"/>
        <v>6574.7862029646521</v>
      </c>
      <c r="P44" s="6"/>
      <c r="Q44" s="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</row>
    <row r="45" spans="1:119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9"/>
    </row>
    <row r="46" spans="1:119">
      <c r="A46" s="40"/>
      <c r="B46" s="41"/>
      <c r="C46" s="41"/>
      <c r="D46" s="42"/>
      <c r="E46" s="42"/>
      <c r="F46" s="42"/>
      <c r="G46" s="42"/>
      <c r="H46" s="42"/>
      <c r="I46" s="42"/>
      <c r="J46" s="42"/>
      <c r="K46" s="42"/>
      <c r="L46" s="121" t="s">
        <v>110</v>
      </c>
      <c r="M46" s="121"/>
      <c r="N46" s="121"/>
      <c r="O46" s="43">
        <v>1754</v>
      </c>
    </row>
    <row r="47" spans="1:119">
      <c r="A47" s="122"/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100"/>
    </row>
    <row r="48" spans="1:119" ht="15.75" customHeight="1" thickBot="1">
      <c r="A48" s="123" t="s">
        <v>70</v>
      </c>
      <c r="B48" s="102"/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3"/>
    </row>
  </sheetData>
  <mergeCells count="10">
    <mergeCell ref="L46:N46"/>
    <mergeCell ref="A47:O47"/>
    <mergeCell ref="A48:O4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60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82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52</v>
      </c>
      <c r="B3" s="111"/>
      <c r="C3" s="112"/>
      <c r="D3" s="131" t="s">
        <v>29</v>
      </c>
      <c r="E3" s="132"/>
      <c r="F3" s="132"/>
      <c r="G3" s="132"/>
      <c r="H3" s="133"/>
      <c r="I3" s="131" t="s">
        <v>30</v>
      </c>
      <c r="J3" s="133"/>
      <c r="K3" s="131" t="s">
        <v>32</v>
      </c>
      <c r="L3" s="133"/>
      <c r="M3" s="36"/>
      <c r="N3" s="37"/>
      <c r="O3" s="134" t="s">
        <v>57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53</v>
      </c>
      <c r="F4" s="34" t="s">
        <v>54</v>
      </c>
      <c r="G4" s="34" t="s">
        <v>55</v>
      </c>
      <c r="H4" s="34" t="s">
        <v>6</v>
      </c>
      <c r="I4" s="34" t="s">
        <v>7</v>
      </c>
      <c r="J4" s="35" t="s">
        <v>56</v>
      </c>
      <c r="K4" s="35" t="s">
        <v>8</v>
      </c>
      <c r="L4" s="35" t="s">
        <v>9</v>
      </c>
      <c r="M4" s="35" t="s">
        <v>10</v>
      </c>
      <c r="N4" s="35" t="s">
        <v>31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1642558</v>
      </c>
      <c r="E5" s="27">
        <f t="shared" si="0"/>
        <v>140371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5" si="1">SUM(D5:M5)</f>
        <v>1782929</v>
      </c>
      <c r="O5" s="33">
        <f t="shared" ref="O5:O42" si="2">(N5/O$44)</f>
        <v>1024.6718390804597</v>
      </c>
      <c r="P5" s="6"/>
    </row>
    <row r="6" spans="1:133">
      <c r="A6" s="12"/>
      <c r="B6" s="25">
        <v>311</v>
      </c>
      <c r="C6" s="20" t="s">
        <v>3</v>
      </c>
      <c r="D6" s="46">
        <v>762012</v>
      </c>
      <c r="E6" s="46">
        <v>140371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902383</v>
      </c>
      <c r="O6" s="47">
        <f t="shared" si="2"/>
        <v>518.61091954022993</v>
      </c>
      <c r="P6" s="9"/>
    </row>
    <row r="7" spans="1:133">
      <c r="A7" s="12"/>
      <c r="B7" s="25">
        <v>312.10000000000002</v>
      </c>
      <c r="C7" s="20" t="s">
        <v>11</v>
      </c>
      <c r="D7" s="46">
        <v>472922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472922</v>
      </c>
      <c r="O7" s="47">
        <f t="shared" si="2"/>
        <v>271.79425287356321</v>
      </c>
      <c r="P7" s="9"/>
    </row>
    <row r="8" spans="1:133">
      <c r="A8" s="12"/>
      <c r="B8" s="25">
        <v>312.3</v>
      </c>
      <c r="C8" s="20" t="s">
        <v>12</v>
      </c>
      <c r="D8" s="46">
        <v>47021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47021</v>
      </c>
      <c r="O8" s="47">
        <f t="shared" si="2"/>
        <v>27.023563218390805</v>
      </c>
      <c r="P8" s="9"/>
    </row>
    <row r="9" spans="1:133">
      <c r="A9" s="12"/>
      <c r="B9" s="25">
        <v>314.10000000000002</v>
      </c>
      <c r="C9" s="20" t="s">
        <v>64</v>
      </c>
      <c r="D9" s="46">
        <v>211389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211389</v>
      </c>
      <c r="O9" s="47">
        <f t="shared" si="2"/>
        <v>121.48793103448276</v>
      </c>
      <c r="P9" s="9"/>
    </row>
    <row r="10" spans="1:133">
      <c r="A10" s="12"/>
      <c r="B10" s="25">
        <v>314.39999999999998</v>
      </c>
      <c r="C10" s="20" t="s">
        <v>83</v>
      </c>
      <c r="D10" s="46">
        <v>22332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22332</v>
      </c>
      <c r="O10" s="47">
        <f t="shared" si="2"/>
        <v>12.834482758620689</v>
      </c>
      <c r="P10" s="9"/>
    </row>
    <row r="11" spans="1:133">
      <c r="A11" s="12"/>
      <c r="B11" s="25">
        <v>315</v>
      </c>
      <c r="C11" s="20" t="s">
        <v>14</v>
      </c>
      <c r="D11" s="46">
        <v>126882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126882</v>
      </c>
      <c r="O11" s="47">
        <f t="shared" si="2"/>
        <v>72.92068965517241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SUM(D13:D15)</f>
        <v>292061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292061</v>
      </c>
      <c r="O12" s="45">
        <f t="shared" si="2"/>
        <v>167.85114942528736</v>
      </c>
      <c r="P12" s="10"/>
    </row>
    <row r="13" spans="1:133">
      <c r="A13" s="12"/>
      <c r="B13" s="25">
        <v>322</v>
      </c>
      <c r="C13" s="20" t="s">
        <v>0</v>
      </c>
      <c r="D13" s="46">
        <v>88527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88527</v>
      </c>
      <c r="O13" s="47">
        <f t="shared" si="2"/>
        <v>50.877586206896552</v>
      </c>
      <c r="P13" s="9"/>
    </row>
    <row r="14" spans="1:133">
      <c r="A14" s="12"/>
      <c r="B14" s="25">
        <v>323.10000000000002</v>
      </c>
      <c r="C14" s="20" t="s">
        <v>17</v>
      </c>
      <c r="D14" s="46">
        <v>191867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191867</v>
      </c>
      <c r="O14" s="47">
        <f t="shared" si="2"/>
        <v>110.2683908045977</v>
      </c>
      <c r="P14" s="9"/>
    </row>
    <row r="15" spans="1:133">
      <c r="A15" s="12"/>
      <c r="B15" s="25">
        <v>329</v>
      </c>
      <c r="C15" s="20" t="s">
        <v>18</v>
      </c>
      <c r="D15" s="46">
        <v>11667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11667</v>
      </c>
      <c r="O15" s="47">
        <f t="shared" si="2"/>
        <v>6.705172413793103</v>
      </c>
      <c r="P15" s="9"/>
    </row>
    <row r="16" spans="1:133" ht="15.75">
      <c r="A16" s="29" t="s">
        <v>20</v>
      </c>
      <c r="B16" s="30"/>
      <c r="C16" s="31"/>
      <c r="D16" s="32">
        <f t="shared" ref="D16:M16" si="4">SUM(D17:D24)</f>
        <v>353427</v>
      </c>
      <c r="E16" s="32">
        <f t="shared" si="4"/>
        <v>0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750000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1103427</v>
      </c>
      <c r="O16" s="45">
        <f t="shared" si="2"/>
        <v>634.15344827586205</v>
      </c>
      <c r="P16" s="10"/>
    </row>
    <row r="17" spans="1:16">
      <c r="A17" s="12"/>
      <c r="B17" s="25">
        <v>331.2</v>
      </c>
      <c r="C17" s="20" t="s">
        <v>19</v>
      </c>
      <c r="D17" s="46">
        <v>76194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76194</v>
      </c>
      <c r="O17" s="47">
        <f t="shared" si="2"/>
        <v>43.789655172413795</v>
      </c>
      <c r="P17" s="9"/>
    </row>
    <row r="18" spans="1:16">
      <c r="A18" s="12"/>
      <c r="B18" s="25">
        <v>334.35</v>
      </c>
      <c r="C18" s="20" t="s">
        <v>74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750000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750000</v>
      </c>
      <c r="O18" s="47">
        <f t="shared" si="2"/>
        <v>431.0344827586207</v>
      </c>
      <c r="P18" s="9"/>
    </row>
    <row r="19" spans="1:16">
      <c r="A19" s="12"/>
      <c r="B19" s="25">
        <v>335.12</v>
      </c>
      <c r="C19" s="20" t="s">
        <v>23</v>
      </c>
      <c r="D19" s="46">
        <v>79046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79046</v>
      </c>
      <c r="O19" s="47">
        <f t="shared" si="2"/>
        <v>45.428735632183908</v>
      </c>
      <c r="P19" s="9"/>
    </row>
    <row r="20" spans="1:16">
      <c r="A20" s="12"/>
      <c r="B20" s="25">
        <v>335.14</v>
      </c>
      <c r="C20" s="20" t="s">
        <v>24</v>
      </c>
      <c r="D20" s="46">
        <v>7513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7513</v>
      </c>
      <c r="O20" s="47">
        <f t="shared" si="2"/>
        <v>4.3178160919540227</v>
      </c>
      <c r="P20" s="9"/>
    </row>
    <row r="21" spans="1:16">
      <c r="A21" s="12"/>
      <c r="B21" s="25">
        <v>335.15</v>
      </c>
      <c r="C21" s="20" t="s">
        <v>25</v>
      </c>
      <c r="D21" s="46">
        <v>4777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4777</v>
      </c>
      <c r="O21" s="47">
        <f t="shared" si="2"/>
        <v>2.7454022988505749</v>
      </c>
      <c r="P21" s="9"/>
    </row>
    <row r="22" spans="1:16">
      <c r="A22" s="12"/>
      <c r="B22" s="25">
        <v>335.18</v>
      </c>
      <c r="C22" s="20" t="s">
        <v>26</v>
      </c>
      <c r="D22" s="46">
        <v>92086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92086</v>
      </c>
      <c r="O22" s="47">
        <f t="shared" si="2"/>
        <v>52.922988505747128</v>
      </c>
      <c r="P22" s="9"/>
    </row>
    <row r="23" spans="1:16">
      <c r="A23" s="12"/>
      <c r="B23" s="25">
        <v>335.9</v>
      </c>
      <c r="C23" s="20" t="s">
        <v>27</v>
      </c>
      <c r="D23" s="46">
        <v>2528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2528</v>
      </c>
      <c r="O23" s="47">
        <f t="shared" si="2"/>
        <v>1.4528735632183909</v>
      </c>
      <c r="P23" s="9"/>
    </row>
    <row r="24" spans="1:16">
      <c r="A24" s="12"/>
      <c r="B24" s="25">
        <v>337.7</v>
      </c>
      <c r="C24" s="20" t="s">
        <v>28</v>
      </c>
      <c r="D24" s="46">
        <v>91283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91283</v>
      </c>
      <c r="O24" s="47">
        <f t="shared" si="2"/>
        <v>52.461494252873564</v>
      </c>
      <c r="P24" s="9"/>
    </row>
    <row r="25" spans="1:16" ht="15.75">
      <c r="A25" s="29" t="s">
        <v>33</v>
      </c>
      <c r="B25" s="30"/>
      <c r="C25" s="31"/>
      <c r="D25" s="32">
        <f t="shared" ref="D25:M25" si="5">SUM(D26:D32)</f>
        <v>177450</v>
      </c>
      <c r="E25" s="32">
        <f t="shared" si="5"/>
        <v>0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2362415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32">
        <f t="shared" si="1"/>
        <v>2539865</v>
      </c>
      <c r="O25" s="45">
        <f t="shared" si="2"/>
        <v>1459.6925287356321</v>
      </c>
      <c r="P25" s="10"/>
    </row>
    <row r="26" spans="1:16">
      <c r="A26" s="12"/>
      <c r="B26" s="25">
        <v>343.3</v>
      </c>
      <c r="C26" s="20" t="s">
        <v>37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923336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2" si="6">SUM(D26:M26)</f>
        <v>923336</v>
      </c>
      <c r="O26" s="47">
        <f t="shared" si="2"/>
        <v>530.65287356321835</v>
      </c>
      <c r="P26" s="9"/>
    </row>
    <row r="27" spans="1:16">
      <c r="A27" s="12"/>
      <c r="B27" s="25">
        <v>343.4</v>
      </c>
      <c r="C27" s="20" t="s">
        <v>38</v>
      </c>
      <c r="D27" s="46">
        <v>168097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168097</v>
      </c>
      <c r="O27" s="47">
        <f t="shared" si="2"/>
        <v>96.607471264367817</v>
      </c>
      <c r="P27" s="9"/>
    </row>
    <row r="28" spans="1:16">
      <c r="A28" s="12"/>
      <c r="B28" s="25">
        <v>343.5</v>
      </c>
      <c r="C28" s="20" t="s">
        <v>39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1386470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1386470</v>
      </c>
      <c r="O28" s="47">
        <f t="shared" si="2"/>
        <v>796.82183908045977</v>
      </c>
      <c r="P28" s="9"/>
    </row>
    <row r="29" spans="1:16">
      <c r="A29" s="12"/>
      <c r="B29" s="25">
        <v>343.8</v>
      </c>
      <c r="C29" s="20" t="s">
        <v>40</v>
      </c>
      <c r="D29" s="46">
        <v>1647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1647</v>
      </c>
      <c r="O29" s="47">
        <f t="shared" si="2"/>
        <v>0.94655172413793098</v>
      </c>
      <c r="P29" s="9"/>
    </row>
    <row r="30" spans="1:16">
      <c r="A30" s="12"/>
      <c r="B30" s="25">
        <v>343.9</v>
      </c>
      <c r="C30" s="20" t="s">
        <v>84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52609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52609</v>
      </c>
      <c r="O30" s="47">
        <f t="shared" si="2"/>
        <v>30.235057471264369</v>
      </c>
      <c r="P30" s="9"/>
    </row>
    <row r="31" spans="1:16">
      <c r="A31" s="12"/>
      <c r="B31" s="25">
        <v>347.5</v>
      </c>
      <c r="C31" s="20" t="s">
        <v>85</v>
      </c>
      <c r="D31" s="46">
        <v>6202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6202</v>
      </c>
      <c r="O31" s="47">
        <f t="shared" si="2"/>
        <v>3.5643678160919539</v>
      </c>
      <c r="P31" s="9"/>
    </row>
    <row r="32" spans="1:16">
      <c r="A32" s="12"/>
      <c r="B32" s="25">
        <v>349</v>
      </c>
      <c r="C32" s="20" t="s">
        <v>1</v>
      </c>
      <c r="D32" s="46">
        <v>1504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1504</v>
      </c>
      <c r="O32" s="47">
        <f t="shared" si="2"/>
        <v>0.86436781609195401</v>
      </c>
      <c r="P32" s="9"/>
    </row>
    <row r="33" spans="1:119" ht="15.75">
      <c r="A33" s="29" t="s">
        <v>34</v>
      </c>
      <c r="B33" s="30"/>
      <c r="C33" s="31"/>
      <c r="D33" s="32">
        <f t="shared" ref="D33:M33" si="7">SUM(D34:D35)</f>
        <v>450428</v>
      </c>
      <c r="E33" s="32">
        <f t="shared" si="7"/>
        <v>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0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 t="shared" ref="N33:N42" si="8">SUM(D33:M33)</f>
        <v>450428</v>
      </c>
      <c r="O33" s="45">
        <f t="shared" si="2"/>
        <v>258.86666666666667</v>
      </c>
      <c r="P33" s="10"/>
    </row>
    <row r="34" spans="1:119">
      <c r="A34" s="13"/>
      <c r="B34" s="39">
        <v>351.9</v>
      </c>
      <c r="C34" s="21" t="s">
        <v>45</v>
      </c>
      <c r="D34" s="46">
        <v>69614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69614</v>
      </c>
      <c r="O34" s="47">
        <f t="shared" si="2"/>
        <v>40.008045977011491</v>
      </c>
      <c r="P34" s="9"/>
    </row>
    <row r="35" spans="1:119">
      <c r="A35" s="13"/>
      <c r="B35" s="39">
        <v>359</v>
      </c>
      <c r="C35" s="21" t="s">
        <v>44</v>
      </c>
      <c r="D35" s="46">
        <v>380814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380814</v>
      </c>
      <c r="O35" s="47">
        <f t="shared" si="2"/>
        <v>218.85862068965517</v>
      </c>
      <c r="P35" s="9"/>
    </row>
    <row r="36" spans="1:119" ht="15.75">
      <c r="A36" s="29" t="s">
        <v>4</v>
      </c>
      <c r="B36" s="30"/>
      <c r="C36" s="31"/>
      <c r="D36" s="32">
        <f t="shared" ref="D36:M36" si="9">SUM(D37:D38)</f>
        <v>78331</v>
      </c>
      <c r="E36" s="32">
        <f t="shared" si="9"/>
        <v>1597</v>
      </c>
      <c r="F36" s="32">
        <f t="shared" si="9"/>
        <v>0</v>
      </c>
      <c r="G36" s="32">
        <f t="shared" si="9"/>
        <v>0</v>
      </c>
      <c r="H36" s="32">
        <f t="shared" si="9"/>
        <v>0</v>
      </c>
      <c r="I36" s="32">
        <f t="shared" si="9"/>
        <v>18170</v>
      </c>
      <c r="J36" s="32">
        <f t="shared" si="9"/>
        <v>0</v>
      </c>
      <c r="K36" s="32">
        <f t="shared" si="9"/>
        <v>0</v>
      </c>
      <c r="L36" s="32">
        <f t="shared" si="9"/>
        <v>0</v>
      </c>
      <c r="M36" s="32">
        <f t="shared" si="9"/>
        <v>0</v>
      </c>
      <c r="N36" s="32">
        <f t="shared" si="8"/>
        <v>98098</v>
      </c>
      <c r="O36" s="45">
        <f t="shared" si="2"/>
        <v>56.378160919540228</v>
      </c>
      <c r="P36" s="10"/>
    </row>
    <row r="37" spans="1:119">
      <c r="A37" s="12"/>
      <c r="B37" s="25">
        <v>361.1</v>
      </c>
      <c r="C37" s="20" t="s">
        <v>46</v>
      </c>
      <c r="D37" s="46">
        <v>9912</v>
      </c>
      <c r="E37" s="46">
        <v>0</v>
      </c>
      <c r="F37" s="46">
        <v>0</v>
      </c>
      <c r="G37" s="46">
        <v>0</v>
      </c>
      <c r="H37" s="46">
        <v>0</v>
      </c>
      <c r="I37" s="46">
        <v>11458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21370</v>
      </c>
      <c r="O37" s="47">
        <f t="shared" si="2"/>
        <v>12.281609195402298</v>
      </c>
      <c r="P37" s="9"/>
    </row>
    <row r="38" spans="1:119">
      <c r="A38" s="12"/>
      <c r="B38" s="25">
        <v>369.9</v>
      </c>
      <c r="C38" s="20" t="s">
        <v>48</v>
      </c>
      <c r="D38" s="46">
        <v>68419</v>
      </c>
      <c r="E38" s="46">
        <v>1597</v>
      </c>
      <c r="F38" s="46">
        <v>0</v>
      </c>
      <c r="G38" s="46">
        <v>0</v>
      </c>
      <c r="H38" s="46">
        <v>0</v>
      </c>
      <c r="I38" s="46">
        <v>6712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76728</v>
      </c>
      <c r="O38" s="47">
        <f t="shared" si="2"/>
        <v>44.096551724137932</v>
      </c>
      <c r="P38" s="9"/>
    </row>
    <row r="39" spans="1:119" ht="15.75">
      <c r="A39" s="29" t="s">
        <v>35</v>
      </c>
      <c r="B39" s="30"/>
      <c r="C39" s="31"/>
      <c r="D39" s="32">
        <f t="shared" ref="D39:M39" si="10">SUM(D40:D41)</f>
        <v>0</v>
      </c>
      <c r="E39" s="32">
        <f t="shared" si="10"/>
        <v>0</v>
      </c>
      <c r="F39" s="32">
        <f t="shared" si="10"/>
        <v>0</v>
      </c>
      <c r="G39" s="32">
        <f t="shared" si="10"/>
        <v>0</v>
      </c>
      <c r="H39" s="32">
        <f t="shared" si="10"/>
        <v>0</v>
      </c>
      <c r="I39" s="32">
        <f t="shared" si="10"/>
        <v>3428142</v>
      </c>
      <c r="J39" s="32">
        <f t="shared" si="10"/>
        <v>0</v>
      </c>
      <c r="K39" s="32">
        <f t="shared" si="10"/>
        <v>0</v>
      </c>
      <c r="L39" s="32">
        <f t="shared" si="10"/>
        <v>0</v>
      </c>
      <c r="M39" s="32">
        <f t="shared" si="10"/>
        <v>0</v>
      </c>
      <c r="N39" s="32">
        <f t="shared" si="8"/>
        <v>3428142</v>
      </c>
      <c r="O39" s="45">
        <f t="shared" si="2"/>
        <v>1970.1965517241379</v>
      </c>
      <c r="P39" s="9"/>
    </row>
    <row r="40" spans="1:119">
      <c r="A40" s="12"/>
      <c r="B40" s="25">
        <v>381</v>
      </c>
      <c r="C40" s="20" t="s">
        <v>86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300000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300000</v>
      </c>
      <c r="O40" s="47">
        <f t="shared" si="2"/>
        <v>172.41379310344828</v>
      </c>
      <c r="P40" s="9"/>
    </row>
    <row r="41" spans="1:119" ht="15.75" thickBot="1">
      <c r="A41" s="12"/>
      <c r="B41" s="25">
        <v>389.8</v>
      </c>
      <c r="C41" s="20" t="s">
        <v>51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3128142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3128142</v>
      </c>
      <c r="O41" s="47">
        <f t="shared" si="2"/>
        <v>1797.7827586206897</v>
      </c>
      <c r="P41" s="9"/>
    </row>
    <row r="42" spans="1:119" ht="16.5" thickBot="1">
      <c r="A42" s="14" t="s">
        <v>42</v>
      </c>
      <c r="B42" s="23"/>
      <c r="C42" s="22"/>
      <c r="D42" s="15">
        <f t="shared" ref="D42:M42" si="11">SUM(D5,D12,D16,D25,D33,D36,D39)</f>
        <v>2994255</v>
      </c>
      <c r="E42" s="15">
        <f t="shared" si="11"/>
        <v>141968</v>
      </c>
      <c r="F42" s="15">
        <f t="shared" si="11"/>
        <v>0</v>
      </c>
      <c r="G42" s="15">
        <f t="shared" si="11"/>
        <v>0</v>
      </c>
      <c r="H42" s="15">
        <f t="shared" si="11"/>
        <v>0</v>
      </c>
      <c r="I42" s="15">
        <f t="shared" si="11"/>
        <v>6558727</v>
      </c>
      <c r="J42" s="15">
        <f t="shared" si="11"/>
        <v>0</v>
      </c>
      <c r="K42" s="15">
        <f t="shared" si="11"/>
        <v>0</v>
      </c>
      <c r="L42" s="15">
        <f t="shared" si="11"/>
        <v>0</v>
      </c>
      <c r="M42" s="15">
        <f t="shared" si="11"/>
        <v>0</v>
      </c>
      <c r="N42" s="15">
        <f t="shared" si="8"/>
        <v>9694950</v>
      </c>
      <c r="O42" s="38">
        <f t="shared" si="2"/>
        <v>5571.8103448275861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40"/>
      <c r="B44" s="41"/>
      <c r="C44" s="41"/>
      <c r="D44" s="42"/>
      <c r="E44" s="42"/>
      <c r="F44" s="42"/>
      <c r="G44" s="42"/>
      <c r="H44" s="42"/>
      <c r="I44" s="42"/>
      <c r="J44" s="42"/>
      <c r="K44" s="42"/>
      <c r="L44" s="121" t="s">
        <v>87</v>
      </c>
      <c r="M44" s="121"/>
      <c r="N44" s="121"/>
      <c r="O44" s="43">
        <v>1740</v>
      </c>
    </row>
    <row r="45" spans="1:119">
      <c r="A45" s="122"/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100"/>
    </row>
    <row r="46" spans="1:119" ht="15.75" customHeight="1" thickBot="1">
      <c r="A46" s="123" t="s">
        <v>70</v>
      </c>
      <c r="B46" s="102"/>
      <c r="C46" s="102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3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5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60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71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52</v>
      </c>
      <c r="B3" s="111"/>
      <c r="C3" s="112"/>
      <c r="D3" s="131" t="s">
        <v>29</v>
      </c>
      <c r="E3" s="132"/>
      <c r="F3" s="132"/>
      <c r="G3" s="132"/>
      <c r="H3" s="133"/>
      <c r="I3" s="131" t="s">
        <v>30</v>
      </c>
      <c r="J3" s="133"/>
      <c r="K3" s="131" t="s">
        <v>32</v>
      </c>
      <c r="L3" s="133"/>
      <c r="M3" s="36"/>
      <c r="N3" s="37"/>
      <c r="O3" s="134" t="s">
        <v>57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53</v>
      </c>
      <c r="F4" s="34" t="s">
        <v>54</v>
      </c>
      <c r="G4" s="34" t="s">
        <v>55</v>
      </c>
      <c r="H4" s="34" t="s">
        <v>6</v>
      </c>
      <c r="I4" s="34" t="s">
        <v>7</v>
      </c>
      <c r="J4" s="35" t="s">
        <v>56</v>
      </c>
      <c r="K4" s="35" t="s">
        <v>8</v>
      </c>
      <c r="L4" s="35" t="s">
        <v>9</v>
      </c>
      <c r="M4" s="35" t="s">
        <v>10</v>
      </c>
      <c r="N4" s="35" t="s">
        <v>31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1801086</v>
      </c>
      <c r="E5" s="27">
        <f t="shared" si="0"/>
        <v>54893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1855979</v>
      </c>
      <c r="O5" s="33">
        <f t="shared" ref="O5:O48" si="1">(N5/O$50)</f>
        <v>1068.4968336211859</v>
      </c>
      <c r="P5" s="6"/>
    </row>
    <row r="6" spans="1:133">
      <c r="A6" s="12"/>
      <c r="B6" s="25">
        <v>311</v>
      </c>
      <c r="C6" s="20" t="s">
        <v>3</v>
      </c>
      <c r="D6" s="46">
        <v>859571</v>
      </c>
      <c r="E6" s="46">
        <v>54893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914464</v>
      </c>
      <c r="O6" s="47">
        <f t="shared" si="1"/>
        <v>526.46171560161201</v>
      </c>
      <c r="P6" s="9"/>
    </row>
    <row r="7" spans="1:133">
      <c r="A7" s="12"/>
      <c r="B7" s="25">
        <v>312.3</v>
      </c>
      <c r="C7" s="20" t="s">
        <v>12</v>
      </c>
      <c r="D7" s="46">
        <v>52112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52112</v>
      </c>
      <c r="O7" s="47">
        <f t="shared" si="1"/>
        <v>30.001151410477835</v>
      </c>
      <c r="P7" s="9"/>
    </row>
    <row r="8" spans="1:133">
      <c r="A8" s="12"/>
      <c r="B8" s="25">
        <v>312.41000000000003</v>
      </c>
      <c r="C8" s="20" t="s">
        <v>62</v>
      </c>
      <c r="D8" s="46">
        <v>480143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480143</v>
      </c>
      <c r="O8" s="47">
        <f t="shared" si="1"/>
        <v>276.42084052964884</v>
      </c>
      <c r="P8" s="9"/>
    </row>
    <row r="9" spans="1:133">
      <c r="A9" s="12"/>
      <c r="B9" s="25">
        <v>314.10000000000002</v>
      </c>
      <c r="C9" s="20" t="s">
        <v>64</v>
      </c>
      <c r="D9" s="46">
        <v>234822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234822</v>
      </c>
      <c r="O9" s="47">
        <f t="shared" si="1"/>
        <v>135.18825561312607</v>
      </c>
      <c r="P9" s="9"/>
    </row>
    <row r="10" spans="1:133">
      <c r="A10" s="12"/>
      <c r="B10" s="25">
        <v>314.8</v>
      </c>
      <c r="C10" s="20" t="s">
        <v>65</v>
      </c>
      <c r="D10" s="46">
        <v>18264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18264</v>
      </c>
      <c r="O10" s="47">
        <f t="shared" si="1"/>
        <v>10.5146804835924</v>
      </c>
      <c r="P10" s="9"/>
    </row>
    <row r="11" spans="1:133">
      <c r="A11" s="12"/>
      <c r="B11" s="25">
        <v>315</v>
      </c>
      <c r="C11" s="20" t="s">
        <v>14</v>
      </c>
      <c r="D11" s="46">
        <v>121962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121962</v>
      </c>
      <c r="O11" s="47">
        <f t="shared" si="1"/>
        <v>70.21416234887738</v>
      </c>
      <c r="P11" s="9"/>
    </row>
    <row r="12" spans="1:133">
      <c r="A12" s="12"/>
      <c r="B12" s="25">
        <v>316</v>
      </c>
      <c r="C12" s="20" t="s">
        <v>15</v>
      </c>
      <c r="D12" s="46">
        <v>27935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27935</v>
      </c>
      <c r="O12" s="47">
        <f t="shared" si="1"/>
        <v>16.082325849165226</v>
      </c>
      <c r="P12" s="9"/>
    </row>
    <row r="13" spans="1:133">
      <c r="A13" s="12"/>
      <c r="B13" s="25">
        <v>319</v>
      </c>
      <c r="C13" s="20" t="s">
        <v>72</v>
      </c>
      <c r="D13" s="46">
        <v>6277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6277</v>
      </c>
      <c r="O13" s="47">
        <f t="shared" si="1"/>
        <v>3.6137017846862407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SUM(D15:D17)</f>
        <v>257199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2" si="4">SUM(D14:M14)</f>
        <v>257199</v>
      </c>
      <c r="O14" s="45">
        <f t="shared" si="1"/>
        <v>148.07081174438687</v>
      </c>
      <c r="P14" s="10"/>
    </row>
    <row r="15" spans="1:133">
      <c r="A15" s="12"/>
      <c r="B15" s="25">
        <v>322</v>
      </c>
      <c r="C15" s="20" t="s">
        <v>0</v>
      </c>
      <c r="D15" s="46">
        <v>29479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29479</v>
      </c>
      <c r="O15" s="47">
        <f t="shared" si="1"/>
        <v>16.971214738054115</v>
      </c>
      <c r="P15" s="9"/>
    </row>
    <row r="16" spans="1:133">
      <c r="A16" s="12"/>
      <c r="B16" s="25">
        <v>323.10000000000002</v>
      </c>
      <c r="C16" s="20" t="s">
        <v>17</v>
      </c>
      <c r="D16" s="46">
        <v>209157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209157</v>
      </c>
      <c r="O16" s="47">
        <f t="shared" si="1"/>
        <v>120.41278065630397</v>
      </c>
      <c r="P16" s="9"/>
    </row>
    <row r="17" spans="1:16">
      <c r="A17" s="12"/>
      <c r="B17" s="25">
        <v>329</v>
      </c>
      <c r="C17" s="20" t="s">
        <v>18</v>
      </c>
      <c r="D17" s="46">
        <v>18563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18563</v>
      </c>
      <c r="O17" s="47">
        <f t="shared" si="1"/>
        <v>10.686816350028785</v>
      </c>
      <c r="P17" s="9"/>
    </row>
    <row r="18" spans="1:16" ht="15.75">
      <c r="A18" s="29" t="s">
        <v>20</v>
      </c>
      <c r="B18" s="30"/>
      <c r="C18" s="31"/>
      <c r="D18" s="32">
        <f t="shared" ref="D18:M18" si="5">SUM(D19:D29)</f>
        <v>413987</v>
      </c>
      <c r="E18" s="32">
        <f t="shared" si="5"/>
        <v>98781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3865686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4378454</v>
      </c>
      <c r="O18" s="45">
        <f t="shared" si="1"/>
        <v>2520.6989061600461</v>
      </c>
      <c r="P18" s="10"/>
    </row>
    <row r="19" spans="1:16">
      <c r="A19" s="12"/>
      <c r="B19" s="25">
        <v>331.2</v>
      </c>
      <c r="C19" s="20" t="s">
        <v>19</v>
      </c>
      <c r="D19" s="46">
        <v>70249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70249</v>
      </c>
      <c r="O19" s="47">
        <f t="shared" si="1"/>
        <v>40.442717328727689</v>
      </c>
      <c r="P19" s="9"/>
    </row>
    <row r="20" spans="1:16">
      <c r="A20" s="12"/>
      <c r="B20" s="25">
        <v>331.35</v>
      </c>
      <c r="C20" s="20" t="s">
        <v>73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3105636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3105636</v>
      </c>
      <c r="O20" s="47">
        <f t="shared" si="1"/>
        <v>1787.9309153713298</v>
      </c>
      <c r="P20" s="9"/>
    </row>
    <row r="21" spans="1:16">
      <c r="A21" s="12"/>
      <c r="B21" s="25">
        <v>331.39</v>
      </c>
      <c r="C21" s="20" t="s">
        <v>21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69727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69727</v>
      </c>
      <c r="O21" s="47">
        <f t="shared" si="1"/>
        <v>40.142199194012669</v>
      </c>
      <c r="P21" s="9"/>
    </row>
    <row r="22" spans="1:16">
      <c r="A22" s="12"/>
      <c r="B22" s="25">
        <v>334.35</v>
      </c>
      <c r="C22" s="20" t="s">
        <v>74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690323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690323</v>
      </c>
      <c r="O22" s="47">
        <f t="shared" si="1"/>
        <v>397.42256764536558</v>
      </c>
      <c r="P22" s="9"/>
    </row>
    <row r="23" spans="1:16">
      <c r="A23" s="12"/>
      <c r="B23" s="25">
        <v>334.36</v>
      </c>
      <c r="C23" s="20" t="s">
        <v>22</v>
      </c>
      <c r="D23" s="46">
        <v>141958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6">SUM(D23:M23)</f>
        <v>141958</v>
      </c>
      <c r="O23" s="47">
        <f t="shared" si="1"/>
        <v>81.725964306275188</v>
      </c>
      <c r="P23" s="9"/>
    </row>
    <row r="24" spans="1:16">
      <c r="A24" s="12"/>
      <c r="B24" s="25">
        <v>335.12</v>
      </c>
      <c r="C24" s="20" t="s">
        <v>23</v>
      </c>
      <c r="D24" s="46">
        <v>79175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79175</v>
      </c>
      <c r="O24" s="47">
        <f t="shared" si="1"/>
        <v>45.581462291306849</v>
      </c>
      <c r="P24" s="9"/>
    </row>
    <row r="25" spans="1:16">
      <c r="A25" s="12"/>
      <c r="B25" s="25">
        <v>335.14</v>
      </c>
      <c r="C25" s="20" t="s">
        <v>24</v>
      </c>
      <c r="D25" s="46">
        <v>6212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6212</v>
      </c>
      <c r="O25" s="47">
        <f t="shared" si="1"/>
        <v>3.5762809441565917</v>
      </c>
      <c r="P25" s="9"/>
    </row>
    <row r="26" spans="1:16">
      <c r="A26" s="12"/>
      <c r="B26" s="25">
        <v>335.15</v>
      </c>
      <c r="C26" s="20" t="s">
        <v>25</v>
      </c>
      <c r="D26" s="46">
        <v>11051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11051</v>
      </c>
      <c r="O26" s="47">
        <f t="shared" si="1"/>
        <v>6.3621185952792167</v>
      </c>
      <c r="P26" s="9"/>
    </row>
    <row r="27" spans="1:16">
      <c r="A27" s="12"/>
      <c r="B27" s="25">
        <v>335.18</v>
      </c>
      <c r="C27" s="20" t="s">
        <v>26</v>
      </c>
      <c r="D27" s="46">
        <v>103289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103289</v>
      </c>
      <c r="O27" s="47">
        <f t="shared" si="1"/>
        <v>59.464018422567648</v>
      </c>
      <c r="P27" s="9"/>
    </row>
    <row r="28" spans="1:16">
      <c r="A28" s="12"/>
      <c r="B28" s="25">
        <v>335.9</v>
      </c>
      <c r="C28" s="20" t="s">
        <v>27</v>
      </c>
      <c r="D28" s="46">
        <v>2053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2053</v>
      </c>
      <c r="O28" s="47">
        <f t="shared" si="1"/>
        <v>1.181922855497985</v>
      </c>
      <c r="P28" s="9"/>
    </row>
    <row r="29" spans="1:16">
      <c r="A29" s="12"/>
      <c r="B29" s="25">
        <v>338</v>
      </c>
      <c r="C29" s="20" t="s">
        <v>75</v>
      </c>
      <c r="D29" s="46">
        <v>0</v>
      </c>
      <c r="E29" s="46">
        <v>98781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98781</v>
      </c>
      <c r="O29" s="47">
        <f t="shared" si="1"/>
        <v>56.868739205526772</v>
      </c>
      <c r="P29" s="9"/>
    </row>
    <row r="30" spans="1:16" ht="15.75">
      <c r="A30" s="29" t="s">
        <v>33</v>
      </c>
      <c r="B30" s="30"/>
      <c r="C30" s="31"/>
      <c r="D30" s="32">
        <f t="shared" ref="D30:M30" si="7">SUM(D31:D37)</f>
        <v>196367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1029113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>SUM(D30:M30)</f>
        <v>1225480</v>
      </c>
      <c r="O30" s="45">
        <f t="shared" si="1"/>
        <v>705.51525618883136</v>
      </c>
      <c r="P30" s="10"/>
    </row>
    <row r="31" spans="1:16">
      <c r="A31" s="12"/>
      <c r="B31" s="25">
        <v>341.9</v>
      </c>
      <c r="C31" s="20" t="s">
        <v>36</v>
      </c>
      <c r="D31" s="46">
        <v>797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7" si="8">SUM(D31:M31)</f>
        <v>797</v>
      </c>
      <c r="O31" s="47">
        <f t="shared" si="1"/>
        <v>0.45883707541738628</v>
      </c>
      <c r="P31" s="9"/>
    </row>
    <row r="32" spans="1:16">
      <c r="A32" s="12"/>
      <c r="B32" s="25">
        <v>342.9</v>
      </c>
      <c r="C32" s="20" t="s">
        <v>76</v>
      </c>
      <c r="D32" s="46">
        <v>7802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7802</v>
      </c>
      <c r="O32" s="47">
        <f t="shared" si="1"/>
        <v>4.4916522740356939</v>
      </c>
      <c r="P32" s="9"/>
    </row>
    <row r="33" spans="1:119">
      <c r="A33" s="12"/>
      <c r="B33" s="25">
        <v>343.3</v>
      </c>
      <c r="C33" s="20" t="s">
        <v>37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385328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385328</v>
      </c>
      <c r="O33" s="47">
        <f t="shared" si="1"/>
        <v>221.83534830166954</v>
      </c>
      <c r="P33" s="9"/>
    </row>
    <row r="34" spans="1:119">
      <c r="A34" s="12"/>
      <c r="B34" s="25">
        <v>343.4</v>
      </c>
      <c r="C34" s="20" t="s">
        <v>38</v>
      </c>
      <c r="D34" s="46">
        <v>164624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164624</v>
      </c>
      <c r="O34" s="47">
        <f t="shared" si="1"/>
        <v>94.774899251583193</v>
      </c>
      <c r="P34" s="9"/>
    </row>
    <row r="35" spans="1:119">
      <c r="A35" s="12"/>
      <c r="B35" s="25">
        <v>343.5</v>
      </c>
      <c r="C35" s="20" t="s">
        <v>39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643785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643785</v>
      </c>
      <c r="O35" s="47">
        <f t="shared" si="1"/>
        <v>370.63039723661484</v>
      </c>
      <c r="P35" s="9"/>
    </row>
    <row r="36" spans="1:119">
      <c r="A36" s="12"/>
      <c r="B36" s="25">
        <v>343.8</v>
      </c>
      <c r="C36" s="20" t="s">
        <v>40</v>
      </c>
      <c r="D36" s="46">
        <v>1148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1148</v>
      </c>
      <c r="O36" s="47">
        <f t="shared" si="1"/>
        <v>0.66090961427748995</v>
      </c>
      <c r="P36" s="9"/>
    </row>
    <row r="37" spans="1:119">
      <c r="A37" s="12"/>
      <c r="B37" s="25">
        <v>349</v>
      </c>
      <c r="C37" s="20" t="s">
        <v>1</v>
      </c>
      <c r="D37" s="46">
        <v>21996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21996</v>
      </c>
      <c r="O37" s="47">
        <f t="shared" si="1"/>
        <v>12.663212435233161</v>
      </c>
      <c r="P37" s="9"/>
    </row>
    <row r="38" spans="1:119" ht="15.75">
      <c r="A38" s="29" t="s">
        <v>34</v>
      </c>
      <c r="B38" s="30"/>
      <c r="C38" s="31"/>
      <c r="D38" s="32">
        <f t="shared" ref="D38:M38" si="9">SUM(D39:D39)</f>
        <v>485448</v>
      </c>
      <c r="E38" s="32">
        <f t="shared" si="9"/>
        <v>0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0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ref="N38:N48" si="10">SUM(D38:M38)</f>
        <v>485448</v>
      </c>
      <c r="O38" s="45">
        <f t="shared" si="1"/>
        <v>279.47495682210706</v>
      </c>
      <c r="P38" s="10"/>
    </row>
    <row r="39" spans="1:119">
      <c r="A39" s="13"/>
      <c r="B39" s="39">
        <v>355</v>
      </c>
      <c r="C39" s="21" t="s">
        <v>77</v>
      </c>
      <c r="D39" s="46">
        <v>485448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485448</v>
      </c>
      <c r="O39" s="47">
        <f t="shared" si="1"/>
        <v>279.47495682210706</v>
      </c>
      <c r="P39" s="9"/>
    </row>
    <row r="40" spans="1:119" ht="15.75">
      <c r="A40" s="29" t="s">
        <v>4</v>
      </c>
      <c r="B40" s="30"/>
      <c r="C40" s="31"/>
      <c r="D40" s="32">
        <f t="shared" ref="D40:M40" si="11">SUM(D41:D44)</f>
        <v>38074</v>
      </c>
      <c r="E40" s="32">
        <f t="shared" si="11"/>
        <v>1666</v>
      </c>
      <c r="F40" s="32">
        <f t="shared" si="11"/>
        <v>0</v>
      </c>
      <c r="G40" s="32">
        <f t="shared" si="11"/>
        <v>0</v>
      </c>
      <c r="H40" s="32">
        <f t="shared" si="11"/>
        <v>0</v>
      </c>
      <c r="I40" s="32">
        <f t="shared" si="11"/>
        <v>8525</v>
      </c>
      <c r="J40" s="32">
        <f t="shared" si="11"/>
        <v>0</v>
      </c>
      <c r="K40" s="32">
        <f t="shared" si="11"/>
        <v>242013</v>
      </c>
      <c r="L40" s="32">
        <f t="shared" si="11"/>
        <v>0</v>
      </c>
      <c r="M40" s="32">
        <f t="shared" si="11"/>
        <v>0</v>
      </c>
      <c r="N40" s="32">
        <f t="shared" si="10"/>
        <v>290278</v>
      </c>
      <c r="O40" s="45">
        <f t="shared" si="1"/>
        <v>167.11456534254461</v>
      </c>
      <c r="P40" s="10"/>
    </row>
    <row r="41" spans="1:119">
      <c r="A41" s="12"/>
      <c r="B41" s="25">
        <v>361.1</v>
      </c>
      <c r="C41" s="20" t="s">
        <v>46</v>
      </c>
      <c r="D41" s="46">
        <v>7534</v>
      </c>
      <c r="E41" s="46">
        <v>1666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9200</v>
      </c>
      <c r="O41" s="47">
        <f t="shared" si="1"/>
        <v>5.296488198042602</v>
      </c>
      <c r="P41" s="9"/>
    </row>
    <row r="42" spans="1:119">
      <c r="A42" s="12"/>
      <c r="B42" s="25">
        <v>361.3</v>
      </c>
      <c r="C42" s="20" t="s">
        <v>78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28058</v>
      </c>
      <c r="L42" s="46">
        <v>0</v>
      </c>
      <c r="M42" s="46">
        <v>0</v>
      </c>
      <c r="N42" s="46">
        <f t="shared" si="10"/>
        <v>28058</v>
      </c>
      <c r="O42" s="47">
        <f t="shared" si="1"/>
        <v>16.153137593552103</v>
      </c>
      <c r="P42" s="9"/>
    </row>
    <row r="43" spans="1:119">
      <c r="A43" s="12"/>
      <c r="B43" s="25">
        <v>368</v>
      </c>
      <c r="C43" s="20" t="s">
        <v>47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213955</v>
      </c>
      <c r="L43" s="46">
        <v>0</v>
      </c>
      <c r="M43" s="46">
        <v>0</v>
      </c>
      <c r="N43" s="46">
        <f t="shared" si="10"/>
        <v>213955</v>
      </c>
      <c r="O43" s="47">
        <f t="shared" si="1"/>
        <v>123.17501439263097</v>
      </c>
      <c r="P43" s="9"/>
    </row>
    <row r="44" spans="1:119">
      <c r="A44" s="12"/>
      <c r="B44" s="25">
        <v>369.9</v>
      </c>
      <c r="C44" s="20" t="s">
        <v>48</v>
      </c>
      <c r="D44" s="46">
        <v>30540</v>
      </c>
      <c r="E44" s="46">
        <v>0</v>
      </c>
      <c r="F44" s="46">
        <v>0</v>
      </c>
      <c r="G44" s="46">
        <v>0</v>
      </c>
      <c r="H44" s="46">
        <v>0</v>
      </c>
      <c r="I44" s="46">
        <v>8525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39065</v>
      </c>
      <c r="O44" s="47">
        <f t="shared" si="1"/>
        <v>22.48992515831894</v>
      </c>
      <c r="P44" s="9"/>
    </row>
    <row r="45" spans="1:119" ht="15.75">
      <c r="A45" s="29" t="s">
        <v>35</v>
      </c>
      <c r="B45" s="30"/>
      <c r="C45" s="31"/>
      <c r="D45" s="32">
        <f t="shared" ref="D45:M45" si="12">SUM(D46:D47)</f>
        <v>0</v>
      </c>
      <c r="E45" s="32">
        <f t="shared" si="12"/>
        <v>0</v>
      </c>
      <c r="F45" s="32">
        <f t="shared" si="12"/>
        <v>0</v>
      </c>
      <c r="G45" s="32">
        <f t="shared" si="12"/>
        <v>0</v>
      </c>
      <c r="H45" s="32">
        <f t="shared" si="12"/>
        <v>0</v>
      </c>
      <c r="I45" s="32">
        <f t="shared" si="12"/>
        <v>122179</v>
      </c>
      <c r="J45" s="32">
        <f t="shared" si="12"/>
        <v>0</v>
      </c>
      <c r="K45" s="32">
        <f t="shared" si="12"/>
        <v>0</v>
      </c>
      <c r="L45" s="32">
        <f t="shared" si="12"/>
        <v>0</v>
      </c>
      <c r="M45" s="32">
        <f t="shared" si="12"/>
        <v>0</v>
      </c>
      <c r="N45" s="32">
        <f t="shared" si="10"/>
        <v>122179</v>
      </c>
      <c r="O45" s="45">
        <f t="shared" si="1"/>
        <v>70.339090385722514</v>
      </c>
      <c r="P45" s="9"/>
    </row>
    <row r="46" spans="1:119">
      <c r="A46" s="12"/>
      <c r="B46" s="25">
        <v>389.1</v>
      </c>
      <c r="C46" s="20" t="s">
        <v>79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6484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6484</v>
      </c>
      <c r="O46" s="47">
        <f t="shared" si="1"/>
        <v>3.7328727691421992</v>
      </c>
      <c r="P46" s="9"/>
    </row>
    <row r="47" spans="1:119" ht="15.75" thickBot="1">
      <c r="A47" s="12"/>
      <c r="B47" s="25">
        <v>389.7</v>
      </c>
      <c r="C47" s="20" t="s">
        <v>80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115695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115695</v>
      </c>
      <c r="O47" s="47">
        <f t="shared" si="1"/>
        <v>66.606217616580309</v>
      </c>
      <c r="P47" s="9"/>
    </row>
    <row r="48" spans="1:119" ht="16.5" thickBot="1">
      <c r="A48" s="14" t="s">
        <v>42</v>
      </c>
      <c r="B48" s="23"/>
      <c r="C48" s="22"/>
      <c r="D48" s="15">
        <f t="shared" ref="D48:M48" si="13">SUM(D5,D14,D18,D30,D38,D40,D45)</f>
        <v>3192161</v>
      </c>
      <c r="E48" s="15">
        <f t="shared" si="13"/>
        <v>155340</v>
      </c>
      <c r="F48" s="15">
        <f t="shared" si="13"/>
        <v>0</v>
      </c>
      <c r="G48" s="15">
        <f t="shared" si="13"/>
        <v>0</v>
      </c>
      <c r="H48" s="15">
        <f t="shared" si="13"/>
        <v>0</v>
      </c>
      <c r="I48" s="15">
        <f t="shared" si="13"/>
        <v>5025503</v>
      </c>
      <c r="J48" s="15">
        <f t="shared" si="13"/>
        <v>0</v>
      </c>
      <c r="K48" s="15">
        <f t="shared" si="13"/>
        <v>242013</v>
      </c>
      <c r="L48" s="15">
        <f t="shared" si="13"/>
        <v>0</v>
      </c>
      <c r="M48" s="15">
        <f t="shared" si="13"/>
        <v>0</v>
      </c>
      <c r="N48" s="15">
        <f t="shared" si="10"/>
        <v>8615017</v>
      </c>
      <c r="O48" s="38">
        <f t="shared" si="1"/>
        <v>4959.7104202648243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9"/>
    </row>
    <row r="50" spans="1:15">
      <c r="A50" s="40"/>
      <c r="B50" s="41"/>
      <c r="C50" s="41"/>
      <c r="D50" s="42"/>
      <c r="E50" s="42"/>
      <c r="F50" s="42"/>
      <c r="G50" s="42"/>
      <c r="H50" s="42"/>
      <c r="I50" s="42"/>
      <c r="J50" s="42"/>
      <c r="K50" s="42"/>
      <c r="L50" s="121" t="s">
        <v>81</v>
      </c>
      <c r="M50" s="121"/>
      <c r="N50" s="121"/>
      <c r="O50" s="43">
        <v>1737</v>
      </c>
    </row>
    <row r="51" spans="1:15">
      <c r="A51" s="122"/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100"/>
    </row>
    <row r="52" spans="1:15" ht="15.75" customHeight="1" thickBot="1">
      <c r="A52" s="123" t="s">
        <v>70</v>
      </c>
      <c r="B52" s="102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3"/>
    </row>
  </sheetData>
  <mergeCells count="10">
    <mergeCell ref="L50:N50"/>
    <mergeCell ref="A51:O51"/>
    <mergeCell ref="A52:O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4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60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61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52</v>
      </c>
      <c r="B3" s="111"/>
      <c r="C3" s="112"/>
      <c r="D3" s="131" t="s">
        <v>29</v>
      </c>
      <c r="E3" s="132"/>
      <c r="F3" s="132"/>
      <c r="G3" s="132"/>
      <c r="H3" s="133"/>
      <c r="I3" s="131" t="s">
        <v>30</v>
      </c>
      <c r="J3" s="133"/>
      <c r="K3" s="131" t="s">
        <v>32</v>
      </c>
      <c r="L3" s="133"/>
      <c r="M3" s="36"/>
      <c r="N3" s="37"/>
      <c r="O3" s="134" t="s">
        <v>57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53</v>
      </c>
      <c r="F4" s="34" t="s">
        <v>54</v>
      </c>
      <c r="G4" s="34" t="s">
        <v>55</v>
      </c>
      <c r="H4" s="34" t="s">
        <v>6</v>
      </c>
      <c r="I4" s="34" t="s">
        <v>7</v>
      </c>
      <c r="J4" s="35" t="s">
        <v>56</v>
      </c>
      <c r="K4" s="35" t="s">
        <v>8</v>
      </c>
      <c r="L4" s="35" t="s">
        <v>9</v>
      </c>
      <c r="M4" s="35" t="s">
        <v>10</v>
      </c>
      <c r="N4" s="35" t="s">
        <v>31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1777167</v>
      </c>
      <c r="E5" s="27">
        <f t="shared" si="0"/>
        <v>203694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89145</v>
      </c>
      <c r="L5" s="27">
        <f t="shared" si="0"/>
        <v>0</v>
      </c>
      <c r="M5" s="27">
        <f t="shared" si="0"/>
        <v>0</v>
      </c>
      <c r="N5" s="28">
        <f>SUM(D5:M5)</f>
        <v>2070006</v>
      </c>
      <c r="O5" s="33">
        <f t="shared" ref="O5:O45" si="1">(N5/O$47)</f>
        <v>1194.4639353721871</v>
      </c>
      <c r="P5" s="6"/>
    </row>
    <row r="6" spans="1:133">
      <c r="A6" s="12"/>
      <c r="B6" s="25">
        <v>311</v>
      </c>
      <c r="C6" s="20" t="s">
        <v>3</v>
      </c>
      <c r="D6" s="46">
        <v>860656</v>
      </c>
      <c r="E6" s="46">
        <v>203694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1064350</v>
      </c>
      <c r="O6" s="47">
        <f t="shared" si="1"/>
        <v>614.16618580496254</v>
      </c>
      <c r="P6" s="9"/>
    </row>
    <row r="7" spans="1:133">
      <c r="A7" s="12"/>
      <c r="B7" s="25">
        <v>312.3</v>
      </c>
      <c r="C7" s="20" t="s">
        <v>12</v>
      </c>
      <c r="D7" s="46">
        <v>55859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55859</v>
      </c>
      <c r="O7" s="47">
        <f t="shared" si="1"/>
        <v>32.232544720138485</v>
      </c>
      <c r="P7" s="9"/>
    </row>
    <row r="8" spans="1:133">
      <c r="A8" s="12"/>
      <c r="B8" s="25">
        <v>312.41000000000003</v>
      </c>
      <c r="C8" s="20" t="s">
        <v>62</v>
      </c>
      <c r="D8" s="46">
        <v>447497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447497</v>
      </c>
      <c r="O8" s="47">
        <f t="shared" si="1"/>
        <v>258.22100403923832</v>
      </c>
      <c r="P8" s="9"/>
    </row>
    <row r="9" spans="1:133">
      <c r="A9" s="12"/>
      <c r="B9" s="25">
        <v>312.51</v>
      </c>
      <c r="C9" s="20" t="s">
        <v>63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89145</v>
      </c>
      <c r="L9" s="46">
        <v>0</v>
      </c>
      <c r="M9" s="46">
        <v>0</v>
      </c>
      <c r="N9" s="46">
        <f>SUM(D9:M9)</f>
        <v>89145</v>
      </c>
      <c r="O9" s="47">
        <f t="shared" si="1"/>
        <v>51.439699942296599</v>
      </c>
      <c r="P9" s="9"/>
    </row>
    <row r="10" spans="1:133">
      <c r="A10" s="12"/>
      <c r="B10" s="25">
        <v>314.10000000000002</v>
      </c>
      <c r="C10" s="20" t="s">
        <v>64</v>
      </c>
      <c r="D10" s="46">
        <v>252176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252176</v>
      </c>
      <c r="O10" s="47">
        <f t="shared" si="1"/>
        <v>145.51413733410271</v>
      </c>
      <c r="P10" s="9"/>
    </row>
    <row r="11" spans="1:133">
      <c r="A11" s="12"/>
      <c r="B11" s="25">
        <v>314.8</v>
      </c>
      <c r="C11" s="20" t="s">
        <v>65</v>
      </c>
      <c r="D11" s="46">
        <v>13626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13626</v>
      </c>
      <c r="O11" s="47">
        <f t="shared" si="1"/>
        <v>7.8626658972879397</v>
      </c>
      <c r="P11" s="9"/>
    </row>
    <row r="12" spans="1:133">
      <c r="A12" s="12"/>
      <c r="B12" s="25">
        <v>315</v>
      </c>
      <c r="C12" s="20" t="s">
        <v>14</v>
      </c>
      <c r="D12" s="46">
        <v>118489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118489</v>
      </c>
      <c r="O12" s="47">
        <f t="shared" si="1"/>
        <v>68.372186959030586</v>
      </c>
      <c r="P12" s="9"/>
    </row>
    <row r="13" spans="1:133">
      <c r="A13" s="12"/>
      <c r="B13" s="25">
        <v>316</v>
      </c>
      <c r="C13" s="20" t="s">
        <v>15</v>
      </c>
      <c r="D13" s="46">
        <v>28864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28864</v>
      </c>
      <c r="O13" s="47">
        <f t="shared" si="1"/>
        <v>16.655510675129833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SUM(D15:D17)</f>
        <v>260281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19" si="4">SUM(D14:M14)</f>
        <v>260281</v>
      </c>
      <c r="O14" s="45">
        <f t="shared" si="1"/>
        <v>150.19099826889786</v>
      </c>
      <c r="P14" s="10"/>
    </row>
    <row r="15" spans="1:133">
      <c r="A15" s="12"/>
      <c r="B15" s="25">
        <v>322</v>
      </c>
      <c r="C15" s="20" t="s">
        <v>0</v>
      </c>
      <c r="D15" s="46">
        <v>20449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20449</v>
      </c>
      <c r="O15" s="47">
        <f t="shared" si="1"/>
        <v>11.799769186381997</v>
      </c>
      <c r="P15" s="9"/>
    </row>
    <row r="16" spans="1:133">
      <c r="A16" s="12"/>
      <c r="B16" s="25">
        <v>323.10000000000002</v>
      </c>
      <c r="C16" s="20" t="s">
        <v>17</v>
      </c>
      <c r="D16" s="46">
        <v>230817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230817</v>
      </c>
      <c r="O16" s="47">
        <f t="shared" si="1"/>
        <v>133.18926716676285</v>
      </c>
      <c r="P16" s="9"/>
    </row>
    <row r="17" spans="1:16">
      <c r="A17" s="12"/>
      <c r="B17" s="25">
        <v>329</v>
      </c>
      <c r="C17" s="20" t="s">
        <v>18</v>
      </c>
      <c r="D17" s="46">
        <v>9015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9015</v>
      </c>
      <c r="O17" s="47">
        <f t="shared" si="1"/>
        <v>5.2019619157530297</v>
      </c>
      <c r="P17" s="9"/>
    </row>
    <row r="18" spans="1:16" ht="15.75">
      <c r="A18" s="29" t="s">
        <v>20</v>
      </c>
      <c r="B18" s="30"/>
      <c r="C18" s="31"/>
      <c r="D18" s="32">
        <f t="shared" ref="D18:M18" si="5">SUM(D19:D25)</f>
        <v>274713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274713</v>
      </c>
      <c r="O18" s="45">
        <f t="shared" si="1"/>
        <v>158.51875360646278</v>
      </c>
      <c r="P18" s="10"/>
    </row>
    <row r="19" spans="1:16">
      <c r="A19" s="12"/>
      <c r="B19" s="25">
        <v>331.2</v>
      </c>
      <c r="C19" s="20" t="s">
        <v>19</v>
      </c>
      <c r="D19" s="46">
        <v>51735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51735</v>
      </c>
      <c r="O19" s="47">
        <f t="shared" si="1"/>
        <v>29.852856318522793</v>
      </c>
      <c r="P19" s="9"/>
    </row>
    <row r="20" spans="1:16">
      <c r="A20" s="12"/>
      <c r="B20" s="25">
        <v>334.39</v>
      </c>
      <c r="C20" s="20" t="s">
        <v>66</v>
      </c>
      <c r="D20" s="46">
        <v>23731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6">SUM(D20:M20)</f>
        <v>23731</v>
      </c>
      <c r="O20" s="47">
        <f t="shared" si="1"/>
        <v>13.693594922100404</v>
      </c>
      <c r="P20" s="9"/>
    </row>
    <row r="21" spans="1:16">
      <c r="A21" s="12"/>
      <c r="B21" s="25">
        <v>335.12</v>
      </c>
      <c r="C21" s="20" t="s">
        <v>23</v>
      </c>
      <c r="D21" s="46">
        <v>79182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79182</v>
      </c>
      <c r="O21" s="47">
        <f t="shared" si="1"/>
        <v>45.69070975187536</v>
      </c>
      <c r="P21" s="9"/>
    </row>
    <row r="22" spans="1:16">
      <c r="A22" s="12"/>
      <c r="B22" s="25">
        <v>335.14</v>
      </c>
      <c r="C22" s="20" t="s">
        <v>24</v>
      </c>
      <c r="D22" s="46">
        <v>8394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8394</v>
      </c>
      <c r="O22" s="47">
        <f t="shared" si="1"/>
        <v>4.843623773802654</v>
      </c>
      <c r="P22" s="9"/>
    </row>
    <row r="23" spans="1:16">
      <c r="A23" s="12"/>
      <c r="B23" s="25">
        <v>335.15</v>
      </c>
      <c r="C23" s="20" t="s">
        <v>25</v>
      </c>
      <c r="D23" s="46">
        <v>5585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5585</v>
      </c>
      <c r="O23" s="47">
        <f t="shared" si="1"/>
        <v>3.2227351413733412</v>
      </c>
      <c r="P23" s="9"/>
    </row>
    <row r="24" spans="1:16">
      <c r="A24" s="12"/>
      <c r="B24" s="25">
        <v>335.18</v>
      </c>
      <c r="C24" s="20" t="s">
        <v>26</v>
      </c>
      <c r="D24" s="46">
        <v>104312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104312</v>
      </c>
      <c r="O24" s="47">
        <f t="shared" si="1"/>
        <v>60.191575302942873</v>
      </c>
      <c r="P24" s="9"/>
    </row>
    <row r="25" spans="1:16">
      <c r="A25" s="12"/>
      <c r="B25" s="25">
        <v>335.9</v>
      </c>
      <c r="C25" s="20" t="s">
        <v>27</v>
      </c>
      <c r="D25" s="46">
        <v>1774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1774</v>
      </c>
      <c r="O25" s="47">
        <f t="shared" si="1"/>
        <v>1.0236583958453549</v>
      </c>
      <c r="P25" s="9"/>
    </row>
    <row r="26" spans="1:16" ht="15.75">
      <c r="A26" s="29" t="s">
        <v>33</v>
      </c>
      <c r="B26" s="30"/>
      <c r="C26" s="31"/>
      <c r="D26" s="32">
        <f t="shared" ref="D26:M26" si="7">SUM(D27:D34)</f>
        <v>208561</v>
      </c>
      <c r="E26" s="32">
        <f t="shared" si="7"/>
        <v>0</v>
      </c>
      <c r="F26" s="32">
        <f t="shared" si="7"/>
        <v>0</v>
      </c>
      <c r="G26" s="32">
        <f t="shared" si="7"/>
        <v>0</v>
      </c>
      <c r="H26" s="32">
        <f t="shared" si="7"/>
        <v>0</v>
      </c>
      <c r="I26" s="32">
        <f t="shared" si="7"/>
        <v>921660</v>
      </c>
      <c r="J26" s="32">
        <f t="shared" si="7"/>
        <v>0</v>
      </c>
      <c r="K26" s="32">
        <f t="shared" si="7"/>
        <v>0</v>
      </c>
      <c r="L26" s="32">
        <f t="shared" si="7"/>
        <v>0</v>
      </c>
      <c r="M26" s="32">
        <f t="shared" si="7"/>
        <v>0</v>
      </c>
      <c r="N26" s="32">
        <f>SUM(D26:M26)</f>
        <v>1130221</v>
      </c>
      <c r="O26" s="45">
        <f t="shared" si="1"/>
        <v>652.1759953837277</v>
      </c>
      <c r="P26" s="10"/>
    </row>
    <row r="27" spans="1:16">
      <c r="A27" s="12"/>
      <c r="B27" s="25">
        <v>341.1</v>
      </c>
      <c r="C27" s="20" t="s">
        <v>67</v>
      </c>
      <c r="D27" s="46">
        <v>753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753</v>
      </c>
      <c r="O27" s="47">
        <f t="shared" si="1"/>
        <v>0.43450663589151761</v>
      </c>
      <c r="P27" s="9"/>
    </row>
    <row r="28" spans="1:16">
      <c r="A28" s="12"/>
      <c r="B28" s="25">
        <v>341.9</v>
      </c>
      <c r="C28" s="20" t="s">
        <v>36</v>
      </c>
      <c r="D28" s="46">
        <v>250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4" si="8">SUM(D28:M28)</f>
        <v>250</v>
      </c>
      <c r="O28" s="47">
        <f t="shared" si="1"/>
        <v>0.14425851125216388</v>
      </c>
      <c r="P28" s="9"/>
    </row>
    <row r="29" spans="1:16">
      <c r="A29" s="12"/>
      <c r="B29" s="25">
        <v>343.3</v>
      </c>
      <c r="C29" s="20" t="s">
        <v>37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337552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337552</v>
      </c>
      <c r="O29" s="47">
        <f t="shared" si="1"/>
        <v>194.77899596076168</v>
      </c>
      <c r="P29" s="9"/>
    </row>
    <row r="30" spans="1:16">
      <c r="A30" s="12"/>
      <c r="B30" s="25">
        <v>343.4</v>
      </c>
      <c r="C30" s="20" t="s">
        <v>38</v>
      </c>
      <c r="D30" s="46">
        <v>167699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167699</v>
      </c>
      <c r="O30" s="47">
        <f t="shared" si="1"/>
        <v>96.768032313906517</v>
      </c>
      <c r="P30" s="9"/>
    </row>
    <row r="31" spans="1:16">
      <c r="A31" s="12"/>
      <c r="B31" s="25">
        <v>343.5</v>
      </c>
      <c r="C31" s="20" t="s">
        <v>39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584108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584108</v>
      </c>
      <c r="O31" s="47">
        <f t="shared" si="1"/>
        <v>337.05020196191577</v>
      </c>
      <c r="P31" s="9"/>
    </row>
    <row r="32" spans="1:16">
      <c r="A32" s="12"/>
      <c r="B32" s="25">
        <v>343.8</v>
      </c>
      <c r="C32" s="20" t="s">
        <v>40</v>
      </c>
      <c r="D32" s="46">
        <v>330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330</v>
      </c>
      <c r="O32" s="47">
        <f t="shared" si="1"/>
        <v>0.19042123485285631</v>
      </c>
      <c r="P32" s="9"/>
    </row>
    <row r="33" spans="1:119">
      <c r="A33" s="12"/>
      <c r="B33" s="25">
        <v>347.2</v>
      </c>
      <c r="C33" s="20" t="s">
        <v>68</v>
      </c>
      <c r="D33" s="46">
        <v>7312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7312</v>
      </c>
      <c r="O33" s="47">
        <f t="shared" si="1"/>
        <v>4.2192729371032893</v>
      </c>
      <c r="P33" s="9"/>
    </row>
    <row r="34" spans="1:119">
      <c r="A34" s="12"/>
      <c r="B34" s="25">
        <v>349</v>
      </c>
      <c r="C34" s="20" t="s">
        <v>1</v>
      </c>
      <c r="D34" s="46">
        <v>32217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32217</v>
      </c>
      <c r="O34" s="47">
        <f t="shared" si="1"/>
        <v>18.590305828043853</v>
      </c>
      <c r="P34" s="9"/>
    </row>
    <row r="35" spans="1:119" ht="15.75">
      <c r="A35" s="29" t="s">
        <v>34</v>
      </c>
      <c r="B35" s="30"/>
      <c r="C35" s="31"/>
      <c r="D35" s="32">
        <f t="shared" ref="D35:M35" si="9">SUM(D36:D37)</f>
        <v>35067</v>
      </c>
      <c r="E35" s="32">
        <f t="shared" si="9"/>
        <v>0</v>
      </c>
      <c r="F35" s="32">
        <f t="shared" si="9"/>
        <v>0</v>
      </c>
      <c r="G35" s="32">
        <f t="shared" si="9"/>
        <v>0</v>
      </c>
      <c r="H35" s="32">
        <f t="shared" si="9"/>
        <v>0</v>
      </c>
      <c r="I35" s="32">
        <f t="shared" si="9"/>
        <v>0</v>
      </c>
      <c r="J35" s="32">
        <f t="shared" si="9"/>
        <v>0</v>
      </c>
      <c r="K35" s="32">
        <f t="shared" si="9"/>
        <v>0</v>
      </c>
      <c r="L35" s="32">
        <f t="shared" si="9"/>
        <v>0</v>
      </c>
      <c r="M35" s="32">
        <f t="shared" si="9"/>
        <v>0</v>
      </c>
      <c r="N35" s="32">
        <f t="shared" ref="N35:N45" si="10">SUM(D35:M35)</f>
        <v>35067</v>
      </c>
      <c r="O35" s="45">
        <f t="shared" si="1"/>
        <v>20.234852856318522</v>
      </c>
      <c r="P35" s="10"/>
    </row>
    <row r="36" spans="1:119">
      <c r="A36" s="13"/>
      <c r="B36" s="39">
        <v>351.9</v>
      </c>
      <c r="C36" s="21" t="s">
        <v>45</v>
      </c>
      <c r="D36" s="46">
        <v>28307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28307</v>
      </c>
      <c r="O36" s="47">
        <f t="shared" si="1"/>
        <v>16.334102712060012</v>
      </c>
      <c r="P36" s="9"/>
    </row>
    <row r="37" spans="1:119">
      <c r="A37" s="13"/>
      <c r="B37" s="39">
        <v>359</v>
      </c>
      <c r="C37" s="21" t="s">
        <v>44</v>
      </c>
      <c r="D37" s="46">
        <v>6760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6760</v>
      </c>
      <c r="O37" s="47">
        <f t="shared" si="1"/>
        <v>3.9007501442585113</v>
      </c>
      <c r="P37" s="9"/>
    </row>
    <row r="38" spans="1:119" ht="15.75">
      <c r="A38" s="29" t="s">
        <v>4</v>
      </c>
      <c r="B38" s="30"/>
      <c r="C38" s="31"/>
      <c r="D38" s="32">
        <f t="shared" ref="D38:M38" si="11">SUM(D39:D41)</f>
        <v>109388</v>
      </c>
      <c r="E38" s="32">
        <f t="shared" si="11"/>
        <v>16571</v>
      </c>
      <c r="F38" s="32">
        <f t="shared" si="11"/>
        <v>0</v>
      </c>
      <c r="G38" s="32">
        <f t="shared" si="11"/>
        <v>0</v>
      </c>
      <c r="H38" s="32">
        <f t="shared" si="11"/>
        <v>0</v>
      </c>
      <c r="I38" s="32">
        <f t="shared" si="11"/>
        <v>53237</v>
      </c>
      <c r="J38" s="32">
        <f t="shared" si="11"/>
        <v>0</v>
      </c>
      <c r="K38" s="32">
        <f t="shared" si="11"/>
        <v>214493</v>
      </c>
      <c r="L38" s="32">
        <f t="shared" si="11"/>
        <v>0</v>
      </c>
      <c r="M38" s="32">
        <f t="shared" si="11"/>
        <v>0</v>
      </c>
      <c r="N38" s="32">
        <f t="shared" si="10"/>
        <v>393689</v>
      </c>
      <c r="O38" s="45">
        <f t="shared" si="1"/>
        <v>227.17195614541257</v>
      </c>
      <c r="P38" s="10"/>
    </row>
    <row r="39" spans="1:119">
      <c r="A39" s="12"/>
      <c r="B39" s="25">
        <v>361.1</v>
      </c>
      <c r="C39" s="20" t="s">
        <v>46</v>
      </c>
      <c r="D39" s="46">
        <v>83343</v>
      </c>
      <c r="E39" s="46">
        <v>16571</v>
      </c>
      <c r="F39" s="46">
        <v>0</v>
      </c>
      <c r="G39" s="46">
        <v>0</v>
      </c>
      <c r="H39" s="46">
        <v>0</v>
      </c>
      <c r="I39" s="46">
        <v>52516</v>
      </c>
      <c r="J39" s="46">
        <v>0</v>
      </c>
      <c r="K39" s="46">
        <v>141575</v>
      </c>
      <c r="L39" s="46">
        <v>0</v>
      </c>
      <c r="M39" s="46">
        <v>0</v>
      </c>
      <c r="N39" s="46">
        <f t="shared" si="10"/>
        <v>294005</v>
      </c>
      <c r="O39" s="47">
        <f t="shared" si="1"/>
        <v>169.65089440276975</v>
      </c>
      <c r="P39" s="9"/>
    </row>
    <row r="40" spans="1:119">
      <c r="A40" s="12"/>
      <c r="B40" s="25">
        <v>368</v>
      </c>
      <c r="C40" s="20" t="s">
        <v>47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72918</v>
      </c>
      <c r="L40" s="46">
        <v>0</v>
      </c>
      <c r="M40" s="46">
        <v>0</v>
      </c>
      <c r="N40" s="46">
        <f t="shared" si="10"/>
        <v>72918</v>
      </c>
      <c r="O40" s="47">
        <f t="shared" si="1"/>
        <v>42.07616849394114</v>
      </c>
      <c r="P40" s="9"/>
    </row>
    <row r="41" spans="1:119">
      <c r="A41" s="12"/>
      <c r="B41" s="25">
        <v>369.9</v>
      </c>
      <c r="C41" s="20" t="s">
        <v>48</v>
      </c>
      <c r="D41" s="46">
        <v>26045</v>
      </c>
      <c r="E41" s="46">
        <v>0</v>
      </c>
      <c r="F41" s="46">
        <v>0</v>
      </c>
      <c r="G41" s="46">
        <v>0</v>
      </c>
      <c r="H41" s="46">
        <v>0</v>
      </c>
      <c r="I41" s="46">
        <v>721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26766</v>
      </c>
      <c r="O41" s="47">
        <f t="shared" si="1"/>
        <v>15.444893248701673</v>
      </c>
      <c r="P41" s="9"/>
    </row>
    <row r="42" spans="1:119" ht="15.75">
      <c r="A42" s="29" t="s">
        <v>35</v>
      </c>
      <c r="B42" s="30"/>
      <c r="C42" s="31"/>
      <c r="D42" s="32">
        <f t="shared" ref="D42:M42" si="12">SUM(D43:D44)</f>
        <v>0</v>
      </c>
      <c r="E42" s="32">
        <f t="shared" si="12"/>
        <v>0</v>
      </c>
      <c r="F42" s="32">
        <f t="shared" si="12"/>
        <v>0</v>
      </c>
      <c r="G42" s="32">
        <f t="shared" si="12"/>
        <v>0</v>
      </c>
      <c r="H42" s="32">
        <f t="shared" si="12"/>
        <v>0</v>
      </c>
      <c r="I42" s="32">
        <f t="shared" si="12"/>
        <v>469169</v>
      </c>
      <c r="J42" s="32">
        <f t="shared" si="12"/>
        <v>0</v>
      </c>
      <c r="K42" s="32">
        <f t="shared" si="12"/>
        <v>0</v>
      </c>
      <c r="L42" s="32">
        <f t="shared" si="12"/>
        <v>0</v>
      </c>
      <c r="M42" s="32">
        <f t="shared" si="12"/>
        <v>0</v>
      </c>
      <c r="N42" s="32">
        <f t="shared" si="10"/>
        <v>469169</v>
      </c>
      <c r="O42" s="45">
        <f t="shared" si="1"/>
        <v>270.72648586266592</v>
      </c>
      <c r="P42" s="9"/>
    </row>
    <row r="43" spans="1:119">
      <c r="A43" s="12"/>
      <c r="B43" s="25">
        <v>389.2</v>
      </c>
      <c r="C43" s="20" t="s">
        <v>49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459914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459914</v>
      </c>
      <c r="O43" s="47">
        <f t="shared" si="1"/>
        <v>265.38603577611082</v>
      </c>
      <c r="P43" s="9"/>
    </row>
    <row r="44" spans="1:119" ht="15.75" thickBot="1">
      <c r="A44" s="12"/>
      <c r="B44" s="25">
        <v>389.8</v>
      </c>
      <c r="C44" s="20" t="s">
        <v>51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9255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9255</v>
      </c>
      <c r="O44" s="47">
        <f t="shared" si="1"/>
        <v>5.3404500865551068</v>
      </c>
      <c r="P44" s="9"/>
    </row>
    <row r="45" spans="1:119" ht="16.5" thickBot="1">
      <c r="A45" s="14" t="s">
        <v>42</v>
      </c>
      <c r="B45" s="23"/>
      <c r="C45" s="22"/>
      <c r="D45" s="15">
        <f t="shared" ref="D45:M45" si="13">SUM(D5,D14,D18,D26,D35,D38,D42)</f>
        <v>2665177</v>
      </c>
      <c r="E45" s="15">
        <f t="shared" si="13"/>
        <v>220265</v>
      </c>
      <c r="F45" s="15">
        <f t="shared" si="13"/>
        <v>0</v>
      </c>
      <c r="G45" s="15">
        <f t="shared" si="13"/>
        <v>0</v>
      </c>
      <c r="H45" s="15">
        <f t="shared" si="13"/>
        <v>0</v>
      </c>
      <c r="I45" s="15">
        <f t="shared" si="13"/>
        <v>1444066</v>
      </c>
      <c r="J45" s="15">
        <f t="shared" si="13"/>
        <v>0</v>
      </c>
      <c r="K45" s="15">
        <f t="shared" si="13"/>
        <v>303638</v>
      </c>
      <c r="L45" s="15">
        <f t="shared" si="13"/>
        <v>0</v>
      </c>
      <c r="M45" s="15">
        <f t="shared" si="13"/>
        <v>0</v>
      </c>
      <c r="N45" s="15">
        <f t="shared" si="10"/>
        <v>4633146</v>
      </c>
      <c r="O45" s="38">
        <f t="shared" si="1"/>
        <v>2673.4829774956725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40"/>
      <c r="B47" s="41"/>
      <c r="C47" s="41"/>
      <c r="D47" s="42"/>
      <c r="E47" s="42"/>
      <c r="F47" s="42"/>
      <c r="G47" s="42"/>
      <c r="H47" s="42"/>
      <c r="I47" s="42"/>
      <c r="J47" s="42"/>
      <c r="K47" s="42"/>
      <c r="L47" s="121" t="s">
        <v>69</v>
      </c>
      <c r="M47" s="121"/>
      <c r="N47" s="121"/>
      <c r="O47" s="43">
        <v>1733</v>
      </c>
    </row>
    <row r="48" spans="1:119">
      <c r="A48" s="122"/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100"/>
    </row>
    <row r="49" spans="1:15" ht="15.75" thickBot="1">
      <c r="A49" s="123" t="s">
        <v>70</v>
      </c>
      <c r="B49" s="102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3"/>
    </row>
  </sheetData>
  <mergeCells count="10">
    <mergeCell ref="L47:N47"/>
    <mergeCell ref="A48:O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50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60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43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52</v>
      </c>
      <c r="B3" s="111"/>
      <c r="C3" s="112"/>
      <c r="D3" s="131" t="s">
        <v>29</v>
      </c>
      <c r="E3" s="132"/>
      <c r="F3" s="132"/>
      <c r="G3" s="132"/>
      <c r="H3" s="133"/>
      <c r="I3" s="131" t="s">
        <v>30</v>
      </c>
      <c r="J3" s="133"/>
      <c r="K3" s="131" t="s">
        <v>32</v>
      </c>
      <c r="L3" s="133"/>
      <c r="M3" s="36"/>
      <c r="N3" s="37"/>
      <c r="O3" s="134" t="s">
        <v>57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53</v>
      </c>
      <c r="F4" s="34" t="s">
        <v>54</v>
      </c>
      <c r="G4" s="34" t="s">
        <v>55</v>
      </c>
      <c r="H4" s="34" t="s">
        <v>6</v>
      </c>
      <c r="I4" s="34" t="s">
        <v>7</v>
      </c>
      <c r="J4" s="35" t="s">
        <v>56</v>
      </c>
      <c r="K4" s="35" t="s">
        <v>8</v>
      </c>
      <c r="L4" s="35" t="s">
        <v>9</v>
      </c>
      <c r="M4" s="35" t="s">
        <v>10</v>
      </c>
      <c r="N4" s="35" t="s">
        <v>31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1289999</v>
      </c>
      <c r="E5" s="27">
        <f t="shared" si="0"/>
        <v>189629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64665</v>
      </c>
      <c r="L5" s="27">
        <f t="shared" si="0"/>
        <v>0</v>
      </c>
      <c r="M5" s="27">
        <f t="shared" si="0"/>
        <v>0</v>
      </c>
      <c r="N5" s="28">
        <f>SUM(D5:M5)</f>
        <v>1544293</v>
      </c>
      <c r="O5" s="33">
        <f t="shared" ref="O5:O46" si="1">(N5/O$48)</f>
        <v>763.36777063766681</v>
      </c>
      <c r="P5" s="6"/>
    </row>
    <row r="6" spans="1:133">
      <c r="A6" s="12"/>
      <c r="B6" s="25">
        <v>311</v>
      </c>
      <c r="C6" s="20" t="s">
        <v>3</v>
      </c>
      <c r="D6" s="46">
        <v>743686</v>
      </c>
      <c r="E6" s="46">
        <v>189629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933315</v>
      </c>
      <c r="O6" s="47">
        <f t="shared" si="1"/>
        <v>461.35195254572415</v>
      </c>
      <c r="P6" s="9"/>
    </row>
    <row r="7" spans="1:133">
      <c r="A7" s="12"/>
      <c r="B7" s="25">
        <v>312.10000000000002</v>
      </c>
      <c r="C7" s="20" t="s">
        <v>11</v>
      </c>
      <c r="D7" s="46">
        <v>314637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314637</v>
      </c>
      <c r="O7" s="47">
        <f t="shared" si="1"/>
        <v>155.52990608007909</v>
      </c>
      <c r="P7" s="9"/>
    </row>
    <row r="8" spans="1:133">
      <c r="A8" s="12"/>
      <c r="B8" s="25">
        <v>312.3</v>
      </c>
      <c r="C8" s="20" t="s">
        <v>12</v>
      </c>
      <c r="D8" s="46">
        <v>56843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56843</v>
      </c>
      <c r="O8" s="47">
        <f t="shared" si="1"/>
        <v>28.098368759268414</v>
      </c>
      <c r="P8" s="9"/>
    </row>
    <row r="9" spans="1:133">
      <c r="A9" s="12"/>
      <c r="B9" s="25">
        <v>312.51</v>
      </c>
      <c r="C9" s="20" t="s">
        <v>59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64665</v>
      </c>
      <c r="L9" s="46">
        <v>0</v>
      </c>
      <c r="M9" s="46">
        <v>0</v>
      </c>
      <c r="N9" s="46">
        <f>SUM(D9:M9)</f>
        <v>64665</v>
      </c>
      <c r="O9" s="47">
        <f t="shared" si="1"/>
        <v>31.964903608502226</v>
      </c>
      <c r="P9" s="9"/>
    </row>
    <row r="10" spans="1:133">
      <c r="A10" s="12"/>
      <c r="B10" s="25">
        <v>314.89999999999998</v>
      </c>
      <c r="C10" s="20" t="s">
        <v>13</v>
      </c>
      <c r="D10" s="46">
        <v>13273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13273</v>
      </c>
      <c r="O10" s="47">
        <f t="shared" si="1"/>
        <v>6.5610479485912014</v>
      </c>
      <c r="P10" s="9"/>
    </row>
    <row r="11" spans="1:133">
      <c r="A11" s="12"/>
      <c r="B11" s="25">
        <v>315</v>
      </c>
      <c r="C11" s="20" t="s">
        <v>14</v>
      </c>
      <c r="D11" s="46">
        <v>130753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130753</v>
      </c>
      <c r="O11" s="47">
        <f t="shared" si="1"/>
        <v>64.633217993079583</v>
      </c>
      <c r="P11" s="9"/>
    </row>
    <row r="12" spans="1:133">
      <c r="A12" s="12"/>
      <c r="B12" s="25">
        <v>316</v>
      </c>
      <c r="C12" s="20" t="s">
        <v>15</v>
      </c>
      <c r="D12" s="46">
        <v>30807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30807</v>
      </c>
      <c r="O12" s="47">
        <f t="shared" si="1"/>
        <v>15.228373702422145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SUM(D14:D16)</f>
        <v>511522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511522</v>
      </c>
      <c r="O13" s="45">
        <f t="shared" si="1"/>
        <v>252.85318833415718</v>
      </c>
      <c r="P13" s="10"/>
    </row>
    <row r="14" spans="1:133">
      <c r="A14" s="12"/>
      <c r="B14" s="25">
        <v>322</v>
      </c>
      <c r="C14" s="20" t="s">
        <v>0</v>
      </c>
      <c r="D14" s="46">
        <v>62442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62442</v>
      </c>
      <c r="O14" s="47">
        <f t="shared" si="1"/>
        <v>30.866040533860602</v>
      </c>
      <c r="P14" s="9"/>
    </row>
    <row r="15" spans="1:133">
      <c r="A15" s="12"/>
      <c r="B15" s="25">
        <v>323.10000000000002</v>
      </c>
      <c r="C15" s="20" t="s">
        <v>17</v>
      </c>
      <c r="D15" s="46">
        <v>434495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434495</v>
      </c>
      <c r="O15" s="47">
        <f t="shared" si="1"/>
        <v>214.77755808205634</v>
      </c>
      <c r="P15" s="9"/>
    </row>
    <row r="16" spans="1:133">
      <c r="A16" s="12"/>
      <c r="B16" s="25">
        <v>329</v>
      </c>
      <c r="C16" s="20" t="s">
        <v>18</v>
      </c>
      <c r="D16" s="46">
        <v>14585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14585</v>
      </c>
      <c r="O16" s="47">
        <f t="shared" si="1"/>
        <v>7.2095897182402373</v>
      </c>
      <c r="P16" s="9"/>
    </row>
    <row r="17" spans="1:16" ht="15.75">
      <c r="A17" s="29" t="s">
        <v>20</v>
      </c>
      <c r="B17" s="30"/>
      <c r="C17" s="31"/>
      <c r="D17" s="32">
        <f t="shared" ref="D17:M17" si="4">SUM(D18:D26)</f>
        <v>258005</v>
      </c>
      <c r="E17" s="32">
        <f t="shared" si="4"/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>SUM(D17:M17)</f>
        <v>258005</v>
      </c>
      <c r="O17" s="45">
        <f t="shared" si="1"/>
        <v>127.53583786455759</v>
      </c>
      <c r="P17" s="10"/>
    </row>
    <row r="18" spans="1:16">
      <c r="A18" s="12"/>
      <c r="B18" s="25">
        <v>331.2</v>
      </c>
      <c r="C18" s="20" t="s">
        <v>19</v>
      </c>
      <c r="D18" s="46">
        <v>1277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5" si="5">SUM(D18:M18)</f>
        <v>1277</v>
      </c>
      <c r="O18" s="47">
        <f t="shared" si="1"/>
        <v>0.63124073158675231</v>
      </c>
      <c r="P18" s="9"/>
    </row>
    <row r="19" spans="1:16">
      <c r="A19" s="12"/>
      <c r="B19" s="25">
        <v>331.39</v>
      </c>
      <c r="C19" s="20" t="s">
        <v>21</v>
      </c>
      <c r="D19" s="46">
        <v>15187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15187</v>
      </c>
      <c r="O19" s="47">
        <f t="shared" si="1"/>
        <v>7.5071675729115173</v>
      </c>
      <c r="P19" s="9"/>
    </row>
    <row r="20" spans="1:16">
      <c r="A20" s="12"/>
      <c r="B20" s="25">
        <v>334.36</v>
      </c>
      <c r="C20" s="20" t="s">
        <v>22</v>
      </c>
      <c r="D20" s="46">
        <v>31221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31221</v>
      </c>
      <c r="O20" s="47">
        <f t="shared" si="1"/>
        <v>15.433020266930301</v>
      </c>
      <c r="P20" s="9"/>
    </row>
    <row r="21" spans="1:16">
      <c r="A21" s="12"/>
      <c r="B21" s="25">
        <v>335.12</v>
      </c>
      <c r="C21" s="20" t="s">
        <v>23</v>
      </c>
      <c r="D21" s="46">
        <v>79431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79431</v>
      </c>
      <c r="O21" s="47">
        <f t="shared" si="1"/>
        <v>39.263964409293131</v>
      </c>
      <c r="P21" s="9"/>
    </row>
    <row r="22" spans="1:16">
      <c r="A22" s="12"/>
      <c r="B22" s="25">
        <v>335.14</v>
      </c>
      <c r="C22" s="20" t="s">
        <v>24</v>
      </c>
      <c r="D22" s="46">
        <v>8551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8551</v>
      </c>
      <c r="O22" s="47">
        <f t="shared" si="1"/>
        <v>4.2268907563025211</v>
      </c>
      <c r="P22" s="9"/>
    </row>
    <row r="23" spans="1:16">
      <c r="A23" s="12"/>
      <c r="B23" s="25">
        <v>335.15</v>
      </c>
      <c r="C23" s="20" t="s">
        <v>25</v>
      </c>
      <c r="D23" s="46">
        <v>4706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4706</v>
      </c>
      <c r="O23" s="47">
        <f t="shared" si="1"/>
        <v>2.3262481463173503</v>
      </c>
      <c r="P23" s="9"/>
    </row>
    <row r="24" spans="1:16">
      <c r="A24" s="12"/>
      <c r="B24" s="25">
        <v>335.18</v>
      </c>
      <c r="C24" s="20" t="s">
        <v>26</v>
      </c>
      <c r="D24" s="46">
        <v>108785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108785</v>
      </c>
      <c r="O24" s="47">
        <f t="shared" si="1"/>
        <v>53.774097874443896</v>
      </c>
      <c r="P24" s="9"/>
    </row>
    <row r="25" spans="1:16">
      <c r="A25" s="12"/>
      <c r="B25" s="25">
        <v>335.9</v>
      </c>
      <c r="C25" s="20" t="s">
        <v>27</v>
      </c>
      <c r="D25" s="46">
        <v>1847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1847</v>
      </c>
      <c r="O25" s="47">
        <f t="shared" si="1"/>
        <v>0.91300049431537322</v>
      </c>
      <c r="P25" s="9"/>
    </row>
    <row r="26" spans="1:16">
      <c r="A26" s="12"/>
      <c r="B26" s="25">
        <v>337.7</v>
      </c>
      <c r="C26" s="20" t="s">
        <v>28</v>
      </c>
      <c r="D26" s="46">
        <v>7000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46" si="6">SUM(D26:M26)</f>
        <v>7000</v>
      </c>
      <c r="O26" s="47">
        <f t="shared" si="1"/>
        <v>3.4602076124567476</v>
      </c>
      <c r="P26" s="9"/>
    </row>
    <row r="27" spans="1:16" ht="15.75">
      <c r="A27" s="29" t="s">
        <v>33</v>
      </c>
      <c r="B27" s="30"/>
      <c r="C27" s="31"/>
      <c r="D27" s="32">
        <f t="shared" ref="D27:M27" si="7">SUM(D28:D34)</f>
        <v>189383</v>
      </c>
      <c r="E27" s="32">
        <f t="shared" si="7"/>
        <v>0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903690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 t="shared" si="6"/>
        <v>1093073</v>
      </c>
      <c r="O27" s="45">
        <f t="shared" si="1"/>
        <v>540.32278793870489</v>
      </c>
      <c r="P27" s="10"/>
    </row>
    <row r="28" spans="1:16">
      <c r="A28" s="12"/>
      <c r="B28" s="25">
        <v>341.9</v>
      </c>
      <c r="C28" s="20" t="s">
        <v>36</v>
      </c>
      <c r="D28" s="46">
        <v>1351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1351</v>
      </c>
      <c r="O28" s="47">
        <f t="shared" si="1"/>
        <v>0.66782006920415227</v>
      </c>
      <c r="P28" s="9"/>
    </row>
    <row r="29" spans="1:16">
      <c r="A29" s="12"/>
      <c r="B29" s="25">
        <v>343.3</v>
      </c>
      <c r="C29" s="20" t="s">
        <v>37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334296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334296</v>
      </c>
      <c r="O29" s="47">
        <f t="shared" si="1"/>
        <v>165.24765200197726</v>
      </c>
      <c r="P29" s="9"/>
    </row>
    <row r="30" spans="1:16">
      <c r="A30" s="12"/>
      <c r="B30" s="25">
        <v>343.4</v>
      </c>
      <c r="C30" s="20" t="s">
        <v>38</v>
      </c>
      <c r="D30" s="46">
        <v>165470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165470</v>
      </c>
      <c r="O30" s="47">
        <f t="shared" si="1"/>
        <v>81.794364804745427</v>
      </c>
      <c r="P30" s="9"/>
    </row>
    <row r="31" spans="1:16">
      <c r="A31" s="12"/>
      <c r="B31" s="25">
        <v>343.5</v>
      </c>
      <c r="C31" s="20" t="s">
        <v>39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569394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569394</v>
      </c>
      <c r="O31" s="47">
        <f t="shared" si="1"/>
        <v>281.46020761245677</v>
      </c>
      <c r="P31" s="9"/>
    </row>
    <row r="32" spans="1:16">
      <c r="A32" s="12"/>
      <c r="B32" s="25">
        <v>343.8</v>
      </c>
      <c r="C32" s="20" t="s">
        <v>40</v>
      </c>
      <c r="D32" s="46">
        <v>2754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2754</v>
      </c>
      <c r="O32" s="47">
        <f t="shared" si="1"/>
        <v>1.3613445378151261</v>
      </c>
      <c r="P32" s="9"/>
    </row>
    <row r="33" spans="1:119">
      <c r="A33" s="12"/>
      <c r="B33" s="25">
        <v>347.9</v>
      </c>
      <c r="C33" s="20" t="s">
        <v>41</v>
      </c>
      <c r="D33" s="46">
        <v>5757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5757</v>
      </c>
      <c r="O33" s="47">
        <f t="shared" si="1"/>
        <v>2.8457736035590706</v>
      </c>
      <c r="P33" s="9"/>
    </row>
    <row r="34" spans="1:119">
      <c r="A34" s="12"/>
      <c r="B34" s="25">
        <v>349</v>
      </c>
      <c r="C34" s="20" t="s">
        <v>1</v>
      </c>
      <c r="D34" s="46">
        <v>14051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14051</v>
      </c>
      <c r="O34" s="47">
        <f t="shared" si="1"/>
        <v>6.9456253089471085</v>
      </c>
      <c r="P34" s="9"/>
    </row>
    <row r="35" spans="1:119" ht="15.75">
      <c r="A35" s="29" t="s">
        <v>34</v>
      </c>
      <c r="B35" s="30"/>
      <c r="C35" s="31"/>
      <c r="D35" s="32">
        <f t="shared" ref="D35:M35" si="8">SUM(D36:D37)</f>
        <v>23529</v>
      </c>
      <c r="E35" s="32">
        <f t="shared" si="8"/>
        <v>0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0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 t="shared" si="6"/>
        <v>23529</v>
      </c>
      <c r="O35" s="45">
        <f t="shared" si="1"/>
        <v>11.630746416213544</v>
      </c>
      <c r="P35" s="10"/>
    </row>
    <row r="36" spans="1:119">
      <c r="A36" s="13"/>
      <c r="B36" s="39">
        <v>351.9</v>
      </c>
      <c r="C36" s="21" t="s">
        <v>45</v>
      </c>
      <c r="D36" s="46">
        <v>21090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21090</v>
      </c>
      <c r="O36" s="47">
        <f t="shared" si="1"/>
        <v>10.425111220958971</v>
      </c>
      <c r="P36" s="9"/>
    </row>
    <row r="37" spans="1:119">
      <c r="A37" s="13"/>
      <c r="B37" s="39">
        <v>359</v>
      </c>
      <c r="C37" s="21" t="s">
        <v>44</v>
      </c>
      <c r="D37" s="46">
        <v>2439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2439</v>
      </c>
      <c r="O37" s="47">
        <f t="shared" si="1"/>
        <v>1.2056351952545725</v>
      </c>
      <c r="P37" s="9"/>
    </row>
    <row r="38" spans="1:119" ht="15.75">
      <c r="A38" s="29" t="s">
        <v>4</v>
      </c>
      <c r="B38" s="30"/>
      <c r="C38" s="31"/>
      <c r="D38" s="32">
        <f t="shared" ref="D38:M38" si="9">SUM(D39:D41)</f>
        <v>79130</v>
      </c>
      <c r="E38" s="32">
        <f t="shared" si="9"/>
        <v>13041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63201</v>
      </c>
      <c r="J38" s="32">
        <f t="shared" si="9"/>
        <v>0</v>
      </c>
      <c r="K38" s="32">
        <f t="shared" si="9"/>
        <v>65195</v>
      </c>
      <c r="L38" s="32">
        <f t="shared" si="9"/>
        <v>0</v>
      </c>
      <c r="M38" s="32">
        <f t="shared" si="9"/>
        <v>0</v>
      </c>
      <c r="N38" s="32">
        <f t="shared" si="6"/>
        <v>220567</v>
      </c>
      <c r="O38" s="45">
        <f t="shared" si="1"/>
        <v>109.02965892239249</v>
      </c>
      <c r="P38" s="10"/>
    </row>
    <row r="39" spans="1:119">
      <c r="A39" s="12"/>
      <c r="B39" s="25">
        <v>361.1</v>
      </c>
      <c r="C39" s="20" t="s">
        <v>46</v>
      </c>
      <c r="D39" s="46">
        <v>57840</v>
      </c>
      <c r="E39" s="46">
        <v>12041</v>
      </c>
      <c r="F39" s="46">
        <v>0</v>
      </c>
      <c r="G39" s="46">
        <v>0</v>
      </c>
      <c r="H39" s="46">
        <v>0</v>
      </c>
      <c r="I39" s="46">
        <v>63098</v>
      </c>
      <c r="J39" s="46">
        <v>0</v>
      </c>
      <c r="K39" s="46">
        <v>19249</v>
      </c>
      <c r="L39" s="46">
        <v>0</v>
      </c>
      <c r="M39" s="46">
        <v>0</v>
      </c>
      <c r="N39" s="46">
        <f t="shared" si="6"/>
        <v>152228</v>
      </c>
      <c r="O39" s="47">
        <f t="shared" si="1"/>
        <v>75.248640632723678</v>
      </c>
      <c r="P39" s="9"/>
    </row>
    <row r="40" spans="1:119">
      <c r="A40" s="12"/>
      <c r="B40" s="25">
        <v>368</v>
      </c>
      <c r="C40" s="20" t="s">
        <v>47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45946</v>
      </c>
      <c r="L40" s="46">
        <v>0</v>
      </c>
      <c r="M40" s="46">
        <v>0</v>
      </c>
      <c r="N40" s="46">
        <f t="shared" si="6"/>
        <v>45946</v>
      </c>
      <c r="O40" s="47">
        <f t="shared" si="1"/>
        <v>22.711814137419672</v>
      </c>
      <c r="P40" s="9"/>
    </row>
    <row r="41" spans="1:119">
      <c r="A41" s="12"/>
      <c r="B41" s="25">
        <v>369.9</v>
      </c>
      <c r="C41" s="20" t="s">
        <v>48</v>
      </c>
      <c r="D41" s="46">
        <v>21290</v>
      </c>
      <c r="E41" s="46">
        <v>1000</v>
      </c>
      <c r="F41" s="46">
        <v>0</v>
      </c>
      <c r="G41" s="46">
        <v>0</v>
      </c>
      <c r="H41" s="46">
        <v>0</v>
      </c>
      <c r="I41" s="46">
        <v>103</v>
      </c>
      <c r="J41" s="46">
        <v>0</v>
      </c>
      <c r="K41" s="46">
        <v>0</v>
      </c>
      <c r="L41" s="46">
        <v>0</v>
      </c>
      <c r="M41" s="46">
        <v>0</v>
      </c>
      <c r="N41" s="46">
        <f t="shared" si="6"/>
        <v>22393</v>
      </c>
      <c r="O41" s="47">
        <f t="shared" si="1"/>
        <v>11.069204152249135</v>
      </c>
      <c r="P41" s="9"/>
    </row>
    <row r="42" spans="1:119" ht="15.75">
      <c r="A42" s="29" t="s">
        <v>35</v>
      </c>
      <c r="B42" s="30"/>
      <c r="C42" s="31"/>
      <c r="D42" s="32">
        <f t="shared" ref="D42:M42" si="10">SUM(D43:D45)</f>
        <v>0</v>
      </c>
      <c r="E42" s="32">
        <f t="shared" si="10"/>
        <v>0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514595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 t="shared" si="6"/>
        <v>514595</v>
      </c>
      <c r="O42" s="45">
        <f t="shared" si="1"/>
        <v>254.37221947602569</v>
      </c>
      <c r="P42" s="9"/>
    </row>
    <row r="43" spans="1:119">
      <c r="A43" s="12"/>
      <c r="B43" s="25">
        <v>389.2</v>
      </c>
      <c r="C43" s="20" t="s">
        <v>49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167470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6"/>
        <v>167470</v>
      </c>
      <c r="O43" s="47">
        <f t="shared" si="1"/>
        <v>82.782995551161648</v>
      </c>
      <c r="P43" s="9"/>
    </row>
    <row r="44" spans="1:119">
      <c r="A44" s="12"/>
      <c r="B44" s="25">
        <v>389.3</v>
      </c>
      <c r="C44" s="20" t="s">
        <v>50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330004</v>
      </c>
      <c r="J44" s="46">
        <v>0</v>
      </c>
      <c r="K44" s="46">
        <v>0</v>
      </c>
      <c r="L44" s="46">
        <v>0</v>
      </c>
      <c r="M44" s="46">
        <v>0</v>
      </c>
      <c r="N44" s="46">
        <f t="shared" si="6"/>
        <v>330004</v>
      </c>
      <c r="O44" s="47">
        <f t="shared" si="1"/>
        <v>163.12605042016807</v>
      </c>
      <c r="P44" s="9"/>
    </row>
    <row r="45" spans="1:119" ht="15.75" thickBot="1">
      <c r="A45" s="12"/>
      <c r="B45" s="25">
        <v>389.8</v>
      </c>
      <c r="C45" s="20" t="s">
        <v>51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17121</v>
      </c>
      <c r="J45" s="46">
        <v>0</v>
      </c>
      <c r="K45" s="46">
        <v>0</v>
      </c>
      <c r="L45" s="46">
        <v>0</v>
      </c>
      <c r="M45" s="46">
        <v>0</v>
      </c>
      <c r="N45" s="46">
        <f t="shared" si="6"/>
        <v>17121</v>
      </c>
      <c r="O45" s="47">
        <f t="shared" si="1"/>
        <v>8.4631735046959964</v>
      </c>
      <c r="P45" s="9"/>
    </row>
    <row r="46" spans="1:119" ht="16.5" thickBot="1">
      <c r="A46" s="14" t="s">
        <v>42</v>
      </c>
      <c r="B46" s="23"/>
      <c r="C46" s="22"/>
      <c r="D46" s="15">
        <f t="shared" ref="D46:M46" si="11">SUM(D5,D13,D17,D27,D35,D38,D42)</f>
        <v>2351568</v>
      </c>
      <c r="E46" s="15">
        <f t="shared" si="11"/>
        <v>202670</v>
      </c>
      <c r="F46" s="15">
        <f t="shared" si="11"/>
        <v>0</v>
      </c>
      <c r="G46" s="15">
        <f t="shared" si="11"/>
        <v>0</v>
      </c>
      <c r="H46" s="15">
        <f t="shared" si="11"/>
        <v>0</v>
      </c>
      <c r="I46" s="15">
        <f t="shared" si="11"/>
        <v>1481486</v>
      </c>
      <c r="J46" s="15">
        <f t="shared" si="11"/>
        <v>0</v>
      </c>
      <c r="K46" s="15">
        <f t="shared" si="11"/>
        <v>129860</v>
      </c>
      <c r="L46" s="15">
        <f t="shared" si="11"/>
        <v>0</v>
      </c>
      <c r="M46" s="15">
        <f t="shared" si="11"/>
        <v>0</v>
      </c>
      <c r="N46" s="15">
        <f t="shared" si="6"/>
        <v>4165584</v>
      </c>
      <c r="O46" s="38">
        <f t="shared" si="1"/>
        <v>2059.1122095897181</v>
      </c>
      <c r="P46" s="6"/>
      <c r="Q46" s="2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</row>
    <row r="47" spans="1:119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9"/>
    </row>
    <row r="48" spans="1:119">
      <c r="A48" s="40"/>
      <c r="B48" s="41"/>
      <c r="C48" s="41"/>
      <c r="D48" s="42"/>
      <c r="E48" s="42"/>
      <c r="F48" s="42"/>
      <c r="G48" s="42"/>
      <c r="H48" s="42"/>
      <c r="I48" s="42"/>
      <c r="J48" s="42"/>
      <c r="K48" s="42"/>
      <c r="L48" s="121" t="s">
        <v>58</v>
      </c>
      <c r="M48" s="121"/>
      <c r="N48" s="121"/>
      <c r="O48" s="43">
        <v>2023</v>
      </c>
    </row>
    <row r="49" spans="1:15">
      <c r="A49" s="122"/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100"/>
    </row>
    <row r="50" spans="1:15" ht="15.75" thickBot="1">
      <c r="A50" s="123" t="s">
        <v>70</v>
      </c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3"/>
    </row>
  </sheetData>
  <mergeCells count="10">
    <mergeCell ref="A50:O50"/>
    <mergeCell ref="A49:O49"/>
    <mergeCell ref="L48:N48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60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88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52</v>
      </c>
      <c r="B3" s="111"/>
      <c r="C3" s="112"/>
      <c r="D3" s="131" t="s">
        <v>29</v>
      </c>
      <c r="E3" s="132"/>
      <c r="F3" s="132"/>
      <c r="G3" s="132"/>
      <c r="H3" s="133"/>
      <c r="I3" s="131" t="s">
        <v>30</v>
      </c>
      <c r="J3" s="133"/>
      <c r="K3" s="131" t="s">
        <v>32</v>
      </c>
      <c r="L3" s="133"/>
      <c r="M3" s="36"/>
      <c r="N3" s="37"/>
      <c r="O3" s="134" t="s">
        <v>57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53</v>
      </c>
      <c r="F4" s="34" t="s">
        <v>54</v>
      </c>
      <c r="G4" s="34" t="s">
        <v>55</v>
      </c>
      <c r="H4" s="34" t="s">
        <v>6</v>
      </c>
      <c r="I4" s="34" t="s">
        <v>7</v>
      </c>
      <c r="J4" s="35" t="s">
        <v>56</v>
      </c>
      <c r="K4" s="35" t="s">
        <v>8</v>
      </c>
      <c r="L4" s="35" t="s">
        <v>9</v>
      </c>
      <c r="M4" s="35" t="s">
        <v>10</v>
      </c>
      <c r="N4" s="35" t="s">
        <v>31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1548186</v>
      </c>
      <c r="E5" s="27">
        <f t="shared" si="0"/>
        <v>175440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98989</v>
      </c>
      <c r="L5" s="27">
        <f t="shared" si="0"/>
        <v>0</v>
      </c>
      <c r="M5" s="27">
        <f t="shared" si="0"/>
        <v>0</v>
      </c>
      <c r="N5" s="28">
        <f>SUM(D5:M5)</f>
        <v>1822615</v>
      </c>
      <c r="O5" s="33">
        <f t="shared" ref="O5:O50" si="1">(N5/O$52)</f>
        <v>896.51500245941952</v>
      </c>
      <c r="P5" s="6"/>
    </row>
    <row r="6" spans="1:133">
      <c r="A6" s="12"/>
      <c r="B6" s="25">
        <v>311</v>
      </c>
      <c r="C6" s="20" t="s">
        <v>3</v>
      </c>
      <c r="D6" s="46">
        <v>784835</v>
      </c>
      <c r="E6" s="46">
        <v>175440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960275</v>
      </c>
      <c r="O6" s="47">
        <f t="shared" si="1"/>
        <v>472.34382685686177</v>
      </c>
      <c r="P6" s="9"/>
    </row>
    <row r="7" spans="1:133">
      <c r="A7" s="12"/>
      <c r="B7" s="25">
        <v>312.10000000000002</v>
      </c>
      <c r="C7" s="20" t="s">
        <v>11</v>
      </c>
      <c r="D7" s="46">
        <v>318965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318965</v>
      </c>
      <c r="O7" s="47">
        <f t="shared" si="1"/>
        <v>156.89375307427446</v>
      </c>
      <c r="P7" s="9"/>
    </row>
    <row r="8" spans="1:133">
      <c r="A8" s="12"/>
      <c r="B8" s="25">
        <v>312.3</v>
      </c>
      <c r="C8" s="20" t="s">
        <v>12</v>
      </c>
      <c r="D8" s="46">
        <v>57686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57686</v>
      </c>
      <c r="O8" s="47">
        <f t="shared" si="1"/>
        <v>28.374815543531728</v>
      </c>
      <c r="P8" s="9"/>
    </row>
    <row r="9" spans="1:133">
      <c r="A9" s="12"/>
      <c r="B9" s="25">
        <v>312.51</v>
      </c>
      <c r="C9" s="20" t="s">
        <v>59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98989</v>
      </c>
      <c r="L9" s="46">
        <v>0</v>
      </c>
      <c r="M9" s="46">
        <v>0</v>
      </c>
      <c r="N9" s="46">
        <f>SUM(D9:M9)</f>
        <v>98989</v>
      </c>
      <c r="O9" s="47">
        <f t="shared" si="1"/>
        <v>48.691096901131331</v>
      </c>
      <c r="P9" s="9"/>
    </row>
    <row r="10" spans="1:133">
      <c r="A10" s="12"/>
      <c r="B10" s="25">
        <v>314.10000000000002</v>
      </c>
      <c r="C10" s="20" t="s">
        <v>64</v>
      </c>
      <c r="D10" s="46">
        <v>202213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202213</v>
      </c>
      <c r="O10" s="47">
        <f t="shared" si="1"/>
        <v>99.465322183964588</v>
      </c>
      <c r="P10" s="9"/>
    </row>
    <row r="11" spans="1:133">
      <c r="A11" s="12"/>
      <c r="B11" s="25">
        <v>314.8</v>
      </c>
      <c r="C11" s="20" t="s">
        <v>65</v>
      </c>
      <c r="D11" s="46">
        <v>15133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15133</v>
      </c>
      <c r="O11" s="47">
        <f t="shared" si="1"/>
        <v>7.4436792916871619</v>
      </c>
      <c r="P11" s="9"/>
    </row>
    <row r="12" spans="1:133">
      <c r="A12" s="12"/>
      <c r="B12" s="25">
        <v>315</v>
      </c>
      <c r="C12" s="20" t="s">
        <v>14</v>
      </c>
      <c r="D12" s="46">
        <v>137551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137551</v>
      </c>
      <c r="O12" s="47">
        <f t="shared" si="1"/>
        <v>67.659124446630599</v>
      </c>
      <c r="P12" s="9"/>
    </row>
    <row r="13" spans="1:133">
      <c r="A13" s="12"/>
      <c r="B13" s="25">
        <v>316</v>
      </c>
      <c r="C13" s="20" t="s">
        <v>15</v>
      </c>
      <c r="D13" s="46">
        <v>31803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31803</v>
      </c>
      <c r="O13" s="47">
        <f t="shared" si="1"/>
        <v>15.643384161337924</v>
      </c>
      <c r="P13" s="9"/>
    </row>
    <row r="14" spans="1:133" ht="15.75">
      <c r="A14" s="29" t="s">
        <v>89</v>
      </c>
      <c r="B14" s="30"/>
      <c r="C14" s="31"/>
      <c r="D14" s="32">
        <f t="shared" ref="D14:M14" si="3">SUM(D15:D17)</f>
        <v>234578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234578</v>
      </c>
      <c r="O14" s="45">
        <f t="shared" si="1"/>
        <v>115.38514510575504</v>
      </c>
      <c r="P14" s="10"/>
    </row>
    <row r="15" spans="1:133">
      <c r="A15" s="12"/>
      <c r="B15" s="25">
        <v>322</v>
      </c>
      <c r="C15" s="20" t="s">
        <v>0</v>
      </c>
      <c r="D15" s="46">
        <v>24305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24305</v>
      </c>
      <c r="O15" s="47">
        <f t="shared" si="1"/>
        <v>11.955238563698966</v>
      </c>
      <c r="P15" s="9"/>
    </row>
    <row r="16" spans="1:133">
      <c r="A16" s="12"/>
      <c r="B16" s="25">
        <v>323.10000000000002</v>
      </c>
      <c r="C16" s="20" t="s">
        <v>17</v>
      </c>
      <c r="D16" s="46">
        <v>192324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192324</v>
      </c>
      <c r="O16" s="47">
        <f t="shared" si="1"/>
        <v>94.601082144613869</v>
      </c>
      <c r="P16" s="9"/>
    </row>
    <row r="17" spans="1:16">
      <c r="A17" s="12"/>
      <c r="B17" s="25">
        <v>329</v>
      </c>
      <c r="C17" s="20" t="s">
        <v>90</v>
      </c>
      <c r="D17" s="46">
        <v>17949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17949</v>
      </c>
      <c r="O17" s="47">
        <f t="shared" si="1"/>
        <v>8.8288243974422045</v>
      </c>
      <c r="P17" s="9"/>
    </row>
    <row r="18" spans="1:16" ht="15.75">
      <c r="A18" s="29" t="s">
        <v>20</v>
      </c>
      <c r="B18" s="30"/>
      <c r="C18" s="31"/>
      <c r="D18" s="32">
        <f t="shared" ref="D18:M18" si="4">SUM(D19:D28)</f>
        <v>284048</v>
      </c>
      <c r="E18" s="32">
        <f t="shared" si="4"/>
        <v>2926346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1135301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4">
        <f>SUM(D18:M18)</f>
        <v>4345695</v>
      </c>
      <c r="O18" s="45">
        <f t="shared" si="1"/>
        <v>2137.5774717166751</v>
      </c>
      <c r="P18" s="10"/>
    </row>
    <row r="19" spans="1:16">
      <c r="A19" s="12"/>
      <c r="B19" s="25">
        <v>331.2</v>
      </c>
      <c r="C19" s="20" t="s">
        <v>19</v>
      </c>
      <c r="D19" s="46">
        <v>2362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8" si="5">SUM(D19:M19)</f>
        <v>2362</v>
      </c>
      <c r="O19" s="47">
        <f t="shared" si="1"/>
        <v>1.1618298081652729</v>
      </c>
      <c r="P19" s="9"/>
    </row>
    <row r="20" spans="1:16">
      <c r="A20" s="12"/>
      <c r="B20" s="25">
        <v>331.35</v>
      </c>
      <c r="C20" s="20" t="s">
        <v>73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48682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48682</v>
      </c>
      <c r="O20" s="47">
        <f t="shared" si="1"/>
        <v>23.945892769306443</v>
      </c>
      <c r="P20" s="9"/>
    </row>
    <row r="21" spans="1:16">
      <c r="A21" s="12"/>
      <c r="B21" s="25">
        <v>334.35</v>
      </c>
      <c r="C21" s="20" t="s">
        <v>74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1086619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1086619</v>
      </c>
      <c r="O21" s="47">
        <f t="shared" si="1"/>
        <v>534.49040826364978</v>
      </c>
      <c r="P21" s="9"/>
    </row>
    <row r="22" spans="1:16">
      <c r="A22" s="12"/>
      <c r="B22" s="25">
        <v>334.36</v>
      </c>
      <c r="C22" s="20" t="s">
        <v>22</v>
      </c>
      <c r="D22" s="46">
        <v>53758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53758</v>
      </c>
      <c r="O22" s="47">
        <f t="shared" si="1"/>
        <v>26.442695523856369</v>
      </c>
      <c r="P22" s="9"/>
    </row>
    <row r="23" spans="1:16">
      <c r="A23" s="12"/>
      <c r="B23" s="25">
        <v>334.7</v>
      </c>
      <c r="C23" s="20" t="s">
        <v>91</v>
      </c>
      <c r="D23" s="46">
        <v>7000</v>
      </c>
      <c r="E23" s="46">
        <v>2926346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2933346</v>
      </c>
      <c r="O23" s="47">
        <f t="shared" si="1"/>
        <v>1442.865715691097</v>
      </c>
      <c r="P23" s="9"/>
    </row>
    <row r="24" spans="1:16">
      <c r="A24" s="12"/>
      <c r="B24" s="25">
        <v>335.12</v>
      </c>
      <c r="C24" s="20" t="s">
        <v>23</v>
      </c>
      <c r="D24" s="46">
        <v>81328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81328</v>
      </c>
      <c r="O24" s="47">
        <f t="shared" si="1"/>
        <v>40.00393507132317</v>
      </c>
      <c r="P24" s="9"/>
    </row>
    <row r="25" spans="1:16">
      <c r="A25" s="12"/>
      <c r="B25" s="25">
        <v>335.14</v>
      </c>
      <c r="C25" s="20" t="s">
        <v>24</v>
      </c>
      <c r="D25" s="46">
        <v>9726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9726</v>
      </c>
      <c r="O25" s="47">
        <f t="shared" si="1"/>
        <v>4.7840629611411707</v>
      </c>
      <c r="P25" s="9"/>
    </row>
    <row r="26" spans="1:16">
      <c r="A26" s="12"/>
      <c r="B26" s="25">
        <v>335.15</v>
      </c>
      <c r="C26" s="20" t="s">
        <v>25</v>
      </c>
      <c r="D26" s="46">
        <v>1511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1511</v>
      </c>
      <c r="O26" s="47">
        <f t="shared" si="1"/>
        <v>0.74323659616330551</v>
      </c>
      <c r="P26" s="9"/>
    </row>
    <row r="27" spans="1:16">
      <c r="A27" s="12"/>
      <c r="B27" s="25">
        <v>335.18</v>
      </c>
      <c r="C27" s="20" t="s">
        <v>26</v>
      </c>
      <c r="D27" s="46">
        <v>126506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126506</v>
      </c>
      <c r="O27" s="47">
        <f t="shared" si="1"/>
        <v>62.226266601082145</v>
      </c>
      <c r="P27" s="9"/>
    </row>
    <row r="28" spans="1:16">
      <c r="A28" s="12"/>
      <c r="B28" s="25">
        <v>335.9</v>
      </c>
      <c r="C28" s="20" t="s">
        <v>27</v>
      </c>
      <c r="D28" s="46">
        <v>1857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1857</v>
      </c>
      <c r="O28" s="47">
        <f t="shared" si="1"/>
        <v>0.91342843089030989</v>
      </c>
      <c r="P28" s="9"/>
    </row>
    <row r="29" spans="1:16" ht="15.75">
      <c r="A29" s="29" t="s">
        <v>33</v>
      </c>
      <c r="B29" s="30"/>
      <c r="C29" s="31"/>
      <c r="D29" s="32">
        <f t="shared" ref="D29:M29" si="6">SUM(D30:D39)</f>
        <v>193479</v>
      </c>
      <c r="E29" s="32">
        <f t="shared" si="6"/>
        <v>0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921918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>SUM(D29:M29)</f>
        <v>1115397</v>
      </c>
      <c r="O29" s="45">
        <f t="shared" si="1"/>
        <v>548.64584358091486</v>
      </c>
      <c r="P29" s="10"/>
    </row>
    <row r="30" spans="1:16">
      <c r="A30" s="12"/>
      <c r="B30" s="25">
        <v>341.1</v>
      </c>
      <c r="C30" s="20" t="s">
        <v>67</v>
      </c>
      <c r="D30" s="46">
        <v>1779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1779</v>
      </c>
      <c r="O30" s="47">
        <f t="shared" si="1"/>
        <v>0.87506148548942453</v>
      </c>
      <c r="P30" s="9"/>
    </row>
    <row r="31" spans="1:16">
      <c r="A31" s="12"/>
      <c r="B31" s="25">
        <v>341.9</v>
      </c>
      <c r="C31" s="20" t="s">
        <v>36</v>
      </c>
      <c r="D31" s="46">
        <v>17276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41" si="7">SUM(D31:M31)</f>
        <v>17276</v>
      </c>
      <c r="O31" s="47">
        <f t="shared" si="1"/>
        <v>8.4977865223807179</v>
      </c>
      <c r="P31" s="9"/>
    </row>
    <row r="32" spans="1:16">
      <c r="A32" s="12"/>
      <c r="B32" s="25">
        <v>342.1</v>
      </c>
      <c r="C32" s="20" t="s">
        <v>92</v>
      </c>
      <c r="D32" s="46">
        <v>220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220</v>
      </c>
      <c r="O32" s="47">
        <f t="shared" si="1"/>
        <v>0.10821446138711265</v>
      </c>
      <c r="P32" s="9"/>
    </row>
    <row r="33" spans="1:16">
      <c r="A33" s="12"/>
      <c r="B33" s="25">
        <v>342.4</v>
      </c>
      <c r="C33" s="20" t="s">
        <v>93</v>
      </c>
      <c r="D33" s="46">
        <v>721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721</v>
      </c>
      <c r="O33" s="47">
        <f t="shared" si="1"/>
        <v>0.35464830300049188</v>
      </c>
      <c r="P33" s="9"/>
    </row>
    <row r="34" spans="1:16">
      <c r="A34" s="12"/>
      <c r="B34" s="25">
        <v>342.9</v>
      </c>
      <c r="C34" s="20" t="s">
        <v>76</v>
      </c>
      <c r="D34" s="46">
        <v>2628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2628</v>
      </c>
      <c r="O34" s="47">
        <f t="shared" si="1"/>
        <v>1.2926709296606</v>
      </c>
      <c r="P34" s="9"/>
    </row>
    <row r="35" spans="1:16">
      <c r="A35" s="12"/>
      <c r="B35" s="25">
        <v>343.3</v>
      </c>
      <c r="C35" s="20" t="s">
        <v>37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344422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344422</v>
      </c>
      <c r="O35" s="47">
        <f t="shared" si="1"/>
        <v>169.4156419085096</v>
      </c>
      <c r="P35" s="9"/>
    </row>
    <row r="36" spans="1:16">
      <c r="A36" s="12"/>
      <c r="B36" s="25">
        <v>343.4</v>
      </c>
      <c r="C36" s="20" t="s">
        <v>38</v>
      </c>
      <c r="D36" s="46">
        <v>161178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161178</v>
      </c>
      <c r="O36" s="47">
        <f t="shared" si="1"/>
        <v>79.280865715691093</v>
      </c>
      <c r="P36" s="9"/>
    </row>
    <row r="37" spans="1:16">
      <c r="A37" s="12"/>
      <c r="B37" s="25">
        <v>343.5</v>
      </c>
      <c r="C37" s="20" t="s">
        <v>39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577496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577496</v>
      </c>
      <c r="O37" s="47">
        <f t="shared" si="1"/>
        <v>284.06099360550911</v>
      </c>
      <c r="P37" s="9"/>
    </row>
    <row r="38" spans="1:16">
      <c r="A38" s="12"/>
      <c r="B38" s="25">
        <v>343.8</v>
      </c>
      <c r="C38" s="20" t="s">
        <v>40</v>
      </c>
      <c r="D38" s="46">
        <v>4470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4470</v>
      </c>
      <c r="O38" s="47">
        <f t="shared" si="1"/>
        <v>2.1987211018199706</v>
      </c>
      <c r="P38" s="9"/>
    </row>
    <row r="39" spans="1:16">
      <c r="A39" s="12"/>
      <c r="B39" s="25">
        <v>347.2</v>
      </c>
      <c r="C39" s="20" t="s">
        <v>68</v>
      </c>
      <c r="D39" s="46">
        <v>5207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5207</v>
      </c>
      <c r="O39" s="47">
        <f t="shared" si="1"/>
        <v>2.5612395474667977</v>
      </c>
      <c r="P39" s="9"/>
    </row>
    <row r="40" spans="1:16" ht="15.75">
      <c r="A40" s="29" t="s">
        <v>34</v>
      </c>
      <c r="B40" s="30"/>
      <c r="C40" s="31"/>
      <c r="D40" s="32">
        <f t="shared" ref="D40:M40" si="8">SUM(D41:D43)</f>
        <v>28568</v>
      </c>
      <c r="E40" s="32">
        <f t="shared" si="8"/>
        <v>0</v>
      </c>
      <c r="F40" s="32">
        <f t="shared" si="8"/>
        <v>0</v>
      </c>
      <c r="G40" s="32">
        <f t="shared" si="8"/>
        <v>0</v>
      </c>
      <c r="H40" s="32">
        <f t="shared" si="8"/>
        <v>0</v>
      </c>
      <c r="I40" s="32">
        <f t="shared" si="8"/>
        <v>0</v>
      </c>
      <c r="J40" s="32">
        <f t="shared" si="8"/>
        <v>0</v>
      </c>
      <c r="K40" s="32">
        <f t="shared" si="8"/>
        <v>0</v>
      </c>
      <c r="L40" s="32">
        <f t="shared" si="8"/>
        <v>0</v>
      </c>
      <c r="M40" s="32">
        <f t="shared" si="8"/>
        <v>0</v>
      </c>
      <c r="N40" s="32">
        <f t="shared" si="7"/>
        <v>28568</v>
      </c>
      <c r="O40" s="45">
        <f t="shared" si="1"/>
        <v>14.052139695031972</v>
      </c>
      <c r="P40" s="10"/>
    </row>
    <row r="41" spans="1:16">
      <c r="A41" s="13"/>
      <c r="B41" s="39">
        <v>351.1</v>
      </c>
      <c r="C41" s="21" t="s">
        <v>94</v>
      </c>
      <c r="D41" s="46">
        <v>8899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8899</v>
      </c>
      <c r="O41" s="47">
        <f t="shared" si="1"/>
        <v>4.3772749631087065</v>
      </c>
      <c r="P41" s="9"/>
    </row>
    <row r="42" spans="1:16">
      <c r="A42" s="13"/>
      <c r="B42" s="39">
        <v>354</v>
      </c>
      <c r="C42" s="21" t="s">
        <v>95</v>
      </c>
      <c r="D42" s="46">
        <v>3583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50" si="9">SUM(D42:M42)</f>
        <v>3583</v>
      </c>
      <c r="O42" s="47">
        <f t="shared" si="1"/>
        <v>1.7624200688637481</v>
      </c>
      <c r="P42" s="9"/>
    </row>
    <row r="43" spans="1:16">
      <c r="A43" s="13"/>
      <c r="B43" s="39">
        <v>359</v>
      </c>
      <c r="C43" s="21" t="s">
        <v>44</v>
      </c>
      <c r="D43" s="46">
        <v>16086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16086</v>
      </c>
      <c r="O43" s="47">
        <f t="shared" si="1"/>
        <v>7.9124446630595182</v>
      </c>
      <c r="P43" s="9"/>
    </row>
    <row r="44" spans="1:16" ht="15.75">
      <c r="A44" s="29" t="s">
        <v>4</v>
      </c>
      <c r="B44" s="30"/>
      <c r="C44" s="31"/>
      <c r="D44" s="32">
        <f t="shared" ref="D44:M44" si="10">SUM(D45:D49)</f>
        <v>150352</v>
      </c>
      <c r="E44" s="32">
        <f t="shared" si="10"/>
        <v>7910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327757</v>
      </c>
      <c r="J44" s="32">
        <f t="shared" si="10"/>
        <v>0</v>
      </c>
      <c r="K44" s="32">
        <f t="shared" si="10"/>
        <v>-129578</v>
      </c>
      <c r="L44" s="32">
        <f t="shared" si="10"/>
        <v>0</v>
      </c>
      <c r="M44" s="32">
        <f t="shared" si="10"/>
        <v>0</v>
      </c>
      <c r="N44" s="32">
        <f t="shared" si="9"/>
        <v>356441</v>
      </c>
      <c r="O44" s="45">
        <f t="shared" si="1"/>
        <v>175.32759468765371</v>
      </c>
      <c r="P44" s="10"/>
    </row>
    <row r="45" spans="1:16">
      <c r="A45" s="12"/>
      <c r="B45" s="25">
        <v>361.1</v>
      </c>
      <c r="C45" s="20" t="s">
        <v>46</v>
      </c>
      <c r="D45" s="46">
        <v>118915</v>
      </c>
      <c r="E45" s="46">
        <v>7910</v>
      </c>
      <c r="F45" s="46">
        <v>0</v>
      </c>
      <c r="G45" s="46">
        <v>0</v>
      </c>
      <c r="H45" s="46">
        <v>0</v>
      </c>
      <c r="I45" s="46">
        <v>92327</v>
      </c>
      <c r="J45" s="46">
        <v>0</v>
      </c>
      <c r="K45" s="46">
        <v>-209691</v>
      </c>
      <c r="L45" s="46">
        <v>0</v>
      </c>
      <c r="M45" s="46">
        <v>0</v>
      </c>
      <c r="N45" s="46">
        <f t="shared" si="9"/>
        <v>9461</v>
      </c>
      <c r="O45" s="47">
        <f t="shared" si="1"/>
        <v>4.6537137235612391</v>
      </c>
      <c r="P45" s="9"/>
    </row>
    <row r="46" spans="1:16">
      <c r="A46" s="12"/>
      <c r="B46" s="25">
        <v>362</v>
      </c>
      <c r="C46" s="20" t="s">
        <v>96</v>
      </c>
      <c r="D46" s="46">
        <v>16563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16563</v>
      </c>
      <c r="O46" s="47">
        <f t="shared" si="1"/>
        <v>8.1470732907033945</v>
      </c>
      <c r="P46" s="9"/>
    </row>
    <row r="47" spans="1:16">
      <c r="A47" s="12"/>
      <c r="B47" s="25">
        <v>363.23</v>
      </c>
      <c r="C47" s="20" t="s">
        <v>97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235430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235430</v>
      </c>
      <c r="O47" s="47">
        <f t="shared" si="1"/>
        <v>115.80423020167241</v>
      </c>
      <c r="P47" s="9"/>
    </row>
    <row r="48" spans="1:16">
      <c r="A48" s="12"/>
      <c r="B48" s="25">
        <v>368</v>
      </c>
      <c r="C48" s="20" t="s">
        <v>47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80113</v>
      </c>
      <c r="L48" s="46">
        <v>0</v>
      </c>
      <c r="M48" s="46">
        <v>0</v>
      </c>
      <c r="N48" s="46">
        <f t="shared" si="9"/>
        <v>80113</v>
      </c>
      <c r="O48" s="47">
        <f t="shared" si="1"/>
        <v>39.406296114117069</v>
      </c>
      <c r="P48" s="9"/>
    </row>
    <row r="49" spans="1:119" ht="15.75" thickBot="1">
      <c r="A49" s="12"/>
      <c r="B49" s="25">
        <v>369.9</v>
      </c>
      <c r="C49" s="20" t="s">
        <v>48</v>
      </c>
      <c r="D49" s="46">
        <v>14874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14874</v>
      </c>
      <c r="O49" s="47">
        <f t="shared" si="1"/>
        <v>7.3162813575996068</v>
      </c>
      <c r="P49" s="9"/>
    </row>
    <row r="50" spans="1:119" ht="16.5" thickBot="1">
      <c r="A50" s="14" t="s">
        <v>42</v>
      </c>
      <c r="B50" s="23"/>
      <c r="C50" s="22"/>
      <c r="D50" s="15">
        <f>SUM(D5,D14,D18,D29,D40,D44)</f>
        <v>2439211</v>
      </c>
      <c r="E50" s="15">
        <f t="shared" ref="E50:M50" si="11">SUM(E5,E14,E18,E29,E40,E44)</f>
        <v>3109696</v>
      </c>
      <c r="F50" s="15">
        <f t="shared" si="11"/>
        <v>0</v>
      </c>
      <c r="G50" s="15">
        <f t="shared" si="11"/>
        <v>0</v>
      </c>
      <c r="H50" s="15">
        <f t="shared" si="11"/>
        <v>0</v>
      </c>
      <c r="I50" s="15">
        <f t="shared" si="11"/>
        <v>2384976</v>
      </c>
      <c r="J50" s="15">
        <f t="shared" si="11"/>
        <v>0</v>
      </c>
      <c r="K50" s="15">
        <f t="shared" si="11"/>
        <v>-30589</v>
      </c>
      <c r="L50" s="15">
        <f t="shared" si="11"/>
        <v>0</v>
      </c>
      <c r="M50" s="15">
        <f t="shared" si="11"/>
        <v>0</v>
      </c>
      <c r="N50" s="15">
        <f t="shared" si="9"/>
        <v>7903294</v>
      </c>
      <c r="O50" s="38">
        <f t="shared" si="1"/>
        <v>3887.5031972454499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40"/>
      <c r="B52" s="41"/>
      <c r="C52" s="41"/>
      <c r="D52" s="42"/>
      <c r="E52" s="42"/>
      <c r="F52" s="42"/>
      <c r="G52" s="42"/>
      <c r="H52" s="42"/>
      <c r="I52" s="42"/>
      <c r="J52" s="42"/>
      <c r="K52" s="42"/>
      <c r="L52" s="121" t="s">
        <v>99</v>
      </c>
      <c r="M52" s="121"/>
      <c r="N52" s="121"/>
      <c r="O52" s="43">
        <v>2033</v>
      </c>
    </row>
    <row r="53" spans="1:119">
      <c r="A53" s="122"/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100"/>
    </row>
    <row r="54" spans="1:119" ht="15.75" customHeight="1" thickBot="1">
      <c r="A54" s="123" t="s">
        <v>70</v>
      </c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3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4" t="s">
        <v>60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6"/>
      <c r="Q1" s="7"/>
      <c r="R1"/>
    </row>
    <row r="2" spans="1:134" ht="24" thickBot="1">
      <c r="A2" s="127" t="s">
        <v>165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9"/>
      <c r="Q2" s="7"/>
      <c r="R2"/>
    </row>
    <row r="3" spans="1:134" ht="18" customHeight="1">
      <c r="A3" s="130" t="s">
        <v>52</v>
      </c>
      <c r="B3" s="111"/>
      <c r="C3" s="112"/>
      <c r="D3" s="131" t="s">
        <v>29</v>
      </c>
      <c r="E3" s="132"/>
      <c r="F3" s="132"/>
      <c r="G3" s="132"/>
      <c r="H3" s="133"/>
      <c r="I3" s="131" t="s">
        <v>30</v>
      </c>
      <c r="J3" s="133"/>
      <c r="K3" s="131" t="s">
        <v>32</v>
      </c>
      <c r="L3" s="132"/>
      <c r="M3" s="133"/>
      <c r="N3" s="36"/>
      <c r="O3" s="37"/>
      <c r="P3" s="134" t="s">
        <v>152</v>
      </c>
      <c r="Q3" s="11"/>
      <c r="R3"/>
    </row>
    <row r="4" spans="1:134" ht="32.25" customHeight="1" thickBot="1">
      <c r="A4" s="113"/>
      <c r="B4" s="114"/>
      <c r="C4" s="115"/>
      <c r="D4" s="34" t="s">
        <v>5</v>
      </c>
      <c r="E4" s="34" t="s">
        <v>53</v>
      </c>
      <c r="F4" s="34" t="s">
        <v>54</v>
      </c>
      <c r="G4" s="34" t="s">
        <v>55</v>
      </c>
      <c r="H4" s="34" t="s">
        <v>6</v>
      </c>
      <c r="I4" s="34" t="s">
        <v>7</v>
      </c>
      <c r="J4" s="35" t="s">
        <v>56</v>
      </c>
      <c r="K4" s="35" t="s">
        <v>8</v>
      </c>
      <c r="L4" s="35" t="s">
        <v>9</v>
      </c>
      <c r="M4" s="35" t="s">
        <v>153</v>
      </c>
      <c r="N4" s="35" t="s">
        <v>10</v>
      </c>
      <c r="O4" s="35" t="s">
        <v>154</v>
      </c>
      <c r="P4" s="120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155</v>
      </c>
      <c r="B5" s="26"/>
      <c r="C5" s="26"/>
      <c r="D5" s="27">
        <f t="shared" ref="D5:N5" si="0">SUM(D6:D11)</f>
        <v>1991732</v>
      </c>
      <c r="E5" s="27">
        <f t="shared" si="0"/>
        <v>327894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2319626</v>
      </c>
      <c r="P5" s="33">
        <f t="shared" ref="P5:P33" si="1">(O5/P$35)</f>
        <v>1164.4708835341366</v>
      </c>
      <c r="Q5" s="6"/>
    </row>
    <row r="6" spans="1:134">
      <c r="A6" s="12"/>
      <c r="B6" s="25">
        <v>311</v>
      </c>
      <c r="C6" s="20" t="s">
        <v>3</v>
      </c>
      <c r="D6" s="46">
        <v>1031204</v>
      </c>
      <c r="E6" s="46">
        <v>327894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1359098</v>
      </c>
      <c r="P6" s="47">
        <f t="shared" si="1"/>
        <v>682.27811244979921</v>
      </c>
      <c r="Q6" s="9"/>
    </row>
    <row r="7" spans="1:134">
      <c r="A7" s="12"/>
      <c r="B7" s="25">
        <v>312.41000000000003</v>
      </c>
      <c r="C7" s="20" t="s">
        <v>156</v>
      </c>
      <c r="D7" s="46">
        <v>141835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0" si="2">SUM(D7:N7)</f>
        <v>141835</v>
      </c>
      <c r="P7" s="47">
        <f t="shared" si="1"/>
        <v>71.202309236947798</v>
      </c>
      <c r="Q7" s="9"/>
    </row>
    <row r="8" spans="1:134">
      <c r="A8" s="12"/>
      <c r="B8" s="25">
        <v>314.10000000000002</v>
      </c>
      <c r="C8" s="20" t="s">
        <v>64</v>
      </c>
      <c r="D8" s="46">
        <v>301967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301967</v>
      </c>
      <c r="P8" s="47">
        <f t="shared" si="1"/>
        <v>151.58985943775102</v>
      </c>
      <c r="Q8" s="9"/>
    </row>
    <row r="9" spans="1:134">
      <c r="A9" s="12"/>
      <c r="B9" s="25">
        <v>314.8</v>
      </c>
      <c r="C9" s="20" t="s">
        <v>65</v>
      </c>
      <c r="D9" s="46">
        <v>33863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33863</v>
      </c>
      <c r="P9" s="47">
        <f t="shared" si="1"/>
        <v>16.999497991967871</v>
      </c>
      <c r="Q9" s="9"/>
    </row>
    <row r="10" spans="1:134">
      <c r="A10" s="12"/>
      <c r="B10" s="25">
        <v>315.2</v>
      </c>
      <c r="C10" s="20" t="s">
        <v>157</v>
      </c>
      <c r="D10" s="46">
        <v>142933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142933</v>
      </c>
      <c r="P10" s="47">
        <f t="shared" si="1"/>
        <v>71.753514056224901</v>
      </c>
      <c r="Q10" s="9"/>
    </row>
    <row r="11" spans="1:134">
      <c r="A11" s="12"/>
      <c r="B11" s="25">
        <v>319.89999999999998</v>
      </c>
      <c r="C11" s="20" t="s">
        <v>72</v>
      </c>
      <c r="D11" s="46">
        <v>339930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>SUM(D11:N11)</f>
        <v>339930</v>
      </c>
      <c r="P11" s="47">
        <f t="shared" si="1"/>
        <v>170.64759036144579</v>
      </c>
      <c r="Q11" s="9"/>
    </row>
    <row r="12" spans="1:134" ht="15.75">
      <c r="A12" s="29" t="s">
        <v>16</v>
      </c>
      <c r="B12" s="30"/>
      <c r="C12" s="31"/>
      <c r="D12" s="32">
        <f t="shared" ref="D12:N12" si="3">SUM(D13:D14)</f>
        <v>379998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32">
        <f t="shared" si="3"/>
        <v>0</v>
      </c>
      <c r="O12" s="44">
        <f>SUM(D12:N12)</f>
        <v>379998</v>
      </c>
      <c r="P12" s="45">
        <f t="shared" si="1"/>
        <v>190.76204819277109</v>
      </c>
      <c r="Q12" s="10"/>
    </row>
    <row r="13" spans="1:134">
      <c r="A13" s="12"/>
      <c r="B13" s="25">
        <v>322.89999999999998</v>
      </c>
      <c r="C13" s="20" t="s">
        <v>166</v>
      </c>
      <c r="D13" s="46">
        <v>135548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ref="O13:O14" si="4">SUM(D13:N13)</f>
        <v>135548</v>
      </c>
      <c r="P13" s="47">
        <f t="shared" si="1"/>
        <v>68.04618473895583</v>
      </c>
      <c r="Q13" s="9"/>
    </row>
    <row r="14" spans="1:134">
      <c r="A14" s="12"/>
      <c r="B14" s="25">
        <v>323.10000000000002</v>
      </c>
      <c r="C14" s="20" t="s">
        <v>17</v>
      </c>
      <c r="D14" s="46">
        <v>244450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244450</v>
      </c>
      <c r="P14" s="47">
        <f t="shared" si="1"/>
        <v>122.71586345381526</v>
      </c>
      <c r="Q14" s="9"/>
    </row>
    <row r="15" spans="1:134" ht="15.75">
      <c r="A15" s="29" t="s">
        <v>160</v>
      </c>
      <c r="B15" s="30"/>
      <c r="C15" s="31"/>
      <c r="D15" s="32">
        <f t="shared" ref="D15:N15" si="5">SUM(D16:D19)</f>
        <v>350659</v>
      </c>
      <c r="E15" s="32">
        <f t="shared" si="5"/>
        <v>0</v>
      </c>
      <c r="F15" s="32">
        <f t="shared" si="5"/>
        <v>0</v>
      </c>
      <c r="G15" s="32">
        <f t="shared" si="5"/>
        <v>0</v>
      </c>
      <c r="H15" s="32">
        <f t="shared" si="5"/>
        <v>0</v>
      </c>
      <c r="I15" s="32">
        <f t="shared" si="5"/>
        <v>0</v>
      </c>
      <c r="J15" s="32">
        <f t="shared" si="5"/>
        <v>0</v>
      </c>
      <c r="K15" s="32">
        <f t="shared" si="5"/>
        <v>0</v>
      </c>
      <c r="L15" s="32">
        <f t="shared" si="5"/>
        <v>0</v>
      </c>
      <c r="M15" s="32">
        <f t="shared" si="5"/>
        <v>0</v>
      </c>
      <c r="N15" s="32">
        <f t="shared" si="5"/>
        <v>0</v>
      </c>
      <c r="O15" s="44">
        <f>SUM(D15:N15)</f>
        <v>350659</v>
      </c>
      <c r="P15" s="45">
        <f t="shared" si="1"/>
        <v>176.0336345381526</v>
      </c>
      <c r="Q15" s="10"/>
    </row>
    <row r="16" spans="1:134">
      <c r="A16" s="12"/>
      <c r="B16" s="25">
        <v>331.2</v>
      </c>
      <c r="C16" s="20" t="s">
        <v>19</v>
      </c>
      <c r="D16" s="46">
        <v>9265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9265</v>
      </c>
      <c r="P16" s="47">
        <f t="shared" si="1"/>
        <v>4.6511044176706831</v>
      </c>
      <c r="Q16" s="9"/>
    </row>
    <row r="17" spans="1:17">
      <c r="A17" s="12"/>
      <c r="B17" s="25">
        <v>331.51</v>
      </c>
      <c r="C17" s="20" t="s">
        <v>167</v>
      </c>
      <c r="D17" s="46">
        <v>7475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18" si="6">SUM(D17:N17)</f>
        <v>7475</v>
      </c>
      <c r="P17" s="47">
        <f t="shared" si="1"/>
        <v>3.7525100401606424</v>
      </c>
      <c r="Q17" s="9"/>
    </row>
    <row r="18" spans="1:17">
      <c r="A18" s="12"/>
      <c r="B18" s="25">
        <v>334.9</v>
      </c>
      <c r="C18" s="20" t="s">
        <v>144</v>
      </c>
      <c r="D18" s="46">
        <v>45600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6"/>
        <v>45600</v>
      </c>
      <c r="P18" s="47">
        <f t="shared" si="1"/>
        <v>22.891566265060241</v>
      </c>
      <c r="Q18" s="9"/>
    </row>
    <row r="19" spans="1:17">
      <c r="A19" s="12"/>
      <c r="B19" s="25">
        <v>335.9</v>
      </c>
      <c r="C19" s="20" t="s">
        <v>27</v>
      </c>
      <c r="D19" s="46">
        <v>288319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" si="7">SUM(D19:N19)</f>
        <v>288319</v>
      </c>
      <c r="P19" s="47">
        <f t="shared" si="1"/>
        <v>144.73845381526104</v>
      </c>
      <c r="Q19" s="9"/>
    </row>
    <row r="20" spans="1:17" ht="15.75">
      <c r="A20" s="29" t="s">
        <v>33</v>
      </c>
      <c r="B20" s="30"/>
      <c r="C20" s="31"/>
      <c r="D20" s="32">
        <f t="shared" ref="D20:N20" si="8">SUM(D21:D25)</f>
        <v>365100</v>
      </c>
      <c r="E20" s="32">
        <f t="shared" si="8"/>
        <v>0</v>
      </c>
      <c r="F20" s="32">
        <f t="shared" si="8"/>
        <v>0</v>
      </c>
      <c r="G20" s="32">
        <f t="shared" si="8"/>
        <v>0</v>
      </c>
      <c r="H20" s="32">
        <f t="shared" si="8"/>
        <v>0</v>
      </c>
      <c r="I20" s="32">
        <f t="shared" si="8"/>
        <v>0</v>
      </c>
      <c r="J20" s="32">
        <f t="shared" si="8"/>
        <v>0</v>
      </c>
      <c r="K20" s="32">
        <f t="shared" si="8"/>
        <v>0</v>
      </c>
      <c r="L20" s="32">
        <f t="shared" si="8"/>
        <v>0</v>
      </c>
      <c r="M20" s="32">
        <f t="shared" si="8"/>
        <v>0</v>
      </c>
      <c r="N20" s="32">
        <f t="shared" si="8"/>
        <v>0</v>
      </c>
      <c r="O20" s="32">
        <f>SUM(D20:N20)</f>
        <v>365100</v>
      </c>
      <c r="P20" s="45">
        <f t="shared" si="1"/>
        <v>183.28313253012047</v>
      </c>
      <c r="Q20" s="10"/>
    </row>
    <row r="21" spans="1:17">
      <c r="A21" s="12"/>
      <c r="B21" s="25">
        <v>341.9</v>
      </c>
      <c r="C21" s="20" t="s">
        <v>168</v>
      </c>
      <c r="D21" s="46">
        <v>39902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ref="O21:O25" si="9">SUM(D21:N21)</f>
        <v>39902</v>
      </c>
      <c r="P21" s="47">
        <f t="shared" si="1"/>
        <v>20.031124497991968</v>
      </c>
      <c r="Q21" s="9"/>
    </row>
    <row r="22" spans="1:17">
      <c r="A22" s="12"/>
      <c r="B22" s="25">
        <v>343.4</v>
      </c>
      <c r="C22" s="20" t="s">
        <v>38</v>
      </c>
      <c r="D22" s="46">
        <v>266950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9"/>
        <v>266950</v>
      </c>
      <c r="P22" s="47">
        <f t="shared" si="1"/>
        <v>134.01104417670683</v>
      </c>
      <c r="Q22" s="9"/>
    </row>
    <row r="23" spans="1:17">
      <c r="A23" s="12"/>
      <c r="B23" s="25">
        <v>343.8</v>
      </c>
      <c r="C23" s="20" t="s">
        <v>40</v>
      </c>
      <c r="D23" s="46">
        <v>30918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9"/>
        <v>30918</v>
      </c>
      <c r="P23" s="47">
        <f t="shared" si="1"/>
        <v>15.521084337349398</v>
      </c>
      <c r="Q23" s="9"/>
    </row>
    <row r="24" spans="1:17">
      <c r="A24" s="12"/>
      <c r="B24" s="25">
        <v>344.9</v>
      </c>
      <c r="C24" s="20" t="s">
        <v>122</v>
      </c>
      <c r="D24" s="46">
        <v>18082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9"/>
        <v>18082</v>
      </c>
      <c r="P24" s="47">
        <f t="shared" si="1"/>
        <v>9.0773092369477908</v>
      </c>
      <c r="Q24" s="9"/>
    </row>
    <row r="25" spans="1:17">
      <c r="A25" s="12"/>
      <c r="B25" s="25">
        <v>345.9</v>
      </c>
      <c r="C25" s="20" t="s">
        <v>135</v>
      </c>
      <c r="D25" s="46">
        <v>9248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9"/>
        <v>9248</v>
      </c>
      <c r="P25" s="47">
        <f t="shared" si="1"/>
        <v>4.642570281124498</v>
      </c>
      <c r="Q25" s="9"/>
    </row>
    <row r="26" spans="1:17" ht="15.75">
      <c r="A26" s="29" t="s">
        <v>34</v>
      </c>
      <c r="B26" s="30"/>
      <c r="C26" s="31"/>
      <c r="D26" s="32">
        <f t="shared" ref="D26:N26" si="10">SUM(D27:D27)</f>
        <v>14383</v>
      </c>
      <c r="E26" s="32">
        <f t="shared" si="10"/>
        <v>0</v>
      </c>
      <c r="F26" s="32">
        <f t="shared" si="10"/>
        <v>0</v>
      </c>
      <c r="G26" s="32">
        <f t="shared" si="10"/>
        <v>0</v>
      </c>
      <c r="H26" s="32">
        <f t="shared" si="10"/>
        <v>0</v>
      </c>
      <c r="I26" s="32">
        <f t="shared" si="10"/>
        <v>0</v>
      </c>
      <c r="J26" s="32">
        <f t="shared" si="10"/>
        <v>0</v>
      </c>
      <c r="K26" s="32">
        <f t="shared" si="10"/>
        <v>0</v>
      </c>
      <c r="L26" s="32">
        <f t="shared" si="10"/>
        <v>0</v>
      </c>
      <c r="M26" s="32">
        <f t="shared" si="10"/>
        <v>0</v>
      </c>
      <c r="N26" s="32">
        <f t="shared" si="10"/>
        <v>0</v>
      </c>
      <c r="O26" s="32">
        <f>SUM(D26:N26)</f>
        <v>14383</v>
      </c>
      <c r="P26" s="45">
        <f t="shared" si="1"/>
        <v>7.2203815261044175</v>
      </c>
      <c r="Q26" s="10"/>
    </row>
    <row r="27" spans="1:17">
      <c r="A27" s="13"/>
      <c r="B27" s="39">
        <v>351.9</v>
      </c>
      <c r="C27" s="21" t="s">
        <v>163</v>
      </c>
      <c r="D27" s="46">
        <v>14383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ref="O27" si="11">SUM(D27:N27)</f>
        <v>14383</v>
      </c>
      <c r="P27" s="47">
        <f t="shared" si="1"/>
        <v>7.2203815261044175</v>
      </c>
      <c r="Q27" s="9"/>
    </row>
    <row r="28" spans="1:17" ht="15.75">
      <c r="A28" s="29" t="s">
        <v>4</v>
      </c>
      <c r="B28" s="30"/>
      <c r="C28" s="31"/>
      <c r="D28" s="32">
        <f t="shared" ref="D28:N28" si="12">SUM(D29:D32)</f>
        <v>388440</v>
      </c>
      <c r="E28" s="32">
        <f t="shared" si="12"/>
        <v>398</v>
      </c>
      <c r="F28" s="32">
        <f t="shared" si="12"/>
        <v>0</v>
      </c>
      <c r="G28" s="32">
        <f t="shared" si="12"/>
        <v>0</v>
      </c>
      <c r="H28" s="32">
        <f t="shared" si="12"/>
        <v>0</v>
      </c>
      <c r="I28" s="32">
        <f t="shared" si="12"/>
        <v>0</v>
      </c>
      <c r="J28" s="32">
        <f t="shared" si="12"/>
        <v>0</v>
      </c>
      <c r="K28" s="32">
        <f t="shared" si="12"/>
        <v>-542036</v>
      </c>
      <c r="L28" s="32">
        <f t="shared" si="12"/>
        <v>0</v>
      </c>
      <c r="M28" s="32">
        <f t="shared" si="12"/>
        <v>0</v>
      </c>
      <c r="N28" s="32">
        <f t="shared" si="12"/>
        <v>0</v>
      </c>
      <c r="O28" s="32">
        <f>SUM(D28:N28)</f>
        <v>-153198</v>
      </c>
      <c r="P28" s="45">
        <f t="shared" si="1"/>
        <v>-76.906626506024097</v>
      </c>
      <c r="Q28" s="10"/>
    </row>
    <row r="29" spans="1:17">
      <c r="A29" s="12"/>
      <c r="B29" s="25">
        <v>361.1</v>
      </c>
      <c r="C29" s="20" t="s">
        <v>46</v>
      </c>
      <c r="D29" s="46">
        <v>0</v>
      </c>
      <c r="E29" s="46">
        <v>398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>SUM(D29:N29)</f>
        <v>398</v>
      </c>
      <c r="P29" s="47">
        <f t="shared" si="1"/>
        <v>0.19979919678714858</v>
      </c>
      <c r="Q29" s="9"/>
    </row>
    <row r="30" spans="1:17">
      <c r="A30" s="12"/>
      <c r="B30" s="25">
        <v>361.3</v>
      </c>
      <c r="C30" s="20" t="s">
        <v>78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-660149</v>
      </c>
      <c r="L30" s="46">
        <v>0</v>
      </c>
      <c r="M30" s="46">
        <v>0</v>
      </c>
      <c r="N30" s="46">
        <v>0</v>
      </c>
      <c r="O30" s="46">
        <f t="shared" ref="O30:O32" si="13">SUM(D30:N30)</f>
        <v>-660149</v>
      </c>
      <c r="P30" s="47">
        <f t="shared" si="1"/>
        <v>-331.40010040160644</v>
      </c>
      <c r="Q30" s="9"/>
    </row>
    <row r="31" spans="1:17">
      <c r="A31" s="12"/>
      <c r="B31" s="25">
        <v>368</v>
      </c>
      <c r="C31" s="20" t="s">
        <v>47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118113</v>
      </c>
      <c r="L31" s="46">
        <v>0</v>
      </c>
      <c r="M31" s="46">
        <v>0</v>
      </c>
      <c r="N31" s="46">
        <v>0</v>
      </c>
      <c r="O31" s="46">
        <f t="shared" si="13"/>
        <v>118113</v>
      </c>
      <c r="P31" s="47">
        <f t="shared" si="1"/>
        <v>59.293674698795179</v>
      </c>
      <c r="Q31" s="9"/>
    </row>
    <row r="32" spans="1:17" ht="15.75" thickBot="1">
      <c r="A32" s="12"/>
      <c r="B32" s="25">
        <v>369.9</v>
      </c>
      <c r="C32" s="20" t="s">
        <v>48</v>
      </c>
      <c r="D32" s="46">
        <v>388440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13"/>
        <v>388440</v>
      </c>
      <c r="P32" s="47">
        <f t="shared" si="1"/>
        <v>195</v>
      </c>
      <c r="Q32" s="9"/>
    </row>
    <row r="33" spans="1:120" ht="16.5" thickBot="1">
      <c r="A33" s="14" t="s">
        <v>42</v>
      </c>
      <c r="B33" s="23"/>
      <c r="C33" s="22"/>
      <c r="D33" s="15">
        <f>SUM(D5,D12,D15,D20,D26,D28)</f>
        <v>3490312</v>
      </c>
      <c r="E33" s="15">
        <f t="shared" ref="E33:N33" si="14">SUM(E5,E12,E15,E20,E26,E28)</f>
        <v>328292</v>
      </c>
      <c r="F33" s="15">
        <f t="shared" si="14"/>
        <v>0</v>
      </c>
      <c r="G33" s="15">
        <f t="shared" si="14"/>
        <v>0</v>
      </c>
      <c r="H33" s="15">
        <f t="shared" si="14"/>
        <v>0</v>
      </c>
      <c r="I33" s="15">
        <f t="shared" si="14"/>
        <v>0</v>
      </c>
      <c r="J33" s="15">
        <f t="shared" si="14"/>
        <v>0</v>
      </c>
      <c r="K33" s="15">
        <f t="shared" si="14"/>
        <v>-542036</v>
      </c>
      <c r="L33" s="15">
        <f t="shared" si="14"/>
        <v>0</v>
      </c>
      <c r="M33" s="15">
        <f t="shared" si="14"/>
        <v>0</v>
      </c>
      <c r="N33" s="15">
        <f t="shared" si="14"/>
        <v>0</v>
      </c>
      <c r="O33" s="15">
        <f>SUM(D33:N33)</f>
        <v>3276568</v>
      </c>
      <c r="P33" s="38">
        <f t="shared" si="1"/>
        <v>1644.863453815261</v>
      </c>
      <c r="Q33" s="6"/>
      <c r="R33" s="2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</row>
    <row r="34" spans="1:120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9"/>
    </row>
    <row r="35" spans="1:120">
      <c r="A35" s="40"/>
      <c r="B35" s="41"/>
      <c r="C35" s="41"/>
      <c r="D35" s="42"/>
      <c r="E35" s="42"/>
      <c r="F35" s="42"/>
      <c r="G35" s="42"/>
      <c r="H35" s="42"/>
      <c r="I35" s="42"/>
      <c r="J35" s="42"/>
      <c r="K35" s="42"/>
      <c r="L35" s="42"/>
      <c r="M35" s="121" t="s">
        <v>169</v>
      </c>
      <c r="N35" s="121"/>
      <c r="O35" s="121"/>
      <c r="P35" s="43">
        <v>1992</v>
      </c>
    </row>
    <row r="36" spans="1:120">
      <c r="A36" s="122"/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100"/>
    </row>
    <row r="37" spans="1:120" ht="15.75" customHeight="1" thickBot="1">
      <c r="A37" s="123" t="s">
        <v>70</v>
      </c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3"/>
    </row>
  </sheetData>
  <mergeCells count="10">
    <mergeCell ref="M35:O35"/>
    <mergeCell ref="A36:P36"/>
    <mergeCell ref="A37:P3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4" t="s">
        <v>60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6"/>
      <c r="Q1" s="7"/>
      <c r="R1"/>
    </row>
    <row r="2" spans="1:134" ht="24" thickBot="1">
      <c r="A2" s="127" t="s">
        <v>151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9"/>
      <c r="Q2" s="7"/>
      <c r="R2"/>
    </row>
    <row r="3" spans="1:134" ht="18" customHeight="1">
      <c r="A3" s="130" t="s">
        <v>52</v>
      </c>
      <c r="B3" s="111"/>
      <c r="C3" s="112"/>
      <c r="D3" s="131" t="s">
        <v>29</v>
      </c>
      <c r="E3" s="132"/>
      <c r="F3" s="132"/>
      <c r="G3" s="132"/>
      <c r="H3" s="133"/>
      <c r="I3" s="131" t="s">
        <v>30</v>
      </c>
      <c r="J3" s="133"/>
      <c r="K3" s="131" t="s">
        <v>32</v>
      </c>
      <c r="L3" s="132"/>
      <c r="M3" s="133"/>
      <c r="N3" s="36"/>
      <c r="O3" s="37"/>
      <c r="P3" s="134" t="s">
        <v>152</v>
      </c>
      <c r="Q3" s="11"/>
      <c r="R3"/>
    </row>
    <row r="4" spans="1:134" ht="32.25" customHeight="1" thickBot="1">
      <c r="A4" s="113"/>
      <c r="B4" s="114"/>
      <c r="C4" s="115"/>
      <c r="D4" s="34" t="s">
        <v>5</v>
      </c>
      <c r="E4" s="34" t="s">
        <v>53</v>
      </c>
      <c r="F4" s="34" t="s">
        <v>54</v>
      </c>
      <c r="G4" s="34" t="s">
        <v>55</v>
      </c>
      <c r="H4" s="34" t="s">
        <v>6</v>
      </c>
      <c r="I4" s="34" t="s">
        <v>7</v>
      </c>
      <c r="J4" s="35" t="s">
        <v>56</v>
      </c>
      <c r="K4" s="35" t="s">
        <v>8</v>
      </c>
      <c r="L4" s="35" t="s">
        <v>9</v>
      </c>
      <c r="M4" s="35" t="s">
        <v>153</v>
      </c>
      <c r="N4" s="35" t="s">
        <v>10</v>
      </c>
      <c r="O4" s="35" t="s">
        <v>154</v>
      </c>
      <c r="P4" s="120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155</v>
      </c>
      <c r="B5" s="26"/>
      <c r="C5" s="26"/>
      <c r="D5" s="27">
        <f t="shared" ref="D5:N5" si="0">SUM(D6:D11)</f>
        <v>1836754</v>
      </c>
      <c r="E5" s="27">
        <f t="shared" si="0"/>
        <v>299169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 t="shared" ref="O5:O34" si="1">SUM(D5:N5)</f>
        <v>2135923</v>
      </c>
      <c r="P5" s="33">
        <f t="shared" ref="P5:P34" si="2">(O5/P$36)</f>
        <v>1104.4069286452948</v>
      </c>
      <c r="Q5" s="6"/>
    </row>
    <row r="6" spans="1:134">
      <c r="A6" s="12"/>
      <c r="B6" s="25">
        <v>311</v>
      </c>
      <c r="C6" s="20" t="s">
        <v>3</v>
      </c>
      <c r="D6" s="46">
        <v>970319</v>
      </c>
      <c r="E6" s="46">
        <v>299169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1269488</v>
      </c>
      <c r="P6" s="47">
        <f t="shared" si="2"/>
        <v>656.40537745604968</v>
      </c>
      <c r="Q6" s="9"/>
    </row>
    <row r="7" spans="1:134">
      <c r="A7" s="12"/>
      <c r="B7" s="25">
        <v>312.41000000000003</v>
      </c>
      <c r="C7" s="20" t="s">
        <v>156</v>
      </c>
      <c r="D7" s="46">
        <v>137851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137851</v>
      </c>
      <c r="P7" s="47">
        <f t="shared" si="2"/>
        <v>71.277662874870728</v>
      </c>
      <c r="Q7" s="9"/>
    </row>
    <row r="8" spans="1:134">
      <c r="A8" s="12"/>
      <c r="B8" s="25">
        <v>314.10000000000002</v>
      </c>
      <c r="C8" s="20" t="s">
        <v>64</v>
      </c>
      <c r="D8" s="46">
        <v>288345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288345</v>
      </c>
      <c r="P8" s="47">
        <f t="shared" si="2"/>
        <v>149.09255429162357</v>
      </c>
      <c r="Q8" s="9"/>
    </row>
    <row r="9" spans="1:134">
      <c r="A9" s="12"/>
      <c r="B9" s="25">
        <v>314.8</v>
      </c>
      <c r="C9" s="20" t="s">
        <v>65</v>
      </c>
      <c r="D9" s="46">
        <v>26693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26693</v>
      </c>
      <c r="P9" s="47">
        <f t="shared" si="2"/>
        <v>13.801964839710445</v>
      </c>
      <c r="Q9" s="9"/>
    </row>
    <row r="10" spans="1:134">
      <c r="A10" s="12"/>
      <c r="B10" s="25">
        <v>315.2</v>
      </c>
      <c r="C10" s="20" t="s">
        <v>157</v>
      </c>
      <c r="D10" s="46">
        <v>130321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130321</v>
      </c>
      <c r="P10" s="47">
        <f t="shared" si="2"/>
        <v>67.38417786970011</v>
      </c>
      <c r="Q10" s="9"/>
    </row>
    <row r="11" spans="1:134">
      <c r="A11" s="12"/>
      <c r="B11" s="25">
        <v>319.89999999999998</v>
      </c>
      <c r="C11" s="20" t="s">
        <v>72</v>
      </c>
      <c r="D11" s="46">
        <v>283225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283225</v>
      </c>
      <c r="P11" s="47">
        <f t="shared" si="2"/>
        <v>146.44519131334022</v>
      </c>
      <c r="Q11" s="9"/>
    </row>
    <row r="12" spans="1:134" ht="15.75">
      <c r="A12" s="29" t="s">
        <v>16</v>
      </c>
      <c r="B12" s="30"/>
      <c r="C12" s="31"/>
      <c r="D12" s="32">
        <f t="shared" ref="D12:N12" si="3">SUM(D13:D15)</f>
        <v>429787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32">
        <f t="shared" si="3"/>
        <v>0</v>
      </c>
      <c r="O12" s="44">
        <f t="shared" si="1"/>
        <v>429787</v>
      </c>
      <c r="P12" s="45">
        <f t="shared" si="2"/>
        <v>222.22699069286452</v>
      </c>
      <c r="Q12" s="10"/>
    </row>
    <row r="13" spans="1:134">
      <c r="A13" s="12"/>
      <c r="B13" s="25">
        <v>322</v>
      </c>
      <c r="C13" s="20" t="s">
        <v>158</v>
      </c>
      <c r="D13" s="46">
        <v>158889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158889</v>
      </c>
      <c r="P13" s="47">
        <f t="shared" si="2"/>
        <v>82.155635987590486</v>
      </c>
      <c r="Q13" s="9"/>
    </row>
    <row r="14" spans="1:134">
      <c r="A14" s="12"/>
      <c r="B14" s="25">
        <v>323.10000000000002</v>
      </c>
      <c r="C14" s="20" t="s">
        <v>17</v>
      </c>
      <c r="D14" s="46">
        <v>224997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224997</v>
      </c>
      <c r="P14" s="47">
        <f t="shared" si="2"/>
        <v>116.33764219234746</v>
      </c>
      <c r="Q14" s="9"/>
    </row>
    <row r="15" spans="1:134">
      <c r="A15" s="12"/>
      <c r="B15" s="25">
        <v>329.5</v>
      </c>
      <c r="C15" s="20" t="s">
        <v>159</v>
      </c>
      <c r="D15" s="46">
        <v>45901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1"/>
        <v>45901</v>
      </c>
      <c r="P15" s="47">
        <f t="shared" si="2"/>
        <v>23.733712512926576</v>
      </c>
      <c r="Q15" s="9"/>
    </row>
    <row r="16" spans="1:134" ht="15.75">
      <c r="A16" s="29" t="s">
        <v>160</v>
      </c>
      <c r="B16" s="30"/>
      <c r="C16" s="31"/>
      <c r="D16" s="32">
        <f t="shared" ref="D16:N16" si="4">SUM(D17:D22)</f>
        <v>388011</v>
      </c>
      <c r="E16" s="32">
        <f t="shared" si="4"/>
        <v>0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32">
        <f t="shared" si="4"/>
        <v>0</v>
      </c>
      <c r="O16" s="44">
        <f t="shared" si="1"/>
        <v>388011</v>
      </c>
      <c r="P16" s="45">
        <f t="shared" si="2"/>
        <v>200.62616339193383</v>
      </c>
      <c r="Q16" s="10"/>
    </row>
    <row r="17" spans="1:17">
      <c r="A17" s="12"/>
      <c r="B17" s="25">
        <v>331.9</v>
      </c>
      <c r="C17" s="20" t="s">
        <v>141</v>
      </c>
      <c r="D17" s="46">
        <v>87719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87719</v>
      </c>
      <c r="P17" s="47">
        <f t="shared" si="2"/>
        <v>45.356256463288524</v>
      </c>
      <c r="Q17" s="9"/>
    </row>
    <row r="18" spans="1:17">
      <c r="A18" s="12"/>
      <c r="B18" s="25">
        <v>334.9</v>
      </c>
      <c r="C18" s="20" t="s">
        <v>144</v>
      </c>
      <c r="D18" s="46">
        <v>35000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35000</v>
      </c>
      <c r="P18" s="47">
        <f t="shared" si="2"/>
        <v>18.097207859358843</v>
      </c>
      <c r="Q18" s="9"/>
    </row>
    <row r="19" spans="1:17">
      <c r="A19" s="12"/>
      <c r="B19" s="25">
        <v>335.14</v>
      </c>
      <c r="C19" s="20" t="s">
        <v>104</v>
      </c>
      <c r="D19" s="46">
        <v>7496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7496</v>
      </c>
      <c r="P19" s="47">
        <f t="shared" si="2"/>
        <v>3.8759048603929678</v>
      </c>
      <c r="Q19" s="9"/>
    </row>
    <row r="20" spans="1:17">
      <c r="A20" s="12"/>
      <c r="B20" s="25">
        <v>335.15</v>
      </c>
      <c r="C20" s="20" t="s">
        <v>105</v>
      </c>
      <c r="D20" s="46">
        <v>12918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1"/>
        <v>12918</v>
      </c>
      <c r="P20" s="47">
        <f t="shared" si="2"/>
        <v>6.6794208893485001</v>
      </c>
      <c r="Q20" s="9"/>
    </row>
    <row r="21" spans="1:17">
      <c r="A21" s="12"/>
      <c r="B21" s="25">
        <v>335.18</v>
      </c>
      <c r="C21" s="20" t="s">
        <v>161</v>
      </c>
      <c r="D21" s="46">
        <v>159292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1"/>
        <v>159292</v>
      </c>
      <c r="P21" s="47">
        <f t="shared" si="2"/>
        <v>82.364012409513961</v>
      </c>
      <c r="Q21" s="9"/>
    </row>
    <row r="22" spans="1:17">
      <c r="A22" s="12"/>
      <c r="B22" s="25">
        <v>335.9</v>
      </c>
      <c r="C22" s="20" t="s">
        <v>27</v>
      </c>
      <c r="D22" s="46">
        <v>85586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1"/>
        <v>85586</v>
      </c>
      <c r="P22" s="47">
        <f t="shared" si="2"/>
        <v>44.253360910031027</v>
      </c>
      <c r="Q22" s="9"/>
    </row>
    <row r="23" spans="1:17" ht="15.75">
      <c r="A23" s="29" t="s">
        <v>33</v>
      </c>
      <c r="B23" s="30"/>
      <c r="C23" s="31"/>
      <c r="D23" s="32">
        <f t="shared" ref="D23:N23" si="5">SUM(D24:D28)</f>
        <v>363296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5"/>
        <v>0</v>
      </c>
      <c r="O23" s="32">
        <f t="shared" si="1"/>
        <v>363296</v>
      </c>
      <c r="P23" s="45">
        <f t="shared" si="2"/>
        <v>187.84694932781798</v>
      </c>
      <c r="Q23" s="10"/>
    </row>
    <row r="24" spans="1:17">
      <c r="A24" s="12"/>
      <c r="B24" s="25">
        <v>343.4</v>
      </c>
      <c r="C24" s="20" t="s">
        <v>38</v>
      </c>
      <c r="D24" s="46">
        <v>250863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1"/>
        <v>250863</v>
      </c>
      <c r="P24" s="47">
        <f t="shared" si="2"/>
        <v>129.71199586349536</v>
      </c>
      <c r="Q24" s="9"/>
    </row>
    <row r="25" spans="1:17">
      <c r="A25" s="12"/>
      <c r="B25" s="25">
        <v>344.9</v>
      </c>
      <c r="C25" s="20" t="s">
        <v>122</v>
      </c>
      <c r="D25" s="46">
        <v>17556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1"/>
        <v>17556</v>
      </c>
      <c r="P25" s="47">
        <f t="shared" si="2"/>
        <v>9.0775594622543956</v>
      </c>
      <c r="Q25" s="9"/>
    </row>
    <row r="26" spans="1:17">
      <c r="A26" s="12"/>
      <c r="B26" s="25">
        <v>346.9</v>
      </c>
      <c r="C26" s="20" t="s">
        <v>148</v>
      </c>
      <c r="D26" s="46">
        <v>46406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1"/>
        <v>46406</v>
      </c>
      <c r="P26" s="47">
        <f t="shared" si="2"/>
        <v>23.994829369183041</v>
      </c>
      <c r="Q26" s="9"/>
    </row>
    <row r="27" spans="1:17">
      <c r="A27" s="12"/>
      <c r="B27" s="25">
        <v>347.9</v>
      </c>
      <c r="C27" s="20" t="s">
        <v>41</v>
      </c>
      <c r="D27" s="46">
        <v>9738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1"/>
        <v>9738</v>
      </c>
      <c r="P27" s="47">
        <f t="shared" si="2"/>
        <v>5.0351602895553258</v>
      </c>
      <c r="Q27" s="9"/>
    </row>
    <row r="28" spans="1:17">
      <c r="A28" s="12"/>
      <c r="B28" s="25">
        <v>349</v>
      </c>
      <c r="C28" s="20" t="s">
        <v>162</v>
      </c>
      <c r="D28" s="46">
        <v>38733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1"/>
        <v>38733</v>
      </c>
      <c r="P28" s="47">
        <f t="shared" si="2"/>
        <v>20.027404343329888</v>
      </c>
      <c r="Q28" s="9"/>
    </row>
    <row r="29" spans="1:17" ht="15.75">
      <c r="A29" s="29" t="s">
        <v>34</v>
      </c>
      <c r="B29" s="30"/>
      <c r="C29" s="31"/>
      <c r="D29" s="32">
        <f t="shared" ref="D29:N29" si="6">SUM(D30:D30)</f>
        <v>14922</v>
      </c>
      <c r="E29" s="32">
        <f t="shared" si="6"/>
        <v>0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0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 t="shared" si="6"/>
        <v>0</v>
      </c>
      <c r="O29" s="32">
        <f t="shared" si="1"/>
        <v>14922</v>
      </c>
      <c r="P29" s="45">
        <f t="shared" si="2"/>
        <v>7.7156153050672183</v>
      </c>
      <c r="Q29" s="10"/>
    </row>
    <row r="30" spans="1:17">
      <c r="A30" s="13"/>
      <c r="B30" s="39">
        <v>351.9</v>
      </c>
      <c r="C30" s="21" t="s">
        <v>163</v>
      </c>
      <c r="D30" s="46">
        <v>14922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1"/>
        <v>14922</v>
      </c>
      <c r="P30" s="47">
        <f t="shared" si="2"/>
        <v>7.7156153050672183</v>
      </c>
      <c r="Q30" s="9"/>
    </row>
    <row r="31" spans="1:17" ht="15.75">
      <c r="A31" s="29" t="s">
        <v>4</v>
      </c>
      <c r="B31" s="30"/>
      <c r="C31" s="31"/>
      <c r="D31" s="32">
        <f t="shared" ref="D31:N31" si="7">SUM(D32:D33)</f>
        <v>40779</v>
      </c>
      <c r="E31" s="32">
        <f t="shared" si="7"/>
        <v>96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7"/>
        <v>0</v>
      </c>
      <c r="O31" s="32">
        <f t="shared" si="1"/>
        <v>40875</v>
      </c>
      <c r="P31" s="45">
        <f t="shared" si="2"/>
        <v>21.134953464322649</v>
      </c>
      <c r="Q31" s="10"/>
    </row>
    <row r="32" spans="1:17">
      <c r="A32" s="12"/>
      <c r="B32" s="25">
        <v>361.1</v>
      </c>
      <c r="C32" s="20" t="s">
        <v>46</v>
      </c>
      <c r="D32" s="46">
        <v>18180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1"/>
        <v>18180</v>
      </c>
      <c r="P32" s="47">
        <f t="shared" si="2"/>
        <v>9.4002068252326776</v>
      </c>
      <c r="Q32" s="9"/>
    </row>
    <row r="33" spans="1:120" ht="15.75" thickBot="1">
      <c r="A33" s="12"/>
      <c r="B33" s="25">
        <v>369.9</v>
      </c>
      <c r="C33" s="20" t="s">
        <v>48</v>
      </c>
      <c r="D33" s="46">
        <v>22599</v>
      </c>
      <c r="E33" s="46">
        <v>96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1"/>
        <v>22695</v>
      </c>
      <c r="P33" s="47">
        <f t="shared" si="2"/>
        <v>11.73474663908997</v>
      </c>
      <c r="Q33" s="9"/>
    </row>
    <row r="34" spans="1:120" ht="16.5" thickBot="1">
      <c r="A34" s="14" t="s">
        <v>42</v>
      </c>
      <c r="B34" s="23"/>
      <c r="C34" s="22"/>
      <c r="D34" s="15">
        <f>SUM(D5,D12,D16,D23,D29,D31)</f>
        <v>3073549</v>
      </c>
      <c r="E34" s="15">
        <f t="shared" ref="E34:N34" si="8">SUM(E5,E12,E16,E23,E29,E31)</f>
        <v>299265</v>
      </c>
      <c r="F34" s="15">
        <f t="shared" si="8"/>
        <v>0</v>
      </c>
      <c r="G34" s="15">
        <f t="shared" si="8"/>
        <v>0</v>
      </c>
      <c r="H34" s="15">
        <f t="shared" si="8"/>
        <v>0</v>
      </c>
      <c r="I34" s="15">
        <f t="shared" si="8"/>
        <v>0</v>
      </c>
      <c r="J34" s="15">
        <f t="shared" si="8"/>
        <v>0</v>
      </c>
      <c r="K34" s="15">
        <f t="shared" si="8"/>
        <v>0</v>
      </c>
      <c r="L34" s="15">
        <f t="shared" si="8"/>
        <v>0</v>
      </c>
      <c r="M34" s="15">
        <f t="shared" si="8"/>
        <v>0</v>
      </c>
      <c r="N34" s="15">
        <f t="shared" si="8"/>
        <v>0</v>
      </c>
      <c r="O34" s="15">
        <f t="shared" si="1"/>
        <v>3372814</v>
      </c>
      <c r="P34" s="38">
        <f t="shared" si="2"/>
        <v>1743.9576008273009</v>
      </c>
      <c r="Q34" s="6"/>
      <c r="R34" s="2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</row>
    <row r="35" spans="1:120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9"/>
    </row>
    <row r="36" spans="1:120">
      <c r="A36" s="40"/>
      <c r="B36" s="41"/>
      <c r="C36" s="41"/>
      <c r="D36" s="42"/>
      <c r="E36" s="42"/>
      <c r="F36" s="42"/>
      <c r="G36" s="42"/>
      <c r="H36" s="42"/>
      <c r="I36" s="42"/>
      <c r="J36" s="42"/>
      <c r="K36" s="42"/>
      <c r="L36" s="42"/>
      <c r="M36" s="121" t="s">
        <v>164</v>
      </c>
      <c r="N36" s="121"/>
      <c r="O36" s="121"/>
      <c r="P36" s="43">
        <v>1934</v>
      </c>
    </row>
    <row r="37" spans="1:120">
      <c r="A37" s="122"/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100"/>
    </row>
    <row r="38" spans="1:120" ht="15.75" customHeight="1" thickBot="1">
      <c r="A38" s="123" t="s">
        <v>70</v>
      </c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3"/>
    </row>
  </sheetData>
  <mergeCells count="10">
    <mergeCell ref="M36:O36"/>
    <mergeCell ref="A37:P37"/>
    <mergeCell ref="A38:P3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60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146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52</v>
      </c>
      <c r="B3" s="111"/>
      <c r="C3" s="112"/>
      <c r="D3" s="131" t="s">
        <v>29</v>
      </c>
      <c r="E3" s="132"/>
      <c r="F3" s="132"/>
      <c r="G3" s="132"/>
      <c r="H3" s="133"/>
      <c r="I3" s="131" t="s">
        <v>30</v>
      </c>
      <c r="J3" s="133"/>
      <c r="K3" s="131" t="s">
        <v>32</v>
      </c>
      <c r="L3" s="133"/>
      <c r="M3" s="36"/>
      <c r="N3" s="37"/>
      <c r="O3" s="134" t="s">
        <v>57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53</v>
      </c>
      <c r="F4" s="34" t="s">
        <v>54</v>
      </c>
      <c r="G4" s="34" t="s">
        <v>55</v>
      </c>
      <c r="H4" s="34" t="s">
        <v>6</v>
      </c>
      <c r="I4" s="34" t="s">
        <v>7</v>
      </c>
      <c r="J4" s="35" t="s">
        <v>56</v>
      </c>
      <c r="K4" s="35" t="s">
        <v>8</v>
      </c>
      <c r="L4" s="35" t="s">
        <v>9</v>
      </c>
      <c r="M4" s="35" t="s">
        <v>10</v>
      </c>
      <c r="N4" s="35" t="s">
        <v>31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1723072</v>
      </c>
      <c r="E5" s="27">
        <f t="shared" si="0"/>
        <v>275700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4" si="1">SUM(D5:M5)</f>
        <v>1998772</v>
      </c>
      <c r="O5" s="33">
        <f t="shared" ref="O5:O34" si="2">(N5/O$36)</f>
        <v>1072.3025751072962</v>
      </c>
      <c r="P5" s="6"/>
    </row>
    <row r="6" spans="1:133">
      <c r="A6" s="12"/>
      <c r="B6" s="25">
        <v>311</v>
      </c>
      <c r="C6" s="20" t="s">
        <v>3</v>
      </c>
      <c r="D6" s="46">
        <v>935894</v>
      </c>
      <c r="E6" s="46">
        <v>275700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1211594</v>
      </c>
      <c r="O6" s="47">
        <f t="shared" si="2"/>
        <v>649.9967811158798</v>
      </c>
      <c r="P6" s="9"/>
    </row>
    <row r="7" spans="1:133">
      <c r="A7" s="12"/>
      <c r="B7" s="25">
        <v>312.41000000000003</v>
      </c>
      <c r="C7" s="20" t="s">
        <v>62</v>
      </c>
      <c r="D7" s="46">
        <v>129729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129729</v>
      </c>
      <c r="O7" s="47">
        <f t="shared" si="2"/>
        <v>69.597103004291839</v>
      </c>
      <c r="P7" s="9"/>
    </row>
    <row r="8" spans="1:133">
      <c r="A8" s="12"/>
      <c r="B8" s="25">
        <v>312.60000000000002</v>
      </c>
      <c r="C8" s="20" t="s">
        <v>127</v>
      </c>
      <c r="D8" s="46">
        <v>243485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243485</v>
      </c>
      <c r="O8" s="47">
        <f t="shared" si="2"/>
        <v>130.625</v>
      </c>
      <c r="P8" s="9"/>
    </row>
    <row r="9" spans="1:133">
      <c r="A9" s="12"/>
      <c r="B9" s="25">
        <v>314.10000000000002</v>
      </c>
      <c r="C9" s="20" t="s">
        <v>64</v>
      </c>
      <c r="D9" s="46">
        <v>280210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280210</v>
      </c>
      <c r="O9" s="47">
        <f t="shared" si="2"/>
        <v>150.32725321888412</v>
      </c>
      <c r="P9" s="9"/>
    </row>
    <row r="10" spans="1:133">
      <c r="A10" s="12"/>
      <c r="B10" s="25">
        <v>314.8</v>
      </c>
      <c r="C10" s="20" t="s">
        <v>65</v>
      </c>
      <c r="D10" s="46">
        <v>20703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20703</v>
      </c>
      <c r="O10" s="47">
        <f t="shared" si="2"/>
        <v>11.106759656652361</v>
      </c>
      <c r="P10" s="9"/>
    </row>
    <row r="11" spans="1:133">
      <c r="A11" s="12"/>
      <c r="B11" s="25">
        <v>315</v>
      </c>
      <c r="C11" s="20" t="s">
        <v>101</v>
      </c>
      <c r="D11" s="46">
        <v>113051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113051</v>
      </c>
      <c r="O11" s="47">
        <f t="shared" si="2"/>
        <v>60.649678111587981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SUM(D13:D15)</f>
        <v>331918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331918</v>
      </c>
      <c r="O12" s="45">
        <f t="shared" si="2"/>
        <v>178.0675965665236</v>
      </c>
      <c r="P12" s="10"/>
    </row>
    <row r="13" spans="1:133">
      <c r="A13" s="12"/>
      <c r="B13" s="25">
        <v>322</v>
      </c>
      <c r="C13" s="20" t="s">
        <v>0</v>
      </c>
      <c r="D13" s="46">
        <v>59296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59296</v>
      </c>
      <c r="O13" s="47">
        <f t="shared" si="2"/>
        <v>31.811158798283262</v>
      </c>
      <c r="P13" s="9"/>
    </row>
    <row r="14" spans="1:133">
      <c r="A14" s="12"/>
      <c r="B14" s="25">
        <v>323.10000000000002</v>
      </c>
      <c r="C14" s="20" t="s">
        <v>17</v>
      </c>
      <c r="D14" s="46">
        <v>221994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221994</v>
      </c>
      <c r="O14" s="47">
        <f t="shared" si="2"/>
        <v>119.09549356223177</v>
      </c>
      <c r="P14" s="9"/>
    </row>
    <row r="15" spans="1:133">
      <c r="A15" s="12"/>
      <c r="B15" s="25">
        <v>329</v>
      </c>
      <c r="C15" s="20" t="s">
        <v>18</v>
      </c>
      <c r="D15" s="46">
        <v>50628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50628</v>
      </c>
      <c r="O15" s="47">
        <f t="shared" si="2"/>
        <v>27.160944206008583</v>
      </c>
      <c r="P15" s="9"/>
    </row>
    <row r="16" spans="1:133" ht="15.75">
      <c r="A16" s="29" t="s">
        <v>20</v>
      </c>
      <c r="B16" s="30"/>
      <c r="C16" s="31"/>
      <c r="D16" s="32">
        <f t="shared" ref="D16:M16" si="4">SUM(D17:D23)</f>
        <v>1138613</v>
      </c>
      <c r="E16" s="32">
        <f t="shared" si="4"/>
        <v>0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1138613</v>
      </c>
      <c r="O16" s="45">
        <f t="shared" si="2"/>
        <v>610.84388412017165</v>
      </c>
      <c r="P16" s="10"/>
    </row>
    <row r="17" spans="1:16">
      <c r="A17" s="12"/>
      <c r="B17" s="25">
        <v>331.9</v>
      </c>
      <c r="C17" s="20" t="s">
        <v>141</v>
      </c>
      <c r="D17" s="46">
        <v>615376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615376</v>
      </c>
      <c r="O17" s="47">
        <f t="shared" si="2"/>
        <v>330.13733905579397</v>
      </c>
      <c r="P17" s="9"/>
    </row>
    <row r="18" spans="1:16">
      <c r="A18" s="12"/>
      <c r="B18" s="25">
        <v>334.9</v>
      </c>
      <c r="C18" s="20" t="s">
        <v>144</v>
      </c>
      <c r="D18" s="46">
        <v>293835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293835</v>
      </c>
      <c r="O18" s="47">
        <f t="shared" si="2"/>
        <v>157.63680257510728</v>
      </c>
      <c r="P18" s="9"/>
    </row>
    <row r="19" spans="1:16">
      <c r="A19" s="12"/>
      <c r="B19" s="25">
        <v>335.12</v>
      </c>
      <c r="C19" s="20" t="s">
        <v>103</v>
      </c>
      <c r="D19" s="46">
        <v>82495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82495</v>
      </c>
      <c r="O19" s="47">
        <f t="shared" si="2"/>
        <v>44.256974248927037</v>
      </c>
      <c r="P19" s="9"/>
    </row>
    <row r="20" spans="1:16">
      <c r="A20" s="12"/>
      <c r="B20" s="25">
        <v>335.14</v>
      </c>
      <c r="C20" s="20" t="s">
        <v>104</v>
      </c>
      <c r="D20" s="46">
        <v>7684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7684</v>
      </c>
      <c r="O20" s="47">
        <f t="shared" si="2"/>
        <v>4.122317596566524</v>
      </c>
      <c r="P20" s="9"/>
    </row>
    <row r="21" spans="1:16">
      <c r="A21" s="12"/>
      <c r="B21" s="25">
        <v>335.15</v>
      </c>
      <c r="C21" s="20" t="s">
        <v>105</v>
      </c>
      <c r="D21" s="46">
        <v>524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524</v>
      </c>
      <c r="O21" s="47">
        <f t="shared" si="2"/>
        <v>0.2811158798283262</v>
      </c>
      <c r="P21" s="9"/>
    </row>
    <row r="22" spans="1:16">
      <c r="A22" s="12"/>
      <c r="B22" s="25">
        <v>335.18</v>
      </c>
      <c r="C22" s="20" t="s">
        <v>106</v>
      </c>
      <c r="D22" s="46">
        <v>134987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134987</v>
      </c>
      <c r="O22" s="47">
        <f t="shared" si="2"/>
        <v>72.417918454935617</v>
      </c>
      <c r="P22" s="9"/>
    </row>
    <row r="23" spans="1:16">
      <c r="A23" s="12"/>
      <c r="B23" s="25">
        <v>337.1</v>
      </c>
      <c r="C23" s="20" t="s">
        <v>147</v>
      </c>
      <c r="D23" s="46">
        <v>3712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3712</v>
      </c>
      <c r="O23" s="47">
        <f t="shared" si="2"/>
        <v>1.9914163090128756</v>
      </c>
      <c r="P23" s="9"/>
    </row>
    <row r="24" spans="1:16" ht="15.75">
      <c r="A24" s="29" t="s">
        <v>33</v>
      </c>
      <c r="B24" s="30"/>
      <c r="C24" s="31"/>
      <c r="D24" s="32">
        <f t="shared" ref="D24:M24" si="5">SUM(D25:D29)</f>
        <v>334822</v>
      </c>
      <c r="E24" s="32">
        <f t="shared" si="5"/>
        <v>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1"/>
        <v>334822</v>
      </c>
      <c r="O24" s="45">
        <f t="shared" si="2"/>
        <v>179.62553648068669</v>
      </c>
      <c r="P24" s="10"/>
    </row>
    <row r="25" spans="1:16">
      <c r="A25" s="12"/>
      <c r="B25" s="25">
        <v>343.4</v>
      </c>
      <c r="C25" s="20" t="s">
        <v>38</v>
      </c>
      <c r="D25" s="46">
        <v>241570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241570</v>
      </c>
      <c r="O25" s="47">
        <f t="shared" si="2"/>
        <v>129.59763948497854</v>
      </c>
      <c r="P25" s="9"/>
    </row>
    <row r="26" spans="1:16">
      <c r="A26" s="12"/>
      <c r="B26" s="25">
        <v>344.9</v>
      </c>
      <c r="C26" s="20" t="s">
        <v>122</v>
      </c>
      <c r="D26" s="46">
        <v>16520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16520</v>
      </c>
      <c r="O26" s="47">
        <f t="shared" si="2"/>
        <v>8.8626609442060094</v>
      </c>
      <c r="P26" s="9"/>
    </row>
    <row r="27" spans="1:16">
      <c r="A27" s="12"/>
      <c r="B27" s="25">
        <v>346.9</v>
      </c>
      <c r="C27" s="20" t="s">
        <v>148</v>
      </c>
      <c r="D27" s="46">
        <v>67014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67014</v>
      </c>
      <c r="O27" s="47">
        <f t="shared" si="2"/>
        <v>35.951716738197426</v>
      </c>
      <c r="P27" s="9"/>
    </row>
    <row r="28" spans="1:16">
      <c r="A28" s="12"/>
      <c r="B28" s="25">
        <v>347.4</v>
      </c>
      <c r="C28" s="20" t="s">
        <v>149</v>
      </c>
      <c r="D28" s="46">
        <v>750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750</v>
      </c>
      <c r="O28" s="47">
        <f t="shared" si="2"/>
        <v>0.40236051502145925</v>
      </c>
      <c r="P28" s="9"/>
    </row>
    <row r="29" spans="1:16">
      <c r="A29" s="12"/>
      <c r="B29" s="25">
        <v>347.9</v>
      </c>
      <c r="C29" s="20" t="s">
        <v>41</v>
      </c>
      <c r="D29" s="46">
        <v>8968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8968</v>
      </c>
      <c r="O29" s="47">
        <f t="shared" si="2"/>
        <v>4.8111587982832615</v>
      </c>
      <c r="P29" s="9"/>
    </row>
    <row r="30" spans="1:16" ht="15.75">
      <c r="A30" s="29" t="s">
        <v>4</v>
      </c>
      <c r="B30" s="30"/>
      <c r="C30" s="31"/>
      <c r="D30" s="32">
        <f t="shared" ref="D30:M30" si="6">SUM(D31:D33)</f>
        <v>179041</v>
      </c>
      <c r="E30" s="32">
        <f t="shared" si="6"/>
        <v>888</v>
      </c>
      <c r="F30" s="32">
        <f t="shared" si="6"/>
        <v>0</v>
      </c>
      <c r="G30" s="32">
        <f t="shared" si="6"/>
        <v>0</v>
      </c>
      <c r="H30" s="32">
        <f t="shared" si="6"/>
        <v>0</v>
      </c>
      <c r="I30" s="32">
        <f t="shared" si="6"/>
        <v>0</v>
      </c>
      <c r="J30" s="32">
        <f t="shared" si="6"/>
        <v>0</v>
      </c>
      <c r="K30" s="32">
        <f t="shared" si="6"/>
        <v>0</v>
      </c>
      <c r="L30" s="32">
        <f t="shared" si="6"/>
        <v>0</v>
      </c>
      <c r="M30" s="32">
        <f t="shared" si="6"/>
        <v>0</v>
      </c>
      <c r="N30" s="32">
        <f t="shared" si="1"/>
        <v>179929</v>
      </c>
      <c r="O30" s="45">
        <f t="shared" si="2"/>
        <v>96.528433476394852</v>
      </c>
      <c r="P30" s="10"/>
    </row>
    <row r="31" spans="1:16">
      <c r="A31" s="12"/>
      <c r="B31" s="25">
        <v>361.1</v>
      </c>
      <c r="C31" s="20" t="s">
        <v>46</v>
      </c>
      <c r="D31" s="46">
        <v>29544</v>
      </c>
      <c r="E31" s="46">
        <v>781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30325</v>
      </c>
      <c r="O31" s="47">
        <f t="shared" si="2"/>
        <v>16.268776824034333</v>
      </c>
      <c r="P31" s="9"/>
    </row>
    <row r="32" spans="1:16">
      <c r="A32" s="12"/>
      <c r="B32" s="25">
        <v>362</v>
      </c>
      <c r="C32" s="20" t="s">
        <v>96</v>
      </c>
      <c r="D32" s="46">
        <v>16535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16535</v>
      </c>
      <c r="O32" s="47">
        <f t="shared" si="2"/>
        <v>8.8707081545064383</v>
      </c>
      <c r="P32" s="9"/>
    </row>
    <row r="33" spans="1:119" ht="15.75" thickBot="1">
      <c r="A33" s="12"/>
      <c r="B33" s="25">
        <v>369.9</v>
      </c>
      <c r="C33" s="20" t="s">
        <v>48</v>
      </c>
      <c r="D33" s="46">
        <v>132962</v>
      </c>
      <c r="E33" s="46">
        <v>107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133069</v>
      </c>
      <c r="O33" s="47">
        <f t="shared" si="2"/>
        <v>71.388948497854074</v>
      </c>
      <c r="P33" s="9"/>
    </row>
    <row r="34" spans="1:119" ht="16.5" thickBot="1">
      <c r="A34" s="14" t="s">
        <v>42</v>
      </c>
      <c r="B34" s="23"/>
      <c r="C34" s="22"/>
      <c r="D34" s="15">
        <f>SUM(D5,D12,D16,D24,D30)</f>
        <v>3707466</v>
      </c>
      <c r="E34" s="15">
        <f t="shared" ref="E34:M34" si="7">SUM(E5,E12,E16,E24,E30)</f>
        <v>276588</v>
      </c>
      <c r="F34" s="15">
        <f t="shared" si="7"/>
        <v>0</v>
      </c>
      <c r="G34" s="15">
        <f t="shared" si="7"/>
        <v>0</v>
      </c>
      <c r="H34" s="15">
        <f t="shared" si="7"/>
        <v>0</v>
      </c>
      <c r="I34" s="15">
        <f t="shared" si="7"/>
        <v>0</v>
      </c>
      <c r="J34" s="15">
        <f t="shared" si="7"/>
        <v>0</v>
      </c>
      <c r="K34" s="15">
        <f t="shared" si="7"/>
        <v>0</v>
      </c>
      <c r="L34" s="15">
        <f t="shared" si="7"/>
        <v>0</v>
      </c>
      <c r="M34" s="15">
        <f t="shared" si="7"/>
        <v>0</v>
      </c>
      <c r="N34" s="15">
        <f t="shared" si="1"/>
        <v>3984054</v>
      </c>
      <c r="O34" s="38">
        <f t="shared" si="2"/>
        <v>2137.3680257510728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40"/>
      <c r="B36" s="41"/>
      <c r="C36" s="41"/>
      <c r="D36" s="42"/>
      <c r="E36" s="42"/>
      <c r="F36" s="42"/>
      <c r="G36" s="42"/>
      <c r="H36" s="42"/>
      <c r="I36" s="42"/>
      <c r="J36" s="42"/>
      <c r="K36" s="42"/>
      <c r="L36" s="121" t="s">
        <v>150</v>
      </c>
      <c r="M36" s="121"/>
      <c r="N36" s="121"/>
      <c r="O36" s="43">
        <v>1864</v>
      </c>
    </row>
    <row r="37" spans="1:119">
      <c r="A37" s="122"/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100"/>
    </row>
    <row r="38" spans="1:119" ht="15.75" customHeight="1" thickBot="1">
      <c r="A38" s="123" t="s">
        <v>70</v>
      </c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3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4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60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139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52</v>
      </c>
      <c r="B3" s="111"/>
      <c r="C3" s="112"/>
      <c r="D3" s="131" t="s">
        <v>29</v>
      </c>
      <c r="E3" s="132"/>
      <c r="F3" s="132"/>
      <c r="G3" s="132"/>
      <c r="H3" s="133"/>
      <c r="I3" s="131" t="s">
        <v>30</v>
      </c>
      <c r="J3" s="133"/>
      <c r="K3" s="131" t="s">
        <v>32</v>
      </c>
      <c r="L3" s="133"/>
      <c r="M3" s="36"/>
      <c r="N3" s="37"/>
      <c r="O3" s="134" t="s">
        <v>57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53</v>
      </c>
      <c r="F4" s="34" t="s">
        <v>54</v>
      </c>
      <c r="G4" s="34" t="s">
        <v>55</v>
      </c>
      <c r="H4" s="34" t="s">
        <v>6</v>
      </c>
      <c r="I4" s="34" t="s">
        <v>7</v>
      </c>
      <c r="J4" s="35" t="s">
        <v>56</v>
      </c>
      <c r="K4" s="35" t="s">
        <v>8</v>
      </c>
      <c r="L4" s="35" t="s">
        <v>9</v>
      </c>
      <c r="M4" s="35" t="s">
        <v>10</v>
      </c>
      <c r="N4" s="35" t="s">
        <v>31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1609824</v>
      </c>
      <c r="E5" s="27">
        <f t="shared" si="0"/>
        <v>196128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6" si="1">SUM(D5:M5)</f>
        <v>1805952</v>
      </c>
      <c r="O5" s="33">
        <f t="shared" ref="O5:O45" si="2">(N5/O$47)</f>
        <v>997.76353591160216</v>
      </c>
      <c r="P5" s="6"/>
    </row>
    <row r="6" spans="1:133">
      <c r="A6" s="12"/>
      <c r="B6" s="25">
        <v>311</v>
      </c>
      <c r="C6" s="20" t="s">
        <v>3</v>
      </c>
      <c r="D6" s="46">
        <v>865899</v>
      </c>
      <c r="E6" s="46">
        <v>196128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1062027</v>
      </c>
      <c r="O6" s="47">
        <f t="shared" si="2"/>
        <v>586.75524861878455</v>
      </c>
      <c r="P6" s="9"/>
    </row>
    <row r="7" spans="1:133">
      <c r="A7" s="12"/>
      <c r="B7" s="25">
        <v>312.10000000000002</v>
      </c>
      <c r="C7" s="20" t="s">
        <v>11</v>
      </c>
      <c r="D7" s="46">
        <v>134371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134371</v>
      </c>
      <c r="O7" s="47">
        <f t="shared" si="2"/>
        <v>74.238121546961324</v>
      </c>
      <c r="P7" s="9"/>
    </row>
    <row r="8" spans="1:133">
      <c r="A8" s="12"/>
      <c r="B8" s="25">
        <v>312.60000000000002</v>
      </c>
      <c r="C8" s="20" t="s">
        <v>127</v>
      </c>
      <c r="D8" s="46">
        <v>238499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238499</v>
      </c>
      <c r="O8" s="47">
        <f t="shared" si="2"/>
        <v>131.76740331491712</v>
      </c>
      <c r="P8" s="9"/>
    </row>
    <row r="9" spans="1:133">
      <c r="A9" s="12"/>
      <c r="B9" s="25">
        <v>314.10000000000002</v>
      </c>
      <c r="C9" s="20" t="s">
        <v>64</v>
      </c>
      <c r="D9" s="46">
        <v>253343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253343</v>
      </c>
      <c r="O9" s="47">
        <f t="shared" si="2"/>
        <v>139.96850828729282</v>
      </c>
      <c r="P9" s="9"/>
    </row>
    <row r="10" spans="1:133">
      <c r="A10" s="12"/>
      <c r="B10" s="25">
        <v>314.8</v>
      </c>
      <c r="C10" s="20" t="s">
        <v>65</v>
      </c>
      <c r="D10" s="46">
        <v>23951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23951</v>
      </c>
      <c r="O10" s="47">
        <f t="shared" si="2"/>
        <v>13.232596685082873</v>
      </c>
      <c r="P10" s="9"/>
    </row>
    <row r="11" spans="1:133">
      <c r="A11" s="12"/>
      <c r="B11" s="25">
        <v>315</v>
      </c>
      <c r="C11" s="20" t="s">
        <v>101</v>
      </c>
      <c r="D11" s="46">
        <v>93761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93761</v>
      </c>
      <c r="O11" s="47">
        <f t="shared" si="2"/>
        <v>51.801657458563533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SUM(D13:D15)</f>
        <v>420618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420618</v>
      </c>
      <c r="O12" s="45">
        <f t="shared" si="2"/>
        <v>232.38563535911601</v>
      </c>
      <c r="P12" s="10"/>
    </row>
    <row r="13" spans="1:133">
      <c r="A13" s="12"/>
      <c r="B13" s="25">
        <v>322</v>
      </c>
      <c r="C13" s="20" t="s">
        <v>0</v>
      </c>
      <c r="D13" s="46">
        <v>125112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125112</v>
      </c>
      <c r="O13" s="47">
        <f t="shared" si="2"/>
        <v>69.122651933701661</v>
      </c>
      <c r="P13" s="9"/>
    </row>
    <row r="14" spans="1:133">
      <c r="A14" s="12"/>
      <c r="B14" s="25">
        <v>323.10000000000002</v>
      </c>
      <c r="C14" s="20" t="s">
        <v>17</v>
      </c>
      <c r="D14" s="46">
        <v>221112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221112</v>
      </c>
      <c r="O14" s="47">
        <f t="shared" si="2"/>
        <v>122.16132596685082</v>
      </c>
      <c r="P14" s="9"/>
    </row>
    <row r="15" spans="1:133">
      <c r="A15" s="12"/>
      <c r="B15" s="25">
        <v>367</v>
      </c>
      <c r="C15" s="20" t="s">
        <v>140</v>
      </c>
      <c r="D15" s="46">
        <v>74394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74394</v>
      </c>
      <c r="O15" s="47">
        <f t="shared" si="2"/>
        <v>41.101657458563537</v>
      </c>
      <c r="P15" s="9"/>
    </row>
    <row r="16" spans="1:133" ht="15.75">
      <c r="A16" s="29" t="s">
        <v>20</v>
      </c>
      <c r="B16" s="30"/>
      <c r="C16" s="31"/>
      <c r="D16" s="32">
        <f t="shared" ref="D16:M16" si="4">SUM(D17:D25)</f>
        <v>388036</v>
      </c>
      <c r="E16" s="32">
        <f t="shared" si="4"/>
        <v>0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388036</v>
      </c>
      <c r="O16" s="45">
        <f t="shared" si="2"/>
        <v>214.38453038674032</v>
      </c>
      <c r="P16" s="10"/>
    </row>
    <row r="17" spans="1:16">
      <c r="A17" s="12"/>
      <c r="B17" s="25">
        <v>331.5</v>
      </c>
      <c r="C17" s="20" t="s">
        <v>132</v>
      </c>
      <c r="D17" s="46">
        <v>15251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15251</v>
      </c>
      <c r="O17" s="47">
        <f t="shared" si="2"/>
        <v>8.4259668508287291</v>
      </c>
      <c r="P17" s="9"/>
    </row>
    <row r="18" spans="1:16">
      <c r="A18" s="12"/>
      <c r="B18" s="25">
        <v>331.9</v>
      </c>
      <c r="C18" s="20" t="s">
        <v>141</v>
      </c>
      <c r="D18" s="46">
        <v>99745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99745</v>
      </c>
      <c r="O18" s="47">
        <f t="shared" si="2"/>
        <v>55.107734806629836</v>
      </c>
      <c r="P18" s="9"/>
    </row>
    <row r="19" spans="1:16">
      <c r="A19" s="12"/>
      <c r="B19" s="25">
        <v>334.2</v>
      </c>
      <c r="C19" s="20" t="s">
        <v>142</v>
      </c>
      <c r="D19" s="46">
        <v>6587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6587</v>
      </c>
      <c r="O19" s="47">
        <f t="shared" si="2"/>
        <v>3.6392265193370168</v>
      </c>
      <c r="P19" s="9"/>
    </row>
    <row r="20" spans="1:16">
      <c r="A20" s="12"/>
      <c r="B20" s="25">
        <v>334.5</v>
      </c>
      <c r="C20" s="20" t="s">
        <v>143</v>
      </c>
      <c r="D20" s="46">
        <v>31165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31165</v>
      </c>
      <c r="O20" s="47">
        <f t="shared" si="2"/>
        <v>17.218232044198896</v>
      </c>
      <c r="P20" s="9"/>
    </row>
    <row r="21" spans="1:16">
      <c r="A21" s="12"/>
      <c r="B21" s="25">
        <v>334.9</v>
      </c>
      <c r="C21" s="20" t="s">
        <v>144</v>
      </c>
      <c r="D21" s="46">
        <v>83113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83113</v>
      </c>
      <c r="O21" s="47">
        <f t="shared" si="2"/>
        <v>45.918784530386738</v>
      </c>
      <c r="P21" s="9"/>
    </row>
    <row r="22" spans="1:16">
      <c r="A22" s="12"/>
      <c r="B22" s="25">
        <v>335.14</v>
      </c>
      <c r="C22" s="20" t="s">
        <v>104</v>
      </c>
      <c r="D22" s="46">
        <v>6671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6671</v>
      </c>
      <c r="O22" s="47">
        <f t="shared" si="2"/>
        <v>3.6856353591160222</v>
      </c>
      <c r="P22" s="9"/>
    </row>
    <row r="23" spans="1:16">
      <c r="A23" s="12"/>
      <c r="B23" s="25">
        <v>335.15</v>
      </c>
      <c r="C23" s="20" t="s">
        <v>105</v>
      </c>
      <c r="D23" s="46">
        <v>10882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10882</v>
      </c>
      <c r="O23" s="47">
        <f t="shared" si="2"/>
        <v>6.0121546961325967</v>
      </c>
      <c r="P23" s="9"/>
    </row>
    <row r="24" spans="1:16">
      <c r="A24" s="12"/>
      <c r="B24" s="25">
        <v>335.18</v>
      </c>
      <c r="C24" s="20" t="s">
        <v>106</v>
      </c>
      <c r="D24" s="46">
        <v>132449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132449</v>
      </c>
      <c r="O24" s="47">
        <f t="shared" si="2"/>
        <v>73.17624309392265</v>
      </c>
      <c r="P24" s="9"/>
    </row>
    <row r="25" spans="1:16">
      <c r="A25" s="12"/>
      <c r="B25" s="25">
        <v>337.2</v>
      </c>
      <c r="C25" s="20" t="s">
        <v>128</v>
      </c>
      <c r="D25" s="46">
        <v>2173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2173</v>
      </c>
      <c r="O25" s="47">
        <f t="shared" si="2"/>
        <v>1.2005524861878454</v>
      </c>
      <c r="P25" s="9"/>
    </row>
    <row r="26" spans="1:16" ht="15.75">
      <c r="A26" s="29" t="s">
        <v>33</v>
      </c>
      <c r="B26" s="30"/>
      <c r="C26" s="31"/>
      <c r="D26" s="32">
        <f t="shared" ref="D26:M26" si="5">SUM(D27:D34)</f>
        <v>277796</v>
      </c>
      <c r="E26" s="32">
        <f t="shared" si="5"/>
        <v>0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234315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32">
        <f t="shared" si="1"/>
        <v>512111</v>
      </c>
      <c r="O26" s="45">
        <f t="shared" si="2"/>
        <v>282.9342541436464</v>
      </c>
      <c r="P26" s="10"/>
    </row>
    <row r="27" spans="1:16">
      <c r="A27" s="12"/>
      <c r="B27" s="25">
        <v>341.3</v>
      </c>
      <c r="C27" s="20" t="s">
        <v>121</v>
      </c>
      <c r="D27" s="46">
        <v>5507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4" si="6">SUM(D27:M27)</f>
        <v>5507</v>
      </c>
      <c r="O27" s="47">
        <f t="shared" si="2"/>
        <v>3.0425414364640884</v>
      </c>
      <c r="P27" s="9"/>
    </row>
    <row r="28" spans="1:16">
      <c r="A28" s="12"/>
      <c r="B28" s="25">
        <v>342.9</v>
      </c>
      <c r="C28" s="20" t="s">
        <v>76</v>
      </c>
      <c r="D28" s="46">
        <v>9718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9718</v>
      </c>
      <c r="O28" s="47">
        <f t="shared" si="2"/>
        <v>5.3690607734806628</v>
      </c>
      <c r="P28" s="9"/>
    </row>
    <row r="29" spans="1:16">
      <c r="A29" s="12"/>
      <c r="B29" s="25">
        <v>343.3</v>
      </c>
      <c r="C29" s="20" t="s">
        <v>37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112238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112238</v>
      </c>
      <c r="O29" s="47">
        <f t="shared" si="2"/>
        <v>62.009944751381212</v>
      </c>
      <c r="P29" s="9"/>
    </row>
    <row r="30" spans="1:16">
      <c r="A30" s="12"/>
      <c r="B30" s="25">
        <v>343.4</v>
      </c>
      <c r="C30" s="20" t="s">
        <v>38</v>
      </c>
      <c r="D30" s="46">
        <v>227416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227416</v>
      </c>
      <c r="O30" s="47">
        <f t="shared" si="2"/>
        <v>125.64419889502763</v>
      </c>
      <c r="P30" s="9"/>
    </row>
    <row r="31" spans="1:16">
      <c r="A31" s="12"/>
      <c r="B31" s="25">
        <v>343.5</v>
      </c>
      <c r="C31" s="20" t="s">
        <v>39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122077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122077</v>
      </c>
      <c r="O31" s="47">
        <f t="shared" si="2"/>
        <v>67.445856353591154</v>
      </c>
      <c r="P31" s="9"/>
    </row>
    <row r="32" spans="1:16">
      <c r="A32" s="12"/>
      <c r="B32" s="25">
        <v>343.8</v>
      </c>
      <c r="C32" s="20" t="s">
        <v>40</v>
      </c>
      <c r="D32" s="46">
        <v>12804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12804</v>
      </c>
      <c r="O32" s="47">
        <f t="shared" si="2"/>
        <v>7.0740331491712709</v>
      </c>
      <c r="P32" s="9"/>
    </row>
    <row r="33" spans="1:119">
      <c r="A33" s="12"/>
      <c r="B33" s="25">
        <v>344.9</v>
      </c>
      <c r="C33" s="20" t="s">
        <v>122</v>
      </c>
      <c r="D33" s="46">
        <v>16039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16039</v>
      </c>
      <c r="O33" s="47">
        <f t="shared" si="2"/>
        <v>8.8613259668508295</v>
      </c>
      <c r="P33" s="9"/>
    </row>
    <row r="34" spans="1:119">
      <c r="A34" s="12"/>
      <c r="B34" s="25">
        <v>347.9</v>
      </c>
      <c r="C34" s="20" t="s">
        <v>41</v>
      </c>
      <c r="D34" s="46">
        <v>6312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6312</v>
      </c>
      <c r="O34" s="47">
        <f t="shared" si="2"/>
        <v>3.4872928176795579</v>
      </c>
      <c r="P34" s="9"/>
    </row>
    <row r="35" spans="1:119" ht="15.75">
      <c r="A35" s="29" t="s">
        <v>34</v>
      </c>
      <c r="B35" s="30"/>
      <c r="C35" s="31"/>
      <c r="D35" s="32">
        <f t="shared" ref="D35:M35" si="7">SUM(D36:D36)</f>
        <v>16454</v>
      </c>
      <c r="E35" s="32">
        <f t="shared" si="7"/>
        <v>0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0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>SUM(D35:M35)</f>
        <v>16454</v>
      </c>
      <c r="O35" s="45">
        <f t="shared" si="2"/>
        <v>9.0906077348066301</v>
      </c>
      <c r="P35" s="9"/>
    </row>
    <row r="36" spans="1:119">
      <c r="A36" s="13"/>
      <c r="B36" s="39">
        <v>359</v>
      </c>
      <c r="C36" s="21" t="s">
        <v>44</v>
      </c>
      <c r="D36" s="46">
        <v>16454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16454</v>
      </c>
      <c r="O36" s="47">
        <f t="shared" si="2"/>
        <v>9.0906077348066301</v>
      </c>
      <c r="P36" s="9"/>
    </row>
    <row r="37" spans="1:119" ht="15.75">
      <c r="A37" s="29" t="s">
        <v>4</v>
      </c>
      <c r="B37" s="30"/>
      <c r="C37" s="31"/>
      <c r="D37" s="32">
        <f t="shared" ref="D37:M37" si="8">SUM(D38:D41)</f>
        <v>58960</v>
      </c>
      <c r="E37" s="32">
        <f t="shared" si="8"/>
        <v>844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80683</v>
      </c>
      <c r="J37" s="32">
        <f t="shared" si="8"/>
        <v>0</v>
      </c>
      <c r="K37" s="32">
        <f t="shared" si="8"/>
        <v>298148</v>
      </c>
      <c r="L37" s="32">
        <f t="shared" si="8"/>
        <v>0</v>
      </c>
      <c r="M37" s="32">
        <f t="shared" si="8"/>
        <v>0</v>
      </c>
      <c r="N37" s="32">
        <f t="shared" ref="N37:N45" si="9">SUM(D37:M37)</f>
        <v>438635</v>
      </c>
      <c r="O37" s="45">
        <f t="shared" si="2"/>
        <v>242.33977900552486</v>
      </c>
      <c r="P37" s="10"/>
    </row>
    <row r="38" spans="1:119">
      <c r="A38" s="12"/>
      <c r="B38" s="25">
        <v>361.1</v>
      </c>
      <c r="C38" s="20" t="s">
        <v>46</v>
      </c>
      <c r="D38" s="46">
        <v>10007</v>
      </c>
      <c r="E38" s="46">
        <v>0</v>
      </c>
      <c r="F38" s="46">
        <v>0</v>
      </c>
      <c r="G38" s="46">
        <v>0</v>
      </c>
      <c r="H38" s="46">
        <v>0</v>
      </c>
      <c r="I38" s="46">
        <v>1288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11295</v>
      </c>
      <c r="O38" s="47">
        <f t="shared" si="2"/>
        <v>6.2403314917127073</v>
      </c>
      <c r="P38" s="9"/>
    </row>
    <row r="39" spans="1:119">
      <c r="A39" s="12"/>
      <c r="B39" s="25">
        <v>362</v>
      </c>
      <c r="C39" s="20" t="s">
        <v>96</v>
      </c>
      <c r="D39" s="46">
        <v>22496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22496</v>
      </c>
      <c r="O39" s="47">
        <f t="shared" si="2"/>
        <v>12.428729281767955</v>
      </c>
      <c r="P39" s="9"/>
    </row>
    <row r="40" spans="1:119">
      <c r="A40" s="12"/>
      <c r="B40" s="25">
        <v>368</v>
      </c>
      <c r="C40" s="20" t="s">
        <v>47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298148</v>
      </c>
      <c r="L40" s="46">
        <v>0</v>
      </c>
      <c r="M40" s="46">
        <v>0</v>
      </c>
      <c r="N40" s="46">
        <f t="shared" si="9"/>
        <v>298148</v>
      </c>
      <c r="O40" s="47">
        <f t="shared" si="2"/>
        <v>164.72265193370166</v>
      </c>
      <c r="P40" s="9"/>
    </row>
    <row r="41" spans="1:119">
      <c r="A41" s="12"/>
      <c r="B41" s="25">
        <v>369.9</v>
      </c>
      <c r="C41" s="20" t="s">
        <v>48</v>
      </c>
      <c r="D41" s="46">
        <v>26457</v>
      </c>
      <c r="E41" s="46">
        <v>844</v>
      </c>
      <c r="F41" s="46">
        <v>0</v>
      </c>
      <c r="G41" s="46">
        <v>0</v>
      </c>
      <c r="H41" s="46">
        <v>0</v>
      </c>
      <c r="I41" s="46">
        <v>79395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106696</v>
      </c>
      <c r="O41" s="47">
        <f t="shared" si="2"/>
        <v>58.948066298342539</v>
      </c>
      <c r="P41" s="9"/>
    </row>
    <row r="42" spans="1:119" ht="15.75">
      <c r="A42" s="29" t="s">
        <v>35</v>
      </c>
      <c r="B42" s="30"/>
      <c r="C42" s="31"/>
      <c r="D42" s="32">
        <f t="shared" ref="D42:M42" si="10">SUM(D43:D44)</f>
        <v>2834993</v>
      </c>
      <c r="E42" s="32">
        <f t="shared" si="10"/>
        <v>0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823181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 t="shared" si="9"/>
        <v>3658174</v>
      </c>
      <c r="O42" s="45">
        <f t="shared" si="2"/>
        <v>2021.0906077348066</v>
      </c>
      <c r="P42" s="9"/>
    </row>
    <row r="43" spans="1:119">
      <c r="A43" s="12"/>
      <c r="B43" s="25">
        <v>381</v>
      </c>
      <c r="C43" s="20" t="s">
        <v>86</v>
      </c>
      <c r="D43" s="46">
        <v>2834993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2834993</v>
      </c>
      <c r="O43" s="47">
        <f t="shared" si="2"/>
        <v>1566.2944751381215</v>
      </c>
      <c r="P43" s="9"/>
    </row>
    <row r="44" spans="1:119" ht="15.75" thickBot="1">
      <c r="A44" s="48"/>
      <c r="B44" s="49">
        <v>392</v>
      </c>
      <c r="C44" s="50" t="s">
        <v>113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823181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823181</v>
      </c>
      <c r="O44" s="47">
        <f t="shared" si="2"/>
        <v>454.79613259668508</v>
      </c>
      <c r="P44" s="9"/>
    </row>
    <row r="45" spans="1:119" ht="16.5" thickBot="1">
      <c r="A45" s="14" t="s">
        <v>42</v>
      </c>
      <c r="B45" s="23"/>
      <c r="C45" s="22"/>
      <c r="D45" s="15">
        <f>SUM(D5,D12,D16,D26,D35,D37,D42)</f>
        <v>5606681</v>
      </c>
      <c r="E45" s="15">
        <f t="shared" ref="E45:M45" si="11">SUM(E5,E12,E16,E26,E35,E37,E42)</f>
        <v>196972</v>
      </c>
      <c r="F45" s="15">
        <f t="shared" si="11"/>
        <v>0</v>
      </c>
      <c r="G45" s="15">
        <f t="shared" si="11"/>
        <v>0</v>
      </c>
      <c r="H45" s="15">
        <f t="shared" si="11"/>
        <v>0</v>
      </c>
      <c r="I45" s="15">
        <f t="shared" si="11"/>
        <v>1138179</v>
      </c>
      <c r="J45" s="15">
        <f t="shared" si="11"/>
        <v>0</v>
      </c>
      <c r="K45" s="15">
        <f t="shared" si="11"/>
        <v>298148</v>
      </c>
      <c r="L45" s="15">
        <f t="shared" si="11"/>
        <v>0</v>
      </c>
      <c r="M45" s="15">
        <f t="shared" si="11"/>
        <v>0</v>
      </c>
      <c r="N45" s="15">
        <f t="shared" si="9"/>
        <v>7239980</v>
      </c>
      <c r="O45" s="38">
        <f t="shared" si="2"/>
        <v>3999.988950276243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40"/>
      <c r="B47" s="41"/>
      <c r="C47" s="41"/>
      <c r="D47" s="42"/>
      <c r="E47" s="42"/>
      <c r="F47" s="42"/>
      <c r="G47" s="42"/>
      <c r="H47" s="42"/>
      <c r="I47" s="42"/>
      <c r="J47" s="42"/>
      <c r="K47" s="42"/>
      <c r="L47" s="121" t="s">
        <v>145</v>
      </c>
      <c r="M47" s="121"/>
      <c r="N47" s="121"/>
      <c r="O47" s="43">
        <v>1810</v>
      </c>
    </row>
    <row r="48" spans="1:119">
      <c r="A48" s="122"/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100"/>
    </row>
    <row r="49" spans="1:15" ht="15.75" customHeight="1" thickBot="1">
      <c r="A49" s="123" t="s">
        <v>70</v>
      </c>
      <c r="B49" s="102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3"/>
    </row>
  </sheetData>
  <mergeCells count="10">
    <mergeCell ref="L47:N47"/>
    <mergeCell ref="A48:O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35:N36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5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60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130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52</v>
      </c>
      <c r="B3" s="111"/>
      <c r="C3" s="112"/>
      <c r="D3" s="131" t="s">
        <v>29</v>
      </c>
      <c r="E3" s="132"/>
      <c r="F3" s="132"/>
      <c r="G3" s="132"/>
      <c r="H3" s="133"/>
      <c r="I3" s="131" t="s">
        <v>30</v>
      </c>
      <c r="J3" s="133"/>
      <c r="K3" s="131" t="s">
        <v>32</v>
      </c>
      <c r="L3" s="133"/>
      <c r="M3" s="36"/>
      <c r="N3" s="37"/>
      <c r="O3" s="134" t="s">
        <v>57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53</v>
      </c>
      <c r="F4" s="34" t="s">
        <v>54</v>
      </c>
      <c r="G4" s="34" t="s">
        <v>55</v>
      </c>
      <c r="H4" s="34" t="s">
        <v>6</v>
      </c>
      <c r="I4" s="34" t="s">
        <v>7</v>
      </c>
      <c r="J4" s="35" t="s">
        <v>56</v>
      </c>
      <c r="K4" s="35" t="s">
        <v>8</v>
      </c>
      <c r="L4" s="35" t="s">
        <v>9</v>
      </c>
      <c r="M4" s="35" t="s">
        <v>10</v>
      </c>
      <c r="N4" s="35" t="s">
        <v>31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1563827</v>
      </c>
      <c r="E5" s="27">
        <f t="shared" si="0"/>
        <v>175464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48228</v>
      </c>
      <c r="L5" s="27">
        <f t="shared" si="0"/>
        <v>0</v>
      </c>
      <c r="M5" s="27">
        <f t="shared" si="0"/>
        <v>0</v>
      </c>
      <c r="N5" s="28">
        <f>SUM(D5:M5)</f>
        <v>1787519</v>
      </c>
      <c r="O5" s="33">
        <f t="shared" ref="O5:O48" si="1">(N5/O$50)</f>
        <v>990.31523545706375</v>
      </c>
      <c r="P5" s="6"/>
    </row>
    <row r="6" spans="1:133">
      <c r="A6" s="12"/>
      <c r="B6" s="25">
        <v>311</v>
      </c>
      <c r="C6" s="20" t="s">
        <v>3</v>
      </c>
      <c r="D6" s="46">
        <v>821782</v>
      </c>
      <c r="E6" s="46">
        <v>175464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997246</v>
      </c>
      <c r="O6" s="47">
        <f t="shared" si="1"/>
        <v>552.49085872576177</v>
      </c>
      <c r="P6" s="9"/>
    </row>
    <row r="7" spans="1:133">
      <c r="A7" s="12"/>
      <c r="B7" s="25">
        <v>312.41000000000003</v>
      </c>
      <c r="C7" s="20" t="s">
        <v>62</v>
      </c>
      <c r="D7" s="46">
        <v>128725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128725</v>
      </c>
      <c r="O7" s="47">
        <f t="shared" si="1"/>
        <v>71.315789473684205</v>
      </c>
      <c r="P7" s="9"/>
    </row>
    <row r="8" spans="1:133">
      <c r="A8" s="12"/>
      <c r="B8" s="25">
        <v>312.51</v>
      </c>
      <c r="C8" s="20" t="s">
        <v>59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48228</v>
      </c>
      <c r="L8" s="46">
        <v>0</v>
      </c>
      <c r="M8" s="46">
        <v>0</v>
      </c>
      <c r="N8" s="46">
        <f>SUM(D8:M8)</f>
        <v>48228</v>
      </c>
      <c r="O8" s="47">
        <f t="shared" si="1"/>
        <v>26.719113573407203</v>
      </c>
      <c r="P8" s="9"/>
    </row>
    <row r="9" spans="1:133">
      <c r="A9" s="12"/>
      <c r="B9" s="25">
        <v>312.60000000000002</v>
      </c>
      <c r="C9" s="20" t="s">
        <v>127</v>
      </c>
      <c r="D9" s="46">
        <v>226230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226230</v>
      </c>
      <c r="O9" s="47">
        <f t="shared" si="1"/>
        <v>125.33518005540166</v>
      </c>
      <c r="P9" s="9"/>
    </row>
    <row r="10" spans="1:133">
      <c r="A10" s="12"/>
      <c r="B10" s="25">
        <v>314.10000000000002</v>
      </c>
      <c r="C10" s="20" t="s">
        <v>64</v>
      </c>
      <c r="D10" s="46">
        <v>239656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239656</v>
      </c>
      <c r="O10" s="47">
        <f t="shared" si="1"/>
        <v>132.77340720221608</v>
      </c>
      <c r="P10" s="9"/>
    </row>
    <row r="11" spans="1:133">
      <c r="A11" s="12"/>
      <c r="B11" s="25">
        <v>314.8</v>
      </c>
      <c r="C11" s="20" t="s">
        <v>65</v>
      </c>
      <c r="D11" s="46">
        <v>36260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36260</v>
      </c>
      <c r="O11" s="47">
        <f t="shared" si="1"/>
        <v>20.088642659279778</v>
      </c>
      <c r="P11" s="9"/>
    </row>
    <row r="12" spans="1:133">
      <c r="A12" s="12"/>
      <c r="B12" s="25">
        <v>315</v>
      </c>
      <c r="C12" s="20" t="s">
        <v>101</v>
      </c>
      <c r="D12" s="46">
        <v>111174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111174</v>
      </c>
      <c r="O12" s="47">
        <f t="shared" si="1"/>
        <v>61.592243767313022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SUM(D14:D17)</f>
        <v>764519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19" si="4">SUM(D13:M13)</f>
        <v>764519</v>
      </c>
      <c r="O13" s="45">
        <f t="shared" si="1"/>
        <v>423.55623268698059</v>
      </c>
      <c r="P13" s="10"/>
    </row>
    <row r="14" spans="1:133">
      <c r="A14" s="12"/>
      <c r="B14" s="25">
        <v>322</v>
      </c>
      <c r="C14" s="20" t="s">
        <v>0</v>
      </c>
      <c r="D14" s="46">
        <v>183228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183228</v>
      </c>
      <c r="O14" s="47">
        <f t="shared" si="1"/>
        <v>101.51135734072022</v>
      </c>
      <c r="P14" s="9"/>
    </row>
    <row r="15" spans="1:133">
      <c r="A15" s="12"/>
      <c r="B15" s="25">
        <v>323.10000000000002</v>
      </c>
      <c r="C15" s="20" t="s">
        <v>17</v>
      </c>
      <c r="D15" s="46">
        <v>186714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186714</v>
      </c>
      <c r="O15" s="47">
        <f t="shared" si="1"/>
        <v>103.4426592797784</v>
      </c>
      <c r="P15" s="9"/>
    </row>
    <row r="16" spans="1:133">
      <c r="A16" s="12"/>
      <c r="B16" s="25">
        <v>325.2</v>
      </c>
      <c r="C16" s="20" t="s">
        <v>131</v>
      </c>
      <c r="D16" s="46">
        <v>367757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367757</v>
      </c>
      <c r="O16" s="47">
        <f t="shared" si="1"/>
        <v>203.74349030470916</v>
      </c>
      <c r="P16" s="9"/>
    </row>
    <row r="17" spans="1:16">
      <c r="A17" s="12"/>
      <c r="B17" s="25">
        <v>329</v>
      </c>
      <c r="C17" s="20" t="s">
        <v>18</v>
      </c>
      <c r="D17" s="46">
        <v>26820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26820</v>
      </c>
      <c r="O17" s="47">
        <f t="shared" si="1"/>
        <v>14.858725761772853</v>
      </c>
      <c r="P17" s="9"/>
    </row>
    <row r="18" spans="1:16" ht="15.75">
      <c r="A18" s="29" t="s">
        <v>20</v>
      </c>
      <c r="B18" s="30"/>
      <c r="C18" s="31"/>
      <c r="D18" s="32">
        <f t="shared" ref="D18:M18" si="5">SUM(D19:D26)</f>
        <v>226555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7045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233600</v>
      </c>
      <c r="O18" s="45">
        <f t="shared" si="1"/>
        <v>129.41828254847644</v>
      </c>
      <c r="P18" s="10"/>
    </row>
    <row r="19" spans="1:16">
      <c r="A19" s="12"/>
      <c r="B19" s="25">
        <v>331.5</v>
      </c>
      <c r="C19" s="20" t="s">
        <v>132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7045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7045</v>
      </c>
      <c r="O19" s="47">
        <f t="shared" si="1"/>
        <v>3.9030470914127422</v>
      </c>
      <c r="P19" s="9"/>
    </row>
    <row r="20" spans="1:16">
      <c r="A20" s="12"/>
      <c r="B20" s="25">
        <v>335.12</v>
      </c>
      <c r="C20" s="20" t="s">
        <v>103</v>
      </c>
      <c r="D20" s="46">
        <v>61772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6">SUM(D20:M20)</f>
        <v>61772</v>
      </c>
      <c r="O20" s="47">
        <f t="shared" si="1"/>
        <v>34.222714681440443</v>
      </c>
      <c r="P20" s="9"/>
    </row>
    <row r="21" spans="1:16">
      <c r="A21" s="12"/>
      <c r="B21" s="25">
        <v>335.14</v>
      </c>
      <c r="C21" s="20" t="s">
        <v>104</v>
      </c>
      <c r="D21" s="46">
        <v>7333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7333</v>
      </c>
      <c r="O21" s="47">
        <f t="shared" si="1"/>
        <v>4.0626038781163434</v>
      </c>
      <c r="P21" s="9"/>
    </row>
    <row r="22" spans="1:16">
      <c r="A22" s="12"/>
      <c r="B22" s="25">
        <v>335.15</v>
      </c>
      <c r="C22" s="20" t="s">
        <v>105</v>
      </c>
      <c r="D22" s="46">
        <v>7822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7822</v>
      </c>
      <c r="O22" s="47">
        <f t="shared" si="1"/>
        <v>4.3335180055401663</v>
      </c>
      <c r="P22" s="9"/>
    </row>
    <row r="23" spans="1:16">
      <c r="A23" s="12"/>
      <c r="B23" s="25">
        <v>335.18</v>
      </c>
      <c r="C23" s="20" t="s">
        <v>106</v>
      </c>
      <c r="D23" s="46">
        <v>126059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126059</v>
      </c>
      <c r="O23" s="47">
        <f t="shared" si="1"/>
        <v>69.838781163434902</v>
      </c>
      <c r="P23" s="9"/>
    </row>
    <row r="24" spans="1:16">
      <c r="A24" s="12"/>
      <c r="B24" s="25">
        <v>335.19</v>
      </c>
      <c r="C24" s="20" t="s">
        <v>107</v>
      </c>
      <c r="D24" s="46">
        <v>2369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2369</v>
      </c>
      <c r="O24" s="47">
        <f t="shared" si="1"/>
        <v>1.3124653739612189</v>
      </c>
      <c r="P24" s="9"/>
    </row>
    <row r="25" spans="1:16">
      <c r="A25" s="12"/>
      <c r="B25" s="25">
        <v>335.9</v>
      </c>
      <c r="C25" s="20" t="s">
        <v>27</v>
      </c>
      <c r="D25" s="46">
        <v>19166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19166</v>
      </c>
      <c r="O25" s="47">
        <f t="shared" si="1"/>
        <v>10.618282548476454</v>
      </c>
      <c r="P25" s="9"/>
    </row>
    <row r="26" spans="1:16">
      <c r="A26" s="12"/>
      <c r="B26" s="25">
        <v>337.9</v>
      </c>
      <c r="C26" s="20" t="s">
        <v>133</v>
      </c>
      <c r="D26" s="46">
        <v>2034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2034</v>
      </c>
      <c r="O26" s="47">
        <f t="shared" si="1"/>
        <v>1.1268698060941829</v>
      </c>
      <c r="P26" s="9"/>
    </row>
    <row r="27" spans="1:16" ht="15.75">
      <c r="A27" s="29" t="s">
        <v>33</v>
      </c>
      <c r="B27" s="30"/>
      <c r="C27" s="31"/>
      <c r="D27" s="32">
        <f t="shared" ref="D27:M27" si="7">SUM(D28:D35)</f>
        <v>260188</v>
      </c>
      <c r="E27" s="32">
        <f t="shared" si="7"/>
        <v>0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3084919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>SUM(D27:M27)</f>
        <v>3345107</v>
      </c>
      <c r="O27" s="45">
        <f t="shared" si="1"/>
        <v>1853.2448753462604</v>
      </c>
      <c r="P27" s="10"/>
    </row>
    <row r="28" spans="1:16">
      <c r="A28" s="12"/>
      <c r="B28" s="25">
        <v>341.3</v>
      </c>
      <c r="C28" s="20" t="s">
        <v>121</v>
      </c>
      <c r="D28" s="46">
        <v>7948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5" si="8">SUM(D28:M28)</f>
        <v>7948</v>
      </c>
      <c r="O28" s="47">
        <f t="shared" si="1"/>
        <v>4.4033240997229921</v>
      </c>
      <c r="P28" s="9"/>
    </row>
    <row r="29" spans="1:16">
      <c r="A29" s="12"/>
      <c r="B29" s="25">
        <v>342.9</v>
      </c>
      <c r="C29" s="20" t="s">
        <v>76</v>
      </c>
      <c r="D29" s="46">
        <v>7855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7855</v>
      </c>
      <c r="O29" s="47">
        <f t="shared" si="1"/>
        <v>4.3518005540166209</v>
      </c>
      <c r="P29" s="9"/>
    </row>
    <row r="30" spans="1:16">
      <c r="A30" s="12"/>
      <c r="B30" s="25">
        <v>343.3</v>
      </c>
      <c r="C30" s="20" t="s">
        <v>37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1389516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1389516</v>
      </c>
      <c r="O30" s="47">
        <f t="shared" si="1"/>
        <v>769.81495844875349</v>
      </c>
      <c r="P30" s="9"/>
    </row>
    <row r="31" spans="1:16">
      <c r="A31" s="12"/>
      <c r="B31" s="25">
        <v>343.5</v>
      </c>
      <c r="C31" s="20" t="s">
        <v>39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1695403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1695403</v>
      </c>
      <c r="O31" s="47">
        <f t="shared" si="1"/>
        <v>939.28144044321334</v>
      </c>
      <c r="P31" s="9"/>
    </row>
    <row r="32" spans="1:16">
      <c r="A32" s="12"/>
      <c r="B32" s="25">
        <v>343.8</v>
      </c>
      <c r="C32" s="20" t="s">
        <v>40</v>
      </c>
      <c r="D32" s="46">
        <v>3636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3636</v>
      </c>
      <c r="O32" s="47">
        <f t="shared" si="1"/>
        <v>2.0144044321329639</v>
      </c>
      <c r="P32" s="9"/>
    </row>
    <row r="33" spans="1:119">
      <c r="A33" s="12"/>
      <c r="B33" s="25">
        <v>344.1</v>
      </c>
      <c r="C33" s="20" t="s">
        <v>134</v>
      </c>
      <c r="D33" s="46">
        <v>15572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15572</v>
      </c>
      <c r="O33" s="47">
        <f t="shared" si="1"/>
        <v>8.6271468144044317</v>
      </c>
      <c r="P33" s="9"/>
    </row>
    <row r="34" spans="1:119">
      <c r="A34" s="12"/>
      <c r="B34" s="25">
        <v>345.9</v>
      </c>
      <c r="C34" s="20" t="s">
        <v>135</v>
      </c>
      <c r="D34" s="46">
        <v>225138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225138</v>
      </c>
      <c r="O34" s="47">
        <f t="shared" si="1"/>
        <v>124.73019390581717</v>
      </c>
      <c r="P34" s="9"/>
    </row>
    <row r="35" spans="1:119">
      <c r="A35" s="12"/>
      <c r="B35" s="25">
        <v>347.2</v>
      </c>
      <c r="C35" s="20" t="s">
        <v>68</v>
      </c>
      <c r="D35" s="46">
        <v>39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39</v>
      </c>
      <c r="O35" s="47">
        <f t="shared" si="1"/>
        <v>2.1606648199445983E-2</v>
      </c>
      <c r="P35" s="9"/>
    </row>
    <row r="36" spans="1:119" ht="15.75">
      <c r="A36" s="29" t="s">
        <v>34</v>
      </c>
      <c r="B36" s="30"/>
      <c r="C36" s="31"/>
      <c r="D36" s="32">
        <f t="shared" ref="D36:M36" si="9">SUM(D37:D41)</f>
        <v>23296</v>
      </c>
      <c r="E36" s="32">
        <f t="shared" si="9"/>
        <v>0</v>
      </c>
      <c r="F36" s="32">
        <f t="shared" si="9"/>
        <v>0</v>
      </c>
      <c r="G36" s="32">
        <f t="shared" si="9"/>
        <v>0</v>
      </c>
      <c r="H36" s="32">
        <f t="shared" si="9"/>
        <v>0</v>
      </c>
      <c r="I36" s="32">
        <f t="shared" si="9"/>
        <v>0</v>
      </c>
      <c r="J36" s="32">
        <f t="shared" si="9"/>
        <v>0</v>
      </c>
      <c r="K36" s="32">
        <f t="shared" si="9"/>
        <v>0</v>
      </c>
      <c r="L36" s="32">
        <f t="shared" si="9"/>
        <v>0</v>
      </c>
      <c r="M36" s="32">
        <f t="shared" si="9"/>
        <v>0</v>
      </c>
      <c r="N36" s="32">
        <f t="shared" ref="N36:N48" si="10">SUM(D36:M36)</f>
        <v>23296</v>
      </c>
      <c r="O36" s="45">
        <f t="shared" si="1"/>
        <v>12.906371191135735</v>
      </c>
      <c r="P36" s="10"/>
    </row>
    <row r="37" spans="1:119">
      <c r="A37" s="13"/>
      <c r="B37" s="39">
        <v>351.1</v>
      </c>
      <c r="C37" s="21" t="s">
        <v>94</v>
      </c>
      <c r="D37" s="46">
        <v>60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60</v>
      </c>
      <c r="O37" s="47">
        <f t="shared" si="1"/>
        <v>3.3240997229916899E-2</v>
      </c>
      <c r="P37" s="9"/>
    </row>
    <row r="38" spans="1:119">
      <c r="A38" s="13"/>
      <c r="B38" s="39">
        <v>351.2</v>
      </c>
      <c r="C38" s="21" t="s">
        <v>136</v>
      </c>
      <c r="D38" s="46">
        <v>2176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2176</v>
      </c>
      <c r="O38" s="47">
        <f t="shared" si="1"/>
        <v>1.2055401662049861</v>
      </c>
      <c r="P38" s="9"/>
    </row>
    <row r="39" spans="1:119">
      <c r="A39" s="13"/>
      <c r="B39" s="39">
        <v>351.3</v>
      </c>
      <c r="C39" s="21" t="s">
        <v>137</v>
      </c>
      <c r="D39" s="46">
        <v>528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528</v>
      </c>
      <c r="O39" s="47">
        <f t="shared" si="1"/>
        <v>0.29252077562326873</v>
      </c>
      <c r="P39" s="9"/>
    </row>
    <row r="40" spans="1:119">
      <c r="A40" s="13"/>
      <c r="B40" s="39">
        <v>354</v>
      </c>
      <c r="C40" s="21" t="s">
        <v>95</v>
      </c>
      <c r="D40" s="46">
        <v>10142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10142</v>
      </c>
      <c r="O40" s="47">
        <f t="shared" si="1"/>
        <v>5.6188365650969532</v>
      </c>
      <c r="P40" s="9"/>
    </row>
    <row r="41" spans="1:119">
      <c r="A41" s="13"/>
      <c r="B41" s="39">
        <v>359</v>
      </c>
      <c r="C41" s="21" t="s">
        <v>44</v>
      </c>
      <c r="D41" s="46">
        <v>10390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10390</v>
      </c>
      <c r="O41" s="47">
        <f t="shared" si="1"/>
        <v>5.7562326869806091</v>
      </c>
      <c r="P41" s="9"/>
    </row>
    <row r="42" spans="1:119" ht="15.75">
      <c r="A42" s="29" t="s">
        <v>4</v>
      </c>
      <c r="B42" s="30"/>
      <c r="C42" s="31"/>
      <c r="D42" s="32">
        <f t="shared" ref="D42:M42" si="11">SUM(D43:D47)</f>
        <v>91885</v>
      </c>
      <c r="E42" s="32">
        <f t="shared" si="11"/>
        <v>462</v>
      </c>
      <c r="F42" s="32">
        <f t="shared" si="11"/>
        <v>0</v>
      </c>
      <c r="G42" s="32">
        <f t="shared" si="11"/>
        <v>0</v>
      </c>
      <c r="H42" s="32">
        <f t="shared" si="11"/>
        <v>0</v>
      </c>
      <c r="I42" s="32">
        <f t="shared" si="11"/>
        <v>7630</v>
      </c>
      <c r="J42" s="32">
        <f t="shared" si="11"/>
        <v>0</v>
      </c>
      <c r="K42" s="32">
        <f t="shared" si="11"/>
        <v>366099</v>
      </c>
      <c r="L42" s="32">
        <f t="shared" si="11"/>
        <v>0</v>
      </c>
      <c r="M42" s="32">
        <f t="shared" si="11"/>
        <v>0</v>
      </c>
      <c r="N42" s="32">
        <f t="shared" si="10"/>
        <v>466076</v>
      </c>
      <c r="O42" s="45">
        <f t="shared" si="1"/>
        <v>258.21385041551247</v>
      </c>
      <c r="P42" s="10"/>
    </row>
    <row r="43" spans="1:119">
      <c r="A43" s="12"/>
      <c r="B43" s="25">
        <v>361.1</v>
      </c>
      <c r="C43" s="20" t="s">
        <v>46</v>
      </c>
      <c r="D43" s="46">
        <v>5198</v>
      </c>
      <c r="E43" s="46">
        <v>462</v>
      </c>
      <c r="F43" s="46">
        <v>0</v>
      </c>
      <c r="G43" s="46">
        <v>0</v>
      </c>
      <c r="H43" s="46">
        <v>0</v>
      </c>
      <c r="I43" s="46">
        <v>3614</v>
      </c>
      <c r="J43" s="46">
        <v>0</v>
      </c>
      <c r="K43" s="46">
        <v>265954</v>
      </c>
      <c r="L43" s="46">
        <v>0</v>
      </c>
      <c r="M43" s="46">
        <v>0</v>
      </c>
      <c r="N43" s="46">
        <f t="shared" si="10"/>
        <v>275228</v>
      </c>
      <c r="O43" s="47">
        <f t="shared" si="1"/>
        <v>152.4808864265928</v>
      </c>
      <c r="P43" s="9"/>
    </row>
    <row r="44" spans="1:119">
      <c r="A44" s="12"/>
      <c r="B44" s="25">
        <v>362</v>
      </c>
      <c r="C44" s="20" t="s">
        <v>96</v>
      </c>
      <c r="D44" s="46">
        <v>20341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20341</v>
      </c>
      <c r="O44" s="47">
        <f t="shared" si="1"/>
        <v>11.269252077562326</v>
      </c>
      <c r="P44" s="9"/>
    </row>
    <row r="45" spans="1:119">
      <c r="A45" s="12"/>
      <c r="B45" s="25">
        <v>366</v>
      </c>
      <c r="C45" s="20" t="s">
        <v>98</v>
      </c>
      <c r="D45" s="46">
        <v>1958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1958</v>
      </c>
      <c r="O45" s="47">
        <f t="shared" si="1"/>
        <v>1.084764542936288</v>
      </c>
      <c r="P45" s="9"/>
    </row>
    <row r="46" spans="1:119">
      <c r="A46" s="12"/>
      <c r="B46" s="25">
        <v>368</v>
      </c>
      <c r="C46" s="20" t="s">
        <v>47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100145</v>
      </c>
      <c r="L46" s="46">
        <v>0</v>
      </c>
      <c r="M46" s="46">
        <v>0</v>
      </c>
      <c r="N46" s="46">
        <f t="shared" si="10"/>
        <v>100145</v>
      </c>
      <c r="O46" s="47">
        <f t="shared" si="1"/>
        <v>55.481994459833793</v>
      </c>
      <c r="P46" s="9"/>
    </row>
    <row r="47" spans="1:119" ht="15.75" thickBot="1">
      <c r="A47" s="12"/>
      <c r="B47" s="25">
        <v>369.9</v>
      </c>
      <c r="C47" s="20" t="s">
        <v>48</v>
      </c>
      <c r="D47" s="46">
        <v>64388</v>
      </c>
      <c r="E47" s="46">
        <v>0</v>
      </c>
      <c r="F47" s="46">
        <v>0</v>
      </c>
      <c r="G47" s="46">
        <v>0</v>
      </c>
      <c r="H47" s="46">
        <v>0</v>
      </c>
      <c r="I47" s="46">
        <v>4016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68404</v>
      </c>
      <c r="O47" s="47">
        <f t="shared" si="1"/>
        <v>37.896952908587259</v>
      </c>
      <c r="P47" s="9"/>
    </row>
    <row r="48" spans="1:119" ht="16.5" thickBot="1">
      <c r="A48" s="14" t="s">
        <v>42</v>
      </c>
      <c r="B48" s="23"/>
      <c r="C48" s="22"/>
      <c r="D48" s="15">
        <f>SUM(D5,D13,D18,D27,D36,D42)</f>
        <v>2930270</v>
      </c>
      <c r="E48" s="15">
        <f t="shared" ref="E48:M48" si="12">SUM(E5,E13,E18,E27,E36,E42)</f>
        <v>175926</v>
      </c>
      <c r="F48" s="15">
        <f t="shared" si="12"/>
        <v>0</v>
      </c>
      <c r="G48" s="15">
        <f t="shared" si="12"/>
        <v>0</v>
      </c>
      <c r="H48" s="15">
        <f t="shared" si="12"/>
        <v>0</v>
      </c>
      <c r="I48" s="15">
        <f t="shared" si="12"/>
        <v>3099594</v>
      </c>
      <c r="J48" s="15">
        <f t="shared" si="12"/>
        <v>0</v>
      </c>
      <c r="K48" s="15">
        <f t="shared" si="12"/>
        <v>414327</v>
      </c>
      <c r="L48" s="15">
        <f t="shared" si="12"/>
        <v>0</v>
      </c>
      <c r="M48" s="15">
        <f t="shared" si="12"/>
        <v>0</v>
      </c>
      <c r="N48" s="15">
        <f t="shared" si="10"/>
        <v>6620117</v>
      </c>
      <c r="O48" s="38">
        <f t="shared" si="1"/>
        <v>3667.6548476454295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9"/>
    </row>
    <row r="50" spans="1:15">
      <c r="A50" s="40"/>
      <c r="B50" s="41"/>
      <c r="C50" s="41"/>
      <c r="D50" s="42"/>
      <c r="E50" s="42"/>
      <c r="F50" s="42"/>
      <c r="G50" s="42"/>
      <c r="H50" s="42"/>
      <c r="I50" s="42"/>
      <c r="J50" s="42"/>
      <c r="K50" s="42"/>
      <c r="L50" s="121" t="s">
        <v>138</v>
      </c>
      <c r="M50" s="121"/>
      <c r="N50" s="121"/>
      <c r="O50" s="43">
        <v>1805</v>
      </c>
    </row>
    <row r="51" spans="1:15">
      <c r="A51" s="122"/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100"/>
    </row>
    <row r="52" spans="1:15" ht="15.75" customHeight="1" thickBot="1">
      <c r="A52" s="123" t="s">
        <v>70</v>
      </c>
      <c r="B52" s="102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3"/>
    </row>
  </sheetData>
  <mergeCells count="10">
    <mergeCell ref="L50:N50"/>
    <mergeCell ref="A51:O51"/>
    <mergeCell ref="A52:O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5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60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125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52</v>
      </c>
      <c r="B3" s="111"/>
      <c r="C3" s="112"/>
      <c r="D3" s="131" t="s">
        <v>29</v>
      </c>
      <c r="E3" s="132"/>
      <c r="F3" s="132"/>
      <c r="G3" s="132"/>
      <c r="H3" s="133"/>
      <c r="I3" s="131" t="s">
        <v>30</v>
      </c>
      <c r="J3" s="133"/>
      <c r="K3" s="131" t="s">
        <v>32</v>
      </c>
      <c r="L3" s="133"/>
      <c r="M3" s="36"/>
      <c r="N3" s="37"/>
      <c r="O3" s="134" t="s">
        <v>57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53</v>
      </c>
      <c r="F4" s="34" t="s">
        <v>54</v>
      </c>
      <c r="G4" s="34" t="s">
        <v>55</v>
      </c>
      <c r="H4" s="34" t="s">
        <v>6</v>
      </c>
      <c r="I4" s="34" t="s">
        <v>7</v>
      </c>
      <c r="J4" s="35" t="s">
        <v>56</v>
      </c>
      <c r="K4" s="35" t="s">
        <v>8</v>
      </c>
      <c r="L4" s="35" t="s">
        <v>9</v>
      </c>
      <c r="M4" s="35" t="s">
        <v>10</v>
      </c>
      <c r="N4" s="35" t="s">
        <v>31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1614391</v>
      </c>
      <c r="E5" s="27">
        <f t="shared" si="0"/>
        <v>156158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64805</v>
      </c>
      <c r="L5" s="27">
        <f t="shared" si="0"/>
        <v>0</v>
      </c>
      <c r="M5" s="27">
        <f t="shared" si="0"/>
        <v>0</v>
      </c>
      <c r="N5" s="28">
        <f>SUM(D5:M5)</f>
        <v>1835354</v>
      </c>
      <c r="O5" s="33">
        <f t="shared" ref="O5:O47" si="1">(N5/O$49)</f>
        <v>1016.816620498615</v>
      </c>
      <c r="P5" s="6"/>
    </row>
    <row r="6" spans="1:133">
      <c r="A6" s="12"/>
      <c r="B6" s="25">
        <v>311</v>
      </c>
      <c r="C6" s="20" t="s">
        <v>3</v>
      </c>
      <c r="D6" s="46">
        <v>946287</v>
      </c>
      <c r="E6" s="46">
        <v>156158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1102445</v>
      </c>
      <c r="O6" s="47">
        <f t="shared" si="1"/>
        <v>610.77285318559552</v>
      </c>
      <c r="P6" s="9"/>
    </row>
    <row r="7" spans="1:133">
      <c r="A7" s="12"/>
      <c r="B7" s="25">
        <v>312.10000000000002</v>
      </c>
      <c r="C7" s="20" t="s">
        <v>11</v>
      </c>
      <c r="D7" s="46">
        <v>135815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135815</v>
      </c>
      <c r="O7" s="47">
        <f t="shared" si="1"/>
        <v>75.24376731301939</v>
      </c>
      <c r="P7" s="9"/>
    </row>
    <row r="8" spans="1:133">
      <c r="A8" s="12"/>
      <c r="B8" s="25">
        <v>312.51</v>
      </c>
      <c r="C8" s="20" t="s">
        <v>59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17716</v>
      </c>
      <c r="L8" s="46">
        <v>0</v>
      </c>
      <c r="M8" s="46">
        <v>0</v>
      </c>
      <c r="N8" s="46">
        <f>SUM(D8:M8)</f>
        <v>17716</v>
      </c>
      <c r="O8" s="47">
        <f t="shared" si="1"/>
        <v>9.8149584487534618</v>
      </c>
      <c r="P8" s="9"/>
    </row>
    <row r="9" spans="1:133">
      <c r="A9" s="12"/>
      <c r="B9" s="25">
        <v>312.52</v>
      </c>
      <c r="C9" s="20" t="s">
        <v>126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47089</v>
      </c>
      <c r="L9" s="46">
        <v>0</v>
      </c>
      <c r="M9" s="46">
        <v>0</v>
      </c>
      <c r="N9" s="46">
        <f>SUM(D9:M9)</f>
        <v>47089</v>
      </c>
      <c r="O9" s="47">
        <f t="shared" si="1"/>
        <v>26.08808864265928</v>
      </c>
      <c r="P9" s="9"/>
    </row>
    <row r="10" spans="1:133">
      <c r="A10" s="12"/>
      <c r="B10" s="25">
        <v>312.60000000000002</v>
      </c>
      <c r="C10" s="20" t="s">
        <v>127</v>
      </c>
      <c r="D10" s="46">
        <v>137739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137739</v>
      </c>
      <c r="O10" s="47">
        <f t="shared" si="1"/>
        <v>76.309695290858727</v>
      </c>
      <c r="P10" s="9"/>
    </row>
    <row r="11" spans="1:133">
      <c r="A11" s="12"/>
      <c r="B11" s="25">
        <v>314.10000000000002</v>
      </c>
      <c r="C11" s="20" t="s">
        <v>64</v>
      </c>
      <c r="D11" s="46">
        <v>231111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231111</v>
      </c>
      <c r="O11" s="47">
        <f t="shared" si="1"/>
        <v>128.03933518005539</v>
      </c>
      <c r="P11" s="9"/>
    </row>
    <row r="12" spans="1:133">
      <c r="A12" s="12"/>
      <c r="B12" s="25">
        <v>314.8</v>
      </c>
      <c r="C12" s="20" t="s">
        <v>65</v>
      </c>
      <c r="D12" s="46">
        <v>34754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34754</v>
      </c>
      <c r="O12" s="47">
        <f t="shared" si="1"/>
        <v>19.254293628808863</v>
      </c>
      <c r="P12" s="9"/>
    </row>
    <row r="13" spans="1:133">
      <c r="A13" s="12"/>
      <c r="B13" s="25">
        <v>315</v>
      </c>
      <c r="C13" s="20" t="s">
        <v>101</v>
      </c>
      <c r="D13" s="46">
        <v>104655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104655</v>
      </c>
      <c r="O13" s="47">
        <f t="shared" si="1"/>
        <v>57.980609418282548</v>
      </c>
      <c r="P13" s="9"/>
    </row>
    <row r="14" spans="1:133">
      <c r="A14" s="12"/>
      <c r="B14" s="25">
        <v>316</v>
      </c>
      <c r="C14" s="20" t="s">
        <v>102</v>
      </c>
      <c r="D14" s="46">
        <v>24030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24030</v>
      </c>
      <c r="O14" s="47">
        <f t="shared" si="1"/>
        <v>13.313019390581717</v>
      </c>
      <c r="P14" s="9"/>
    </row>
    <row r="15" spans="1:133" ht="15.75">
      <c r="A15" s="29" t="s">
        <v>16</v>
      </c>
      <c r="B15" s="30"/>
      <c r="C15" s="31"/>
      <c r="D15" s="32">
        <f t="shared" ref="D15:M15" si="3">SUM(D16:D18)</f>
        <v>246833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30" si="4">SUM(D15:M15)</f>
        <v>246833</v>
      </c>
      <c r="O15" s="45">
        <f t="shared" si="1"/>
        <v>136.74958448753463</v>
      </c>
      <c r="P15" s="10"/>
    </row>
    <row r="16" spans="1:133">
      <c r="A16" s="12"/>
      <c r="B16" s="25">
        <v>322</v>
      </c>
      <c r="C16" s="20" t="s">
        <v>0</v>
      </c>
      <c r="D16" s="46">
        <v>54654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54654</v>
      </c>
      <c r="O16" s="47">
        <f t="shared" si="1"/>
        <v>30.279224376731303</v>
      </c>
      <c r="P16" s="9"/>
    </row>
    <row r="17" spans="1:16">
      <c r="A17" s="12"/>
      <c r="B17" s="25">
        <v>323.10000000000002</v>
      </c>
      <c r="C17" s="20" t="s">
        <v>17</v>
      </c>
      <c r="D17" s="46">
        <v>174215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174215</v>
      </c>
      <c r="O17" s="47">
        <f t="shared" si="1"/>
        <v>96.5180055401662</v>
      </c>
      <c r="P17" s="9"/>
    </row>
    <row r="18" spans="1:16">
      <c r="A18" s="12"/>
      <c r="B18" s="25">
        <v>329</v>
      </c>
      <c r="C18" s="20" t="s">
        <v>18</v>
      </c>
      <c r="D18" s="46">
        <v>17964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17964</v>
      </c>
      <c r="O18" s="47">
        <f t="shared" si="1"/>
        <v>9.9523545706371195</v>
      </c>
      <c r="P18" s="9"/>
    </row>
    <row r="19" spans="1:16" ht="15.75">
      <c r="A19" s="29" t="s">
        <v>20</v>
      </c>
      <c r="B19" s="30"/>
      <c r="C19" s="31"/>
      <c r="D19" s="32">
        <f t="shared" ref="D19:M19" si="5">SUM(D20:D28)</f>
        <v>343577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21000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364577</v>
      </c>
      <c r="O19" s="45">
        <f t="shared" si="1"/>
        <v>201.98171745152354</v>
      </c>
      <c r="P19" s="10"/>
    </row>
    <row r="20" spans="1:16">
      <c r="A20" s="12"/>
      <c r="B20" s="25">
        <v>331.2</v>
      </c>
      <c r="C20" s="20" t="s">
        <v>19</v>
      </c>
      <c r="D20" s="46">
        <v>77396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77396</v>
      </c>
      <c r="O20" s="47">
        <f t="shared" si="1"/>
        <v>42.878670360110803</v>
      </c>
      <c r="P20" s="9"/>
    </row>
    <row r="21" spans="1:16">
      <c r="A21" s="12"/>
      <c r="B21" s="25">
        <v>331.35</v>
      </c>
      <c r="C21" s="20" t="s">
        <v>73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21000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21000</v>
      </c>
      <c r="O21" s="47">
        <f t="shared" si="1"/>
        <v>11.634349030470915</v>
      </c>
      <c r="P21" s="9"/>
    </row>
    <row r="22" spans="1:16">
      <c r="A22" s="12"/>
      <c r="B22" s="25">
        <v>334.1</v>
      </c>
      <c r="C22" s="20" t="s">
        <v>119</v>
      </c>
      <c r="D22" s="46">
        <v>40000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40000</v>
      </c>
      <c r="O22" s="47">
        <f t="shared" si="1"/>
        <v>22.1606648199446</v>
      </c>
      <c r="P22" s="9"/>
    </row>
    <row r="23" spans="1:16">
      <c r="A23" s="12"/>
      <c r="B23" s="25">
        <v>335.12</v>
      </c>
      <c r="C23" s="20" t="s">
        <v>103</v>
      </c>
      <c r="D23" s="46">
        <v>66344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66344</v>
      </c>
      <c r="O23" s="47">
        <f t="shared" si="1"/>
        <v>36.755678670360112</v>
      </c>
      <c r="P23" s="9"/>
    </row>
    <row r="24" spans="1:16">
      <c r="A24" s="12"/>
      <c r="B24" s="25">
        <v>335.14</v>
      </c>
      <c r="C24" s="20" t="s">
        <v>104</v>
      </c>
      <c r="D24" s="46">
        <v>7011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7011</v>
      </c>
      <c r="O24" s="47">
        <f t="shared" si="1"/>
        <v>3.8842105263157896</v>
      </c>
      <c r="P24" s="9"/>
    </row>
    <row r="25" spans="1:16">
      <c r="A25" s="12"/>
      <c r="B25" s="25">
        <v>335.15</v>
      </c>
      <c r="C25" s="20" t="s">
        <v>105</v>
      </c>
      <c r="D25" s="46">
        <v>4772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4772</v>
      </c>
      <c r="O25" s="47">
        <f t="shared" si="1"/>
        <v>2.6437673130193904</v>
      </c>
      <c r="P25" s="9"/>
    </row>
    <row r="26" spans="1:16">
      <c r="A26" s="12"/>
      <c r="B26" s="25">
        <v>335.18</v>
      </c>
      <c r="C26" s="20" t="s">
        <v>106</v>
      </c>
      <c r="D26" s="46">
        <v>120313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120313</v>
      </c>
      <c r="O26" s="47">
        <f t="shared" si="1"/>
        <v>66.655401662049854</v>
      </c>
      <c r="P26" s="9"/>
    </row>
    <row r="27" spans="1:16">
      <c r="A27" s="12"/>
      <c r="B27" s="25">
        <v>335.49</v>
      </c>
      <c r="C27" s="20" t="s">
        <v>120</v>
      </c>
      <c r="D27" s="46">
        <v>23431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23431</v>
      </c>
      <c r="O27" s="47">
        <f t="shared" si="1"/>
        <v>12.981163434903047</v>
      </c>
      <c r="P27" s="9"/>
    </row>
    <row r="28" spans="1:16">
      <c r="A28" s="12"/>
      <c r="B28" s="25">
        <v>337.2</v>
      </c>
      <c r="C28" s="20" t="s">
        <v>128</v>
      </c>
      <c r="D28" s="46">
        <v>4310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4310</v>
      </c>
      <c r="O28" s="47">
        <f t="shared" si="1"/>
        <v>2.3878116343490303</v>
      </c>
      <c r="P28" s="9"/>
    </row>
    <row r="29" spans="1:16" ht="15.75">
      <c r="A29" s="29" t="s">
        <v>33</v>
      </c>
      <c r="B29" s="30"/>
      <c r="C29" s="31"/>
      <c r="D29" s="32">
        <f t="shared" ref="D29:M29" si="6">SUM(D30:D37)</f>
        <v>290489</v>
      </c>
      <c r="E29" s="32">
        <f t="shared" si="6"/>
        <v>0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3189045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 t="shared" si="4"/>
        <v>3479534</v>
      </c>
      <c r="O29" s="45">
        <f t="shared" si="1"/>
        <v>1927.7196675900277</v>
      </c>
      <c r="P29" s="10"/>
    </row>
    <row r="30" spans="1:16">
      <c r="A30" s="12"/>
      <c r="B30" s="25">
        <v>341.1</v>
      </c>
      <c r="C30" s="20" t="s">
        <v>108</v>
      </c>
      <c r="D30" s="46">
        <v>8958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8958</v>
      </c>
      <c r="O30" s="47">
        <f t="shared" si="1"/>
        <v>4.9628808864265928</v>
      </c>
      <c r="P30" s="9"/>
    </row>
    <row r="31" spans="1:16">
      <c r="A31" s="12"/>
      <c r="B31" s="25">
        <v>343.3</v>
      </c>
      <c r="C31" s="20" t="s">
        <v>37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1446462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7" si="7">SUM(D31:M31)</f>
        <v>1446462</v>
      </c>
      <c r="O31" s="47">
        <f t="shared" si="1"/>
        <v>801.36398891966758</v>
      </c>
      <c r="P31" s="9"/>
    </row>
    <row r="32" spans="1:16">
      <c r="A32" s="12"/>
      <c r="B32" s="25">
        <v>343.4</v>
      </c>
      <c r="C32" s="20" t="s">
        <v>38</v>
      </c>
      <c r="D32" s="46">
        <v>203940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203940</v>
      </c>
      <c r="O32" s="47">
        <f t="shared" si="1"/>
        <v>112.98614958448753</v>
      </c>
      <c r="P32" s="9"/>
    </row>
    <row r="33" spans="1:119">
      <c r="A33" s="12"/>
      <c r="B33" s="25">
        <v>343.5</v>
      </c>
      <c r="C33" s="20" t="s">
        <v>39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1742583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1742583</v>
      </c>
      <c r="O33" s="47">
        <f t="shared" si="1"/>
        <v>965.41994459833791</v>
      </c>
      <c r="P33" s="9"/>
    </row>
    <row r="34" spans="1:119">
      <c r="A34" s="12"/>
      <c r="B34" s="25">
        <v>343.8</v>
      </c>
      <c r="C34" s="20" t="s">
        <v>40</v>
      </c>
      <c r="D34" s="46">
        <v>23268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23268</v>
      </c>
      <c r="O34" s="47">
        <f t="shared" si="1"/>
        <v>12.890858725761772</v>
      </c>
      <c r="P34" s="9"/>
    </row>
    <row r="35" spans="1:119">
      <c r="A35" s="12"/>
      <c r="B35" s="25">
        <v>344.9</v>
      </c>
      <c r="C35" s="20" t="s">
        <v>122</v>
      </c>
      <c r="D35" s="46">
        <v>27642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27642</v>
      </c>
      <c r="O35" s="47">
        <f t="shared" si="1"/>
        <v>15.314127423822715</v>
      </c>
      <c r="P35" s="9"/>
    </row>
    <row r="36" spans="1:119">
      <c r="A36" s="12"/>
      <c r="B36" s="25">
        <v>347.5</v>
      </c>
      <c r="C36" s="20" t="s">
        <v>85</v>
      </c>
      <c r="D36" s="46">
        <v>501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501</v>
      </c>
      <c r="O36" s="47">
        <f t="shared" si="1"/>
        <v>0.27756232686980609</v>
      </c>
      <c r="P36" s="9"/>
    </row>
    <row r="37" spans="1:119">
      <c r="A37" s="12"/>
      <c r="B37" s="25">
        <v>349</v>
      </c>
      <c r="C37" s="20" t="s">
        <v>1</v>
      </c>
      <c r="D37" s="46">
        <v>26180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26180</v>
      </c>
      <c r="O37" s="47">
        <f t="shared" si="1"/>
        <v>14.504155124653739</v>
      </c>
      <c r="P37" s="9"/>
    </row>
    <row r="38" spans="1:119" ht="15.75">
      <c r="A38" s="29" t="s">
        <v>34</v>
      </c>
      <c r="B38" s="30"/>
      <c r="C38" s="31"/>
      <c r="D38" s="32">
        <f t="shared" ref="D38:M38" si="8">SUM(D39:D40)</f>
        <v>14807</v>
      </c>
      <c r="E38" s="32">
        <f t="shared" si="8"/>
        <v>0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0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 t="shared" ref="N38:N47" si="9">SUM(D38:M38)</f>
        <v>14807</v>
      </c>
      <c r="O38" s="45">
        <f t="shared" si="1"/>
        <v>8.203324099722991</v>
      </c>
      <c r="P38" s="10"/>
    </row>
    <row r="39" spans="1:119">
      <c r="A39" s="13"/>
      <c r="B39" s="39">
        <v>351.9</v>
      </c>
      <c r="C39" s="21" t="s">
        <v>112</v>
      </c>
      <c r="D39" s="46">
        <v>12255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12255</v>
      </c>
      <c r="O39" s="47">
        <f t="shared" si="1"/>
        <v>6.7894736842105265</v>
      </c>
      <c r="P39" s="9"/>
    </row>
    <row r="40" spans="1:119">
      <c r="A40" s="13"/>
      <c r="B40" s="39">
        <v>359</v>
      </c>
      <c r="C40" s="21" t="s">
        <v>44</v>
      </c>
      <c r="D40" s="46">
        <v>2552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2552</v>
      </c>
      <c r="O40" s="47">
        <f t="shared" si="1"/>
        <v>1.4138504155124654</v>
      </c>
      <c r="P40" s="9"/>
    </row>
    <row r="41" spans="1:119" ht="15.75">
      <c r="A41" s="29" t="s">
        <v>4</v>
      </c>
      <c r="B41" s="30"/>
      <c r="C41" s="31"/>
      <c r="D41" s="32">
        <f t="shared" ref="D41:M41" si="10">SUM(D42:D46)</f>
        <v>74371</v>
      </c>
      <c r="E41" s="32">
        <f t="shared" si="10"/>
        <v>34768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4995</v>
      </c>
      <c r="J41" s="32">
        <f t="shared" si="10"/>
        <v>0</v>
      </c>
      <c r="K41" s="32">
        <f t="shared" si="10"/>
        <v>527853</v>
      </c>
      <c r="L41" s="32">
        <f t="shared" si="10"/>
        <v>0</v>
      </c>
      <c r="M41" s="32">
        <f t="shared" si="10"/>
        <v>0</v>
      </c>
      <c r="N41" s="32">
        <f t="shared" si="9"/>
        <v>641987</v>
      </c>
      <c r="O41" s="45">
        <f t="shared" si="1"/>
        <v>355.6714681440443</v>
      </c>
      <c r="P41" s="10"/>
    </row>
    <row r="42" spans="1:119">
      <c r="A42" s="12"/>
      <c r="B42" s="25">
        <v>361.1</v>
      </c>
      <c r="C42" s="20" t="s">
        <v>46</v>
      </c>
      <c r="D42" s="46">
        <v>3777</v>
      </c>
      <c r="E42" s="46">
        <v>418</v>
      </c>
      <c r="F42" s="46">
        <v>0</v>
      </c>
      <c r="G42" s="46">
        <v>0</v>
      </c>
      <c r="H42" s="46">
        <v>0</v>
      </c>
      <c r="I42" s="46">
        <v>3265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7460</v>
      </c>
      <c r="O42" s="47">
        <f t="shared" si="1"/>
        <v>4.1329639889196672</v>
      </c>
      <c r="P42" s="9"/>
    </row>
    <row r="43" spans="1:119">
      <c r="A43" s="12"/>
      <c r="B43" s="25">
        <v>361.3</v>
      </c>
      <c r="C43" s="20" t="s">
        <v>78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415748</v>
      </c>
      <c r="L43" s="46">
        <v>0</v>
      </c>
      <c r="M43" s="46">
        <v>0</v>
      </c>
      <c r="N43" s="46">
        <f t="shared" si="9"/>
        <v>415748</v>
      </c>
      <c r="O43" s="47">
        <f t="shared" si="1"/>
        <v>230.33130193905816</v>
      </c>
      <c r="P43" s="9"/>
    </row>
    <row r="44" spans="1:119">
      <c r="A44" s="12"/>
      <c r="B44" s="25">
        <v>366</v>
      </c>
      <c r="C44" s="20" t="s">
        <v>98</v>
      </c>
      <c r="D44" s="46">
        <v>13722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13722</v>
      </c>
      <c r="O44" s="47">
        <f t="shared" si="1"/>
        <v>7.6022160664819944</v>
      </c>
      <c r="P44" s="9"/>
    </row>
    <row r="45" spans="1:119">
      <c r="A45" s="12"/>
      <c r="B45" s="25">
        <v>368</v>
      </c>
      <c r="C45" s="20" t="s">
        <v>47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112105</v>
      </c>
      <c r="L45" s="46">
        <v>0</v>
      </c>
      <c r="M45" s="46">
        <v>0</v>
      </c>
      <c r="N45" s="46">
        <f t="shared" si="9"/>
        <v>112105</v>
      </c>
      <c r="O45" s="47">
        <f t="shared" si="1"/>
        <v>62.10803324099723</v>
      </c>
      <c r="P45" s="9"/>
    </row>
    <row r="46" spans="1:119" ht="15.75" thickBot="1">
      <c r="A46" s="12"/>
      <c r="B46" s="25">
        <v>369.9</v>
      </c>
      <c r="C46" s="20" t="s">
        <v>48</v>
      </c>
      <c r="D46" s="46">
        <v>56872</v>
      </c>
      <c r="E46" s="46">
        <v>34350</v>
      </c>
      <c r="F46" s="46">
        <v>0</v>
      </c>
      <c r="G46" s="46">
        <v>0</v>
      </c>
      <c r="H46" s="46">
        <v>0</v>
      </c>
      <c r="I46" s="46">
        <v>1730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92952</v>
      </c>
      <c r="O46" s="47">
        <f t="shared" si="1"/>
        <v>51.496952908587261</v>
      </c>
      <c r="P46" s="9"/>
    </row>
    <row r="47" spans="1:119" ht="16.5" thickBot="1">
      <c r="A47" s="14" t="s">
        <v>42</v>
      </c>
      <c r="B47" s="23"/>
      <c r="C47" s="22"/>
      <c r="D47" s="15">
        <f>SUM(D5,D15,D19,D29,D38,D41)</f>
        <v>2584468</v>
      </c>
      <c r="E47" s="15">
        <f t="shared" ref="E47:M47" si="11">SUM(E5,E15,E19,E29,E38,E41)</f>
        <v>190926</v>
      </c>
      <c r="F47" s="15">
        <f t="shared" si="11"/>
        <v>0</v>
      </c>
      <c r="G47" s="15">
        <f t="shared" si="11"/>
        <v>0</v>
      </c>
      <c r="H47" s="15">
        <f t="shared" si="11"/>
        <v>0</v>
      </c>
      <c r="I47" s="15">
        <f t="shared" si="11"/>
        <v>3215040</v>
      </c>
      <c r="J47" s="15">
        <f t="shared" si="11"/>
        <v>0</v>
      </c>
      <c r="K47" s="15">
        <f t="shared" si="11"/>
        <v>592658</v>
      </c>
      <c r="L47" s="15">
        <f t="shared" si="11"/>
        <v>0</v>
      </c>
      <c r="M47" s="15">
        <f t="shared" si="11"/>
        <v>0</v>
      </c>
      <c r="N47" s="15">
        <f t="shared" si="9"/>
        <v>6583092</v>
      </c>
      <c r="O47" s="38">
        <f t="shared" si="1"/>
        <v>3647.1423822714683</v>
      </c>
      <c r="P47" s="6"/>
      <c r="Q47" s="2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</row>
    <row r="48" spans="1:119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9"/>
    </row>
    <row r="49" spans="1:15">
      <c r="A49" s="40"/>
      <c r="B49" s="41"/>
      <c r="C49" s="41"/>
      <c r="D49" s="42"/>
      <c r="E49" s="42"/>
      <c r="F49" s="42"/>
      <c r="G49" s="42"/>
      <c r="H49" s="42"/>
      <c r="I49" s="42"/>
      <c r="J49" s="42"/>
      <c r="K49" s="42"/>
      <c r="L49" s="121" t="s">
        <v>129</v>
      </c>
      <c r="M49" s="121"/>
      <c r="N49" s="121"/>
      <c r="O49" s="43">
        <v>1805</v>
      </c>
    </row>
    <row r="50" spans="1:15">
      <c r="A50" s="122"/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100"/>
    </row>
    <row r="51" spans="1:15" ht="15.75" customHeight="1" thickBot="1">
      <c r="A51" s="123" t="s">
        <v>70</v>
      </c>
      <c r="B51" s="102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3"/>
    </row>
  </sheetData>
  <mergeCells count="10">
    <mergeCell ref="L49:N49"/>
    <mergeCell ref="A50:O50"/>
    <mergeCell ref="A51:O5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60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118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52</v>
      </c>
      <c r="B3" s="111"/>
      <c r="C3" s="112"/>
      <c r="D3" s="131" t="s">
        <v>29</v>
      </c>
      <c r="E3" s="132"/>
      <c r="F3" s="132"/>
      <c r="G3" s="132"/>
      <c r="H3" s="133"/>
      <c r="I3" s="131" t="s">
        <v>30</v>
      </c>
      <c r="J3" s="133"/>
      <c r="K3" s="131" t="s">
        <v>32</v>
      </c>
      <c r="L3" s="133"/>
      <c r="M3" s="36"/>
      <c r="N3" s="37"/>
      <c r="O3" s="134" t="s">
        <v>57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53</v>
      </c>
      <c r="F4" s="34" t="s">
        <v>54</v>
      </c>
      <c r="G4" s="34" t="s">
        <v>55</v>
      </c>
      <c r="H4" s="34" t="s">
        <v>6</v>
      </c>
      <c r="I4" s="34" t="s">
        <v>7</v>
      </c>
      <c r="J4" s="35" t="s">
        <v>56</v>
      </c>
      <c r="K4" s="35" t="s">
        <v>8</v>
      </c>
      <c r="L4" s="35" t="s">
        <v>9</v>
      </c>
      <c r="M4" s="35" t="s">
        <v>10</v>
      </c>
      <c r="N4" s="35" t="s">
        <v>31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1486826</v>
      </c>
      <c r="E5" s="27">
        <f t="shared" si="0"/>
        <v>151251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51722</v>
      </c>
      <c r="L5" s="27">
        <f t="shared" si="0"/>
        <v>0</v>
      </c>
      <c r="M5" s="27">
        <f t="shared" si="0"/>
        <v>0</v>
      </c>
      <c r="N5" s="28">
        <f>SUM(D5:M5)</f>
        <v>1689799</v>
      </c>
      <c r="O5" s="33">
        <f t="shared" ref="O5:O43" si="1">(N5/O$45)</f>
        <v>955.76866515837105</v>
      </c>
      <c r="P5" s="6"/>
    </row>
    <row r="6" spans="1:133">
      <c r="A6" s="12"/>
      <c r="B6" s="25">
        <v>311</v>
      </c>
      <c r="C6" s="20" t="s">
        <v>3</v>
      </c>
      <c r="D6" s="46">
        <v>897027</v>
      </c>
      <c r="E6" s="46">
        <v>151251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1048278</v>
      </c>
      <c r="O6" s="47">
        <f t="shared" si="1"/>
        <v>592.91742081447967</v>
      </c>
      <c r="P6" s="9"/>
    </row>
    <row r="7" spans="1:133">
      <c r="A7" s="12"/>
      <c r="B7" s="25">
        <v>312.10000000000002</v>
      </c>
      <c r="C7" s="20" t="s">
        <v>11</v>
      </c>
      <c r="D7" s="46">
        <v>210039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210039</v>
      </c>
      <c r="O7" s="47">
        <f t="shared" si="1"/>
        <v>118.80033936651584</v>
      </c>
      <c r="P7" s="9"/>
    </row>
    <row r="8" spans="1:133">
      <c r="A8" s="12"/>
      <c r="B8" s="25">
        <v>312.51</v>
      </c>
      <c r="C8" s="20" t="s">
        <v>59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51722</v>
      </c>
      <c r="L8" s="46">
        <v>0</v>
      </c>
      <c r="M8" s="46">
        <v>0</v>
      </c>
      <c r="N8" s="46">
        <f>SUM(D8:M8)</f>
        <v>51722</v>
      </c>
      <c r="O8" s="47">
        <f t="shared" si="1"/>
        <v>29.254524886877828</v>
      </c>
      <c r="P8" s="9"/>
    </row>
    <row r="9" spans="1:133">
      <c r="A9" s="12"/>
      <c r="B9" s="25">
        <v>314.10000000000002</v>
      </c>
      <c r="C9" s="20" t="s">
        <v>64</v>
      </c>
      <c r="D9" s="46">
        <v>230051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230051</v>
      </c>
      <c r="O9" s="47">
        <f t="shared" si="1"/>
        <v>130.11934389140271</v>
      </c>
      <c r="P9" s="9"/>
    </row>
    <row r="10" spans="1:133">
      <c r="A10" s="12"/>
      <c r="B10" s="25">
        <v>314.8</v>
      </c>
      <c r="C10" s="20" t="s">
        <v>65</v>
      </c>
      <c r="D10" s="46">
        <v>26008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26008</v>
      </c>
      <c r="O10" s="47">
        <f t="shared" si="1"/>
        <v>14.710407239819004</v>
      </c>
      <c r="P10" s="9"/>
    </row>
    <row r="11" spans="1:133">
      <c r="A11" s="12"/>
      <c r="B11" s="25">
        <v>315</v>
      </c>
      <c r="C11" s="20" t="s">
        <v>101</v>
      </c>
      <c r="D11" s="46">
        <v>99753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99753</v>
      </c>
      <c r="O11" s="47">
        <f t="shared" si="1"/>
        <v>56.421380090497735</v>
      </c>
      <c r="P11" s="9"/>
    </row>
    <row r="12" spans="1:133">
      <c r="A12" s="12"/>
      <c r="B12" s="25">
        <v>316</v>
      </c>
      <c r="C12" s="20" t="s">
        <v>102</v>
      </c>
      <c r="D12" s="46">
        <v>23948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23948</v>
      </c>
      <c r="O12" s="47">
        <f t="shared" si="1"/>
        <v>13.54524886877828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SUM(D14:D16)</f>
        <v>317514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6" si="4">SUM(D13:M13)</f>
        <v>317514</v>
      </c>
      <c r="O13" s="45">
        <f t="shared" si="1"/>
        <v>179.5893665158371</v>
      </c>
      <c r="P13" s="10"/>
    </row>
    <row r="14" spans="1:133">
      <c r="A14" s="12"/>
      <c r="B14" s="25">
        <v>322</v>
      </c>
      <c r="C14" s="20" t="s">
        <v>0</v>
      </c>
      <c r="D14" s="46">
        <v>81392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81392</v>
      </c>
      <c r="O14" s="47">
        <f t="shared" si="1"/>
        <v>46.036199095022624</v>
      </c>
      <c r="P14" s="9"/>
    </row>
    <row r="15" spans="1:133">
      <c r="A15" s="12"/>
      <c r="B15" s="25">
        <v>323.10000000000002</v>
      </c>
      <c r="C15" s="20" t="s">
        <v>17</v>
      </c>
      <c r="D15" s="46">
        <v>175111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175111</v>
      </c>
      <c r="O15" s="47">
        <f t="shared" si="1"/>
        <v>99.04468325791855</v>
      </c>
      <c r="P15" s="9"/>
    </row>
    <row r="16" spans="1:133">
      <c r="A16" s="12"/>
      <c r="B16" s="25">
        <v>329</v>
      </c>
      <c r="C16" s="20" t="s">
        <v>18</v>
      </c>
      <c r="D16" s="46">
        <v>61011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61011</v>
      </c>
      <c r="O16" s="47">
        <f t="shared" si="1"/>
        <v>34.508484162895925</v>
      </c>
      <c r="P16" s="9"/>
    </row>
    <row r="17" spans="1:16" ht="15.75">
      <c r="A17" s="29" t="s">
        <v>20</v>
      </c>
      <c r="B17" s="30"/>
      <c r="C17" s="31"/>
      <c r="D17" s="32">
        <f t="shared" ref="D17:M17" si="5">SUM(D18:D24)</f>
        <v>281508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604020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885528</v>
      </c>
      <c r="O17" s="45">
        <f t="shared" si="1"/>
        <v>500.86425339366514</v>
      </c>
      <c r="P17" s="10"/>
    </row>
    <row r="18" spans="1:16">
      <c r="A18" s="12"/>
      <c r="B18" s="25">
        <v>331.35</v>
      </c>
      <c r="C18" s="20" t="s">
        <v>73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604020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604020</v>
      </c>
      <c r="O18" s="47">
        <f t="shared" si="1"/>
        <v>341.64027149321265</v>
      </c>
      <c r="P18" s="9"/>
    </row>
    <row r="19" spans="1:16">
      <c r="A19" s="12"/>
      <c r="B19" s="25">
        <v>334.1</v>
      </c>
      <c r="C19" s="20" t="s">
        <v>119</v>
      </c>
      <c r="D19" s="46">
        <v>73500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73500</v>
      </c>
      <c r="O19" s="47">
        <f t="shared" si="1"/>
        <v>41.572398190045249</v>
      </c>
      <c r="P19" s="9"/>
    </row>
    <row r="20" spans="1:16">
      <c r="A20" s="12"/>
      <c r="B20" s="25">
        <v>335.12</v>
      </c>
      <c r="C20" s="20" t="s">
        <v>103</v>
      </c>
      <c r="D20" s="46">
        <v>60943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60943</v>
      </c>
      <c r="O20" s="47">
        <f t="shared" si="1"/>
        <v>34.470022624434392</v>
      </c>
      <c r="P20" s="9"/>
    </row>
    <row r="21" spans="1:16">
      <c r="A21" s="12"/>
      <c r="B21" s="25">
        <v>335.14</v>
      </c>
      <c r="C21" s="20" t="s">
        <v>104</v>
      </c>
      <c r="D21" s="46">
        <v>7424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7424</v>
      </c>
      <c r="O21" s="47">
        <f t="shared" si="1"/>
        <v>4.1990950226244346</v>
      </c>
      <c r="P21" s="9"/>
    </row>
    <row r="22" spans="1:16">
      <c r="A22" s="12"/>
      <c r="B22" s="25">
        <v>335.15</v>
      </c>
      <c r="C22" s="20" t="s">
        <v>105</v>
      </c>
      <c r="D22" s="46">
        <v>734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734</v>
      </c>
      <c r="O22" s="47">
        <f t="shared" si="1"/>
        <v>0.41515837104072401</v>
      </c>
      <c r="P22" s="9"/>
    </row>
    <row r="23" spans="1:16">
      <c r="A23" s="12"/>
      <c r="B23" s="25">
        <v>335.18</v>
      </c>
      <c r="C23" s="20" t="s">
        <v>106</v>
      </c>
      <c r="D23" s="46">
        <v>117223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117223</v>
      </c>
      <c r="O23" s="47">
        <f t="shared" si="1"/>
        <v>66.302601809954751</v>
      </c>
      <c r="P23" s="9"/>
    </row>
    <row r="24" spans="1:16">
      <c r="A24" s="12"/>
      <c r="B24" s="25">
        <v>335.49</v>
      </c>
      <c r="C24" s="20" t="s">
        <v>120</v>
      </c>
      <c r="D24" s="46">
        <v>21684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21684</v>
      </c>
      <c r="O24" s="47">
        <f t="shared" si="1"/>
        <v>12.264705882352942</v>
      </c>
      <c r="P24" s="9"/>
    </row>
    <row r="25" spans="1:16" ht="15.75">
      <c r="A25" s="29" t="s">
        <v>33</v>
      </c>
      <c r="B25" s="30"/>
      <c r="C25" s="31"/>
      <c r="D25" s="32">
        <f t="shared" ref="D25:M25" si="6">SUM(D26:D34)</f>
        <v>386727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3036513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4"/>
        <v>3423240</v>
      </c>
      <c r="O25" s="45">
        <f t="shared" si="1"/>
        <v>1936.2217194570135</v>
      </c>
      <c r="P25" s="10"/>
    </row>
    <row r="26" spans="1:16">
      <c r="A26" s="12"/>
      <c r="B26" s="25">
        <v>341.1</v>
      </c>
      <c r="C26" s="20" t="s">
        <v>108</v>
      </c>
      <c r="D26" s="46">
        <v>6982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6982</v>
      </c>
      <c r="O26" s="47">
        <f t="shared" si="1"/>
        <v>3.9490950226244346</v>
      </c>
      <c r="P26" s="9"/>
    </row>
    <row r="27" spans="1:16">
      <c r="A27" s="12"/>
      <c r="B27" s="25">
        <v>341.3</v>
      </c>
      <c r="C27" s="20" t="s">
        <v>121</v>
      </c>
      <c r="D27" s="46">
        <v>143728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4" si="7">SUM(D27:M27)</f>
        <v>143728</v>
      </c>
      <c r="O27" s="47">
        <f t="shared" si="1"/>
        <v>81.294117647058826</v>
      </c>
      <c r="P27" s="9"/>
    </row>
    <row r="28" spans="1:16">
      <c r="A28" s="12"/>
      <c r="B28" s="25">
        <v>343.3</v>
      </c>
      <c r="C28" s="20" t="s">
        <v>37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1370477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1370477</v>
      </c>
      <c r="O28" s="47">
        <f t="shared" si="1"/>
        <v>775.15667420814475</v>
      </c>
      <c r="P28" s="9"/>
    </row>
    <row r="29" spans="1:16">
      <c r="A29" s="12"/>
      <c r="B29" s="25">
        <v>343.4</v>
      </c>
      <c r="C29" s="20" t="s">
        <v>38</v>
      </c>
      <c r="D29" s="46">
        <v>179049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179049</v>
      </c>
      <c r="O29" s="47">
        <f t="shared" si="1"/>
        <v>101.27205882352941</v>
      </c>
      <c r="P29" s="9"/>
    </row>
    <row r="30" spans="1:16">
      <c r="A30" s="12"/>
      <c r="B30" s="25">
        <v>343.5</v>
      </c>
      <c r="C30" s="20" t="s">
        <v>39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1666036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1666036</v>
      </c>
      <c r="O30" s="47">
        <f t="shared" si="1"/>
        <v>942.32805429864254</v>
      </c>
      <c r="P30" s="9"/>
    </row>
    <row r="31" spans="1:16">
      <c r="A31" s="12"/>
      <c r="B31" s="25">
        <v>343.8</v>
      </c>
      <c r="C31" s="20" t="s">
        <v>40</v>
      </c>
      <c r="D31" s="46">
        <v>18979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18979</v>
      </c>
      <c r="O31" s="47">
        <f t="shared" si="1"/>
        <v>10.734728506787331</v>
      </c>
      <c r="P31" s="9"/>
    </row>
    <row r="32" spans="1:16">
      <c r="A32" s="12"/>
      <c r="B32" s="25">
        <v>344.9</v>
      </c>
      <c r="C32" s="20" t="s">
        <v>122</v>
      </c>
      <c r="D32" s="46">
        <v>26837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26837</v>
      </c>
      <c r="O32" s="47">
        <f t="shared" si="1"/>
        <v>15.179298642533936</v>
      </c>
      <c r="P32" s="9"/>
    </row>
    <row r="33" spans="1:119">
      <c r="A33" s="12"/>
      <c r="B33" s="25">
        <v>347.5</v>
      </c>
      <c r="C33" s="20" t="s">
        <v>85</v>
      </c>
      <c r="D33" s="46">
        <v>403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403</v>
      </c>
      <c r="O33" s="47">
        <f t="shared" si="1"/>
        <v>0.22794117647058823</v>
      </c>
      <c r="P33" s="9"/>
    </row>
    <row r="34" spans="1:119">
      <c r="A34" s="12"/>
      <c r="B34" s="25">
        <v>349</v>
      </c>
      <c r="C34" s="20" t="s">
        <v>1</v>
      </c>
      <c r="D34" s="46">
        <v>10749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10749</v>
      </c>
      <c r="O34" s="47">
        <f t="shared" si="1"/>
        <v>6.0797511312217196</v>
      </c>
      <c r="P34" s="9"/>
    </row>
    <row r="35" spans="1:119" ht="15.75">
      <c r="A35" s="29" t="s">
        <v>34</v>
      </c>
      <c r="B35" s="30"/>
      <c r="C35" s="31"/>
      <c r="D35" s="32">
        <f t="shared" ref="D35:M35" si="8">SUM(D36:D36)</f>
        <v>5424</v>
      </c>
      <c r="E35" s="32">
        <f t="shared" si="8"/>
        <v>0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0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 t="shared" ref="N35:N43" si="9">SUM(D35:M35)</f>
        <v>5424</v>
      </c>
      <c r="O35" s="45">
        <f t="shared" si="1"/>
        <v>3.067873303167421</v>
      </c>
      <c r="P35" s="10"/>
    </row>
    <row r="36" spans="1:119">
      <c r="A36" s="13"/>
      <c r="B36" s="39">
        <v>351.9</v>
      </c>
      <c r="C36" s="21" t="s">
        <v>112</v>
      </c>
      <c r="D36" s="46">
        <v>5424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5424</v>
      </c>
      <c r="O36" s="47">
        <f t="shared" si="1"/>
        <v>3.067873303167421</v>
      </c>
      <c r="P36" s="9"/>
    </row>
    <row r="37" spans="1:119" ht="15.75">
      <c r="A37" s="29" t="s">
        <v>4</v>
      </c>
      <c r="B37" s="30"/>
      <c r="C37" s="31"/>
      <c r="D37" s="32">
        <f t="shared" ref="D37:M37" si="10">SUM(D38:D42)</f>
        <v>70053</v>
      </c>
      <c r="E37" s="32">
        <f t="shared" si="10"/>
        <v>311</v>
      </c>
      <c r="F37" s="32">
        <f t="shared" si="10"/>
        <v>0</v>
      </c>
      <c r="G37" s="32">
        <f t="shared" si="10"/>
        <v>0</v>
      </c>
      <c r="H37" s="32">
        <f t="shared" si="10"/>
        <v>0</v>
      </c>
      <c r="I37" s="32">
        <f t="shared" si="10"/>
        <v>2933</v>
      </c>
      <c r="J37" s="32">
        <f t="shared" si="10"/>
        <v>0</v>
      </c>
      <c r="K37" s="32">
        <f t="shared" si="10"/>
        <v>386263</v>
      </c>
      <c r="L37" s="32">
        <f t="shared" si="10"/>
        <v>0</v>
      </c>
      <c r="M37" s="32">
        <f t="shared" si="10"/>
        <v>0</v>
      </c>
      <c r="N37" s="32">
        <f t="shared" si="9"/>
        <v>459560</v>
      </c>
      <c r="O37" s="45">
        <f t="shared" si="1"/>
        <v>259.9321266968326</v>
      </c>
      <c r="P37" s="10"/>
    </row>
    <row r="38" spans="1:119">
      <c r="A38" s="12"/>
      <c r="B38" s="25">
        <v>361.1</v>
      </c>
      <c r="C38" s="20" t="s">
        <v>46</v>
      </c>
      <c r="D38" s="46">
        <v>3073</v>
      </c>
      <c r="E38" s="46">
        <v>311</v>
      </c>
      <c r="F38" s="46">
        <v>0</v>
      </c>
      <c r="G38" s="46">
        <v>0</v>
      </c>
      <c r="H38" s="46">
        <v>0</v>
      </c>
      <c r="I38" s="46">
        <v>2916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6300</v>
      </c>
      <c r="O38" s="47">
        <f t="shared" si="1"/>
        <v>3.563348416289593</v>
      </c>
      <c r="P38" s="9"/>
    </row>
    <row r="39" spans="1:119">
      <c r="A39" s="12"/>
      <c r="B39" s="25">
        <v>361.2</v>
      </c>
      <c r="C39" s="20" t="s">
        <v>123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263491</v>
      </c>
      <c r="L39" s="46">
        <v>0</v>
      </c>
      <c r="M39" s="46">
        <v>0</v>
      </c>
      <c r="N39" s="46">
        <f t="shared" si="9"/>
        <v>263491</v>
      </c>
      <c r="O39" s="47">
        <f t="shared" si="1"/>
        <v>149.03337104072398</v>
      </c>
      <c r="P39" s="9"/>
    </row>
    <row r="40" spans="1:119">
      <c r="A40" s="12"/>
      <c r="B40" s="25">
        <v>366</v>
      </c>
      <c r="C40" s="20" t="s">
        <v>98</v>
      </c>
      <c r="D40" s="46">
        <v>13159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13159</v>
      </c>
      <c r="O40" s="47">
        <f t="shared" si="1"/>
        <v>7.4428733031674206</v>
      </c>
      <c r="P40" s="9"/>
    </row>
    <row r="41" spans="1:119">
      <c r="A41" s="12"/>
      <c r="B41" s="25">
        <v>368</v>
      </c>
      <c r="C41" s="20" t="s">
        <v>47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122772</v>
      </c>
      <c r="L41" s="46">
        <v>0</v>
      </c>
      <c r="M41" s="46">
        <v>0</v>
      </c>
      <c r="N41" s="46">
        <f t="shared" si="9"/>
        <v>122772</v>
      </c>
      <c r="O41" s="47">
        <f t="shared" si="1"/>
        <v>69.441176470588232</v>
      </c>
      <c r="P41" s="9"/>
    </row>
    <row r="42" spans="1:119" ht="15.75" thickBot="1">
      <c r="A42" s="12"/>
      <c r="B42" s="25">
        <v>369.9</v>
      </c>
      <c r="C42" s="20" t="s">
        <v>48</v>
      </c>
      <c r="D42" s="46">
        <v>53821</v>
      </c>
      <c r="E42" s="46">
        <v>0</v>
      </c>
      <c r="F42" s="46">
        <v>0</v>
      </c>
      <c r="G42" s="46">
        <v>0</v>
      </c>
      <c r="H42" s="46">
        <v>0</v>
      </c>
      <c r="I42" s="46">
        <v>17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53838</v>
      </c>
      <c r="O42" s="47">
        <f t="shared" si="1"/>
        <v>30.451357466063349</v>
      </c>
      <c r="P42" s="9"/>
    </row>
    <row r="43" spans="1:119" ht="16.5" thickBot="1">
      <c r="A43" s="14" t="s">
        <v>42</v>
      </c>
      <c r="B43" s="23"/>
      <c r="C43" s="22"/>
      <c r="D43" s="15">
        <f>SUM(D5,D13,D17,D25,D35,D37)</f>
        <v>2548052</v>
      </c>
      <c r="E43" s="15">
        <f t="shared" ref="E43:M43" si="11">SUM(E5,E13,E17,E25,E35,E37)</f>
        <v>151562</v>
      </c>
      <c r="F43" s="15">
        <f t="shared" si="11"/>
        <v>0</v>
      </c>
      <c r="G43" s="15">
        <f t="shared" si="11"/>
        <v>0</v>
      </c>
      <c r="H43" s="15">
        <f t="shared" si="11"/>
        <v>0</v>
      </c>
      <c r="I43" s="15">
        <f t="shared" si="11"/>
        <v>3643466</v>
      </c>
      <c r="J43" s="15">
        <f t="shared" si="11"/>
        <v>0</v>
      </c>
      <c r="K43" s="15">
        <f t="shared" si="11"/>
        <v>437985</v>
      </c>
      <c r="L43" s="15">
        <f t="shared" si="11"/>
        <v>0</v>
      </c>
      <c r="M43" s="15">
        <f t="shared" si="11"/>
        <v>0</v>
      </c>
      <c r="N43" s="15">
        <f t="shared" si="9"/>
        <v>6781065</v>
      </c>
      <c r="O43" s="38">
        <f t="shared" si="1"/>
        <v>3835.4440045248871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40"/>
      <c r="B45" s="41"/>
      <c r="C45" s="41"/>
      <c r="D45" s="42"/>
      <c r="E45" s="42"/>
      <c r="F45" s="42"/>
      <c r="G45" s="42"/>
      <c r="H45" s="42"/>
      <c r="I45" s="42"/>
      <c r="J45" s="42"/>
      <c r="K45" s="42"/>
      <c r="L45" s="121" t="s">
        <v>124</v>
      </c>
      <c r="M45" s="121"/>
      <c r="N45" s="121"/>
      <c r="O45" s="43">
        <v>1768</v>
      </c>
    </row>
    <row r="46" spans="1:119">
      <c r="A46" s="122"/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100"/>
    </row>
    <row r="47" spans="1:119" ht="15.75" customHeight="1" thickBot="1">
      <c r="A47" s="123" t="s">
        <v>70</v>
      </c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3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60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115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52</v>
      </c>
      <c r="B3" s="111"/>
      <c r="C3" s="112"/>
      <c r="D3" s="131" t="s">
        <v>29</v>
      </c>
      <c r="E3" s="132"/>
      <c r="F3" s="132"/>
      <c r="G3" s="132"/>
      <c r="H3" s="133"/>
      <c r="I3" s="131" t="s">
        <v>30</v>
      </c>
      <c r="J3" s="133"/>
      <c r="K3" s="131" t="s">
        <v>32</v>
      </c>
      <c r="L3" s="133"/>
      <c r="M3" s="36"/>
      <c r="N3" s="37"/>
      <c r="O3" s="134" t="s">
        <v>57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53</v>
      </c>
      <c r="F4" s="34" t="s">
        <v>54</v>
      </c>
      <c r="G4" s="34" t="s">
        <v>55</v>
      </c>
      <c r="H4" s="34" t="s">
        <v>6</v>
      </c>
      <c r="I4" s="34" t="s">
        <v>7</v>
      </c>
      <c r="J4" s="35" t="s">
        <v>56</v>
      </c>
      <c r="K4" s="35" t="s">
        <v>8</v>
      </c>
      <c r="L4" s="35" t="s">
        <v>9</v>
      </c>
      <c r="M4" s="35" t="s">
        <v>10</v>
      </c>
      <c r="N4" s="35" t="s">
        <v>31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1585582</v>
      </c>
      <c r="E5" s="27">
        <f t="shared" si="0"/>
        <v>142116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6" si="1">SUM(D5:M5)</f>
        <v>1727698</v>
      </c>
      <c r="O5" s="33">
        <f t="shared" ref="O5:O41" si="2">(N5/O$43)</f>
        <v>975.5494071146245</v>
      </c>
      <c r="P5" s="6"/>
    </row>
    <row r="6" spans="1:133">
      <c r="A6" s="12"/>
      <c r="B6" s="25">
        <v>311</v>
      </c>
      <c r="C6" s="20" t="s">
        <v>3</v>
      </c>
      <c r="D6" s="46">
        <v>906265</v>
      </c>
      <c r="E6" s="46">
        <v>142116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1048381</v>
      </c>
      <c r="O6" s="47">
        <f t="shared" si="2"/>
        <v>591.97120271033316</v>
      </c>
      <c r="P6" s="9"/>
    </row>
    <row r="7" spans="1:133">
      <c r="A7" s="12"/>
      <c r="B7" s="25">
        <v>312.10000000000002</v>
      </c>
      <c r="C7" s="20" t="s">
        <v>11</v>
      </c>
      <c r="D7" s="46">
        <v>301519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301519</v>
      </c>
      <c r="O7" s="47">
        <f t="shared" si="2"/>
        <v>170.25352907961604</v>
      </c>
      <c r="P7" s="9"/>
    </row>
    <row r="8" spans="1:133">
      <c r="A8" s="12"/>
      <c r="B8" s="25">
        <v>314.10000000000002</v>
      </c>
      <c r="C8" s="20" t="s">
        <v>64</v>
      </c>
      <c r="D8" s="46">
        <v>227924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227924</v>
      </c>
      <c r="O8" s="47">
        <f t="shared" si="2"/>
        <v>128.6979107848673</v>
      </c>
      <c r="P8" s="9"/>
    </row>
    <row r="9" spans="1:133">
      <c r="A9" s="12"/>
      <c r="B9" s="25">
        <v>314.8</v>
      </c>
      <c r="C9" s="20" t="s">
        <v>65</v>
      </c>
      <c r="D9" s="46">
        <v>28488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28488</v>
      </c>
      <c r="O9" s="47">
        <f t="shared" si="2"/>
        <v>16.085827216262</v>
      </c>
      <c r="P9" s="9"/>
    </row>
    <row r="10" spans="1:133">
      <c r="A10" s="12"/>
      <c r="B10" s="25">
        <v>315</v>
      </c>
      <c r="C10" s="20" t="s">
        <v>101</v>
      </c>
      <c r="D10" s="46">
        <v>97230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97230</v>
      </c>
      <c r="O10" s="47">
        <f t="shared" si="2"/>
        <v>54.901185770750985</v>
      </c>
      <c r="P10" s="9"/>
    </row>
    <row r="11" spans="1:133">
      <c r="A11" s="12"/>
      <c r="B11" s="25">
        <v>316</v>
      </c>
      <c r="C11" s="20" t="s">
        <v>102</v>
      </c>
      <c r="D11" s="46">
        <v>24156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24156</v>
      </c>
      <c r="O11" s="47">
        <f t="shared" si="2"/>
        <v>13.639751552795031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SUM(D13:D15)</f>
        <v>328920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328920</v>
      </c>
      <c r="O12" s="45">
        <f t="shared" si="2"/>
        <v>185.72557876905702</v>
      </c>
      <c r="P12" s="10"/>
    </row>
    <row r="13" spans="1:133">
      <c r="A13" s="12"/>
      <c r="B13" s="25">
        <v>322</v>
      </c>
      <c r="C13" s="20" t="s">
        <v>0</v>
      </c>
      <c r="D13" s="46">
        <v>114188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114188</v>
      </c>
      <c r="O13" s="47">
        <f t="shared" si="2"/>
        <v>64.476566911349522</v>
      </c>
      <c r="P13" s="9"/>
    </row>
    <row r="14" spans="1:133">
      <c r="A14" s="12"/>
      <c r="B14" s="25">
        <v>323.10000000000002</v>
      </c>
      <c r="C14" s="20" t="s">
        <v>17</v>
      </c>
      <c r="D14" s="46">
        <v>193097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193097</v>
      </c>
      <c r="O14" s="47">
        <f t="shared" si="2"/>
        <v>109.03274985883681</v>
      </c>
      <c r="P14" s="9"/>
    </row>
    <row r="15" spans="1:133">
      <c r="A15" s="12"/>
      <c r="B15" s="25">
        <v>329</v>
      </c>
      <c r="C15" s="20" t="s">
        <v>18</v>
      </c>
      <c r="D15" s="46">
        <v>21635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21635</v>
      </c>
      <c r="O15" s="47">
        <f t="shared" si="2"/>
        <v>12.216261998870694</v>
      </c>
      <c r="P15" s="9"/>
    </row>
    <row r="16" spans="1:133" ht="15.75">
      <c r="A16" s="29" t="s">
        <v>20</v>
      </c>
      <c r="B16" s="30"/>
      <c r="C16" s="31"/>
      <c r="D16" s="32">
        <f t="shared" ref="D16:M16" si="4">SUM(D17:D24)</f>
        <v>215992</v>
      </c>
      <c r="E16" s="32">
        <f t="shared" si="4"/>
        <v>0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783156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999148</v>
      </c>
      <c r="O16" s="45">
        <f t="shared" si="2"/>
        <v>564.17165443252395</v>
      </c>
      <c r="P16" s="10"/>
    </row>
    <row r="17" spans="1:16">
      <c r="A17" s="12"/>
      <c r="B17" s="25">
        <v>331.2</v>
      </c>
      <c r="C17" s="20" t="s">
        <v>19</v>
      </c>
      <c r="D17" s="46">
        <v>9551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9551</v>
      </c>
      <c r="O17" s="47">
        <f t="shared" si="2"/>
        <v>5.3929983060417843</v>
      </c>
      <c r="P17" s="9"/>
    </row>
    <row r="18" spans="1:16">
      <c r="A18" s="12"/>
      <c r="B18" s="25">
        <v>331.31</v>
      </c>
      <c r="C18" s="20" t="s">
        <v>116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2460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2460</v>
      </c>
      <c r="O18" s="47">
        <f t="shared" si="2"/>
        <v>1.3890457368718239</v>
      </c>
      <c r="P18" s="9"/>
    </row>
    <row r="19" spans="1:16">
      <c r="A19" s="12"/>
      <c r="B19" s="25">
        <v>334.35</v>
      </c>
      <c r="C19" s="20" t="s">
        <v>74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780696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780696</v>
      </c>
      <c r="O19" s="47">
        <f t="shared" si="2"/>
        <v>440.82213438735175</v>
      </c>
      <c r="P19" s="9"/>
    </row>
    <row r="20" spans="1:16">
      <c r="A20" s="12"/>
      <c r="B20" s="25">
        <v>335.12</v>
      </c>
      <c r="C20" s="20" t="s">
        <v>103</v>
      </c>
      <c r="D20" s="46">
        <v>60106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60106</v>
      </c>
      <c r="O20" s="47">
        <f t="shared" si="2"/>
        <v>33.939017504234897</v>
      </c>
      <c r="P20" s="9"/>
    </row>
    <row r="21" spans="1:16">
      <c r="A21" s="12"/>
      <c r="B21" s="25">
        <v>335.14</v>
      </c>
      <c r="C21" s="20" t="s">
        <v>104</v>
      </c>
      <c r="D21" s="46">
        <v>7478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7478</v>
      </c>
      <c r="O21" s="47">
        <f t="shared" si="2"/>
        <v>4.2224731789949184</v>
      </c>
      <c r="P21" s="9"/>
    </row>
    <row r="22" spans="1:16">
      <c r="A22" s="12"/>
      <c r="B22" s="25">
        <v>335.15</v>
      </c>
      <c r="C22" s="20" t="s">
        <v>105</v>
      </c>
      <c r="D22" s="46">
        <v>5415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5415</v>
      </c>
      <c r="O22" s="47">
        <f t="shared" si="2"/>
        <v>3.0575945793337098</v>
      </c>
      <c r="P22" s="9"/>
    </row>
    <row r="23" spans="1:16">
      <c r="A23" s="12"/>
      <c r="B23" s="25">
        <v>335.18</v>
      </c>
      <c r="C23" s="20" t="s">
        <v>106</v>
      </c>
      <c r="D23" s="46">
        <v>111052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111052</v>
      </c>
      <c r="O23" s="47">
        <f t="shared" si="2"/>
        <v>62.705815923207226</v>
      </c>
      <c r="P23" s="9"/>
    </row>
    <row r="24" spans="1:16">
      <c r="A24" s="12"/>
      <c r="B24" s="25">
        <v>335.19</v>
      </c>
      <c r="C24" s="20" t="s">
        <v>107</v>
      </c>
      <c r="D24" s="46">
        <v>22390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22390</v>
      </c>
      <c r="O24" s="47">
        <f t="shared" si="2"/>
        <v>12.64257481648786</v>
      </c>
      <c r="P24" s="9"/>
    </row>
    <row r="25" spans="1:16" ht="15.75">
      <c r="A25" s="29" t="s">
        <v>33</v>
      </c>
      <c r="B25" s="30"/>
      <c r="C25" s="31"/>
      <c r="D25" s="32">
        <f t="shared" ref="D25:M25" si="5">SUM(D26:D32)</f>
        <v>231109</v>
      </c>
      <c r="E25" s="32">
        <f t="shared" si="5"/>
        <v>0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3018930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32">
        <f t="shared" si="1"/>
        <v>3250039</v>
      </c>
      <c r="O25" s="45">
        <f t="shared" si="2"/>
        <v>1835.1434217955957</v>
      </c>
      <c r="P25" s="10"/>
    </row>
    <row r="26" spans="1:16">
      <c r="A26" s="12"/>
      <c r="B26" s="25">
        <v>341.1</v>
      </c>
      <c r="C26" s="20" t="s">
        <v>108</v>
      </c>
      <c r="D26" s="46">
        <v>1002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1002</v>
      </c>
      <c r="O26" s="47">
        <f t="shared" si="2"/>
        <v>0.56578204404291366</v>
      </c>
      <c r="P26" s="9"/>
    </row>
    <row r="27" spans="1:16">
      <c r="A27" s="12"/>
      <c r="B27" s="25">
        <v>342.1</v>
      </c>
      <c r="C27" s="20" t="s">
        <v>92</v>
      </c>
      <c r="D27" s="46">
        <v>35928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2" si="6">SUM(D27:M27)</f>
        <v>35928</v>
      </c>
      <c r="O27" s="47">
        <f t="shared" si="2"/>
        <v>20.286843591191417</v>
      </c>
      <c r="P27" s="9"/>
    </row>
    <row r="28" spans="1:16">
      <c r="A28" s="12"/>
      <c r="B28" s="25">
        <v>343.3</v>
      </c>
      <c r="C28" s="20" t="s">
        <v>37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1345673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1345673</v>
      </c>
      <c r="O28" s="47">
        <f t="shared" si="2"/>
        <v>759.83794466403162</v>
      </c>
      <c r="P28" s="9"/>
    </row>
    <row r="29" spans="1:16">
      <c r="A29" s="12"/>
      <c r="B29" s="25">
        <v>343.4</v>
      </c>
      <c r="C29" s="20" t="s">
        <v>38</v>
      </c>
      <c r="D29" s="46">
        <v>175747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175747</v>
      </c>
      <c r="O29" s="47">
        <f t="shared" si="2"/>
        <v>99.236024844720504</v>
      </c>
      <c r="P29" s="9"/>
    </row>
    <row r="30" spans="1:16">
      <c r="A30" s="12"/>
      <c r="B30" s="25">
        <v>343.5</v>
      </c>
      <c r="C30" s="20" t="s">
        <v>39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1673257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1673257</v>
      </c>
      <c r="O30" s="47">
        <f t="shared" si="2"/>
        <v>944.80914737436478</v>
      </c>
      <c r="P30" s="9"/>
    </row>
    <row r="31" spans="1:16">
      <c r="A31" s="12"/>
      <c r="B31" s="25">
        <v>343.8</v>
      </c>
      <c r="C31" s="20" t="s">
        <v>40</v>
      </c>
      <c r="D31" s="46">
        <v>17716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17716</v>
      </c>
      <c r="O31" s="47">
        <f t="shared" si="2"/>
        <v>10.003387916431395</v>
      </c>
      <c r="P31" s="9"/>
    </row>
    <row r="32" spans="1:16">
      <c r="A32" s="12"/>
      <c r="B32" s="25">
        <v>347.5</v>
      </c>
      <c r="C32" s="20" t="s">
        <v>85</v>
      </c>
      <c r="D32" s="46">
        <v>716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716</v>
      </c>
      <c r="O32" s="47">
        <f t="shared" si="2"/>
        <v>0.40429136081309996</v>
      </c>
      <c r="P32" s="9"/>
    </row>
    <row r="33" spans="1:119" ht="15.75">
      <c r="A33" s="29" t="s">
        <v>34</v>
      </c>
      <c r="B33" s="30"/>
      <c r="C33" s="31"/>
      <c r="D33" s="32">
        <f t="shared" ref="D33:M33" si="7">SUM(D34:D35)</f>
        <v>19593</v>
      </c>
      <c r="E33" s="32">
        <f t="shared" si="7"/>
        <v>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0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 t="shared" ref="N33:N41" si="8">SUM(D33:M33)</f>
        <v>19593</v>
      </c>
      <c r="O33" s="45">
        <f t="shared" si="2"/>
        <v>11.063241106719367</v>
      </c>
      <c r="P33" s="10"/>
    </row>
    <row r="34" spans="1:119">
      <c r="A34" s="13"/>
      <c r="B34" s="39">
        <v>351.9</v>
      </c>
      <c r="C34" s="21" t="s">
        <v>112</v>
      </c>
      <c r="D34" s="46">
        <v>10530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10530</v>
      </c>
      <c r="O34" s="47">
        <f t="shared" si="2"/>
        <v>5.945793337097685</v>
      </c>
      <c r="P34" s="9"/>
    </row>
    <row r="35" spans="1:119">
      <c r="A35" s="13"/>
      <c r="B35" s="39">
        <v>359</v>
      </c>
      <c r="C35" s="21" t="s">
        <v>44</v>
      </c>
      <c r="D35" s="46">
        <v>9063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9063</v>
      </c>
      <c r="O35" s="47">
        <f t="shared" si="2"/>
        <v>5.1174477696216822</v>
      </c>
      <c r="P35" s="9"/>
    </row>
    <row r="36" spans="1:119" ht="15.75">
      <c r="A36" s="29" t="s">
        <v>4</v>
      </c>
      <c r="B36" s="30"/>
      <c r="C36" s="31"/>
      <c r="D36" s="32">
        <f t="shared" ref="D36:M36" si="9">SUM(D37:D40)</f>
        <v>47322</v>
      </c>
      <c r="E36" s="32">
        <f t="shared" si="9"/>
        <v>195</v>
      </c>
      <c r="F36" s="32">
        <f t="shared" si="9"/>
        <v>0</v>
      </c>
      <c r="G36" s="32">
        <f t="shared" si="9"/>
        <v>0</v>
      </c>
      <c r="H36" s="32">
        <f t="shared" si="9"/>
        <v>0</v>
      </c>
      <c r="I36" s="32">
        <f t="shared" si="9"/>
        <v>16630</v>
      </c>
      <c r="J36" s="32">
        <f t="shared" si="9"/>
        <v>0</v>
      </c>
      <c r="K36" s="32">
        <f t="shared" si="9"/>
        <v>143702</v>
      </c>
      <c r="L36" s="32">
        <f t="shared" si="9"/>
        <v>0</v>
      </c>
      <c r="M36" s="32">
        <f t="shared" si="9"/>
        <v>0</v>
      </c>
      <c r="N36" s="32">
        <f t="shared" si="8"/>
        <v>207849</v>
      </c>
      <c r="O36" s="45">
        <f t="shared" si="2"/>
        <v>117.36250705815924</v>
      </c>
      <c r="P36" s="10"/>
    </row>
    <row r="37" spans="1:119">
      <c r="A37" s="12"/>
      <c r="B37" s="25">
        <v>361.1</v>
      </c>
      <c r="C37" s="20" t="s">
        <v>46</v>
      </c>
      <c r="D37" s="46">
        <v>8647</v>
      </c>
      <c r="E37" s="46">
        <v>195</v>
      </c>
      <c r="F37" s="46">
        <v>0</v>
      </c>
      <c r="G37" s="46">
        <v>0</v>
      </c>
      <c r="H37" s="46">
        <v>0</v>
      </c>
      <c r="I37" s="46">
        <v>2858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11700</v>
      </c>
      <c r="O37" s="47">
        <f t="shared" si="2"/>
        <v>6.6064370412196496</v>
      </c>
      <c r="P37" s="9"/>
    </row>
    <row r="38" spans="1:119">
      <c r="A38" s="12"/>
      <c r="B38" s="25">
        <v>361.3</v>
      </c>
      <c r="C38" s="20" t="s">
        <v>78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423</v>
      </c>
      <c r="L38" s="46">
        <v>0</v>
      </c>
      <c r="M38" s="46">
        <v>0</v>
      </c>
      <c r="N38" s="46">
        <f t="shared" si="8"/>
        <v>423</v>
      </c>
      <c r="O38" s="47">
        <f t="shared" si="2"/>
        <v>0.23884810841332579</v>
      </c>
      <c r="P38" s="9"/>
    </row>
    <row r="39" spans="1:119">
      <c r="A39" s="12"/>
      <c r="B39" s="25">
        <v>368</v>
      </c>
      <c r="C39" s="20" t="s">
        <v>47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143279</v>
      </c>
      <c r="L39" s="46">
        <v>0</v>
      </c>
      <c r="M39" s="46">
        <v>0</v>
      </c>
      <c r="N39" s="46">
        <f t="shared" si="8"/>
        <v>143279</v>
      </c>
      <c r="O39" s="47">
        <f t="shared" si="2"/>
        <v>80.902879728966681</v>
      </c>
      <c r="P39" s="9"/>
    </row>
    <row r="40" spans="1:119" ht="15.75" thickBot="1">
      <c r="A40" s="12"/>
      <c r="B40" s="25">
        <v>369.9</v>
      </c>
      <c r="C40" s="20" t="s">
        <v>48</v>
      </c>
      <c r="D40" s="46">
        <v>38675</v>
      </c>
      <c r="E40" s="46">
        <v>0</v>
      </c>
      <c r="F40" s="46">
        <v>0</v>
      </c>
      <c r="G40" s="46">
        <v>0</v>
      </c>
      <c r="H40" s="46">
        <v>0</v>
      </c>
      <c r="I40" s="46">
        <v>13772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52447</v>
      </c>
      <c r="O40" s="47">
        <f t="shared" si="2"/>
        <v>29.614342179559571</v>
      </c>
      <c r="P40" s="9"/>
    </row>
    <row r="41" spans="1:119" ht="16.5" thickBot="1">
      <c r="A41" s="14" t="s">
        <v>42</v>
      </c>
      <c r="B41" s="23"/>
      <c r="C41" s="22"/>
      <c r="D41" s="15">
        <f>SUM(D5,D12,D16,D25,D33,D36)</f>
        <v>2428518</v>
      </c>
      <c r="E41" s="15">
        <f t="shared" ref="E41:M41" si="10">SUM(E5,E12,E16,E25,E33,E36)</f>
        <v>142311</v>
      </c>
      <c r="F41" s="15">
        <f t="shared" si="10"/>
        <v>0</v>
      </c>
      <c r="G41" s="15">
        <f t="shared" si="10"/>
        <v>0</v>
      </c>
      <c r="H41" s="15">
        <f t="shared" si="10"/>
        <v>0</v>
      </c>
      <c r="I41" s="15">
        <f t="shared" si="10"/>
        <v>3818716</v>
      </c>
      <c r="J41" s="15">
        <f t="shared" si="10"/>
        <v>0</v>
      </c>
      <c r="K41" s="15">
        <f t="shared" si="10"/>
        <v>143702</v>
      </c>
      <c r="L41" s="15">
        <f t="shared" si="10"/>
        <v>0</v>
      </c>
      <c r="M41" s="15">
        <f t="shared" si="10"/>
        <v>0</v>
      </c>
      <c r="N41" s="15">
        <f t="shared" si="8"/>
        <v>6533247</v>
      </c>
      <c r="O41" s="38">
        <f t="shared" si="2"/>
        <v>3689.01581027668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40"/>
      <c r="B43" s="41"/>
      <c r="C43" s="41"/>
      <c r="D43" s="42"/>
      <c r="E43" s="42"/>
      <c r="F43" s="42"/>
      <c r="G43" s="42"/>
      <c r="H43" s="42"/>
      <c r="I43" s="42"/>
      <c r="J43" s="42"/>
      <c r="K43" s="42"/>
      <c r="L43" s="121" t="s">
        <v>117</v>
      </c>
      <c r="M43" s="121"/>
      <c r="N43" s="121"/>
      <c r="O43" s="43">
        <v>1771</v>
      </c>
    </row>
    <row r="44" spans="1:119">
      <c r="A44" s="122"/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100"/>
    </row>
    <row r="45" spans="1:119" ht="15.75" customHeight="1" thickBot="1">
      <c r="A45" s="123" t="s">
        <v>70</v>
      </c>
      <c r="B45" s="102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3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2025-03-05T20:42:16Z</cp:lastPrinted>
  <dcterms:created xsi:type="dcterms:W3CDTF">2000-08-31T21:26:31Z</dcterms:created>
  <dcterms:modified xsi:type="dcterms:W3CDTF">2025-03-05T20:42:31Z</dcterms:modified>
</cp:coreProperties>
</file>