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B84EB891E65B63CAADEAE473AF0669B7EA3934A9" xr6:coauthVersionLast="47" xr6:coauthVersionMax="47" xr10:uidLastSave="{D0DBE20B-D6DF-4F20-BB38-329FA750125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'2008'!$A$1:$O$32</definedName>
    <definedName name="_xlnm.Print_Area" localSheetId="14">'2009'!$A$1:$O$32</definedName>
    <definedName name="_xlnm.Print_Area" localSheetId="13">'2010'!$A$1:$O$32</definedName>
    <definedName name="_xlnm.Print_Area" localSheetId="12">'2011'!$A$1:$O$36</definedName>
    <definedName name="_xlnm.Print_Area" localSheetId="11">'2012'!$A$1:$O$34</definedName>
    <definedName name="_xlnm.Print_Area" localSheetId="10">'2013'!$A$1:$O$35</definedName>
    <definedName name="_xlnm.Print_Area" localSheetId="9">'2014'!$A$1:$O$37</definedName>
    <definedName name="_xlnm.Print_Area" localSheetId="8">'2015'!$A$1:$O$33</definedName>
    <definedName name="_xlnm.Print_Area" localSheetId="7">'2016'!$A$1:$O$34</definedName>
    <definedName name="_xlnm.Print_Area" localSheetId="6">'2017'!$A$1:$O$34</definedName>
    <definedName name="_xlnm.Print_Area" localSheetId="5">'2018'!$A$1:$O$32</definedName>
    <definedName name="_xlnm.Print_Area" localSheetId="4">'2019'!$A$1:$O$38</definedName>
    <definedName name="_xlnm.Print_Area" localSheetId="3">'2020'!$A$1:$O$30</definedName>
    <definedName name="_xlnm.Print_Area" localSheetId="2">'2021'!$A$1:$P$32</definedName>
    <definedName name="_xlnm.Print_Area" localSheetId="1">'2022'!$A$1:$P$32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2" i="49"/>
  <c r="P22" i="49" s="1"/>
  <c r="O20" i="49"/>
  <c r="P20" i="49" s="1"/>
  <c r="O18" i="49"/>
  <c r="P18" i="49" s="1"/>
  <c r="O15" i="49"/>
  <c r="P15" i="49" s="1"/>
  <c r="O11" i="49"/>
  <c r="P11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9" l="1"/>
  <c r="P26" i="49" s="1"/>
  <c r="D28" i="48"/>
  <c r="E28" i="48"/>
  <c r="G28" i="48"/>
  <c r="K28" i="48"/>
  <c r="L28" i="48"/>
  <c r="M28" i="48"/>
  <c r="F28" i="48"/>
  <c r="H28" i="48"/>
  <c r="I28" i="48"/>
  <c r="N28" i="48"/>
  <c r="J28" i="48"/>
  <c r="O21" i="48"/>
  <c r="P21" i="48" s="1"/>
  <c r="O16" i="48"/>
  <c r="P16" i="48" s="1"/>
  <c r="O26" i="48"/>
  <c r="P26" i="48" s="1"/>
  <c r="O23" i="48"/>
  <c r="P23" i="48" s="1"/>
  <c r="O19" i="48"/>
  <c r="P19" i="48" s="1"/>
  <c r="O12" i="48"/>
  <c r="P12" i="48" s="1"/>
  <c r="O5" i="48"/>
  <c r="P5" i="48" s="1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N28" i="47" s="1"/>
  <c r="M20" i="47"/>
  <c r="O20" i="47" s="1"/>
  <c r="P20" i="47" s="1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N18" i="46"/>
  <c r="O18" i="46" s="1"/>
  <c r="M17" i="46"/>
  <c r="L17" i="46"/>
  <c r="K17" i="46"/>
  <c r="J17" i="46"/>
  <c r="I17" i="46"/>
  <c r="H17" i="46"/>
  <c r="N17" i="46" s="1"/>
  <c r="O17" i="46" s="1"/>
  <c r="G17" i="46"/>
  <c r="F17" i="46"/>
  <c r="E17" i="46"/>
  <c r="D17" i="46"/>
  <c r="N16" i="46"/>
  <c r="O16" i="46" s="1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3" i="45"/>
  <c r="O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L34" i="45" s="1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J34" i="45" s="1"/>
  <c r="I22" i="45"/>
  <c r="I34" i="45" s="1"/>
  <c r="H22" i="45"/>
  <c r="H34" i="45" s="1"/>
  <c r="G22" i="45"/>
  <c r="F22" i="45"/>
  <c r="E22" i="45"/>
  <c r="D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G34" i="45" s="1"/>
  <c r="F18" i="45"/>
  <c r="E18" i="45"/>
  <c r="D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4" i="45" s="1"/>
  <c r="N27" i="44"/>
  <c r="O27" i="44" s="1"/>
  <c r="M26" i="44"/>
  <c r="L26" i="44"/>
  <c r="K26" i="44"/>
  <c r="J26" i="44"/>
  <c r="I26" i="44"/>
  <c r="H26" i="44"/>
  <c r="G26" i="44"/>
  <c r="F26" i="44"/>
  <c r="E26" i="44"/>
  <c r="N26" i="44" s="1"/>
  <c r="O26" i="44" s="1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J28" i="44" s="1"/>
  <c r="I22" i="44"/>
  <c r="I28" i="44" s="1"/>
  <c r="H22" i="44"/>
  <c r="G22" i="44"/>
  <c r="F22" i="44"/>
  <c r="E22" i="44"/>
  <c r="D22" i="44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9" i="43"/>
  <c r="O29" i="43" s="1"/>
  <c r="M28" i="43"/>
  <c r="L28" i="43"/>
  <c r="K28" i="43"/>
  <c r="J28" i="43"/>
  <c r="I28" i="43"/>
  <c r="H28" i="43"/>
  <c r="G28" i="43"/>
  <c r="N28" i="43" s="1"/>
  <c r="O28" i="43" s="1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30" i="43" s="1"/>
  <c r="L5" i="43"/>
  <c r="K5" i="43"/>
  <c r="J5" i="43"/>
  <c r="I5" i="43"/>
  <c r="H5" i="43"/>
  <c r="G5" i="43"/>
  <c r="G30" i="43" s="1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0" i="42" s="1"/>
  <c r="D5" i="42"/>
  <c r="H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N25" i="41" s="1"/>
  <c r="O25" i="41" s="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I29" i="41" s="1"/>
  <c r="H21" i="41"/>
  <c r="G21" i="41"/>
  <c r="F21" i="41"/>
  <c r="E21" i="41"/>
  <c r="D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K22" i="39"/>
  <c r="K33" i="39" s="1"/>
  <c r="J22" i="39"/>
  <c r="J33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I33" i="39" s="1"/>
  <c r="H17" i="39"/>
  <c r="G17" i="39"/>
  <c r="F17" i="39"/>
  <c r="E17" i="39"/>
  <c r="D17" i="39"/>
  <c r="D33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N5" i="39" s="1"/>
  <c r="O5" i="39" s="1"/>
  <c r="D5" i="39"/>
  <c r="N30" i="38"/>
  <c r="O30" i="38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N27" i="38" s="1"/>
  <c r="O27" i="38" s="1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31" i="38" s="1"/>
  <c r="E5" i="38"/>
  <c r="N5" i="38" s="1"/>
  <c r="O5" i="38" s="1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28" i="37" s="1"/>
  <c r="I5" i="37"/>
  <c r="H5" i="37"/>
  <c r="H28" i="37" s="1"/>
  <c r="G5" i="37"/>
  <c r="F5" i="37"/>
  <c r="E5" i="37"/>
  <c r="D5" i="37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F30" i="36" s="1"/>
  <c r="N24" i="36"/>
  <c r="O24" i="36" s="1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N16" i="36" s="1"/>
  <c r="O16" i="36" s="1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/>
  <c r="N18" i="35"/>
  <c r="O18" i="35"/>
  <c r="M17" i="35"/>
  <c r="L17" i="35"/>
  <c r="L32" i="35" s="1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F32" i="35" s="1"/>
  <c r="E13" i="35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N24" i="34" s="1"/>
  <c r="O24" i="34" s="1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M17" i="34"/>
  <c r="M28" i="34" s="1"/>
  <c r="L17" i="34"/>
  <c r="N17" i="34" s="1"/>
  <c r="O17" i="34" s="1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K13" i="34"/>
  <c r="J13" i="34"/>
  <c r="J28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28" i="34" s="1"/>
  <c r="K5" i="34"/>
  <c r="J5" i="34"/>
  <c r="I5" i="34"/>
  <c r="H5" i="34"/>
  <c r="G5" i="34"/>
  <c r="F5" i="34"/>
  <c r="F28" i="34" s="1"/>
  <c r="E5" i="34"/>
  <c r="D5" i="34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G28" i="33" s="1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I28" i="33" s="1"/>
  <c r="J5" i="33"/>
  <c r="J28" i="33" s="1"/>
  <c r="K5" i="33"/>
  <c r="L5" i="33"/>
  <c r="M5" i="33"/>
  <c r="D26" i="33"/>
  <c r="D24" i="33"/>
  <c r="D22" i="33"/>
  <c r="D17" i="33"/>
  <c r="D13" i="33"/>
  <c r="D5" i="33"/>
  <c r="D28" i="33" s="1"/>
  <c r="N25" i="33"/>
  <c r="O25" i="33" s="1"/>
  <c r="N27" i="33"/>
  <c r="O27" i="33" s="1"/>
  <c r="N23" i="33"/>
  <c r="O23" i="33" s="1"/>
  <c r="N15" i="33"/>
  <c r="O15" i="33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 s="1"/>
  <c r="N20" i="33"/>
  <c r="O20" i="33"/>
  <c r="N21" i="33"/>
  <c r="O21" i="33"/>
  <c r="N14" i="33"/>
  <c r="O14" i="33"/>
  <c r="D28" i="37"/>
  <c r="D30" i="36"/>
  <c r="N13" i="37" l="1"/>
  <c r="O13" i="37" s="1"/>
  <c r="N5" i="33"/>
  <c r="O5" i="33" s="1"/>
  <c r="N30" i="39"/>
  <c r="O30" i="39" s="1"/>
  <c r="N22" i="40"/>
  <c r="O22" i="40" s="1"/>
  <c r="F28" i="47"/>
  <c r="H30" i="42"/>
  <c r="N26" i="43"/>
  <c r="O26" i="43" s="1"/>
  <c r="N18" i="45"/>
  <c r="O18" i="45" s="1"/>
  <c r="G26" i="46"/>
  <c r="H28" i="47"/>
  <c r="L28" i="47"/>
  <c r="O22" i="47"/>
  <c r="P22" i="47" s="1"/>
  <c r="E34" i="45"/>
  <c r="J32" i="35"/>
  <c r="N12" i="36"/>
  <c r="O12" i="36" s="1"/>
  <c r="E28" i="37"/>
  <c r="N28" i="37" s="1"/>
  <c r="O28" i="37" s="1"/>
  <c r="M31" i="38"/>
  <c r="I30" i="42"/>
  <c r="N13" i="42"/>
  <c r="O13" i="42" s="1"/>
  <c r="F34" i="45"/>
  <c r="H26" i="46"/>
  <c r="I28" i="47"/>
  <c r="M28" i="47"/>
  <c r="N26" i="42"/>
  <c r="O26" i="42" s="1"/>
  <c r="H30" i="43"/>
  <c r="N13" i="40"/>
  <c r="O13" i="40" s="1"/>
  <c r="L30" i="40"/>
  <c r="N28" i="45"/>
  <c r="O28" i="45" s="1"/>
  <c r="H33" i="39"/>
  <c r="N22" i="45"/>
  <c r="O22" i="45" s="1"/>
  <c r="N5" i="46"/>
  <c r="O5" i="46" s="1"/>
  <c r="K28" i="47"/>
  <c r="H28" i="34"/>
  <c r="E32" i="35"/>
  <c r="N5" i="36"/>
  <c r="O5" i="36" s="1"/>
  <c r="L30" i="36"/>
  <c r="L30" i="42"/>
  <c r="F28" i="44"/>
  <c r="N28" i="44" s="1"/>
  <c r="O28" i="44" s="1"/>
  <c r="N13" i="44"/>
  <c r="O13" i="44" s="1"/>
  <c r="K26" i="46"/>
  <c r="M26" i="46"/>
  <c r="E28" i="33"/>
  <c r="F28" i="33"/>
  <c r="M28" i="37"/>
  <c r="F30" i="42"/>
  <c r="G30" i="42"/>
  <c r="N5" i="42"/>
  <c r="O5" i="42" s="1"/>
  <c r="F29" i="41"/>
  <c r="D28" i="34"/>
  <c r="N28" i="34" s="1"/>
  <c r="O28" i="34" s="1"/>
  <c r="G28" i="37"/>
  <c r="G30" i="40"/>
  <c r="G29" i="41"/>
  <c r="M30" i="42"/>
  <c r="G28" i="44"/>
  <c r="L26" i="46"/>
  <c r="G33" i="39"/>
  <c r="H32" i="35"/>
  <c r="J30" i="42"/>
  <c r="N22" i="37"/>
  <c r="O22" i="37" s="1"/>
  <c r="G30" i="36"/>
  <c r="N16" i="38"/>
  <c r="O16" i="38" s="1"/>
  <c r="J31" i="38"/>
  <c r="N17" i="41"/>
  <c r="O17" i="41" s="1"/>
  <c r="H28" i="44"/>
  <c r="N24" i="44"/>
  <c r="O24" i="44" s="1"/>
  <c r="N26" i="45"/>
  <c r="O26" i="45" s="1"/>
  <c r="I28" i="37"/>
  <c r="G31" i="38"/>
  <c r="N17" i="39"/>
  <c r="O17" i="39" s="1"/>
  <c r="O12" i="47"/>
  <c r="P12" i="47" s="1"/>
  <c r="E29" i="41"/>
  <c r="J26" i="46"/>
  <c r="N13" i="33"/>
  <c r="O13" i="33" s="1"/>
  <c r="E28" i="34"/>
  <c r="N17" i="33"/>
  <c r="O17" i="33" s="1"/>
  <c r="N17" i="35"/>
  <c r="O17" i="35" s="1"/>
  <c r="H30" i="36"/>
  <c r="N20" i="36"/>
  <c r="O20" i="36" s="1"/>
  <c r="K31" i="38"/>
  <c r="N23" i="41"/>
  <c r="O23" i="41" s="1"/>
  <c r="N28" i="42"/>
  <c r="O28" i="42" s="1"/>
  <c r="I31" i="38"/>
  <c r="L28" i="37"/>
  <c r="I32" i="35"/>
  <c r="N26" i="40"/>
  <c r="O26" i="40" s="1"/>
  <c r="D28" i="44"/>
  <c r="N13" i="41"/>
  <c r="O13" i="41" s="1"/>
  <c r="E28" i="44"/>
  <c r="N22" i="33"/>
  <c r="O22" i="33" s="1"/>
  <c r="N26" i="35"/>
  <c r="O26" i="35" s="1"/>
  <c r="I30" i="36"/>
  <c r="N5" i="37"/>
  <c r="O5" i="37" s="1"/>
  <c r="H31" i="38"/>
  <c r="N24" i="40"/>
  <c r="O24" i="40" s="1"/>
  <c r="J29" i="41"/>
  <c r="N23" i="38"/>
  <c r="O23" i="38" s="1"/>
  <c r="J30" i="40"/>
  <c r="D30" i="42"/>
  <c r="I30" i="43"/>
  <c r="J30" i="43"/>
  <c r="G32" i="35"/>
  <c r="L31" i="38"/>
  <c r="N22" i="43"/>
  <c r="O22" i="43" s="1"/>
  <c r="F26" i="46"/>
  <c r="O17" i="47"/>
  <c r="P17" i="47" s="1"/>
  <c r="N12" i="46"/>
  <c r="O12" i="46" s="1"/>
  <c r="G28" i="34"/>
  <c r="N26" i="36"/>
  <c r="O26" i="36" s="1"/>
  <c r="N24" i="33"/>
  <c r="O24" i="33" s="1"/>
  <c r="N13" i="34"/>
  <c r="O13" i="34" s="1"/>
  <c r="J30" i="36"/>
  <c r="N24" i="37"/>
  <c r="O24" i="37" s="1"/>
  <c r="L33" i="39"/>
  <c r="N13" i="39"/>
  <c r="O13" i="39" s="1"/>
  <c r="K29" i="41"/>
  <c r="N27" i="41"/>
  <c r="O27" i="41" s="1"/>
  <c r="N13" i="43"/>
  <c r="O13" i="43" s="1"/>
  <c r="N24" i="43"/>
  <c r="O24" i="43" s="1"/>
  <c r="K28" i="44"/>
  <c r="K28" i="37"/>
  <c r="E28" i="47"/>
  <c r="E26" i="46"/>
  <c r="G28" i="47"/>
  <c r="N26" i="33"/>
  <c r="O26" i="33" s="1"/>
  <c r="K30" i="36"/>
  <c r="F28" i="37"/>
  <c r="M33" i="39"/>
  <c r="D30" i="40"/>
  <c r="L29" i="41"/>
  <c r="N17" i="42"/>
  <c r="O17" i="42" s="1"/>
  <c r="N17" i="43"/>
  <c r="O17" i="43" s="1"/>
  <c r="L28" i="44"/>
  <c r="N5" i="45"/>
  <c r="O5" i="45" s="1"/>
  <c r="N13" i="45"/>
  <c r="O13" i="45" s="1"/>
  <c r="N30" i="45"/>
  <c r="O30" i="45" s="1"/>
  <c r="N22" i="39"/>
  <c r="O22" i="39" s="1"/>
  <c r="E30" i="40"/>
  <c r="N30" i="40" s="1"/>
  <c r="O30" i="40" s="1"/>
  <c r="M29" i="41"/>
  <c r="N22" i="42"/>
  <c r="O22" i="42" s="1"/>
  <c r="N5" i="43"/>
  <c r="O5" i="43" s="1"/>
  <c r="L30" i="43"/>
  <c r="M28" i="44"/>
  <c r="O24" i="47"/>
  <c r="P24" i="47" s="1"/>
  <c r="N30" i="35"/>
  <c r="O30" i="35" s="1"/>
  <c r="K30" i="40"/>
  <c r="M30" i="40"/>
  <c r="N22" i="34"/>
  <c r="O22" i="34" s="1"/>
  <c r="K32" i="35"/>
  <c r="D29" i="41"/>
  <c r="N29" i="41" s="1"/>
  <c r="O29" i="41" s="1"/>
  <c r="J28" i="47"/>
  <c r="O26" i="47"/>
  <c r="P26" i="47" s="1"/>
  <c r="M32" i="35"/>
  <c r="M28" i="33"/>
  <c r="I28" i="34"/>
  <c r="L28" i="33"/>
  <c r="M30" i="36"/>
  <c r="D31" i="38"/>
  <c r="N31" i="38" s="1"/>
  <c r="O31" i="38" s="1"/>
  <c r="E30" i="43"/>
  <c r="M34" i="45"/>
  <c r="N26" i="39"/>
  <c r="O26" i="39" s="1"/>
  <c r="K28" i="33"/>
  <c r="K28" i="34"/>
  <c r="N13" i="35"/>
  <c r="O13" i="35" s="1"/>
  <c r="E31" i="38"/>
  <c r="I30" i="40"/>
  <c r="F30" i="40"/>
  <c r="F30" i="43"/>
  <c r="N22" i="46"/>
  <c r="O22" i="46" s="1"/>
  <c r="O28" i="48"/>
  <c r="P28" i="48" s="1"/>
  <c r="O28" i="47"/>
  <c r="P28" i="47" s="1"/>
  <c r="E33" i="39"/>
  <c r="H28" i="33"/>
  <c r="N5" i="34"/>
  <c r="O5" i="34" s="1"/>
  <c r="H30" i="40"/>
  <c r="D30" i="43"/>
  <c r="N21" i="41"/>
  <c r="O21" i="41" s="1"/>
  <c r="F33" i="39"/>
  <c r="K34" i="45"/>
  <c r="N21" i="38"/>
  <c r="O21" i="38" s="1"/>
  <c r="E30" i="36"/>
  <c r="N12" i="38"/>
  <c r="O12" i="38" s="1"/>
  <c r="K30" i="42"/>
  <c r="I26" i="46"/>
  <c r="N5" i="44"/>
  <c r="O5" i="44" s="1"/>
  <c r="K30" i="43"/>
  <c r="N22" i="44"/>
  <c r="O22" i="44" s="1"/>
  <c r="O5" i="47"/>
  <c r="P5" i="47" s="1"/>
  <c r="D32" i="35"/>
  <c r="N30" i="43" l="1"/>
  <c r="O30" i="43" s="1"/>
  <c r="N28" i="33"/>
  <c r="O28" i="33" s="1"/>
  <c r="N32" i="35"/>
  <c r="O32" i="35" s="1"/>
  <c r="N30" i="42"/>
  <c r="O30" i="42" s="1"/>
  <c r="N34" i="45"/>
  <c r="O34" i="45" s="1"/>
  <c r="N26" i="46"/>
  <c r="O26" i="46" s="1"/>
  <c r="N30" i="36"/>
  <c r="O30" i="36" s="1"/>
  <c r="N33" i="39"/>
  <c r="O33" i="39" s="1"/>
</calcChain>
</file>

<file path=xl/sharedStrings.xml><?xml version="1.0" encoding="utf-8"?>
<sst xmlns="http://schemas.openxmlformats.org/spreadsheetml/2006/main" count="774" uniqueCount="98">
  <si>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</si>
  <si>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</si>
  <si>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</si>
  <si>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</si>
  <si>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</si>
  <si>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</si>
  <si>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</si>
  <si>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</si>
  <si>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</si>
  <si>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</si>
  <si>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</si>
  <si>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</si>
  <si>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</si>
  <si>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</si>
  <si>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</si>
  <si>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</si>
  <si>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</si>
  <si>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</si>
  <si>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</si>
  <si>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</si>
  <si>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</si>
  <si>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</si>
  <si>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</si>
  <si>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</si>
  <si>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</si>
  <si>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</si>
  <si>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</si>
  <si>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</si>
  <si>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</si>
  <si>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</si>
  <si>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</si>
  <si>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</si>
  <si>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</si>
  <si>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</si>
  <si>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</si>
  <si>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</si>
  <si>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</si>
  <si>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</si>
  <si>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</si>
  <si>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</si>
  <si>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</si>
  <si>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2009 Municipal Population:</t>
  </si>
  <si>
    <t>Dunnellon Expenditures Reported by Account Code and Fund Type</t>
  </si>
  <si>
    <t>Local Fiscal Year Ended September 30, 2010</t>
  </si>
  <si>
    <t>Economic Environment</t>
  </si>
  <si>
    <t>Other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</si>
  <si>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</si>
  <si>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</si>
  <si>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</si>
  <si>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Industry Development</t>
  </si>
  <si>
    <t>Other Uses and Non-Operating</t>
  </si>
  <si>
    <t>Proprietary - Non-Operating Interest Expense</t>
  </si>
  <si>
    <t>2011 Municipal Population:</t>
  </si>
  <si>
    <t>Local Fiscal Year Ended September 30, 2012</t>
  </si>
  <si>
    <t>Inter-Fund Group Transfers Out</t>
  </si>
  <si>
    <t>2012 Municipal Population:</t>
  </si>
  <si>
    <t>Local Fiscal Year Ended September 30, 2008</t>
  </si>
  <si>
    <t>Health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</si>
  <si>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</si>
  <si>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</si>
  <si>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</si>
  <si>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</si>
  <si>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</si>
  <si>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</si>
  <si>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</si>
  <si>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</si>
  <si>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</si>
  <si>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</si>
  <si>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Extraordinary Items (Loss)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</si>
  <si>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</si>
  <si>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</si>
  <si>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</si>
  <si>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</si>
  <si>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</si>
  <si>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</si>
  <si>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</si>
  <si>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</si>
  <si>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</si>
  <si>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</si>
  <si>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</si>
  <si>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</si>
  <si>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</si>
  <si>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Non-Operating Interest Expense</t>
  </si>
  <si>
    <t>2019 Municipal Population:</t>
  </si>
  <si>
    <t>Local Fiscal Year Ended September 30, 2020</t>
  </si>
  <si>
    <t>Detention / Corrections</t>
  </si>
  <si>
    <t>2020 Municipal Population:</t>
  </si>
  <si>
    <t>Local Fiscal Year Ended September 30, 2021</t>
  </si>
  <si>
    <t>Per Capita Account</t>
  </si>
  <si>
    <t>Custodial</t>
  </si>
  <si>
    <t>Total Account</t>
  </si>
  <si>
    <t>Detention and/or Correction</t>
  </si>
  <si>
    <t>2021 Municipal Population:</t>
  </si>
  <si>
    <t>Local Fiscal Year Ended September 30, 2022</t>
  </si>
  <si>
    <t>Cultural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</si>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</sst>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CBC8-2F4B-494C-8642-B705A3E065EC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1067088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1067088</v>
      </c>
      <c r="P5" s="105">
        <f>(O5/P$28)</f>
        <v>529.57220843672462</v>
      </c>
      <c r="Q5" s="106"/>
    </row>
    <row r="6" spans="1:134">
      <c r="A6" s="108"/>
      <c r="B6" s="109">
        <v>511</v>
      </c>
      <c r="C6" s="110" t="s">
        <v>19</v>
      </c>
      <c r="D6" s="111">
        <v>221966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221966</v>
      </c>
      <c r="P6" s="112">
        <f>(O6/P$28)</f>
        <v>110.15682382133996</v>
      </c>
      <c r="Q6" s="113"/>
    </row>
    <row r="7" spans="1:134">
      <c r="A7" s="108"/>
      <c r="B7" s="109">
        <v>513</v>
      </c>
      <c r="C7" s="110" t="s">
        <v>21</v>
      </c>
      <c r="D7" s="111">
        <v>350471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350471</v>
      </c>
      <c r="P7" s="112">
        <f>(O7/P$28)</f>
        <v>173.93101736972704</v>
      </c>
      <c r="Q7" s="113"/>
    </row>
    <row r="8" spans="1:134">
      <c r="A8" s="108"/>
      <c r="B8" s="109">
        <v>514</v>
      </c>
      <c r="C8" s="110" t="s">
        <v>22</v>
      </c>
      <c r="D8" s="111">
        <v>98023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98023</v>
      </c>
      <c r="P8" s="112">
        <f>(O8/P$28)</f>
        <v>48.646650124069481</v>
      </c>
      <c r="Q8" s="113"/>
    </row>
    <row r="9" spans="1:134">
      <c r="A9" s="108"/>
      <c r="B9" s="109">
        <v>515</v>
      </c>
      <c r="C9" s="110" t="s">
        <v>23</v>
      </c>
      <c r="D9" s="111">
        <v>100152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100152</v>
      </c>
      <c r="P9" s="112">
        <f>(O9/P$28)</f>
        <v>49.703225806451613</v>
      </c>
      <c r="Q9" s="113"/>
    </row>
    <row r="10" spans="1:134">
      <c r="A10" s="108"/>
      <c r="B10" s="109">
        <v>519</v>
      </c>
      <c r="C10" s="110" t="s">
        <v>25</v>
      </c>
      <c r="D10" s="111">
        <v>296476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296476</v>
      </c>
      <c r="P10" s="112">
        <f>(O10/P$28)</f>
        <v>147.13449131513647</v>
      </c>
      <c r="Q10" s="113"/>
    </row>
    <row r="11" spans="1:134" ht="15.75">
      <c r="A11" s="114" t="s">
        <v>26</v>
      </c>
      <c r="B11" s="115"/>
      <c r="C11" s="116"/>
      <c r="D11" s="117">
        <f>SUM(D12:D14)</f>
        <v>1011996</v>
      </c>
      <c r="E11" s="117">
        <f>SUM(E12:E14)</f>
        <v>0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1011996</v>
      </c>
      <c r="P11" s="119">
        <f>(O11/P$28)</f>
        <v>502.23126550868488</v>
      </c>
      <c r="Q11" s="120"/>
    </row>
    <row r="12" spans="1:134">
      <c r="A12" s="108"/>
      <c r="B12" s="109">
        <v>521</v>
      </c>
      <c r="C12" s="110" t="s">
        <v>27</v>
      </c>
      <c r="D12" s="111">
        <v>929780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929780</v>
      </c>
      <c r="P12" s="112">
        <f>(O12/P$28)</f>
        <v>461.42928039702235</v>
      </c>
      <c r="Q12" s="113"/>
    </row>
    <row r="13" spans="1:134">
      <c r="A13" s="108"/>
      <c r="B13" s="109">
        <v>522</v>
      </c>
      <c r="C13" s="110" t="s">
        <v>28</v>
      </c>
      <c r="D13" s="111">
        <v>8047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8047</v>
      </c>
      <c r="P13" s="112">
        <f>(O13/P$28)</f>
        <v>3.9935483870967743</v>
      </c>
      <c r="Q13" s="113"/>
    </row>
    <row r="14" spans="1:134">
      <c r="A14" s="108"/>
      <c r="B14" s="109">
        <v>524</v>
      </c>
      <c r="C14" s="110" t="s">
        <v>29</v>
      </c>
      <c r="D14" s="111">
        <v>74169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74169</v>
      </c>
      <c r="P14" s="112">
        <f>(O14/P$28)</f>
        <v>36.808436724565759</v>
      </c>
      <c r="Q14" s="113"/>
    </row>
    <row r="15" spans="1:134" ht="15.75">
      <c r="A15" s="114" t="s">
        <v>30</v>
      </c>
      <c r="B15" s="115"/>
      <c r="C15" s="116"/>
      <c r="D15" s="117">
        <f>SUM(D16:D17)</f>
        <v>240483</v>
      </c>
      <c r="E15" s="117">
        <f>SUM(E16:E17)</f>
        <v>0</v>
      </c>
      <c r="F15" s="117">
        <f>SUM(F16:F17)</f>
        <v>0</v>
      </c>
      <c r="G15" s="117">
        <f>SUM(G16:G17)</f>
        <v>0</v>
      </c>
      <c r="H15" s="117">
        <f>SUM(H16:H17)</f>
        <v>0</v>
      </c>
      <c r="I15" s="117">
        <f>SUM(I16:I17)</f>
        <v>0</v>
      </c>
      <c r="J15" s="117">
        <f>SUM(J16:J17)</f>
        <v>0</v>
      </c>
      <c r="K15" s="117">
        <f>SUM(K16:K17)</f>
        <v>0</v>
      </c>
      <c r="L15" s="117">
        <f>SUM(L16:L17)</f>
        <v>0</v>
      </c>
      <c r="M15" s="117">
        <f>SUM(M16:M17)</f>
        <v>0</v>
      </c>
      <c r="N15" s="117">
        <f>SUM(N16:N17)</f>
        <v>0</v>
      </c>
      <c r="O15" s="118">
        <f>SUM(D15:N15)</f>
        <v>240483</v>
      </c>
      <c r="P15" s="119">
        <f>(O15/P$28)</f>
        <v>119.34640198511167</v>
      </c>
      <c r="Q15" s="120"/>
    </row>
    <row r="16" spans="1:134">
      <c r="A16" s="108"/>
      <c r="B16" s="109">
        <v>534</v>
      </c>
      <c r="C16" s="110" t="s">
        <v>32</v>
      </c>
      <c r="D16" s="111">
        <v>201387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5" si="2">SUM(D16:N16)</f>
        <v>201387</v>
      </c>
      <c r="P16" s="112">
        <f>(O16/P$28)</f>
        <v>99.943920595533498</v>
      </c>
      <c r="Q16" s="113"/>
    </row>
    <row r="17" spans="1:120">
      <c r="A17" s="108"/>
      <c r="B17" s="109">
        <v>539</v>
      </c>
      <c r="C17" s="110" t="s">
        <v>34</v>
      </c>
      <c r="D17" s="111">
        <v>39096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39096</v>
      </c>
      <c r="P17" s="112">
        <f>(O17/P$28)</f>
        <v>19.402481389578163</v>
      </c>
      <c r="Q17" s="113"/>
    </row>
    <row r="18" spans="1:120" ht="15.75">
      <c r="A18" s="114" t="s">
        <v>35</v>
      </c>
      <c r="B18" s="115"/>
      <c r="C18" s="116"/>
      <c r="D18" s="117">
        <f>SUM(D19:D19)</f>
        <v>534130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534130</v>
      </c>
      <c r="P18" s="119">
        <f>(O18/P$28)</f>
        <v>265.07692307692309</v>
      </c>
      <c r="Q18" s="120"/>
    </row>
    <row r="19" spans="1:120">
      <c r="A19" s="108"/>
      <c r="B19" s="109">
        <v>541</v>
      </c>
      <c r="C19" s="110" t="s">
        <v>36</v>
      </c>
      <c r="D19" s="111">
        <v>534130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534130</v>
      </c>
      <c r="P19" s="112">
        <f>(O19/P$28)</f>
        <v>265.07692307692309</v>
      </c>
      <c r="Q19" s="113"/>
    </row>
    <row r="20" spans="1:120" ht="15.75">
      <c r="A20" s="114" t="s">
        <v>44</v>
      </c>
      <c r="B20" s="115"/>
      <c r="C20" s="116"/>
      <c r="D20" s="117">
        <f>SUM(D21:D21)</f>
        <v>0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100243</v>
      </c>
      <c r="O20" s="117">
        <f t="shared" si="2"/>
        <v>100243</v>
      </c>
      <c r="P20" s="119">
        <f>(O20/P$28)</f>
        <v>49.748387096774195</v>
      </c>
      <c r="Q20" s="120"/>
    </row>
    <row r="21" spans="1:120">
      <c r="A21" s="121"/>
      <c r="B21" s="122">
        <v>559</v>
      </c>
      <c r="C21" s="123" t="s">
        <v>45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100243</v>
      </c>
      <c r="O21" s="111">
        <f t="shared" si="2"/>
        <v>100243</v>
      </c>
      <c r="P21" s="112">
        <f>(O21/P$28)</f>
        <v>49.748387096774195</v>
      </c>
      <c r="Q21" s="113"/>
    </row>
    <row r="22" spans="1:120" ht="15.75">
      <c r="A22" s="114" t="s">
        <v>37</v>
      </c>
      <c r="B22" s="115"/>
      <c r="C22" s="116"/>
      <c r="D22" s="117">
        <f>SUM(D23:D23)</f>
        <v>10503</v>
      </c>
      <c r="E22" s="117">
        <f>SUM(E23:E23)</f>
        <v>0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10503</v>
      </c>
      <c r="P22" s="119">
        <f>(O22/P$28)</f>
        <v>5.2124069478908188</v>
      </c>
      <c r="Q22" s="120"/>
    </row>
    <row r="23" spans="1:120">
      <c r="A23" s="108"/>
      <c r="B23" s="109">
        <v>569</v>
      </c>
      <c r="C23" s="110" t="s">
        <v>38</v>
      </c>
      <c r="D23" s="111">
        <v>10503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10503</v>
      </c>
      <c r="P23" s="112">
        <f>(O23/P$28)</f>
        <v>5.2124069478908188</v>
      </c>
      <c r="Q23" s="113"/>
    </row>
    <row r="24" spans="1:120" ht="15.75">
      <c r="A24" s="114" t="s">
        <v>39</v>
      </c>
      <c r="B24" s="115"/>
      <c r="C24" s="116"/>
      <c r="D24" s="117">
        <f>SUM(D25:D25)</f>
        <v>71060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71060</v>
      </c>
      <c r="P24" s="119">
        <f>(O24/P$28)</f>
        <v>35.265508684863526</v>
      </c>
      <c r="Q24" s="113"/>
    </row>
    <row r="25" spans="1:120" ht="15.75" thickBot="1">
      <c r="A25" s="108"/>
      <c r="B25" s="109">
        <v>572</v>
      </c>
      <c r="C25" s="110" t="s">
        <v>40</v>
      </c>
      <c r="D25" s="111">
        <v>71060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71060</v>
      </c>
      <c r="P25" s="112">
        <f>(O25/P$28)</f>
        <v>35.265508684863526</v>
      </c>
      <c r="Q25" s="113"/>
    </row>
    <row r="26" spans="1:120" ht="16.5" thickBot="1">
      <c r="A26" s="124" t="s">
        <v>10</v>
      </c>
      <c r="B26" s="125"/>
      <c r="C26" s="126"/>
      <c r="D26" s="127">
        <f>SUM(D5,D11,D15,D18,D20,D22,D24)</f>
        <v>2935260</v>
      </c>
      <c r="E26" s="127">
        <f t="shared" ref="E26:N26" si="3">SUM(E5,E11,E15,E18,E20,E22,E24)</f>
        <v>0</v>
      </c>
      <c r="F26" s="127">
        <f t="shared" si="3"/>
        <v>0</v>
      </c>
      <c r="G26" s="127">
        <f t="shared" si="3"/>
        <v>0</v>
      </c>
      <c r="H26" s="127">
        <f t="shared" si="3"/>
        <v>0</v>
      </c>
      <c r="I26" s="127">
        <f t="shared" si="3"/>
        <v>0</v>
      </c>
      <c r="J26" s="127">
        <f t="shared" si="3"/>
        <v>0</v>
      </c>
      <c r="K26" s="127">
        <f t="shared" si="3"/>
        <v>0</v>
      </c>
      <c r="L26" s="127">
        <f t="shared" si="3"/>
        <v>0</v>
      </c>
      <c r="M26" s="127">
        <f t="shared" si="3"/>
        <v>0</v>
      </c>
      <c r="N26" s="127">
        <f t="shared" si="3"/>
        <v>100243</v>
      </c>
      <c r="O26" s="127">
        <f>SUM(D26:N26)</f>
        <v>3035503</v>
      </c>
      <c r="P26" s="128">
        <f>(O26/P$28)</f>
        <v>1506.4531017369727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97</v>
      </c>
      <c r="N28" s="139"/>
      <c r="O28" s="139"/>
      <c r="P28" s="137">
        <v>2015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427433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30286</v>
      </c>
      <c r="L5" s="59">
        <f t="shared" si="0"/>
        <v>0</v>
      </c>
      <c r="M5" s="59">
        <f t="shared" si="0"/>
        <v>0</v>
      </c>
      <c r="N5" s="60">
        <f>SUM(D5:M5)</f>
        <v>457719</v>
      </c>
      <c r="O5" s="61">
        <f t="shared" ref="O5:O33" si="1">(N5/O$35)</f>
        <v>258.59830508474579</v>
      </c>
      <c r="P5" s="62"/>
    </row>
    <row r="6" spans="1:133">
      <c r="A6" s="64"/>
      <c r="B6" s="65">
        <v>511</v>
      </c>
      <c r="C6" s="66" t="s">
        <v>19</v>
      </c>
      <c r="D6" s="67">
        <v>24238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24238</v>
      </c>
      <c r="O6" s="68">
        <f t="shared" si="1"/>
        <v>13.693785310734464</v>
      </c>
      <c r="P6" s="69"/>
    </row>
    <row r="7" spans="1:133">
      <c r="A7" s="64"/>
      <c r="B7" s="65">
        <v>512</v>
      </c>
      <c r="C7" s="66" t="s">
        <v>20</v>
      </c>
      <c r="D7" s="67">
        <v>109861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109861</v>
      </c>
      <c r="O7" s="68">
        <f t="shared" si="1"/>
        <v>62.068361581920904</v>
      </c>
      <c r="P7" s="69"/>
    </row>
    <row r="8" spans="1:133">
      <c r="A8" s="64"/>
      <c r="B8" s="65">
        <v>513</v>
      </c>
      <c r="C8" s="66" t="s">
        <v>21</v>
      </c>
      <c r="D8" s="67">
        <v>34898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34898</v>
      </c>
      <c r="O8" s="68">
        <f t="shared" si="1"/>
        <v>19.716384180790961</v>
      </c>
      <c r="P8" s="69"/>
    </row>
    <row r="9" spans="1:133">
      <c r="A9" s="64"/>
      <c r="B9" s="65">
        <v>514</v>
      </c>
      <c r="C9" s="66" t="s">
        <v>22</v>
      </c>
      <c r="D9" s="67">
        <v>95431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95431</v>
      </c>
      <c r="O9" s="68">
        <f t="shared" si="1"/>
        <v>53.915819209039547</v>
      </c>
      <c r="P9" s="69"/>
    </row>
    <row r="10" spans="1:133">
      <c r="A10" s="64"/>
      <c r="B10" s="65">
        <v>515</v>
      </c>
      <c r="C10" s="66" t="s">
        <v>23</v>
      </c>
      <c r="D10" s="67">
        <v>55356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55356</v>
      </c>
      <c r="O10" s="68">
        <f t="shared" si="1"/>
        <v>31.27457627118644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30286</v>
      </c>
      <c r="L11" s="67">
        <v>0</v>
      </c>
      <c r="M11" s="67">
        <v>0</v>
      </c>
      <c r="N11" s="67">
        <f t="shared" si="2"/>
        <v>30286</v>
      </c>
      <c r="O11" s="68">
        <f t="shared" si="1"/>
        <v>17.110734463276835</v>
      </c>
      <c r="P11" s="69"/>
    </row>
    <row r="12" spans="1:133">
      <c r="A12" s="64"/>
      <c r="B12" s="65">
        <v>519</v>
      </c>
      <c r="C12" s="66" t="s">
        <v>62</v>
      </c>
      <c r="D12" s="67">
        <v>107649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107649</v>
      </c>
      <c r="O12" s="68">
        <f t="shared" si="1"/>
        <v>60.818644067796612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1155711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3" si="4">SUM(D13:M13)</f>
        <v>1155711</v>
      </c>
      <c r="O13" s="75">
        <f t="shared" si="1"/>
        <v>652.94406779661017</v>
      </c>
      <c r="P13" s="76"/>
    </row>
    <row r="14" spans="1:133">
      <c r="A14" s="64"/>
      <c r="B14" s="65">
        <v>521</v>
      </c>
      <c r="C14" s="66" t="s">
        <v>27</v>
      </c>
      <c r="D14" s="67">
        <v>711070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711070</v>
      </c>
      <c r="O14" s="68">
        <f t="shared" si="1"/>
        <v>401.73446327683615</v>
      </c>
      <c r="P14" s="69"/>
    </row>
    <row r="15" spans="1:133">
      <c r="A15" s="64"/>
      <c r="B15" s="65">
        <v>522</v>
      </c>
      <c r="C15" s="66" t="s">
        <v>28</v>
      </c>
      <c r="D15" s="67">
        <v>369367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369367</v>
      </c>
      <c r="O15" s="68">
        <f t="shared" si="1"/>
        <v>208.68192090395479</v>
      </c>
      <c r="P15" s="69"/>
    </row>
    <row r="16" spans="1:133">
      <c r="A16" s="64"/>
      <c r="B16" s="65">
        <v>524</v>
      </c>
      <c r="C16" s="66" t="s">
        <v>29</v>
      </c>
      <c r="D16" s="67">
        <v>75274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75274</v>
      </c>
      <c r="O16" s="68">
        <f t="shared" si="1"/>
        <v>42.527683615819207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SUM(D18:D21)</f>
        <v>169165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5146220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5315385</v>
      </c>
      <c r="O17" s="75">
        <f t="shared" si="1"/>
        <v>3003.0423728813557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1192556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1192556</v>
      </c>
      <c r="O18" s="68">
        <f t="shared" si="1"/>
        <v>673.76045197740109</v>
      </c>
      <c r="P18" s="69"/>
    </row>
    <row r="19" spans="1:16">
      <c r="A19" s="64"/>
      <c r="B19" s="65">
        <v>534</v>
      </c>
      <c r="C19" s="66" t="s">
        <v>63</v>
      </c>
      <c r="D19" s="67">
        <v>150915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150915</v>
      </c>
      <c r="O19" s="68">
        <f t="shared" si="1"/>
        <v>85.262711864406782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2150921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2150921</v>
      </c>
      <c r="O20" s="68">
        <f t="shared" si="1"/>
        <v>1215.2096045197741</v>
      </c>
      <c r="P20" s="69"/>
    </row>
    <row r="21" spans="1:16">
      <c r="A21" s="64"/>
      <c r="B21" s="65">
        <v>539</v>
      </c>
      <c r="C21" s="66" t="s">
        <v>34</v>
      </c>
      <c r="D21" s="67">
        <v>18250</v>
      </c>
      <c r="E21" s="67">
        <v>0</v>
      </c>
      <c r="F21" s="67">
        <v>0</v>
      </c>
      <c r="G21" s="67">
        <v>0</v>
      </c>
      <c r="H21" s="67">
        <v>0</v>
      </c>
      <c r="I21" s="67">
        <v>1802743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1820993</v>
      </c>
      <c r="O21" s="68">
        <f t="shared" si="1"/>
        <v>1028.809604519774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SUM(D23:D23)</f>
        <v>351455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351455</v>
      </c>
      <c r="O22" s="75">
        <f t="shared" si="1"/>
        <v>198.56214689265536</v>
      </c>
      <c r="P22" s="76"/>
    </row>
    <row r="23" spans="1:16">
      <c r="A23" s="64"/>
      <c r="B23" s="65">
        <v>541</v>
      </c>
      <c r="C23" s="66" t="s">
        <v>64</v>
      </c>
      <c r="D23" s="67">
        <v>351455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351455</v>
      </c>
      <c r="O23" s="68">
        <f t="shared" si="1"/>
        <v>198.56214689265536</v>
      </c>
      <c r="P23" s="69"/>
    </row>
    <row r="24" spans="1:16" ht="15.75">
      <c r="A24" s="70" t="s">
        <v>44</v>
      </c>
      <c r="B24" s="71"/>
      <c r="C24" s="72"/>
      <c r="D24" s="73">
        <f t="shared" ref="D24:M24" si="7">SUM(D25:D25)</f>
        <v>0</v>
      </c>
      <c r="E24" s="73">
        <f t="shared" si="7"/>
        <v>88699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88699</v>
      </c>
      <c r="O24" s="75">
        <f t="shared" si="1"/>
        <v>50.112429378531075</v>
      </c>
      <c r="P24" s="76"/>
    </row>
    <row r="25" spans="1:16">
      <c r="A25" s="64"/>
      <c r="B25" s="65">
        <v>552</v>
      </c>
      <c r="C25" s="66" t="s">
        <v>49</v>
      </c>
      <c r="D25" s="67">
        <v>0</v>
      </c>
      <c r="E25" s="67">
        <v>88699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88699</v>
      </c>
      <c r="O25" s="68">
        <f t="shared" si="1"/>
        <v>50.112429378531075</v>
      </c>
      <c r="P25" s="69"/>
    </row>
    <row r="26" spans="1:16" ht="15.75">
      <c r="A26" s="70" t="s">
        <v>37</v>
      </c>
      <c r="B26" s="71"/>
      <c r="C26" s="72"/>
      <c r="D26" s="73">
        <f t="shared" ref="D26:M26" si="8">SUM(D27:D27)</f>
        <v>12651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12651</v>
      </c>
      <c r="O26" s="75">
        <f t="shared" si="1"/>
        <v>7.1474576271186443</v>
      </c>
      <c r="P26" s="76"/>
    </row>
    <row r="27" spans="1:16">
      <c r="A27" s="64"/>
      <c r="B27" s="65">
        <v>569</v>
      </c>
      <c r="C27" s="66" t="s">
        <v>38</v>
      </c>
      <c r="D27" s="67">
        <v>12651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12651</v>
      </c>
      <c r="O27" s="68">
        <f t="shared" si="1"/>
        <v>7.1474576271186443</v>
      </c>
      <c r="P27" s="69"/>
    </row>
    <row r="28" spans="1:16" ht="15.75">
      <c r="A28" s="70" t="s">
        <v>39</v>
      </c>
      <c r="B28" s="71"/>
      <c r="C28" s="72"/>
      <c r="D28" s="73">
        <f t="shared" ref="D28:M28" si="9">SUM(D29:D29)</f>
        <v>36918</v>
      </c>
      <c r="E28" s="73">
        <f t="shared" si="9"/>
        <v>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4"/>
        <v>36918</v>
      </c>
      <c r="O28" s="75">
        <f t="shared" si="1"/>
        <v>20.857627118644068</v>
      </c>
      <c r="P28" s="69"/>
    </row>
    <row r="29" spans="1:16">
      <c r="A29" s="64"/>
      <c r="B29" s="65">
        <v>572</v>
      </c>
      <c r="C29" s="66" t="s">
        <v>65</v>
      </c>
      <c r="D29" s="67">
        <v>36918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36918</v>
      </c>
      <c r="O29" s="68">
        <f t="shared" si="1"/>
        <v>20.857627118644068</v>
      </c>
      <c r="P29" s="69"/>
    </row>
    <row r="30" spans="1:16" ht="15.75">
      <c r="A30" s="70" t="s">
        <v>66</v>
      </c>
      <c r="B30" s="71"/>
      <c r="C30" s="72"/>
      <c r="D30" s="73">
        <f t="shared" ref="D30:M30" si="10">SUM(D31:D32)</f>
        <v>205000</v>
      </c>
      <c r="E30" s="73">
        <f t="shared" si="10"/>
        <v>0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-2627198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4"/>
        <v>-2422198</v>
      </c>
      <c r="O30" s="75">
        <f t="shared" si="1"/>
        <v>-1368.4734463276836</v>
      </c>
      <c r="P30" s="69"/>
    </row>
    <row r="31" spans="1:16">
      <c r="A31" s="64"/>
      <c r="B31" s="65">
        <v>581</v>
      </c>
      <c r="C31" s="66" t="s">
        <v>67</v>
      </c>
      <c r="D31" s="67">
        <v>205000</v>
      </c>
      <c r="E31" s="67">
        <v>0</v>
      </c>
      <c r="F31" s="67">
        <v>0</v>
      </c>
      <c r="G31" s="67">
        <v>0</v>
      </c>
      <c r="H31" s="67">
        <v>0</v>
      </c>
      <c r="I31" s="67">
        <v>-3127198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-2922198</v>
      </c>
      <c r="O31" s="68">
        <f t="shared" si="1"/>
        <v>-1650.9593220338984</v>
      </c>
      <c r="P31" s="69"/>
    </row>
    <row r="32" spans="1:16" ht="15.75" thickBot="1">
      <c r="A32" s="64"/>
      <c r="B32" s="65">
        <v>592</v>
      </c>
      <c r="C32" s="66" t="s">
        <v>68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500000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500000</v>
      </c>
      <c r="O32" s="68">
        <f t="shared" si="1"/>
        <v>282.4858757062147</v>
      </c>
      <c r="P32" s="69"/>
    </row>
    <row r="33" spans="1:119" ht="16.5" thickBot="1">
      <c r="A33" s="77" t="s">
        <v>10</v>
      </c>
      <c r="B33" s="78"/>
      <c r="C33" s="79"/>
      <c r="D33" s="80">
        <f t="shared" ref="D33:M33" si="11">SUM(D5,D13,D17,D22,D24,D26,D28,D30)</f>
        <v>2358333</v>
      </c>
      <c r="E33" s="80">
        <f t="shared" si="11"/>
        <v>88699</v>
      </c>
      <c r="F33" s="80">
        <f t="shared" si="11"/>
        <v>0</v>
      </c>
      <c r="G33" s="80">
        <f t="shared" si="11"/>
        <v>0</v>
      </c>
      <c r="H33" s="80">
        <f t="shared" si="11"/>
        <v>0</v>
      </c>
      <c r="I33" s="80">
        <f t="shared" si="11"/>
        <v>2519022</v>
      </c>
      <c r="J33" s="80">
        <f t="shared" si="11"/>
        <v>0</v>
      </c>
      <c r="K33" s="80">
        <f t="shared" si="11"/>
        <v>30286</v>
      </c>
      <c r="L33" s="80">
        <f t="shared" si="11"/>
        <v>0</v>
      </c>
      <c r="M33" s="80">
        <f t="shared" si="11"/>
        <v>0</v>
      </c>
      <c r="N33" s="80">
        <f t="shared" si="4"/>
        <v>4996340</v>
      </c>
      <c r="O33" s="81">
        <f t="shared" si="1"/>
        <v>2822.7909604519773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69</v>
      </c>
      <c r="M35" s="177"/>
      <c r="N35" s="177"/>
      <c r="O35" s="91">
        <v>1770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47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547857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547857</v>
      </c>
      <c r="O5" s="30">
        <f t="shared" ref="O5:O31" si="2">(N5/O$33)</f>
        <v>312.34720638540477</v>
      </c>
      <c r="P5" s="6"/>
    </row>
    <row r="6" spans="1:133">
      <c r="A6" s="12"/>
      <c r="B6" s="42">
        <v>511</v>
      </c>
      <c r="C6" s="19" t="s">
        <v>19</v>
      </c>
      <c r="D6" s="46">
        <v>22525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22525</v>
      </c>
      <c r="O6" s="47">
        <f t="shared" si="2"/>
        <v>12.842075256556443</v>
      </c>
      <c r="P6" s="9"/>
    </row>
    <row r="7" spans="1:133">
      <c r="A7" s="12"/>
      <c r="B7" s="42">
        <v>512</v>
      </c>
      <c r="C7" s="19" t="s">
        <v>20</v>
      </c>
      <c r="D7" s="46">
        <v>28594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28594</v>
      </c>
      <c r="O7" s="47">
        <f t="shared" si="2"/>
        <v>16.302166476624858</v>
      </c>
      <c r="P7" s="9"/>
    </row>
    <row r="8" spans="1:133">
      <c r="A8" s="12"/>
      <c r="B8" s="42">
        <v>513</v>
      </c>
      <c r="C8" s="19" t="s">
        <v>21</v>
      </c>
      <c r="D8" s="46">
        <v>145313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145313</v>
      </c>
      <c r="O8" s="47">
        <f t="shared" si="2"/>
        <v>82.846636259977188</v>
      </c>
      <c r="P8" s="9"/>
    </row>
    <row r="9" spans="1:133">
      <c r="A9" s="12"/>
      <c r="B9" s="42">
        <v>514</v>
      </c>
      <c r="C9" s="19" t="s">
        <v>22</v>
      </c>
      <c r="D9" s="46">
        <v>181089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181089</v>
      </c>
      <c r="O9" s="47">
        <f t="shared" si="2"/>
        <v>103.24344355758267</v>
      </c>
      <c r="P9" s="9"/>
    </row>
    <row r="10" spans="1:133">
      <c r="A10" s="12"/>
      <c r="B10" s="42">
        <v>515</v>
      </c>
      <c r="C10" s="19" t="s">
        <v>23</v>
      </c>
      <c r="D10" s="46">
        <v>19090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19090</v>
      </c>
      <c r="O10" s="47">
        <f t="shared" si="2"/>
        <v>10.88369441277081</v>
      </c>
      <c r="P10" s="9"/>
    </row>
    <row r="11" spans="1:133">
      <c r="A11" s="12"/>
      <c r="B11" s="42">
        <v>519</v>
      </c>
      <c r="C11" s="19" t="s">
        <v>25</v>
      </c>
      <c r="D11" s="46">
        <v>151246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151246</v>
      </c>
      <c r="O11" s="47">
        <f t="shared" si="2"/>
        <v>86.22919042189281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1292609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1292609</v>
      </c>
      <c r="O12" s="41">
        <f t="shared" si="2"/>
        <v>736.94925883694418</v>
      </c>
      <c r="P12" s="10"/>
    </row>
    <row r="13" spans="1:133">
      <c r="A13" s="12"/>
      <c r="B13" s="42">
        <v>521</v>
      </c>
      <c r="C13" s="19" t="s">
        <v>27</v>
      </c>
      <c r="D13" s="46">
        <v>840806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840806</v>
      </c>
      <c r="O13" s="47">
        <f t="shared" si="2"/>
        <v>479.36488027366022</v>
      </c>
      <c r="P13" s="9"/>
    </row>
    <row r="14" spans="1:133">
      <c r="A14" s="12"/>
      <c r="B14" s="42">
        <v>522</v>
      </c>
      <c r="C14" s="19" t="s">
        <v>28</v>
      </c>
      <c r="D14" s="46">
        <v>378399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378399</v>
      </c>
      <c r="O14" s="47">
        <f t="shared" si="2"/>
        <v>215.73489167616876</v>
      </c>
      <c r="P14" s="9"/>
    </row>
    <row r="15" spans="1:133">
      <c r="A15" s="12"/>
      <c r="B15" s="42">
        <v>524</v>
      </c>
      <c r="C15" s="19" t="s">
        <v>29</v>
      </c>
      <c r="D15" s="46">
        <v>73404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73404</v>
      </c>
      <c r="O15" s="47">
        <f t="shared" si="2"/>
        <v>41.849486887115162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175646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13655623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13831269</v>
      </c>
      <c r="O16" s="41">
        <f t="shared" si="2"/>
        <v>7885.5581527936147</v>
      </c>
      <c r="P16" s="10"/>
    </row>
    <row r="17" spans="1:119">
      <c r="A17" s="12"/>
      <c r="B17" s="42">
        <v>533</v>
      </c>
      <c r="C17" s="19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1544736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1544736</v>
      </c>
      <c r="O17" s="47">
        <f t="shared" si="2"/>
        <v>880.69327251995435</v>
      </c>
      <c r="P17" s="9"/>
    </row>
    <row r="18" spans="1:119">
      <c r="A18" s="12"/>
      <c r="B18" s="42">
        <v>534</v>
      </c>
      <c r="C18" s="19" t="s">
        <v>32</v>
      </c>
      <c r="D18" s="46">
        <v>157469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157469</v>
      </c>
      <c r="O18" s="47">
        <f t="shared" si="2"/>
        <v>89.777080957810725</v>
      </c>
      <c r="P18" s="9"/>
    </row>
    <row r="19" spans="1:119">
      <c r="A19" s="12"/>
      <c r="B19" s="42">
        <v>535</v>
      </c>
      <c r="C19" s="19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2613386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2613386</v>
      </c>
      <c r="O19" s="47">
        <f t="shared" si="2"/>
        <v>1489.9578107183581</v>
      </c>
      <c r="P19" s="9"/>
    </row>
    <row r="20" spans="1:119">
      <c r="A20" s="12"/>
      <c r="B20" s="42">
        <v>539</v>
      </c>
      <c r="C20" s="19" t="s">
        <v>34</v>
      </c>
      <c r="D20" s="46">
        <v>18177</v>
      </c>
      <c r="E20" s="46">
        <v>0</v>
      </c>
      <c r="F20" s="46">
        <v>0</v>
      </c>
      <c r="G20" s="46">
        <v>0</v>
      </c>
      <c r="H20" s="46">
        <v>0</v>
      </c>
      <c r="I20" s="46">
        <v>9497501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9515678</v>
      </c>
      <c r="O20" s="47">
        <f t="shared" si="2"/>
        <v>5425.1299885974913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545357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545357</v>
      </c>
      <c r="O21" s="41">
        <f t="shared" si="2"/>
        <v>310.92189281641959</v>
      </c>
      <c r="P21" s="10"/>
    </row>
    <row r="22" spans="1:119">
      <c r="A22" s="12"/>
      <c r="B22" s="42">
        <v>541</v>
      </c>
      <c r="C22" s="19" t="s">
        <v>36</v>
      </c>
      <c r="D22" s="46">
        <v>545357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545357</v>
      </c>
      <c r="O22" s="47">
        <f t="shared" si="2"/>
        <v>310.92189281641959</v>
      </c>
      <c r="P22" s="9"/>
    </row>
    <row r="23" spans="1:119" ht="15.75">
      <c r="A23" s="26" t="s">
        <v>44</v>
      </c>
      <c r="B23" s="27"/>
      <c r="C23" s="28"/>
      <c r="D23" s="29">
        <f t="shared" ref="D23:M23" si="6">SUM(D24:D24)</f>
        <v>0</v>
      </c>
      <c r="E23" s="29">
        <f t="shared" si="6"/>
        <v>217702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217702</v>
      </c>
      <c r="O23" s="41">
        <f t="shared" si="2"/>
        <v>124.11744583808438</v>
      </c>
      <c r="P23" s="10"/>
    </row>
    <row r="24" spans="1:119">
      <c r="A24" s="43"/>
      <c r="B24" s="44">
        <v>552</v>
      </c>
      <c r="C24" s="45" t="s">
        <v>49</v>
      </c>
      <c r="D24" s="46">
        <v>0</v>
      </c>
      <c r="E24" s="46">
        <v>217702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217702</v>
      </c>
      <c r="O24" s="47">
        <f t="shared" si="2"/>
        <v>124.11744583808438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33655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33655</v>
      </c>
      <c r="O25" s="41">
        <f t="shared" si="2"/>
        <v>19.18757126567845</v>
      </c>
      <c r="P25" s="10"/>
    </row>
    <row r="26" spans="1:119">
      <c r="A26" s="12"/>
      <c r="B26" s="42">
        <v>569</v>
      </c>
      <c r="C26" s="19" t="s">
        <v>38</v>
      </c>
      <c r="D26" s="46">
        <v>33655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33655</v>
      </c>
      <c r="O26" s="47">
        <f t="shared" si="2"/>
        <v>19.18757126567845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SUM(D28:D28)</f>
        <v>67801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67801</v>
      </c>
      <c r="O27" s="41">
        <f t="shared" si="2"/>
        <v>38.655074116305585</v>
      </c>
      <c r="P27" s="9"/>
    </row>
    <row r="28" spans="1:119">
      <c r="A28" s="12"/>
      <c r="B28" s="42">
        <v>572</v>
      </c>
      <c r="C28" s="19" t="s">
        <v>40</v>
      </c>
      <c r="D28" s="46">
        <v>67801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67801</v>
      </c>
      <c r="O28" s="47">
        <f t="shared" si="2"/>
        <v>38.655074116305585</v>
      </c>
      <c r="P28" s="9"/>
    </row>
    <row r="29" spans="1:119" ht="15.75">
      <c r="A29" s="26" t="s">
        <v>50</v>
      </c>
      <c r="B29" s="27"/>
      <c r="C29" s="28"/>
      <c r="D29" s="29">
        <f t="shared" ref="D29:M29" si="9">SUM(D30:D30)</f>
        <v>792629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1"/>
        <v>792629</v>
      </c>
      <c r="O29" s="41">
        <f t="shared" si="2"/>
        <v>451.89794754846065</v>
      </c>
      <c r="P29" s="9"/>
    </row>
    <row r="30" spans="1:119" ht="15.75" thickBot="1">
      <c r="A30" s="12"/>
      <c r="B30" s="42">
        <v>581</v>
      </c>
      <c r="C30" s="19" t="s">
        <v>54</v>
      </c>
      <c r="D30" s="46">
        <v>792629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792629</v>
      </c>
      <c r="O30" s="47">
        <f t="shared" si="2"/>
        <v>451.89794754846065</v>
      </c>
      <c r="P30" s="9"/>
    </row>
    <row r="31" spans="1:119" ht="16.5" thickBot="1">
      <c r="A31" s="13" t="s">
        <v>10</v>
      </c>
      <c r="B31" s="21"/>
      <c r="C31" s="20"/>
      <c r="D31" s="14">
        <f t="shared" ref="D31:M31" si="10">SUM(D5,D12,D16,D21,D23,D25,D27,D29)</f>
        <v>3455554</v>
      </c>
      <c r="E31" s="14">
        <f t="shared" si="10"/>
        <v>217702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13655623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"/>
        <v>17328879</v>
      </c>
      <c r="O31" s="35">
        <f t="shared" si="2"/>
        <v>9879.6345496009126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60</v>
      </c>
      <c r="M33" s="163"/>
      <c r="N33" s="163"/>
      <c r="O33" s="39">
        <v>1754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47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611924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611924</v>
      </c>
      <c r="O5" s="30">
        <f t="shared" ref="O5:O30" si="2">(N5/O$32)</f>
        <v>351.68045977011496</v>
      </c>
      <c r="P5" s="6"/>
    </row>
    <row r="6" spans="1:133">
      <c r="A6" s="12"/>
      <c r="B6" s="42">
        <v>511</v>
      </c>
      <c r="C6" s="19" t="s">
        <v>19</v>
      </c>
      <c r="D6" s="46">
        <v>31553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31553</v>
      </c>
      <c r="O6" s="47">
        <f t="shared" si="2"/>
        <v>18.133908045977012</v>
      </c>
      <c r="P6" s="9"/>
    </row>
    <row r="7" spans="1:133">
      <c r="A7" s="12"/>
      <c r="B7" s="42">
        <v>512</v>
      </c>
      <c r="C7" s="19" t="s">
        <v>20</v>
      </c>
      <c r="D7" s="46">
        <v>118271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118271</v>
      </c>
      <c r="O7" s="47">
        <f t="shared" si="2"/>
        <v>67.971839080459773</v>
      </c>
      <c r="P7" s="9"/>
    </row>
    <row r="8" spans="1:133">
      <c r="A8" s="12"/>
      <c r="B8" s="42">
        <v>513</v>
      </c>
      <c r="C8" s="19" t="s">
        <v>21</v>
      </c>
      <c r="D8" s="46">
        <v>38703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38703</v>
      </c>
      <c r="O8" s="47">
        <f t="shared" si="2"/>
        <v>22.243103448275861</v>
      </c>
      <c r="P8" s="9"/>
    </row>
    <row r="9" spans="1:133">
      <c r="A9" s="12"/>
      <c r="B9" s="42">
        <v>514</v>
      </c>
      <c r="C9" s="19" t="s">
        <v>22</v>
      </c>
      <c r="D9" s="46">
        <v>211790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211790</v>
      </c>
      <c r="O9" s="47">
        <f t="shared" si="2"/>
        <v>121.7183908045977</v>
      </c>
      <c r="P9" s="9"/>
    </row>
    <row r="10" spans="1:133">
      <c r="A10" s="12"/>
      <c r="B10" s="42">
        <v>515</v>
      </c>
      <c r="C10" s="19" t="s">
        <v>23</v>
      </c>
      <c r="D10" s="46">
        <v>96096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96096</v>
      </c>
      <c r="O10" s="47">
        <f t="shared" si="2"/>
        <v>55.227586206896554</v>
      </c>
      <c r="P10" s="9"/>
    </row>
    <row r="11" spans="1:133">
      <c r="A11" s="12"/>
      <c r="B11" s="42">
        <v>519</v>
      </c>
      <c r="C11" s="19" t="s">
        <v>25</v>
      </c>
      <c r="D11" s="46">
        <v>115511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115511</v>
      </c>
      <c r="O11" s="47">
        <f t="shared" si="2"/>
        <v>66.385632183908044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1291791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1291791</v>
      </c>
      <c r="O12" s="41">
        <f t="shared" si="2"/>
        <v>742.40862068965521</v>
      </c>
      <c r="P12" s="10"/>
    </row>
    <row r="13" spans="1:133">
      <c r="A13" s="12"/>
      <c r="B13" s="42">
        <v>521</v>
      </c>
      <c r="C13" s="19" t="s">
        <v>27</v>
      </c>
      <c r="D13" s="46">
        <v>872728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872728</v>
      </c>
      <c r="O13" s="47">
        <f t="shared" si="2"/>
        <v>501.567816091954</v>
      </c>
      <c r="P13" s="9"/>
    </row>
    <row r="14" spans="1:133">
      <c r="A14" s="12"/>
      <c r="B14" s="42">
        <v>522</v>
      </c>
      <c r="C14" s="19" t="s">
        <v>28</v>
      </c>
      <c r="D14" s="46">
        <v>365600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365600</v>
      </c>
      <c r="O14" s="47">
        <f t="shared" si="2"/>
        <v>210.11494252873564</v>
      </c>
      <c r="P14" s="9"/>
    </row>
    <row r="15" spans="1:133">
      <c r="A15" s="12"/>
      <c r="B15" s="42">
        <v>524</v>
      </c>
      <c r="C15" s="19" t="s">
        <v>29</v>
      </c>
      <c r="D15" s="46">
        <v>53463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53463</v>
      </c>
      <c r="O15" s="47">
        <f t="shared" si="2"/>
        <v>30.725862068965519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158482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5556984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5715466</v>
      </c>
      <c r="O16" s="41">
        <f t="shared" si="2"/>
        <v>3284.7505747126438</v>
      </c>
      <c r="P16" s="10"/>
    </row>
    <row r="17" spans="1:119">
      <c r="A17" s="12"/>
      <c r="B17" s="42">
        <v>533</v>
      </c>
      <c r="C17" s="19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1320369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1320369</v>
      </c>
      <c r="O17" s="47">
        <f t="shared" si="2"/>
        <v>758.83275862068967</v>
      </c>
      <c r="P17" s="9"/>
    </row>
    <row r="18" spans="1:119">
      <c r="A18" s="12"/>
      <c r="B18" s="42">
        <v>535</v>
      </c>
      <c r="C18" s="19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2260122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2260122</v>
      </c>
      <c r="O18" s="47">
        <f t="shared" si="2"/>
        <v>1298.9206896551725</v>
      </c>
      <c r="P18" s="9"/>
    </row>
    <row r="19" spans="1:119">
      <c r="A19" s="12"/>
      <c r="B19" s="42">
        <v>539</v>
      </c>
      <c r="C19" s="19" t="s">
        <v>34</v>
      </c>
      <c r="D19" s="46">
        <v>158482</v>
      </c>
      <c r="E19" s="46">
        <v>0</v>
      </c>
      <c r="F19" s="46">
        <v>0</v>
      </c>
      <c r="G19" s="46">
        <v>0</v>
      </c>
      <c r="H19" s="46">
        <v>0</v>
      </c>
      <c r="I19" s="46">
        <v>1976493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2134975</v>
      </c>
      <c r="O19" s="47">
        <f t="shared" si="2"/>
        <v>1226.9971264367816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514590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514590</v>
      </c>
      <c r="O20" s="41">
        <f t="shared" si="2"/>
        <v>295.74137931034483</v>
      </c>
      <c r="P20" s="10"/>
    </row>
    <row r="21" spans="1:119">
      <c r="A21" s="12"/>
      <c r="B21" s="42">
        <v>541</v>
      </c>
      <c r="C21" s="19" t="s">
        <v>36</v>
      </c>
      <c r="D21" s="46">
        <v>514590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514590</v>
      </c>
      <c r="O21" s="47">
        <f t="shared" si="2"/>
        <v>295.74137931034483</v>
      </c>
      <c r="P21" s="9"/>
    </row>
    <row r="22" spans="1:119" ht="15.75">
      <c r="A22" s="26" t="s">
        <v>44</v>
      </c>
      <c r="B22" s="27"/>
      <c r="C22" s="28"/>
      <c r="D22" s="29">
        <f t="shared" ref="D22:M22" si="6">SUM(D23:D23)</f>
        <v>0</v>
      </c>
      <c r="E22" s="29">
        <f t="shared" si="6"/>
        <v>214096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214096</v>
      </c>
      <c r="O22" s="41">
        <f t="shared" si="2"/>
        <v>123.04367816091954</v>
      </c>
      <c r="P22" s="10"/>
    </row>
    <row r="23" spans="1:119">
      <c r="A23" s="43"/>
      <c r="B23" s="44">
        <v>559</v>
      </c>
      <c r="C23" s="45" t="s">
        <v>45</v>
      </c>
      <c r="D23" s="46">
        <v>0</v>
      </c>
      <c r="E23" s="46">
        <v>214096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214096</v>
      </c>
      <c r="O23" s="47">
        <f t="shared" si="2"/>
        <v>123.04367816091954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31363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31363</v>
      </c>
      <c r="O24" s="41">
        <f t="shared" si="2"/>
        <v>18.024712643678161</v>
      </c>
      <c r="P24" s="10"/>
    </row>
    <row r="25" spans="1:119">
      <c r="A25" s="12"/>
      <c r="B25" s="42">
        <v>569</v>
      </c>
      <c r="C25" s="19" t="s">
        <v>38</v>
      </c>
      <c r="D25" s="46">
        <v>31363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31363</v>
      </c>
      <c r="O25" s="47">
        <f t="shared" si="2"/>
        <v>18.024712643678161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70376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70376</v>
      </c>
      <c r="O26" s="41">
        <f t="shared" si="2"/>
        <v>40.44597701149425</v>
      </c>
      <c r="P26" s="9"/>
    </row>
    <row r="27" spans="1:119">
      <c r="A27" s="12"/>
      <c r="B27" s="42">
        <v>572</v>
      </c>
      <c r="C27" s="19" t="s">
        <v>40</v>
      </c>
      <c r="D27" s="46">
        <v>70376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70376</v>
      </c>
      <c r="O27" s="47">
        <f t="shared" si="2"/>
        <v>40.44597701149425</v>
      </c>
      <c r="P27" s="9"/>
    </row>
    <row r="28" spans="1:119" ht="15.75">
      <c r="A28" s="26" t="s">
        <v>50</v>
      </c>
      <c r="B28" s="27"/>
      <c r="C28" s="28"/>
      <c r="D28" s="29">
        <f t="shared" ref="D28:M28" si="9">SUM(D29:D29)</f>
        <v>0</v>
      </c>
      <c r="E28" s="29">
        <f t="shared" si="9"/>
        <v>300000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1"/>
        <v>300000</v>
      </c>
      <c r="O28" s="41">
        <f t="shared" si="2"/>
        <v>172.41379310344828</v>
      </c>
      <c r="P28" s="9"/>
    </row>
    <row r="29" spans="1:119" ht="15.75" thickBot="1">
      <c r="A29" s="12"/>
      <c r="B29" s="42">
        <v>581</v>
      </c>
      <c r="C29" s="19" t="s">
        <v>54</v>
      </c>
      <c r="D29" s="46">
        <v>0</v>
      </c>
      <c r="E29" s="46">
        <v>300000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300000</v>
      </c>
      <c r="O29" s="47">
        <f t="shared" si="2"/>
        <v>172.41379310344828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0">SUM(D5,D12,D16,D20,D22,D24,D26,D28)</f>
        <v>2678526</v>
      </c>
      <c r="E30" s="14">
        <f t="shared" si="10"/>
        <v>514096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5556984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"/>
        <v>8749606</v>
      </c>
      <c r="O30" s="35">
        <f t="shared" si="2"/>
        <v>5028.5091954022992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55</v>
      </c>
      <c r="M32" s="163"/>
      <c r="N32" s="163"/>
      <c r="O32" s="39">
        <v>1740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1249954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191977</v>
      </c>
      <c r="L5" s="24">
        <f t="shared" si="0"/>
        <v>0</v>
      </c>
      <c r="M5" s="24">
        <f t="shared" si="0"/>
        <v>0</v>
      </c>
      <c r="N5" s="25">
        <f>SUM(D5:M5)</f>
        <v>1441931</v>
      </c>
      <c r="O5" s="30">
        <f t="shared" ref="O5:O32" si="1">(N5/O$34)</f>
        <v>830.12723085780078</v>
      </c>
      <c r="P5" s="6"/>
    </row>
    <row r="6" spans="1:133">
      <c r="A6" s="12"/>
      <c r="B6" s="42">
        <v>511</v>
      </c>
      <c r="C6" s="19" t="s">
        <v>19</v>
      </c>
      <c r="D6" s="46">
        <v>53341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53341</v>
      </c>
      <c r="O6" s="47">
        <f t="shared" si="1"/>
        <v>30.708693149107656</v>
      </c>
      <c r="P6" s="9"/>
    </row>
    <row r="7" spans="1:133">
      <c r="A7" s="12"/>
      <c r="B7" s="42">
        <v>512</v>
      </c>
      <c r="C7" s="19" t="s">
        <v>20</v>
      </c>
      <c r="D7" s="46">
        <v>83637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83637</v>
      </c>
      <c r="O7" s="47">
        <f t="shared" si="1"/>
        <v>48.15025906735751</v>
      </c>
      <c r="P7" s="9"/>
    </row>
    <row r="8" spans="1:133">
      <c r="A8" s="12"/>
      <c r="B8" s="42">
        <v>513</v>
      </c>
      <c r="C8" s="19" t="s">
        <v>21</v>
      </c>
      <c r="D8" s="46">
        <v>372767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372767</v>
      </c>
      <c r="O8" s="47">
        <f t="shared" si="1"/>
        <v>214.60391479562463</v>
      </c>
      <c r="P8" s="9"/>
    </row>
    <row r="9" spans="1:133">
      <c r="A9" s="12"/>
      <c r="B9" s="42">
        <v>514</v>
      </c>
      <c r="C9" s="19" t="s">
        <v>22</v>
      </c>
      <c r="D9" s="46">
        <v>333621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333621</v>
      </c>
      <c r="O9" s="47">
        <f t="shared" si="1"/>
        <v>192.06735751295338</v>
      </c>
      <c r="P9" s="9"/>
    </row>
    <row r="10" spans="1:133">
      <c r="A10" s="12"/>
      <c r="B10" s="42">
        <v>515</v>
      </c>
      <c r="C10" s="19" t="s">
        <v>23</v>
      </c>
      <c r="D10" s="46">
        <v>266026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266026</v>
      </c>
      <c r="O10" s="47">
        <f t="shared" si="1"/>
        <v>153.15256188831319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191977</v>
      </c>
      <c r="L11" s="46">
        <v>0</v>
      </c>
      <c r="M11" s="46">
        <v>0</v>
      </c>
      <c r="N11" s="46">
        <f t="shared" si="2"/>
        <v>191977</v>
      </c>
      <c r="O11" s="47">
        <f t="shared" si="1"/>
        <v>110.52216465169833</v>
      </c>
      <c r="P11" s="9"/>
    </row>
    <row r="12" spans="1:133">
      <c r="A12" s="12"/>
      <c r="B12" s="42">
        <v>519</v>
      </c>
      <c r="C12" s="19" t="s">
        <v>25</v>
      </c>
      <c r="D12" s="46">
        <v>140562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140562</v>
      </c>
      <c r="O12" s="47">
        <f t="shared" si="1"/>
        <v>80.92227979274611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1757084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1757084</v>
      </c>
      <c r="O13" s="41">
        <f t="shared" si="1"/>
        <v>1011.5624640184226</v>
      </c>
      <c r="P13" s="10"/>
    </row>
    <row r="14" spans="1:133">
      <c r="A14" s="12"/>
      <c r="B14" s="42">
        <v>521</v>
      </c>
      <c r="C14" s="19" t="s">
        <v>27</v>
      </c>
      <c r="D14" s="46">
        <v>1222656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1222656</v>
      </c>
      <c r="O14" s="47">
        <f t="shared" si="1"/>
        <v>703.88946459412784</v>
      </c>
      <c r="P14" s="9"/>
    </row>
    <row r="15" spans="1:133">
      <c r="A15" s="12"/>
      <c r="B15" s="42">
        <v>522</v>
      </c>
      <c r="C15" s="19" t="s">
        <v>28</v>
      </c>
      <c r="D15" s="46">
        <v>499257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499257</v>
      </c>
      <c r="O15" s="47">
        <f t="shared" si="1"/>
        <v>287.42487046632124</v>
      </c>
      <c r="P15" s="9"/>
    </row>
    <row r="16" spans="1:133">
      <c r="A16" s="12"/>
      <c r="B16" s="42">
        <v>524</v>
      </c>
      <c r="C16" s="19" t="s">
        <v>29</v>
      </c>
      <c r="D16" s="46">
        <v>35171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35171</v>
      </c>
      <c r="O16" s="47">
        <f t="shared" si="1"/>
        <v>20.248128957973517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181281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1487334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1668615</v>
      </c>
      <c r="O17" s="41">
        <f t="shared" si="1"/>
        <v>960.63039723661484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483143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483143</v>
      </c>
      <c r="O18" s="47">
        <f t="shared" si="1"/>
        <v>278.14795624640186</v>
      </c>
      <c r="P18" s="9"/>
    </row>
    <row r="19" spans="1:119">
      <c r="A19" s="12"/>
      <c r="B19" s="42">
        <v>534</v>
      </c>
      <c r="C19" s="19" t="s">
        <v>32</v>
      </c>
      <c r="D19" s="46">
        <v>157418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157418</v>
      </c>
      <c r="O19" s="47">
        <f t="shared" si="1"/>
        <v>90.62636729994243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1004191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1004191</v>
      </c>
      <c r="O20" s="47">
        <f t="shared" si="1"/>
        <v>578.11801957397813</v>
      </c>
      <c r="P20" s="9"/>
    </row>
    <row r="21" spans="1:119">
      <c r="A21" s="12"/>
      <c r="B21" s="42">
        <v>539</v>
      </c>
      <c r="C21" s="19" t="s">
        <v>34</v>
      </c>
      <c r="D21" s="46">
        <v>23863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23863</v>
      </c>
      <c r="O21" s="47">
        <f t="shared" si="1"/>
        <v>13.738054116292458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620374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620374</v>
      </c>
      <c r="O22" s="41">
        <f t="shared" si="1"/>
        <v>357.15256188831319</v>
      </c>
      <c r="P22" s="10"/>
    </row>
    <row r="23" spans="1:119">
      <c r="A23" s="12"/>
      <c r="B23" s="42">
        <v>541</v>
      </c>
      <c r="C23" s="19" t="s">
        <v>36</v>
      </c>
      <c r="D23" s="46">
        <v>620374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620374</v>
      </c>
      <c r="O23" s="47">
        <f t="shared" si="1"/>
        <v>357.15256188831319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240858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887835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1128693</v>
      </c>
      <c r="O24" s="41">
        <f t="shared" si="1"/>
        <v>649.79447322970634</v>
      </c>
      <c r="P24" s="10"/>
    </row>
    <row r="25" spans="1:119">
      <c r="A25" s="43"/>
      <c r="B25" s="44">
        <v>552</v>
      </c>
      <c r="C25" s="45" t="s">
        <v>49</v>
      </c>
      <c r="D25" s="46">
        <v>0</v>
      </c>
      <c r="E25" s="46">
        <v>240858</v>
      </c>
      <c r="F25" s="46">
        <v>0</v>
      </c>
      <c r="G25" s="46">
        <v>0</v>
      </c>
      <c r="H25" s="46">
        <v>0</v>
      </c>
      <c r="I25" s="46">
        <v>887835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1128693</v>
      </c>
      <c r="O25" s="47">
        <f t="shared" si="1"/>
        <v>649.79447322970634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34580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34580</v>
      </c>
      <c r="O26" s="41">
        <f t="shared" si="1"/>
        <v>19.907887161773171</v>
      </c>
      <c r="P26" s="10"/>
    </row>
    <row r="27" spans="1:119">
      <c r="A27" s="12"/>
      <c r="B27" s="42">
        <v>569</v>
      </c>
      <c r="C27" s="19" t="s">
        <v>38</v>
      </c>
      <c r="D27" s="46">
        <v>34580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34580</v>
      </c>
      <c r="O27" s="47">
        <f t="shared" si="1"/>
        <v>19.907887161773171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85374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85374</v>
      </c>
      <c r="O28" s="41">
        <f t="shared" si="1"/>
        <v>49.15025906735751</v>
      </c>
      <c r="P28" s="9"/>
    </row>
    <row r="29" spans="1:119">
      <c r="A29" s="12"/>
      <c r="B29" s="42">
        <v>572</v>
      </c>
      <c r="C29" s="19" t="s">
        <v>40</v>
      </c>
      <c r="D29" s="46">
        <v>85374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85374</v>
      </c>
      <c r="O29" s="47">
        <f t="shared" si="1"/>
        <v>49.15025906735751</v>
      </c>
      <c r="P29" s="9"/>
    </row>
    <row r="30" spans="1:119" ht="15.75">
      <c r="A30" s="26" t="s">
        <v>50</v>
      </c>
      <c r="B30" s="27"/>
      <c r="C30" s="28"/>
      <c r="D30" s="29">
        <f t="shared" ref="D30:M30" si="10">SUM(D31:D31)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151370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4"/>
        <v>151370</v>
      </c>
      <c r="O30" s="41">
        <f t="shared" si="1"/>
        <v>87.144502014968339</v>
      </c>
      <c r="P30" s="9"/>
    </row>
    <row r="31" spans="1:119" ht="15.75" thickBot="1">
      <c r="A31" s="12"/>
      <c r="B31" s="42">
        <v>591</v>
      </c>
      <c r="C31" s="19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151370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151370</v>
      </c>
      <c r="O31" s="47">
        <f t="shared" si="1"/>
        <v>87.144502014968339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1">SUM(D5,D13,D17,D22,D24,D26,D28,D30)</f>
        <v>3928647</v>
      </c>
      <c r="E32" s="14">
        <f t="shared" si="11"/>
        <v>240858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2526539</v>
      </c>
      <c r="J32" s="14">
        <f t="shared" si="11"/>
        <v>0</v>
      </c>
      <c r="K32" s="14">
        <f t="shared" si="11"/>
        <v>191977</v>
      </c>
      <c r="L32" s="14">
        <f t="shared" si="11"/>
        <v>0</v>
      </c>
      <c r="M32" s="14">
        <f t="shared" si="11"/>
        <v>0</v>
      </c>
      <c r="N32" s="14">
        <f t="shared" si="4"/>
        <v>6888021</v>
      </c>
      <c r="O32" s="35">
        <f t="shared" si="1"/>
        <v>3965.4697754749568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52</v>
      </c>
      <c r="M34" s="163"/>
      <c r="N34" s="163"/>
      <c r="O34" s="39">
        <v>1737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1077195</v>
      </c>
      <c r="E5" s="24">
        <f t="shared" ref="E5:M5" si="0">SUM(E6:E12)</f>
        <v>136952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34179</v>
      </c>
      <c r="L5" s="24">
        <f t="shared" si="0"/>
        <v>0</v>
      </c>
      <c r="M5" s="24">
        <f t="shared" si="0"/>
        <v>0</v>
      </c>
      <c r="N5" s="25">
        <f>SUM(D5:M5)</f>
        <v>1248326</v>
      </c>
      <c r="O5" s="30">
        <f t="shared" ref="O5:O28" si="1">(N5/O$30)</f>
        <v>720.32660126947485</v>
      </c>
      <c r="P5" s="6"/>
    </row>
    <row r="6" spans="1:133">
      <c r="A6" s="12"/>
      <c r="B6" s="42">
        <v>511</v>
      </c>
      <c r="C6" s="19" t="s">
        <v>19</v>
      </c>
      <c r="D6" s="46">
        <v>36802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36802</v>
      </c>
      <c r="O6" s="47">
        <f t="shared" si="1"/>
        <v>21.236006924408539</v>
      </c>
      <c r="P6" s="9"/>
    </row>
    <row r="7" spans="1:133">
      <c r="A7" s="12"/>
      <c r="B7" s="42">
        <v>512</v>
      </c>
      <c r="C7" s="19" t="s">
        <v>20</v>
      </c>
      <c r="D7" s="46">
        <v>120160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120160</v>
      </c>
      <c r="O7" s="47">
        <f t="shared" si="1"/>
        <v>69.33641084824005</v>
      </c>
      <c r="P7" s="9"/>
    </row>
    <row r="8" spans="1:133">
      <c r="A8" s="12"/>
      <c r="B8" s="42">
        <v>513</v>
      </c>
      <c r="C8" s="19" t="s">
        <v>21</v>
      </c>
      <c r="D8" s="46">
        <v>286851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286851</v>
      </c>
      <c r="O8" s="47">
        <f t="shared" si="1"/>
        <v>165.52279284477785</v>
      </c>
      <c r="P8" s="9"/>
    </row>
    <row r="9" spans="1:133">
      <c r="A9" s="12"/>
      <c r="B9" s="42">
        <v>514</v>
      </c>
      <c r="C9" s="19" t="s">
        <v>22</v>
      </c>
      <c r="D9" s="46">
        <v>397275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397275</v>
      </c>
      <c r="O9" s="47">
        <f t="shared" si="1"/>
        <v>229.2412002308136</v>
      </c>
      <c r="P9" s="9"/>
    </row>
    <row r="10" spans="1:133">
      <c r="A10" s="12"/>
      <c r="B10" s="42">
        <v>515</v>
      </c>
      <c r="C10" s="19" t="s">
        <v>23</v>
      </c>
      <c r="D10" s="46">
        <v>109712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109712</v>
      </c>
      <c r="O10" s="47">
        <f t="shared" si="1"/>
        <v>63.307559145989615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34179</v>
      </c>
      <c r="L11" s="46">
        <v>0</v>
      </c>
      <c r="M11" s="46">
        <v>0</v>
      </c>
      <c r="N11" s="46">
        <f t="shared" si="2"/>
        <v>34179</v>
      </c>
      <c r="O11" s="47">
        <f t="shared" si="1"/>
        <v>19.722446624350837</v>
      </c>
      <c r="P11" s="9"/>
    </row>
    <row r="12" spans="1:133">
      <c r="A12" s="12"/>
      <c r="B12" s="42">
        <v>519</v>
      </c>
      <c r="C12" s="19" t="s">
        <v>25</v>
      </c>
      <c r="D12" s="46">
        <v>126395</v>
      </c>
      <c r="E12" s="46">
        <v>136952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263347</v>
      </c>
      <c r="O12" s="47">
        <f t="shared" si="1"/>
        <v>151.9601846508944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1266338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1266338</v>
      </c>
      <c r="O13" s="41">
        <f t="shared" si="1"/>
        <v>730.72013848817085</v>
      </c>
      <c r="P13" s="10"/>
    </row>
    <row r="14" spans="1:133">
      <c r="A14" s="12"/>
      <c r="B14" s="42">
        <v>521</v>
      </c>
      <c r="C14" s="19" t="s">
        <v>27</v>
      </c>
      <c r="D14" s="46">
        <v>808343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808343</v>
      </c>
      <c r="O14" s="47">
        <f t="shared" si="1"/>
        <v>466.44143104443162</v>
      </c>
      <c r="P14" s="9"/>
    </row>
    <row r="15" spans="1:133">
      <c r="A15" s="12"/>
      <c r="B15" s="42">
        <v>522</v>
      </c>
      <c r="C15" s="19" t="s">
        <v>28</v>
      </c>
      <c r="D15" s="46">
        <v>424717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424717</v>
      </c>
      <c r="O15" s="47">
        <f t="shared" si="1"/>
        <v>245.07616849394114</v>
      </c>
      <c r="P15" s="9"/>
    </row>
    <row r="16" spans="1:133">
      <c r="A16" s="12"/>
      <c r="B16" s="42">
        <v>524</v>
      </c>
      <c r="C16" s="19" t="s">
        <v>29</v>
      </c>
      <c r="D16" s="46">
        <v>33278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33278</v>
      </c>
      <c r="O16" s="47">
        <f t="shared" si="1"/>
        <v>19.202538949798036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171610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1304645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1476255</v>
      </c>
      <c r="O17" s="41">
        <f t="shared" si="1"/>
        <v>851.84939411425273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333835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333835</v>
      </c>
      <c r="O18" s="47">
        <f t="shared" si="1"/>
        <v>192.63416041546452</v>
      </c>
      <c r="P18" s="9"/>
    </row>
    <row r="19" spans="1:119">
      <c r="A19" s="12"/>
      <c r="B19" s="42">
        <v>534</v>
      </c>
      <c r="C19" s="19" t="s">
        <v>32</v>
      </c>
      <c r="D19" s="46">
        <v>149182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149182</v>
      </c>
      <c r="O19" s="47">
        <f t="shared" si="1"/>
        <v>86.083092902481241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946749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946749</v>
      </c>
      <c r="O20" s="47">
        <f t="shared" si="1"/>
        <v>546.30640507789963</v>
      </c>
      <c r="P20" s="9"/>
    </row>
    <row r="21" spans="1:119">
      <c r="A21" s="12"/>
      <c r="B21" s="42">
        <v>539</v>
      </c>
      <c r="C21" s="19" t="s">
        <v>34</v>
      </c>
      <c r="D21" s="46">
        <v>22428</v>
      </c>
      <c r="E21" s="46">
        <v>0</v>
      </c>
      <c r="F21" s="46">
        <v>0</v>
      </c>
      <c r="G21" s="46">
        <v>0</v>
      </c>
      <c r="H21" s="46">
        <v>0</v>
      </c>
      <c r="I21" s="46">
        <v>24061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46489</v>
      </c>
      <c r="O21" s="47">
        <f t="shared" si="1"/>
        <v>26.825735718407387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373876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373876</v>
      </c>
      <c r="O22" s="41">
        <f t="shared" si="1"/>
        <v>215.73918061165608</v>
      </c>
      <c r="P22" s="10"/>
    </row>
    <row r="23" spans="1:119">
      <c r="A23" s="12"/>
      <c r="B23" s="42">
        <v>541</v>
      </c>
      <c r="C23" s="19" t="s">
        <v>36</v>
      </c>
      <c r="D23" s="46">
        <v>373876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373876</v>
      </c>
      <c r="O23" s="47">
        <f t="shared" si="1"/>
        <v>215.73918061165608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34370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34370</v>
      </c>
      <c r="O24" s="41">
        <f t="shared" si="1"/>
        <v>19.832660126947491</v>
      </c>
      <c r="P24" s="10"/>
    </row>
    <row r="25" spans="1:119">
      <c r="A25" s="43"/>
      <c r="B25" s="44">
        <v>559</v>
      </c>
      <c r="C25" s="45" t="s">
        <v>45</v>
      </c>
      <c r="D25" s="46">
        <v>34370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34370</v>
      </c>
      <c r="O25" s="47">
        <f t="shared" si="1"/>
        <v>19.832660126947491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80861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80861</v>
      </c>
      <c r="O26" s="41">
        <f t="shared" si="1"/>
        <v>46.659549913444891</v>
      </c>
      <c r="P26" s="9"/>
    </row>
    <row r="27" spans="1:119" ht="15.75" thickBot="1">
      <c r="A27" s="12"/>
      <c r="B27" s="42">
        <v>572</v>
      </c>
      <c r="C27" s="19" t="s">
        <v>40</v>
      </c>
      <c r="D27" s="46">
        <v>80861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80861</v>
      </c>
      <c r="O27" s="47">
        <f t="shared" si="1"/>
        <v>46.659549913444891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3004250</v>
      </c>
      <c r="E28" s="14">
        <f t="shared" ref="E28:M28" si="9">SUM(E5,E13,E17,E22,E24,E26)</f>
        <v>136952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1304645</v>
      </c>
      <c r="J28" s="14">
        <f t="shared" si="9"/>
        <v>0</v>
      </c>
      <c r="K28" s="14">
        <f t="shared" si="9"/>
        <v>34179</v>
      </c>
      <c r="L28" s="14">
        <f t="shared" si="9"/>
        <v>0</v>
      </c>
      <c r="M28" s="14">
        <f t="shared" si="9"/>
        <v>0</v>
      </c>
      <c r="N28" s="14">
        <f t="shared" si="4"/>
        <v>4480026</v>
      </c>
      <c r="O28" s="35">
        <f t="shared" si="1"/>
        <v>2585.1275245239467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46</v>
      </c>
      <c r="M30" s="163"/>
      <c r="N30" s="163"/>
      <c r="O30" s="39">
        <v>1733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1022782</v>
      </c>
      <c r="E5" s="24">
        <f t="shared" ref="E5:M5" si="0">SUM(E6:E12)</f>
        <v>51108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33286</v>
      </c>
      <c r="L5" s="24">
        <f t="shared" si="0"/>
        <v>0</v>
      </c>
      <c r="M5" s="24">
        <f t="shared" si="0"/>
        <v>0</v>
      </c>
      <c r="N5" s="25">
        <f>SUM(D5:M5)</f>
        <v>1107176</v>
      </c>
      <c r="O5" s="30">
        <f t="shared" ref="O5:O28" si="1">(N5/O$30)</f>
        <v>547.29411764705878</v>
      </c>
      <c r="P5" s="6"/>
    </row>
    <row r="6" spans="1:133">
      <c r="A6" s="12"/>
      <c r="B6" s="42">
        <v>511</v>
      </c>
      <c r="C6" s="19" t="s">
        <v>19</v>
      </c>
      <c r="D6" s="46">
        <v>43592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43592</v>
      </c>
      <c r="O6" s="47">
        <f t="shared" si="1"/>
        <v>21.548195748887789</v>
      </c>
      <c r="P6" s="9"/>
    </row>
    <row r="7" spans="1:133">
      <c r="A7" s="12"/>
      <c r="B7" s="42">
        <v>512</v>
      </c>
      <c r="C7" s="19" t="s">
        <v>20</v>
      </c>
      <c r="D7" s="46">
        <v>47687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47687</v>
      </c>
      <c r="O7" s="47">
        <f t="shared" si="1"/>
        <v>23.572417202174989</v>
      </c>
      <c r="P7" s="9"/>
    </row>
    <row r="8" spans="1:133">
      <c r="A8" s="12"/>
      <c r="B8" s="42">
        <v>513</v>
      </c>
      <c r="C8" s="19" t="s">
        <v>21</v>
      </c>
      <c r="D8" s="46">
        <v>250311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250311</v>
      </c>
      <c r="O8" s="47">
        <f t="shared" si="1"/>
        <v>123.73257538309441</v>
      </c>
      <c r="P8" s="9"/>
    </row>
    <row r="9" spans="1:133">
      <c r="A9" s="12"/>
      <c r="B9" s="42">
        <v>514</v>
      </c>
      <c r="C9" s="19" t="s">
        <v>22</v>
      </c>
      <c r="D9" s="46">
        <v>439821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439821</v>
      </c>
      <c r="O9" s="47">
        <f t="shared" si="1"/>
        <v>217.41028175976274</v>
      </c>
      <c r="P9" s="9"/>
    </row>
    <row r="10" spans="1:133">
      <c r="A10" s="12"/>
      <c r="B10" s="42">
        <v>515</v>
      </c>
      <c r="C10" s="19" t="s">
        <v>23</v>
      </c>
      <c r="D10" s="46">
        <v>110042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110042</v>
      </c>
      <c r="O10" s="47">
        <f t="shared" si="1"/>
        <v>54.395452298566482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33286</v>
      </c>
      <c r="L11" s="46">
        <v>0</v>
      </c>
      <c r="M11" s="46">
        <v>0</v>
      </c>
      <c r="N11" s="46">
        <f t="shared" si="2"/>
        <v>33286</v>
      </c>
      <c r="O11" s="47">
        <f t="shared" si="1"/>
        <v>16.45378151260504</v>
      </c>
      <c r="P11" s="9"/>
    </row>
    <row r="12" spans="1:133">
      <c r="A12" s="12"/>
      <c r="B12" s="42">
        <v>519</v>
      </c>
      <c r="C12" s="19" t="s">
        <v>25</v>
      </c>
      <c r="D12" s="46">
        <v>131329</v>
      </c>
      <c r="E12" s="46">
        <v>51108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182437</v>
      </c>
      <c r="O12" s="47">
        <f t="shared" si="1"/>
        <v>90.181413741967376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1147776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1147776</v>
      </c>
      <c r="O13" s="41">
        <f t="shared" si="1"/>
        <v>567.36332179930798</v>
      </c>
      <c r="P13" s="10"/>
    </row>
    <row r="14" spans="1:133">
      <c r="A14" s="12"/>
      <c r="B14" s="42">
        <v>521</v>
      </c>
      <c r="C14" s="19" t="s">
        <v>27</v>
      </c>
      <c r="D14" s="46">
        <v>689012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689012</v>
      </c>
      <c r="O14" s="47">
        <f t="shared" si="1"/>
        <v>340.58922392486409</v>
      </c>
      <c r="P14" s="9"/>
    </row>
    <row r="15" spans="1:133">
      <c r="A15" s="12"/>
      <c r="B15" s="42">
        <v>522</v>
      </c>
      <c r="C15" s="19" t="s">
        <v>28</v>
      </c>
      <c r="D15" s="46">
        <v>389884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389884</v>
      </c>
      <c r="O15" s="47">
        <f t="shared" si="1"/>
        <v>192.7256549678695</v>
      </c>
      <c r="P15" s="9"/>
    </row>
    <row r="16" spans="1:133">
      <c r="A16" s="12"/>
      <c r="B16" s="42">
        <v>524</v>
      </c>
      <c r="C16" s="19" t="s">
        <v>29</v>
      </c>
      <c r="D16" s="46">
        <v>68880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68880</v>
      </c>
      <c r="O16" s="47">
        <f t="shared" si="1"/>
        <v>34.048442906574394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186014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1246025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1432039</v>
      </c>
      <c r="O17" s="41">
        <f t="shared" si="1"/>
        <v>707.87889273356404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302090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302090</v>
      </c>
      <c r="O18" s="47">
        <f t="shared" si="1"/>
        <v>149.32773109243698</v>
      </c>
      <c r="P18" s="9"/>
    </row>
    <row r="19" spans="1:119">
      <c r="A19" s="12"/>
      <c r="B19" s="42">
        <v>534</v>
      </c>
      <c r="C19" s="19" t="s">
        <v>32</v>
      </c>
      <c r="D19" s="46">
        <v>160230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160230</v>
      </c>
      <c r="O19" s="47">
        <f t="shared" si="1"/>
        <v>79.20415224913495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943935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943935</v>
      </c>
      <c r="O20" s="47">
        <f t="shared" si="1"/>
        <v>466.60158180919427</v>
      </c>
      <c r="P20" s="9"/>
    </row>
    <row r="21" spans="1:119">
      <c r="A21" s="12"/>
      <c r="B21" s="42">
        <v>539</v>
      </c>
      <c r="C21" s="19" t="s">
        <v>34</v>
      </c>
      <c r="D21" s="46">
        <v>25784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25784</v>
      </c>
      <c r="O21" s="47">
        <f t="shared" si="1"/>
        <v>12.745427582797825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212213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212213</v>
      </c>
      <c r="O22" s="41">
        <f t="shared" si="1"/>
        <v>104.90014829461197</v>
      </c>
      <c r="P22" s="10"/>
    </row>
    <row r="23" spans="1:119">
      <c r="A23" s="12"/>
      <c r="B23" s="42">
        <v>541</v>
      </c>
      <c r="C23" s="19" t="s">
        <v>36</v>
      </c>
      <c r="D23" s="46">
        <v>212213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212213</v>
      </c>
      <c r="O23" s="47">
        <f t="shared" si="1"/>
        <v>104.90014829461197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33800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33800</v>
      </c>
      <c r="O24" s="41">
        <f t="shared" si="1"/>
        <v>16.70785961443401</v>
      </c>
      <c r="P24" s="10"/>
    </row>
    <row r="25" spans="1:119">
      <c r="A25" s="12"/>
      <c r="B25" s="42">
        <v>569</v>
      </c>
      <c r="C25" s="19" t="s">
        <v>38</v>
      </c>
      <c r="D25" s="46">
        <v>33800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33800</v>
      </c>
      <c r="O25" s="47">
        <f t="shared" si="1"/>
        <v>16.70785961443401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92700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92700</v>
      </c>
      <c r="O26" s="41">
        <f t="shared" si="1"/>
        <v>45.8230350963915</v>
      </c>
      <c r="P26" s="9"/>
    </row>
    <row r="27" spans="1:119" ht="15.75" thickBot="1">
      <c r="A27" s="12"/>
      <c r="B27" s="42">
        <v>572</v>
      </c>
      <c r="C27" s="19" t="s">
        <v>40</v>
      </c>
      <c r="D27" s="46">
        <v>92700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92700</v>
      </c>
      <c r="O27" s="47">
        <f t="shared" si="1"/>
        <v>45.8230350963915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2695285</v>
      </c>
      <c r="E28" s="14">
        <f t="shared" ref="E28:M28" si="9">SUM(E5,E13,E17,E22,E24,E26)</f>
        <v>51108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1246025</v>
      </c>
      <c r="J28" s="14">
        <f t="shared" si="9"/>
        <v>0</v>
      </c>
      <c r="K28" s="14">
        <f t="shared" si="9"/>
        <v>33286</v>
      </c>
      <c r="L28" s="14">
        <f t="shared" si="9"/>
        <v>0</v>
      </c>
      <c r="M28" s="14">
        <f t="shared" si="9"/>
        <v>0</v>
      </c>
      <c r="N28" s="14">
        <f t="shared" si="4"/>
        <v>4025704</v>
      </c>
      <c r="O28" s="35">
        <f t="shared" si="1"/>
        <v>1989.9673751853682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41</v>
      </c>
      <c r="M30" s="163"/>
      <c r="N30" s="163"/>
      <c r="O30" s="39">
        <v>2023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789554</v>
      </c>
      <c r="E5" s="24">
        <f t="shared" si="0"/>
        <v>2982457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34466</v>
      </c>
      <c r="L5" s="24">
        <f t="shared" si="0"/>
        <v>0</v>
      </c>
      <c r="M5" s="24">
        <f t="shared" si="0"/>
        <v>0</v>
      </c>
      <c r="N5" s="25">
        <f>SUM(D5:M5)</f>
        <v>3806477</v>
      </c>
      <c r="O5" s="30">
        <f t="shared" ref="O5:O28" si="1">(N5/O$30)</f>
        <v>1872.3448106246926</v>
      </c>
      <c r="P5" s="6"/>
    </row>
    <row r="6" spans="1:133">
      <c r="A6" s="12"/>
      <c r="B6" s="42">
        <v>511</v>
      </c>
      <c r="C6" s="19" t="s">
        <v>19</v>
      </c>
      <c r="D6" s="46">
        <v>44854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44854</v>
      </c>
      <c r="O6" s="47">
        <f t="shared" si="1"/>
        <v>22.062961141170685</v>
      </c>
      <c r="P6" s="9"/>
    </row>
    <row r="7" spans="1:133">
      <c r="A7" s="12"/>
      <c r="B7" s="42">
        <v>512</v>
      </c>
      <c r="C7" s="19" t="s">
        <v>20</v>
      </c>
      <c r="D7" s="46">
        <v>39120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39120</v>
      </c>
      <c r="O7" s="47">
        <f t="shared" si="1"/>
        <v>19.242498770290211</v>
      </c>
      <c r="P7" s="9"/>
    </row>
    <row r="8" spans="1:133">
      <c r="A8" s="12"/>
      <c r="B8" s="42">
        <v>513</v>
      </c>
      <c r="C8" s="19" t="s">
        <v>21</v>
      </c>
      <c r="D8" s="46">
        <v>244102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244102</v>
      </c>
      <c r="O8" s="47">
        <f t="shared" si="1"/>
        <v>120.06984751598623</v>
      </c>
      <c r="P8" s="9"/>
    </row>
    <row r="9" spans="1:133">
      <c r="A9" s="12"/>
      <c r="B9" s="42">
        <v>514</v>
      </c>
      <c r="C9" s="19" t="s">
        <v>22</v>
      </c>
      <c r="D9" s="46">
        <v>138531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138531</v>
      </c>
      <c r="O9" s="47">
        <f t="shared" si="1"/>
        <v>68.141170683718641</v>
      </c>
      <c r="P9" s="9"/>
    </row>
    <row r="10" spans="1:133">
      <c r="A10" s="12"/>
      <c r="B10" s="42">
        <v>515</v>
      </c>
      <c r="C10" s="19" t="s">
        <v>23</v>
      </c>
      <c r="D10" s="46">
        <v>202741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202741</v>
      </c>
      <c r="O10" s="47">
        <f t="shared" si="1"/>
        <v>99.725036891293655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34466</v>
      </c>
      <c r="L11" s="46">
        <v>0</v>
      </c>
      <c r="M11" s="46">
        <v>0</v>
      </c>
      <c r="N11" s="46">
        <f t="shared" si="2"/>
        <v>34466</v>
      </c>
      <c r="O11" s="47">
        <f t="shared" si="1"/>
        <v>16.953271028037385</v>
      </c>
      <c r="P11" s="9"/>
    </row>
    <row r="12" spans="1:133">
      <c r="A12" s="12"/>
      <c r="B12" s="42">
        <v>519</v>
      </c>
      <c r="C12" s="19" t="s">
        <v>25</v>
      </c>
      <c r="D12" s="46">
        <v>120206</v>
      </c>
      <c r="E12" s="46">
        <v>2982457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3102663</v>
      </c>
      <c r="O12" s="47">
        <f t="shared" si="1"/>
        <v>1526.1500245941957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1189647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1189647</v>
      </c>
      <c r="O13" s="41">
        <f t="shared" si="1"/>
        <v>585.1682242990654</v>
      </c>
      <c r="P13" s="10"/>
    </row>
    <row r="14" spans="1:133">
      <c r="A14" s="12"/>
      <c r="B14" s="42">
        <v>521</v>
      </c>
      <c r="C14" s="19" t="s">
        <v>27</v>
      </c>
      <c r="D14" s="46">
        <v>750426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750426</v>
      </c>
      <c r="O14" s="47">
        <f t="shared" si="1"/>
        <v>369.12247909493362</v>
      </c>
      <c r="P14" s="9"/>
    </row>
    <row r="15" spans="1:133">
      <c r="A15" s="12"/>
      <c r="B15" s="42">
        <v>522</v>
      </c>
      <c r="C15" s="19" t="s">
        <v>28</v>
      </c>
      <c r="D15" s="46">
        <v>393037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393037</v>
      </c>
      <c r="O15" s="47">
        <f t="shared" si="1"/>
        <v>193.32857845548452</v>
      </c>
      <c r="P15" s="9"/>
    </row>
    <row r="16" spans="1:133">
      <c r="A16" s="12"/>
      <c r="B16" s="42">
        <v>524</v>
      </c>
      <c r="C16" s="19" t="s">
        <v>29</v>
      </c>
      <c r="D16" s="46">
        <v>46184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46184</v>
      </c>
      <c r="O16" s="47">
        <f t="shared" si="1"/>
        <v>22.717166748647319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182358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1214623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1396981</v>
      </c>
      <c r="O17" s="41">
        <f t="shared" si="1"/>
        <v>687.15248401377278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310406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310406</v>
      </c>
      <c r="O18" s="47">
        <f t="shared" si="1"/>
        <v>152.68371864240041</v>
      </c>
      <c r="P18" s="9"/>
    </row>
    <row r="19" spans="1:119">
      <c r="A19" s="12"/>
      <c r="B19" s="42">
        <v>534</v>
      </c>
      <c r="C19" s="19" t="s">
        <v>32</v>
      </c>
      <c r="D19" s="46">
        <v>156837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156837</v>
      </c>
      <c r="O19" s="47">
        <f t="shared" si="1"/>
        <v>77.145597638957213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904217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904217</v>
      </c>
      <c r="O20" s="47">
        <f t="shared" si="1"/>
        <v>444.76979832759469</v>
      </c>
      <c r="P20" s="9"/>
    </row>
    <row r="21" spans="1:119">
      <c r="A21" s="12"/>
      <c r="B21" s="42">
        <v>539</v>
      </c>
      <c r="C21" s="19" t="s">
        <v>34</v>
      </c>
      <c r="D21" s="46">
        <v>25521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25521</v>
      </c>
      <c r="O21" s="47">
        <f t="shared" si="1"/>
        <v>12.553369404820462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342246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342246</v>
      </c>
      <c r="O22" s="41">
        <f t="shared" si="1"/>
        <v>168.34530250860797</v>
      </c>
      <c r="P22" s="10"/>
    </row>
    <row r="23" spans="1:119">
      <c r="A23" s="12"/>
      <c r="B23" s="42">
        <v>541</v>
      </c>
      <c r="C23" s="19" t="s">
        <v>36</v>
      </c>
      <c r="D23" s="46">
        <v>342246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342246</v>
      </c>
      <c r="O23" s="47">
        <f t="shared" si="1"/>
        <v>168.34530250860797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35073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35073</v>
      </c>
      <c r="O24" s="41">
        <f t="shared" si="1"/>
        <v>17.251844564682735</v>
      </c>
      <c r="P24" s="10"/>
    </row>
    <row r="25" spans="1:119">
      <c r="A25" s="12"/>
      <c r="B25" s="42">
        <v>562</v>
      </c>
      <c r="C25" s="19" t="s">
        <v>57</v>
      </c>
      <c r="D25" s="46">
        <v>35073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35073</v>
      </c>
      <c r="O25" s="47">
        <f t="shared" si="1"/>
        <v>17.251844564682735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80698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80698</v>
      </c>
      <c r="O26" s="41">
        <f t="shared" si="1"/>
        <v>39.694048204623712</v>
      </c>
      <c r="P26" s="9"/>
    </row>
    <row r="27" spans="1:119" ht="15.75" thickBot="1">
      <c r="A27" s="12"/>
      <c r="B27" s="42">
        <v>572</v>
      </c>
      <c r="C27" s="19" t="s">
        <v>40</v>
      </c>
      <c r="D27" s="46">
        <v>80698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80698</v>
      </c>
      <c r="O27" s="47">
        <f t="shared" si="1"/>
        <v>39.694048204623712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2619576</v>
      </c>
      <c r="E28" s="14">
        <f t="shared" ref="E28:M28" si="9">SUM(E5,E13,E17,E22,E24,E26)</f>
        <v>2982457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1214623</v>
      </c>
      <c r="J28" s="14">
        <f t="shared" si="9"/>
        <v>0</v>
      </c>
      <c r="K28" s="14">
        <f t="shared" si="9"/>
        <v>34466</v>
      </c>
      <c r="L28" s="14">
        <f t="shared" si="9"/>
        <v>0</v>
      </c>
      <c r="M28" s="14">
        <f t="shared" si="9"/>
        <v>0</v>
      </c>
      <c r="N28" s="14">
        <f t="shared" si="4"/>
        <v>6851122</v>
      </c>
      <c r="O28" s="35">
        <f t="shared" si="1"/>
        <v>3369.9567142154451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58</v>
      </c>
      <c r="M30" s="163"/>
      <c r="N30" s="163"/>
      <c r="O30" s="39">
        <v>2033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748328</v>
      </c>
      <c r="E5" s="24">
        <f t="shared" si="0"/>
        <v>22774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88957</v>
      </c>
      <c r="L5" s="24">
        <f t="shared" si="0"/>
        <v>0</v>
      </c>
      <c r="M5" s="24">
        <f t="shared" si="0"/>
        <v>0</v>
      </c>
      <c r="N5" s="25">
        <f>SUM(D5:M5)</f>
        <v>860059</v>
      </c>
      <c r="O5" s="30">
        <f t="shared" ref="O5:O30" si="1">(N5/O$32)</f>
        <v>423.46578040374197</v>
      </c>
      <c r="P5" s="6"/>
    </row>
    <row r="6" spans="1:133">
      <c r="A6" s="12"/>
      <c r="B6" s="42">
        <v>511</v>
      </c>
      <c r="C6" s="19" t="s">
        <v>19</v>
      </c>
      <c r="D6" s="46">
        <v>45646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45646</v>
      </c>
      <c r="O6" s="47">
        <f t="shared" si="1"/>
        <v>22.474643032988677</v>
      </c>
      <c r="P6" s="9"/>
    </row>
    <row r="7" spans="1:133">
      <c r="A7" s="12"/>
      <c r="B7" s="42">
        <v>512</v>
      </c>
      <c r="C7" s="19" t="s">
        <v>20</v>
      </c>
      <c r="D7" s="46">
        <v>57486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57486</v>
      </c>
      <c r="O7" s="47">
        <f t="shared" si="1"/>
        <v>28.304283604135893</v>
      </c>
      <c r="P7" s="9"/>
    </row>
    <row r="8" spans="1:133">
      <c r="A8" s="12"/>
      <c r="B8" s="42">
        <v>513</v>
      </c>
      <c r="C8" s="19" t="s">
        <v>21</v>
      </c>
      <c r="D8" s="46">
        <v>234334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234334</v>
      </c>
      <c r="O8" s="47">
        <f t="shared" si="1"/>
        <v>115.37863121614969</v>
      </c>
      <c r="P8" s="9"/>
    </row>
    <row r="9" spans="1:133">
      <c r="A9" s="12"/>
      <c r="B9" s="42">
        <v>514</v>
      </c>
      <c r="C9" s="19" t="s">
        <v>22</v>
      </c>
      <c r="D9" s="46">
        <v>151004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151004</v>
      </c>
      <c r="O9" s="47">
        <f t="shared" si="1"/>
        <v>74.349581486952246</v>
      </c>
      <c r="P9" s="9"/>
    </row>
    <row r="10" spans="1:133">
      <c r="A10" s="12"/>
      <c r="B10" s="42">
        <v>515</v>
      </c>
      <c r="C10" s="19" t="s">
        <v>23</v>
      </c>
      <c r="D10" s="46">
        <v>157251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157251</v>
      </c>
      <c r="O10" s="47">
        <f t="shared" si="1"/>
        <v>77.425406203840467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88957</v>
      </c>
      <c r="L11" s="46">
        <v>0</v>
      </c>
      <c r="M11" s="46">
        <v>0</v>
      </c>
      <c r="N11" s="46">
        <f t="shared" si="2"/>
        <v>88957</v>
      </c>
      <c r="O11" s="47">
        <f t="shared" si="1"/>
        <v>43.799606105366813</v>
      </c>
      <c r="P11" s="9"/>
    </row>
    <row r="12" spans="1:133">
      <c r="A12" s="12"/>
      <c r="B12" s="42">
        <v>519</v>
      </c>
      <c r="C12" s="19" t="s">
        <v>25</v>
      </c>
      <c r="D12" s="46">
        <v>102607</v>
      </c>
      <c r="E12" s="46">
        <v>22774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125381</v>
      </c>
      <c r="O12" s="47">
        <f t="shared" si="1"/>
        <v>61.733628754308221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1466064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1466064</v>
      </c>
      <c r="O13" s="41">
        <f t="shared" si="1"/>
        <v>721.84342688330867</v>
      </c>
      <c r="P13" s="10"/>
    </row>
    <row r="14" spans="1:133">
      <c r="A14" s="12"/>
      <c r="B14" s="42">
        <v>521</v>
      </c>
      <c r="C14" s="19" t="s">
        <v>27</v>
      </c>
      <c r="D14" s="46">
        <v>957844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957844</v>
      </c>
      <c r="O14" s="47">
        <f t="shared" si="1"/>
        <v>471.61201378631216</v>
      </c>
      <c r="P14" s="9"/>
    </row>
    <row r="15" spans="1:133">
      <c r="A15" s="12"/>
      <c r="B15" s="42">
        <v>522</v>
      </c>
      <c r="C15" s="19" t="s">
        <v>28</v>
      </c>
      <c r="D15" s="46">
        <v>406942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406942</v>
      </c>
      <c r="O15" s="47">
        <f t="shared" si="1"/>
        <v>200.36533727227967</v>
      </c>
      <c r="P15" s="9"/>
    </row>
    <row r="16" spans="1:133">
      <c r="A16" s="12"/>
      <c r="B16" s="42">
        <v>524</v>
      </c>
      <c r="C16" s="19" t="s">
        <v>29</v>
      </c>
      <c r="D16" s="46">
        <v>101278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101278</v>
      </c>
      <c r="O16" s="47">
        <f t="shared" si="1"/>
        <v>49.866075824716887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169433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1134351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1303784</v>
      </c>
      <c r="O17" s="41">
        <f t="shared" si="1"/>
        <v>641.94190054160515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329780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329780</v>
      </c>
      <c r="O18" s="47">
        <f t="shared" si="1"/>
        <v>162.37321516494339</v>
      </c>
      <c r="P18" s="9"/>
    </row>
    <row r="19" spans="1:119">
      <c r="A19" s="12"/>
      <c r="B19" s="42">
        <v>534</v>
      </c>
      <c r="C19" s="19" t="s">
        <v>32</v>
      </c>
      <c r="D19" s="46">
        <v>154624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154624</v>
      </c>
      <c r="O19" s="47">
        <f t="shared" si="1"/>
        <v>76.131954702117184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804571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804571</v>
      </c>
      <c r="O20" s="47">
        <f t="shared" si="1"/>
        <v>396.14524864598718</v>
      </c>
      <c r="P20" s="9"/>
    </row>
    <row r="21" spans="1:119">
      <c r="A21" s="12"/>
      <c r="B21" s="42">
        <v>539</v>
      </c>
      <c r="C21" s="19" t="s">
        <v>34</v>
      </c>
      <c r="D21" s="46">
        <v>14809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14809</v>
      </c>
      <c r="O21" s="47">
        <f t="shared" si="1"/>
        <v>7.2914820285573612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343702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343702</v>
      </c>
      <c r="O22" s="41">
        <f t="shared" si="1"/>
        <v>169.22796651895618</v>
      </c>
      <c r="P22" s="10"/>
    </row>
    <row r="23" spans="1:119">
      <c r="A23" s="12"/>
      <c r="B23" s="42">
        <v>541</v>
      </c>
      <c r="C23" s="19" t="s">
        <v>36</v>
      </c>
      <c r="D23" s="46">
        <v>343702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343702</v>
      </c>
      <c r="O23" s="47">
        <f t="shared" si="1"/>
        <v>169.22796651895618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35125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35125</v>
      </c>
      <c r="O24" s="41">
        <f t="shared" si="1"/>
        <v>17.294436238306254</v>
      </c>
      <c r="P24" s="10"/>
    </row>
    <row r="25" spans="1:119">
      <c r="A25" s="12"/>
      <c r="B25" s="42">
        <v>562</v>
      </c>
      <c r="C25" s="19" t="s">
        <v>57</v>
      </c>
      <c r="D25" s="46">
        <v>35125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35125</v>
      </c>
      <c r="O25" s="47">
        <f t="shared" si="1"/>
        <v>17.294436238306254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78261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78261</v>
      </c>
      <c r="O26" s="41">
        <f t="shared" si="1"/>
        <v>38.533234859675034</v>
      </c>
      <c r="P26" s="9"/>
    </row>
    <row r="27" spans="1:119">
      <c r="A27" s="12"/>
      <c r="B27" s="42">
        <v>572</v>
      </c>
      <c r="C27" s="19" t="s">
        <v>40</v>
      </c>
      <c r="D27" s="46">
        <v>78261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78261</v>
      </c>
      <c r="O27" s="47">
        <f t="shared" si="1"/>
        <v>38.533234859675034</v>
      </c>
      <c r="P27" s="9"/>
    </row>
    <row r="28" spans="1:119" ht="15.75">
      <c r="A28" s="26" t="s">
        <v>50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12944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12944</v>
      </c>
      <c r="O28" s="41">
        <f t="shared" si="1"/>
        <v>6.3732151649433773</v>
      </c>
      <c r="P28" s="9"/>
    </row>
    <row r="29" spans="1:119" ht="15.75" thickBot="1">
      <c r="A29" s="12"/>
      <c r="B29" s="42">
        <v>581</v>
      </c>
      <c r="C29" s="19" t="s">
        <v>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12944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12944</v>
      </c>
      <c r="O29" s="47">
        <f t="shared" si="1"/>
        <v>6.3732151649433773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2840913</v>
      </c>
      <c r="E30" s="14">
        <f t="shared" ref="E30:M30" si="10">SUM(E5,E13,E17,E22,E24,E26,E28)</f>
        <v>22774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1147295</v>
      </c>
      <c r="J30" s="14">
        <f t="shared" si="10"/>
        <v>0</v>
      </c>
      <c r="K30" s="14">
        <f t="shared" si="10"/>
        <v>88957</v>
      </c>
      <c r="L30" s="14">
        <f t="shared" si="10"/>
        <v>0</v>
      </c>
      <c r="M30" s="14">
        <f t="shared" si="10"/>
        <v>0</v>
      </c>
      <c r="N30" s="14">
        <f t="shared" si="4"/>
        <v>4099939</v>
      </c>
      <c r="O30" s="35">
        <f t="shared" si="1"/>
        <v>2018.6799606105367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71</v>
      </c>
      <c r="M32" s="163"/>
      <c r="N32" s="163"/>
      <c r="O32" s="39">
        <v>2031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1087212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183548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1270760</v>
      </c>
      <c r="P5" s="30">
        <f t="shared" ref="P5:P28" si="1">(O5/P$30)</f>
        <v>637.93172690763049</v>
      </c>
      <c r="Q5" s="6"/>
    </row>
    <row r="6" spans="1:134">
      <c r="A6" s="12"/>
      <c r="B6" s="42">
        <v>511</v>
      </c>
      <c r="C6" s="19" t="s">
        <v>19</v>
      </c>
      <c r="D6" s="46">
        <v>222068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222068</v>
      </c>
      <c r="P6" s="47">
        <f t="shared" si="1"/>
        <v>111.47991967871486</v>
      </c>
      <c r="Q6" s="9"/>
    </row>
    <row r="7" spans="1:134">
      <c r="A7" s="12"/>
      <c r="B7" s="42">
        <v>513</v>
      </c>
      <c r="C7" s="19" t="s">
        <v>21</v>
      </c>
      <c r="D7" s="46">
        <v>493043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493043</v>
      </c>
      <c r="P7" s="47">
        <f t="shared" si="1"/>
        <v>247.51154618473896</v>
      </c>
      <c r="Q7" s="9"/>
    </row>
    <row r="8" spans="1:134">
      <c r="A8" s="12"/>
      <c r="B8" s="42">
        <v>514</v>
      </c>
      <c r="C8" s="19" t="s">
        <v>22</v>
      </c>
      <c r="D8" s="46">
        <v>121734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121734</v>
      </c>
      <c r="P8" s="47">
        <f t="shared" si="1"/>
        <v>61.111445783132531</v>
      </c>
      <c r="Q8" s="9"/>
    </row>
    <row r="9" spans="1:134">
      <c r="A9" s="12"/>
      <c r="B9" s="42">
        <v>515</v>
      </c>
      <c r="C9" s="19" t="s">
        <v>23</v>
      </c>
      <c r="D9" s="46">
        <v>143752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143752</v>
      </c>
      <c r="P9" s="47">
        <f t="shared" si="1"/>
        <v>72.164658634538156</v>
      </c>
      <c r="Q9" s="9"/>
    </row>
    <row r="10" spans="1:134">
      <c r="A10" s="12"/>
      <c r="B10" s="42">
        <v>518</v>
      </c>
      <c r="C10" s="19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183548</v>
      </c>
      <c r="L10" s="46">
        <v>0</v>
      </c>
      <c r="M10" s="46">
        <v>0</v>
      </c>
      <c r="N10" s="46">
        <v>0</v>
      </c>
      <c r="O10" s="46">
        <f t="shared" si="2"/>
        <v>183548</v>
      </c>
      <c r="P10" s="47">
        <f t="shared" si="1"/>
        <v>92.142570281124492</v>
      </c>
      <c r="Q10" s="9"/>
    </row>
    <row r="11" spans="1:134">
      <c r="A11" s="12"/>
      <c r="B11" s="42">
        <v>519</v>
      </c>
      <c r="C11" s="19" t="s">
        <v>25</v>
      </c>
      <c r="D11" s="46">
        <v>106615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106615</v>
      </c>
      <c r="P11" s="47">
        <f t="shared" si="1"/>
        <v>53.521586345381529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1042695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1042695</v>
      </c>
      <c r="P12" s="41">
        <f t="shared" si="1"/>
        <v>523.44126506024099</v>
      </c>
      <c r="Q12" s="10"/>
    </row>
    <row r="13" spans="1:134">
      <c r="A13" s="12"/>
      <c r="B13" s="42">
        <v>521</v>
      </c>
      <c r="C13" s="19" t="s">
        <v>27</v>
      </c>
      <c r="D13" s="46">
        <v>960595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960595</v>
      </c>
      <c r="P13" s="47">
        <f t="shared" si="1"/>
        <v>482.22640562248995</v>
      </c>
      <c r="Q13" s="9"/>
    </row>
    <row r="14" spans="1:134">
      <c r="A14" s="12"/>
      <c r="B14" s="42">
        <v>522</v>
      </c>
      <c r="C14" s="19" t="s">
        <v>28</v>
      </c>
      <c r="D14" s="46">
        <v>8181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8181</v>
      </c>
      <c r="P14" s="47">
        <f t="shared" si="1"/>
        <v>4.1069277108433733</v>
      </c>
      <c r="Q14" s="9"/>
    </row>
    <row r="15" spans="1:134">
      <c r="A15" s="12"/>
      <c r="B15" s="42">
        <v>524</v>
      </c>
      <c r="C15" s="19" t="s">
        <v>29</v>
      </c>
      <c r="D15" s="46">
        <v>73919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73919</v>
      </c>
      <c r="P15" s="47">
        <f t="shared" si="1"/>
        <v>37.10793172690763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SUM(D17:D18)</f>
        <v>219579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219579</v>
      </c>
      <c r="P16" s="41">
        <f t="shared" si="1"/>
        <v>110.23042168674699</v>
      </c>
      <c r="Q16" s="10"/>
    </row>
    <row r="17" spans="1:120">
      <c r="A17" s="12"/>
      <c r="B17" s="42">
        <v>534</v>
      </c>
      <c r="C17" s="19" t="s">
        <v>32</v>
      </c>
      <c r="D17" s="46">
        <v>187104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7" si="6">SUM(D17:N17)</f>
        <v>187104</v>
      </c>
      <c r="P17" s="47">
        <f t="shared" si="1"/>
        <v>93.92771084337349</v>
      </c>
      <c r="Q17" s="9"/>
    </row>
    <row r="18" spans="1:120">
      <c r="A18" s="12"/>
      <c r="B18" s="42">
        <v>539</v>
      </c>
      <c r="C18" s="19" t="s">
        <v>34</v>
      </c>
      <c r="D18" s="46">
        <v>32475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32475</v>
      </c>
      <c r="P18" s="47">
        <f t="shared" si="1"/>
        <v>16.302710843373493</v>
      </c>
      <c r="Q18" s="9"/>
    </row>
    <row r="19" spans="1:120" ht="15.75">
      <c r="A19" s="26" t="s">
        <v>35</v>
      </c>
      <c r="B19" s="27"/>
      <c r="C19" s="28"/>
      <c r="D19" s="29">
        <f t="shared" ref="D19:N19" si="7">SUM(D20:D20)</f>
        <v>866326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866326</v>
      </c>
      <c r="P19" s="41">
        <f t="shared" si="1"/>
        <v>434.90261044176708</v>
      </c>
      <c r="Q19" s="10"/>
    </row>
    <row r="20" spans="1:120">
      <c r="A20" s="12"/>
      <c r="B20" s="42">
        <v>541</v>
      </c>
      <c r="C20" s="19" t="s">
        <v>36</v>
      </c>
      <c r="D20" s="46">
        <v>866326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866326</v>
      </c>
      <c r="P20" s="47">
        <f t="shared" si="1"/>
        <v>434.90261044176708</v>
      </c>
      <c r="Q20" s="9"/>
    </row>
    <row r="21" spans="1:120" ht="15.75">
      <c r="A21" s="26" t="s">
        <v>44</v>
      </c>
      <c r="B21" s="27"/>
      <c r="C21" s="28"/>
      <c r="D21" s="29">
        <f t="shared" ref="D21:N21" si="8">SUM(D22:D22)</f>
        <v>0</v>
      </c>
      <c r="E21" s="29">
        <f t="shared" si="8"/>
        <v>94840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 t="shared" si="6"/>
        <v>94840</v>
      </c>
      <c r="P21" s="41">
        <f t="shared" si="1"/>
        <v>47.610441767068274</v>
      </c>
      <c r="Q21" s="10"/>
    </row>
    <row r="22" spans="1:120">
      <c r="A22" s="43"/>
      <c r="B22" s="44">
        <v>559</v>
      </c>
      <c r="C22" s="45" t="s">
        <v>45</v>
      </c>
      <c r="D22" s="46">
        <v>0</v>
      </c>
      <c r="E22" s="46">
        <v>94840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94840</v>
      </c>
      <c r="P22" s="47">
        <f t="shared" si="1"/>
        <v>47.610441767068274</v>
      </c>
      <c r="Q22" s="9"/>
    </row>
    <row r="23" spans="1:120" ht="15.75">
      <c r="A23" s="26" t="s">
        <v>37</v>
      </c>
      <c r="B23" s="27"/>
      <c r="C23" s="28"/>
      <c r="D23" s="29">
        <f t="shared" ref="D23:N23" si="9">SUM(D24:D25)</f>
        <v>8562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 t="shared" si="6"/>
        <v>8562</v>
      </c>
      <c r="P23" s="41">
        <f t="shared" si="1"/>
        <v>4.2981927710843371</v>
      </c>
      <c r="Q23" s="10"/>
    </row>
    <row r="24" spans="1:120">
      <c r="A24" s="12"/>
      <c r="B24" s="42">
        <v>562</v>
      </c>
      <c r="C24" s="19" t="s">
        <v>57</v>
      </c>
      <c r="D24" s="46">
        <v>976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976</v>
      </c>
      <c r="P24" s="47">
        <f t="shared" si="1"/>
        <v>0.48995983935742971</v>
      </c>
      <c r="Q24" s="9"/>
    </row>
    <row r="25" spans="1:120">
      <c r="A25" s="12"/>
      <c r="B25" s="42">
        <v>569</v>
      </c>
      <c r="C25" s="19" t="s">
        <v>38</v>
      </c>
      <c r="D25" s="46">
        <v>7586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7586</v>
      </c>
      <c r="P25" s="47">
        <f t="shared" si="1"/>
        <v>3.8082329317269075</v>
      </c>
      <c r="Q25" s="9"/>
    </row>
    <row r="26" spans="1:120" ht="15.75">
      <c r="A26" s="26" t="s">
        <v>39</v>
      </c>
      <c r="B26" s="27"/>
      <c r="C26" s="28"/>
      <c r="D26" s="29">
        <f t="shared" ref="D26:N26" si="10">SUM(D27:D27)</f>
        <v>84053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 t="shared" si="10"/>
        <v>0</v>
      </c>
      <c r="O26" s="29">
        <f>SUM(D26:N26)</f>
        <v>84053</v>
      </c>
      <c r="P26" s="41">
        <f t="shared" si="1"/>
        <v>42.195281124497996</v>
      </c>
      <c r="Q26" s="9"/>
    </row>
    <row r="27" spans="1:120" ht="15.75" thickBot="1">
      <c r="A27" s="12"/>
      <c r="B27" s="42">
        <v>573</v>
      </c>
      <c r="C27" s="19" t="s">
        <v>94</v>
      </c>
      <c r="D27" s="46">
        <v>84053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84053</v>
      </c>
      <c r="P27" s="47">
        <f t="shared" si="1"/>
        <v>42.195281124497996</v>
      </c>
      <c r="Q27" s="9"/>
    </row>
    <row r="28" spans="1:120" ht="16.5" thickBot="1">
      <c r="A28" s="13" t="s">
        <v>10</v>
      </c>
      <c r="B28" s="21"/>
      <c r="C28" s="20"/>
      <c r="D28" s="14">
        <f>SUM(D5,D12,D16,D19,D21,D23,D26)</f>
        <v>3308427</v>
      </c>
      <c r="E28" s="14">
        <f t="shared" ref="E28:N28" si="11">SUM(E5,E12,E16,E19,E21,E23,E26)</f>
        <v>94840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0</v>
      </c>
      <c r="J28" s="14">
        <f t="shared" si="11"/>
        <v>0</v>
      </c>
      <c r="K28" s="14">
        <f t="shared" si="11"/>
        <v>183548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3586815</v>
      </c>
      <c r="P28" s="35">
        <f t="shared" si="1"/>
        <v>1800.6099397590363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3" t="s">
        <v>95</v>
      </c>
      <c r="N30" s="163"/>
      <c r="O30" s="163"/>
      <c r="P30" s="39">
        <v>1992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1049894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1049894</v>
      </c>
      <c r="P5" s="30">
        <f t="shared" ref="P5:P28" si="2">(O5/P$30)</f>
        <v>542.86142709410547</v>
      </c>
      <c r="Q5" s="6"/>
    </row>
    <row r="6" spans="1:134">
      <c r="A6" s="12"/>
      <c r="B6" s="42">
        <v>511</v>
      </c>
      <c r="C6" s="19" t="s">
        <v>19</v>
      </c>
      <c r="D6" s="46">
        <v>224174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224174</v>
      </c>
      <c r="P6" s="47">
        <f t="shared" si="2"/>
        <v>115.91209927611169</v>
      </c>
      <c r="Q6" s="9"/>
    </row>
    <row r="7" spans="1:134">
      <c r="A7" s="12"/>
      <c r="B7" s="42">
        <v>512</v>
      </c>
      <c r="C7" s="19" t="s">
        <v>20</v>
      </c>
      <c r="D7" s="46">
        <v>114152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114152</v>
      </c>
      <c r="P7" s="47">
        <f t="shared" si="2"/>
        <v>59.023784901758013</v>
      </c>
      <c r="Q7" s="9"/>
    </row>
    <row r="8" spans="1:134">
      <c r="A8" s="12"/>
      <c r="B8" s="42">
        <v>513</v>
      </c>
      <c r="C8" s="19" t="s">
        <v>21</v>
      </c>
      <c r="D8" s="46">
        <v>418903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418903</v>
      </c>
      <c r="P8" s="47">
        <f t="shared" si="2"/>
        <v>216.59927611168561</v>
      </c>
      <c r="Q8" s="9"/>
    </row>
    <row r="9" spans="1:134">
      <c r="A9" s="12"/>
      <c r="B9" s="42">
        <v>514</v>
      </c>
      <c r="C9" s="19" t="s">
        <v>22</v>
      </c>
      <c r="D9" s="46">
        <v>106136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106136</v>
      </c>
      <c r="P9" s="47">
        <f t="shared" si="2"/>
        <v>54.87900723888314</v>
      </c>
      <c r="Q9" s="9"/>
    </row>
    <row r="10" spans="1:134">
      <c r="A10" s="12"/>
      <c r="B10" s="42">
        <v>515</v>
      </c>
      <c r="C10" s="19" t="s">
        <v>23</v>
      </c>
      <c r="D10" s="46">
        <v>104016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104016</v>
      </c>
      <c r="P10" s="47">
        <f t="shared" si="2"/>
        <v>53.782833505687691</v>
      </c>
      <c r="Q10" s="9"/>
    </row>
    <row r="11" spans="1:134">
      <c r="A11" s="12"/>
      <c r="B11" s="42">
        <v>519</v>
      </c>
      <c r="C11" s="19" t="s">
        <v>25</v>
      </c>
      <c r="D11" s="46">
        <v>82513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82513</v>
      </c>
      <c r="P11" s="47">
        <f t="shared" si="2"/>
        <v>42.66442605997932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SUM(D13:D16)</f>
        <v>1052722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1052722</v>
      </c>
      <c r="P12" s="41">
        <f t="shared" si="2"/>
        <v>544.32368148914168</v>
      </c>
      <c r="Q12" s="10"/>
    </row>
    <row r="13" spans="1:134">
      <c r="A13" s="12"/>
      <c r="B13" s="42">
        <v>521</v>
      </c>
      <c r="C13" s="19" t="s">
        <v>27</v>
      </c>
      <c r="D13" s="46">
        <v>1156296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1156296</v>
      </c>
      <c r="P13" s="47">
        <f t="shared" si="2"/>
        <v>597.8779731127197</v>
      </c>
      <c r="Q13" s="9"/>
    </row>
    <row r="14" spans="1:134">
      <c r="A14" s="12"/>
      <c r="B14" s="42">
        <v>522</v>
      </c>
      <c r="C14" s="19" t="s">
        <v>28</v>
      </c>
      <c r="D14" s="46">
        <v>-199672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-199672</v>
      </c>
      <c r="P14" s="47">
        <f t="shared" si="2"/>
        <v>-103.24301964839711</v>
      </c>
      <c r="Q14" s="9"/>
    </row>
    <row r="15" spans="1:134">
      <c r="A15" s="12"/>
      <c r="B15" s="42">
        <v>523</v>
      </c>
      <c r="C15" s="19" t="s">
        <v>91</v>
      </c>
      <c r="D15" s="46">
        <v>4021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4021</v>
      </c>
      <c r="P15" s="47">
        <f t="shared" si="2"/>
        <v>2.0791106514994828</v>
      </c>
      <c r="Q15" s="9"/>
    </row>
    <row r="16" spans="1:134">
      <c r="A16" s="12"/>
      <c r="B16" s="42">
        <v>524</v>
      </c>
      <c r="C16" s="19" t="s">
        <v>29</v>
      </c>
      <c r="D16" s="46">
        <v>92077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92077</v>
      </c>
      <c r="P16" s="47">
        <f t="shared" si="2"/>
        <v>47.609617373319544</v>
      </c>
      <c r="Q16" s="9"/>
    </row>
    <row r="17" spans="1:120" ht="15.75">
      <c r="A17" s="26" t="s">
        <v>30</v>
      </c>
      <c r="B17" s="27"/>
      <c r="C17" s="28"/>
      <c r="D17" s="29">
        <f t="shared" ref="D17:N17" si="4">SUM(D18:D19)</f>
        <v>201324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201324</v>
      </c>
      <c r="P17" s="41">
        <f t="shared" si="2"/>
        <v>104.09720785935885</v>
      </c>
      <c r="Q17" s="10"/>
    </row>
    <row r="18" spans="1:120">
      <c r="A18" s="12"/>
      <c r="B18" s="42">
        <v>534</v>
      </c>
      <c r="C18" s="19" t="s">
        <v>32</v>
      </c>
      <c r="D18" s="46">
        <v>175572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175572</v>
      </c>
      <c r="P18" s="47">
        <f t="shared" si="2"/>
        <v>90.781799379524301</v>
      </c>
      <c r="Q18" s="9"/>
    </row>
    <row r="19" spans="1:120">
      <c r="A19" s="12"/>
      <c r="B19" s="42">
        <v>539</v>
      </c>
      <c r="C19" s="19" t="s">
        <v>34</v>
      </c>
      <c r="D19" s="46">
        <v>25752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25752</v>
      </c>
      <c r="P19" s="47">
        <f t="shared" si="2"/>
        <v>13.31540847983454</v>
      </c>
      <c r="Q19" s="9"/>
    </row>
    <row r="20" spans="1:120" ht="15.75">
      <c r="A20" s="26" t="s">
        <v>35</v>
      </c>
      <c r="B20" s="27"/>
      <c r="C20" s="28"/>
      <c r="D20" s="29">
        <f t="shared" ref="D20:N20" si="5">SUM(D21:D21)</f>
        <v>357007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357007</v>
      </c>
      <c r="P20" s="41">
        <f t="shared" si="2"/>
        <v>184.59513960703205</v>
      </c>
      <c r="Q20" s="10"/>
    </row>
    <row r="21" spans="1:120">
      <c r="A21" s="12"/>
      <c r="B21" s="42">
        <v>541</v>
      </c>
      <c r="C21" s="19" t="s">
        <v>36</v>
      </c>
      <c r="D21" s="46">
        <v>357007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357007</v>
      </c>
      <c r="P21" s="47">
        <f t="shared" si="2"/>
        <v>184.59513960703205</v>
      </c>
      <c r="Q21" s="9"/>
    </row>
    <row r="22" spans="1:120" ht="15.75">
      <c r="A22" s="26" t="s">
        <v>44</v>
      </c>
      <c r="B22" s="27"/>
      <c r="C22" s="28"/>
      <c r="D22" s="29">
        <f t="shared" ref="D22:N22" si="6">SUM(D23:D23)</f>
        <v>0</v>
      </c>
      <c r="E22" s="29">
        <f t="shared" si="6"/>
        <v>596578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596578</v>
      </c>
      <c r="P22" s="41">
        <f t="shared" si="2"/>
        <v>308.46845915201652</v>
      </c>
      <c r="Q22" s="10"/>
    </row>
    <row r="23" spans="1:120">
      <c r="A23" s="43"/>
      <c r="B23" s="44">
        <v>552</v>
      </c>
      <c r="C23" s="45" t="s">
        <v>49</v>
      </c>
      <c r="D23" s="46">
        <v>0</v>
      </c>
      <c r="E23" s="46">
        <v>596578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596578</v>
      </c>
      <c r="P23" s="47">
        <f t="shared" si="2"/>
        <v>308.46845915201652</v>
      </c>
      <c r="Q23" s="9"/>
    </row>
    <row r="24" spans="1:120" ht="15.75">
      <c r="A24" s="26" t="s">
        <v>37</v>
      </c>
      <c r="B24" s="27"/>
      <c r="C24" s="28"/>
      <c r="D24" s="29">
        <f t="shared" ref="D24:N24" si="7">SUM(D25:D25)</f>
        <v>704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704</v>
      </c>
      <c r="P24" s="41">
        <f t="shared" si="2"/>
        <v>0.36401240951396069</v>
      </c>
      <c r="Q24" s="10"/>
    </row>
    <row r="25" spans="1:120">
      <c r="A25" s="12"/>
      <c r="B25" s="42">
        <v>562</v>
      </c>
      <c r="C25" s="19" t="s">
        <v>57</v>
      </c>
      <c r="D25" s="46">
        <v>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704</v>
      </c>
      <c r="P25" s="47">
        <f t="shared" si="2"/>
        <v>0.36401240951396069</v>
      </c>
      <c r="Q25" s="9"/>
    </row>
    <row r="26" spans="1:120" ht="15.75">
      <c r="A26" s="26" t="s">
        <v>39</v>
      </c>
      <c r="B26" s="27"/>
      <c r="C26" s="28"/>
      <c r="D26" s="29">
        <f t="shared" ref="D26:N26" si="8">SUM(D27:D27)</f>
        <v>64960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64960</v>
      </c>
      <c r="P26" s="41">
        <f t="shared" si="2"/>
        <v>33.588417786970012</v>
      </c>
      <c r="Q26" s="9"/>
    </row>
    <row r="27" spans="1:120" ht="15.75" thickBot="1">
      <c r="A27" s="12"/>
      <c r="B27" s="42">
        <v>572</v>
      </c>
      <c r="C27" s="19" t="s">
        <v>40</v>
      </c>
      <c r="D27" s="46">
        <v>64960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64960</v>
      </c>
      <c r="P27" s="47">
        <f t="shared" si="2"/>
        <v>33.588417786970012</v>
      </c>
      <c r="Q27" s="9"/>
    </row>
    <row r="28" spans="1:120" ht="16.5" thickBot="1">
      <c r="A28" s="13" t="s">
        <v>10</v>
      </c>
      <c r="B28" s="21"/>
      <c r="C28" s="20"/>
      <c r="D28" s="14">
        <f>SUM(D5,D12,D17,D20,D22,D24,D26)</f>
        <v>2726611</v>
      </c>
      <c r="E28" s="14">
        <f t="shared" ref="E28:N28" si="9">SUM(E5,E12,E17,E20,E22,E24,E26)</f>
        <v>596578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1"/>
        <v>3323189</v>
      </c>
      <c r="P28" s="35">
        <f t="shared" si="2"/>
        <v>1718.2983453981385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3" t="s">
        <v>92</v>
      </c>
      <c r="N30" s="163"/>
      <c r="O30" s="163"/>
      <c r="P30" s="39">
        <v>1934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1051867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1051867</v>
      </c>
      <c r="O5" s="30">
        <f t="shared" ref="O5:O26" si="2">(N5/O$28)</f>
        <v>564.30633047210301</v>
      </c>
      <c r="P5" s="6"/>
    </row>
    <row r="6" spans="1:133">
      <c r="A6" s="12"/>
      <c r="B6" s="42">
        <v>511</v>
      </c>
      <c r="C6" s="19" t="s">
        <v>19</v>
      </c>
      <c r="D6" s="46">
        <v>220059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220059</v>
      </c>
      <c r="O6" s="47">
        <f t="shared" si="2"/>
        <v>118.0574034334764</v>
      </c>
      <c r="P6" s="9"/>
    </row>
    <row r="7" spans="1:133">
      <c r="A7" s="12"/>
      <c r="B7" s="42">
        <v>512</v>
      </c>
      <c r="C7" s="19" t="s">
        <v>20</v>
      </c>
      <c r="D7" s="46">
        <v>137154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137154</v>
      </c>
      <c r="O7" s="47">
        <f t="shared" si="2"/>
        <v>73.580472103004297</v>
      </c>
      <c r="P7" s="9"/>
    </row>
    <row r="8" spans="1:133">
      <c r="A8" s="12"/>
      <c r="B8" s="42">
        <v>513</v>
      </c>
      <c r="C8" s="19" t="s">
        <v>21</v>
      </c>
      <c r="D8" s="46">
        <v>385140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385140</v>
      </c>
      <c r="O8" s="47">
        <f t="shared" si="2"/>
        <v>206.62017167381975</v>
      </c>
      <c r="P8" s="9"/>
    </row>
    <row r="9" spans="1:133">
      <c r="A9" s="12"/>
      <c r="B9" s="42">
        <v>514</v>
      </c>
      <c r="C9" s="19" t="s">
        <v>22</v>
      </c>
      <c r="D9" s="46">
        <v>117701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117701</v>
      </c>
      <c r="O9" s="47">
        <f t="shared" si="2"/>
        <v>63.144313304721031</v>
      </c>
      <c r="P9" s="9"/>
    </row>
    <row r="10" spans="1:133">
      <c r="A10" s="12"/>
      <c r="B10" s="42">
        <v>515</v>
      </c>
      <c r="C10" s="19" t="s">
        <v>23</v>
      </c>
      <c r="D10" s="46">
        <v>116049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116049</v>
      </c>
      <c r="O10" s="47">
        <f t="shared" si="2"/>
        <v>62.258047210300433</v>
      </c>
      <c r="P10" s="9"/>
    </row>
    <row r="11" spans="1:133">
      <c r="A11" s="12"/>
      <c r="B11" s="42">
        <v>519</v>
      </c>
      <c r="C11" s="19" t="s">
        <v>62</v>
      </c>
      <c r="D11" s="46">
        <v>75764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75764</v>
      </c>
      <c r="O11" s="47">
        <f t="shared" si="2"/>
        <v>40.645922746781117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932780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932780</v>
      </c>
      <c r="O12" s="41">
        <f t="shared" si="2"/>
        <v>500.41845493562232</v>
      </c>
      <c r="P12" s="10"/>
    </row>
    <row r="13" spans="1:133">
      <c r="A13" s="12"/>
      <c r="B13" s="42">
        <v>521</v>
      </c>
      <c r="C13" s="19" t="s">
        <v>27</v>
      </c>
      <c r="D13" s="46">
        <v>806563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806563</v>
      </c>
      <c r="O13" s="47">
        <f t="shared" si="2"/>
        <v>432.7054721030043</v>
      </c>
      <c r="P13" s="9"/>
    </row>
    <row r="14" spans="1:133">
      <c r="A14" s="12"/>
      <c r="B14" s="42">
        <v>522</v>
      </c>
      <c r="C14" s="19" t="s">
        <v>28</v>
      </c>
      <c r="D14" s="46">
        <v>27293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27293</v>
      </c>
      <c r="O14" s="47">
        <f t="shared" si="2"/>
        <v>14.642167381974248</v>
      </c>
      <c r="P14" s="9"/>
    </row>
    <row r="15" spans="1:133">
      <c r="A15" s="12"/>
      <c r="B15" s="42">
        <v>523</v>
      </c>
      <c r="C15" s="19" t="s">
        <v>85</v>
      </c>
      <c r="D15" s="46">
        <v>4453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4453</v>
      </c>
      <c r="O15" s="47">
        <f t="shared" si="2"/>
        <v>2.3889484978540771</v>
      </c>
      <c r="P15" s="9"/>
    </row>
    <row r="16" spans="1:133">
      <c r="A16" s="12"/>
      <c r="B16" s="42">
        <v>524</v>
      </c>
      <c r="C16" s="19" t="s">
        <v>29</v>
      </c>
      <c r="D16" s="46">
        <v>94471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94471</v>
      </c>
      <c r="O16" s="47">
        <f t="shared" si="2"/>
        <v>50.681866952789697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1317426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1317426</v>
      </c>
      <c r="O17" s="41">
        <f t="shared" si="2"/>
        <v>706.77360515021462</v>
      </c>
      <c r="P17" s="10"/>
    </row>
    <row r="18" spans="1:119">
      <c r="A18" s="12"/>
      <c r="B18" s="42">
        <v>534</v>
      </c>
      <c r="C18" s="19" t="s">
        <v>63</v>
      </c>
      <c r="D18" s="46">
        <v>1301703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1301703</v>
      </c>
      <c r="O18" s="47">
        <f t="shared" si="2"/>
        <v>698.33851931330469</v>
      </c>
      <c r="P18" s="9"/>
    </row>
    <row r="19" spans="1:119">
      <c r="A19" s="12"/>
      <c r="B19" s="42">
        <v>539</v>
      </c>
      <c r="C19" s="19" t="s">
        <v>34</v>
      </c>
      <c r="D19" s="46">
        <v>15723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15723</v>
      </c>
      <c r="O19" s="47">
        <f t="shared" si="2"/>
        <v>8.435085836909872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248220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248220</v>
      </c>
      <c r="O20" s="41">
        <f t="shared" si="2"/>
        <v>133.16523605150215</v>
      </c>
      <c r="P20" s="10"/>
    </row>
    <row r="21" spans="1:119">
      <c r="A21" s="12"/>
      <c r="B21" s="42">
        <v>541</v>
      </c>
      <c r="C21" s="19" t="s">
        <v>64</v>
      </c>
      <c r="D21" s="46">
        <v>248220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248220</v>
      </c>
      <c r="O21" s="47">
        <f t="shared" si="2"/>
        <v>133.16523605150215</v>
      </c>
      <c r="P21" s="9"/>
    </row>
    <row r="22" spans="1:119" ht="15.75">
      <c r="A22" s="26" t="s">
        <v>44</v>
      </c>
      <c r="B22" s="27"/>
      <c r="C22" s="28"/>
      <c r="D22" s="29">
        <f t="shared" ref="D22:M22" si="6">SUM(D23:D23)</f>
        <v>0</v>
      </c>
      <c r="E22" s="29">
        <f t="shared" si="6"/>
        <v>71684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71684</v>
      </c>
      <c r="O22" s="41">
        <f t="shared" si="2"/>
        <v>38.457081545064376</v>
      </c>
      <c r="P22" s="10"/>
    </row>
    <row r="23" spans="1:119">
      <c r="A23" s="43"/>
      <c r="B23" s="44">
        <v>552</v>
      </c>
      <c r="C23" s="45" t="s">
        <v>49</v>
      </c>
      <c r="D23" s="46">
        <v>0</v>
      </c>
      <c r="E23" s="46">
        <v>71684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71684</v>
      </c>
      <c r="O23" s="47">
        <f t="shared" si="2"/>
        <v>38.457081545064376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SUM(D25:D25)</f>
        <v>48105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48105</v>
      </c>
      <c r="O24" s="41">
        <f t="shared" si="2"/>
        <v>25.807403433476395</v>
      </c>
      <c r="P24" s="9"/>
    </row>
    <row r="25" spans="1:119" ht="15.75" thickBot="1">
      <c r="A25" s="12"/>
      <c r="B25" s="42">
        <v>572</v>
      </c>
      <c r="C25" s="19" t="s">
        <v>65</v>
      </c>
      <c r="D25" s="46">
        <v>48105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48105</v>
      </c>
      <c r="O25" s="47">
        <f t="shared" si="2"/>
        <v>25.807403433476395</v>
      </c>
      <c r="P25" s="9"/>
    </row>
    <row r="26" spans="1:119" ht="16.5" thickBot="1">
      <c r="A26" s="13" t="s">
        <v>10</v>
      </c>
      <c r="B26" s="21"/>
      <c r="C26" s="20"/>
      <c r="D26" s="14">
        <f>SUM(D5,D12,D17,D20,D22,D24)</f>
        <v>3598398</v>
      </c>
      <c r="E26" s="14">
        <f t="shared" ref="E26:M26" si="8">SUM(E5,E12,E17,E20,E22,E24)</f>
        <v>71684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3670082</v>
      </c>
      <c r="O26" s="35">
        <f t="shared" si="2"/>
        <v>1968.9281115879828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86</v>
      </c>
      <c r="M28" s="163"/>
      <c r="N28" s="163"/>
      <c r="O28" s="39">
        <v>1864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1008272</v>
      </c>
      <c r="E5" s="24">
        <f t="shared" si="0"/>
        <v>23328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348505</v>
      </c>
      <c r="L5" s="24">
        <f t="shared" si="0"/>
        <v>0</v>
      </c>
      <c r="M5" s="24">
        <f t="shared" si="0"/>
        <v>0</v>
      </c>
      <c r="N5" s="25">
        <f>SUM(D5:M5)</f>
        <v>1380105</v>
      </c>
      <c r="O5" s="30">
        <f t="shared" ref="O5:O34" si="1">(N5/O$36)</f>
        <v>762.48895027624314</v>
      </c>
      <c r="P5" s="6"/>
    </row>
    <row r="6" spans="1:133">
      <c r="A6" s="12"/>
      <c r="B6" s="42">
        <v>511</v>
      </c>
      <c r="C6" s="19" t="s">
        <v>19</v>
      </c>
      <c r="D6" s="46">
        <v>217693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217693</v>
      </c>
      <c r="O6" s="47">
        <f t="shared" si="1"/>
        <v>120.27237569060773</v>
      </c>
      <c r="P6" s="9"/>
    </row>
    <row r="7" spans="1:133">
      <c r="A7" s="12"/>
      <c r="B7" s="42">
        <v>512</v>
      </c>
      <c r="C7" s="19" t="s">
        <v>20</v>
      </c>
      <c r="D7" s="46">
        <v>137424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137424</v>
      </c>
      <c r="O7" s="47">
        <f t="shared" si="1"/>
        <v>75.924861878453044</v>
      </c>
      <c r="P7" s="9"/>
    </row>
    <row r="8" spans="1:133">
      <c r="A8" s="12"/>
      <c r="B8" s="42">
        <v>513</v>
      </c>
      <c r="C8" s="19" t="s">
        <v>21</v>
      </c>
      <c r="D8" s="46">
        <v>344724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344724</v>
      </c>
      <c r="O8" s="47">
        <f t="shared" si="1"/>
        <v>190.45524861878454</v>
      </c>
      <c r="P8" s="9"/>
    </row>
    <row r="9" spans="1:133">
      <c r="A9" s="12"/>
      <c r="B9" s="42">
        <v>514</v>
      </c>
      <c r="C9" s="19" t="s">
        <v>22</v>
      </c>
      <c r="D9" s="46">
        <v>109062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109062</v>
      </c>
      <c r="O9" s="47">
        <f t="shared" si="1"/>
        <v>60.255248618784528</v>
      </c>
      <c r="P9" s="9"/>
    </row>
    <row r="10" spans="1:133">
      <c r="A10" s="12"/>
      <c r="B10" s="42">
        <v>515</v>
      </c>
      <c r="C10" s="19" t="s">
        <v>23</v>
      </c>
      <c r="D10" s="46">
        <v>97556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97556</v>
      </c>
      <c r="O10" s="47">
        <f t="shared" si="1"/>
        <v>53.898342541436463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348505</v>
      </c>
      <c r="L11" s="46">
        <v>0</v>
      </c>
      <c r="M11" s="46">
        <v>0</v>
      </c>
      <c r="N11" s="46">
        <f t="shared" si="2"/>
        <v>348505</v>
      </c>
      <c r="O11" s="47">
        <f t="shared" si="1"/>
        <v>192.54419889502762</v>
      </c>
      <c r="P11" s="9"/>
    </row>
    <row r="12" spans="1:133">
      <c r="A12" s="12"/>
      <c r="B12" s="42">
        <v>519</v>
      </c>
      <c r="C12" s="19" t="s">
        <v>62</v>
      </c>
      <c r="D12" s="46">
        <v>101813</v>
      </c>
      <c r="E12" s="46">
        <v>23328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125141</v>
      </c>
      <c r="O12" s="47">
        <f t="shared" si="1"/>
        <v>69.138674033149172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1075984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1075984</v>
      </c>
      <c r="O13" s="41">
        <f t="shared" si="1"/>
        <v>594.46629834254145</v>
      </c>
      <c r="P13" s="10"/>
    </row>
    <row r="14" spans="1:133">
      <c r="A14" s="12"/>
      <c r="B14" s="42">
        <v>521</v>
      </c>
      <c r="C14" s="19" t="s">
        <v>27</v>
      </c>
      <c r="D14" s="46">
        <v>648068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648068</v>
      </c>
      <c r="O14" s="47">
        <f t="shared" si="1"/>
        <v>358.04861878453039</v>
      </c>
      <c r="P14" s="9"/>
    </row>
    <row r="15" spans="1:133">
      <c r="A15" s="12"/>
      <c r="B15" s="42">
        <v>522</v>
      </c>
      <c r="C15" s="19" t="s">
        <v>28</v>
      </c>
      <c r="D15" s="46">
        <v>252091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252091</v>
      </c>
      <c r="O15" s="47">
        <f t="shared" si="1"/>
        <v>139.2767955801105</v>
      </c>
      <c r="P15" s="9"/>
    </row>
    <row r="16" spans="1:133">
      <c r="A16" s="12"/>
      <c r="B16" s="42">
        <v>524</v>
      </c>
      <c r="C16" s="19" t="s">
        <v>29</v>
      </c>
      <c r="D16" s="46">
        <v>170564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170564</v>
      </c>
      <c r="O16" s="47">
        <f t="shared" si="1"/>
        <v>94.23425414364641</v>
      </c>
      <c r="P16" s="9"/>
    </row>
    <row r="17" spans="1:16">
      <c r="A17" s="12"/>
      <c r="B17" s="42">
        <v>529</v>
      </c>
      <c r="C17" s="19" t="s">
        <v>81</v>
      </c>
      <c r="D17" s="46">
        <v>5261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5261</v>
      </c>
      <c r="O17" s="47">
        <f t="shared" si="1"/>
        <v>2.9066298342541437</v>
      </c>
      <c r="P17" s="9"/>
    </row>
    <row r="18" spans="1:16" ht="15.75">
      <c r="A18" s="26" t="s">
        <v>30</v>
      </c>
      <c r="B18" s="27"/>
      <c r="C18" s="28"/>
      <c r="D18" s="29">
        <f t="shared" ref="D18:M18" si="5">SUM(D19:D21)</f>
        <v>168312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1501293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1669605</v>
      </c>
      <c r="O18" s="41">
        <f t="shared" si="1"/>
        <v>922.43370165745853</v>
      </c>
      <c r="P18" s="10"/>
    </row>
    <row r="19" spans="1:16">
      <c r="A19" s="12"/>
      <c r="B19" s="42">
        <v>533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798273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798273</v>
      </c>
      <c r="O19" s="47">
        <f t="shared" si="1"/>
        <v>441.03480662983424</v>
      </c>
      <c r="P19" s="9"/>
    </row>
    <row r="20" spans="1:16">
      <c r="A20" s="12"/>
      <c r="B20" s="42">
        <v>534</v>
      </c>
      <c r="C20" s="19" t="s">
        <v>63</v>
      </c>
      <c r="D20" s="46">
        <v>168312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168312</v>
      </c>
      <c r="O20" s="47">
        <f t="shared" si="1"/>
        <v>92.990055248618788</v>
      </c>
      <c r="P20" s="9"/>
    </row>
    <row r="21" spans="1:16">
      <c r="A21" s="12"/>
      <c r="B21" s="42">
        <v>535</v>
      </c>
      <c r="C21" s="19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703020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703020</v>
      </c>
      <c r="O21" s="47">
        <f t="shared" si="1"/>
        <v>388.40883977900552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SUM(D23:D23)</f>
        <v>341909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341909</v>
      </c>
      <c r="O22" s="41">
        <f t="shared" si="1"/>
        <v>188.9</v>
      </c>
      <c r="P22" s="10"/>
    </row>
    <row r="23" spans="1:16">
      <c r="A23" s="12"/>
      <c r="B23" s="42">
        <v>541</v>
      </c>
      <c r="C23" s="19" t="s">
        <v>64</v>
      </c>
      <c r="D23" s="46">
        <v>341909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341909</v>
      </c>
      <c r="O23" s="47">
        <f t="shared" si="1"/>
        <v>188.9</v>
      </c>
      <c r="P23" s="9"/>
    </row>
    <row r="24" spans="1:16" ht="15.75">
      <c r="A24" s="26" t="s">
        <v>44</v>
      </c>
      <c r="B24" s="27"/>
      <c r="C24" s="28"/>
      <c r="D24" s="29">
        <f t="shared" ref="D24:M24" si="7">SUM(D25:D25)</f>
        <v>23328</v>
      </c>
      <c r="E24" s="29">
        <f t="shared" si="7"/>
        <v>20596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43924</v>
      </c>
      <c r="O24" s="41">
        <f t="shared" si="1"/>
        <v>24.267403314917129</v>
      </c>
      <c r="P24" s="10"/>
    </row>
    <row r="25" spans="1:16">
      <c r="A25" s="43"/>
      <c r="B25" s="44">
        <v>552</v>
      </c>
      <c r="C25" s="45" t="s">
        <v>49</v>
      </c>
      <c r="D25" s="46">
        <v>23328</v>
      </c>
      <c r="E25" s="46">
        <v>20596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43924</v>
      </c>
      <c r="O25" s="47">
        <f t="shared" si="1"/>
        <v>24.267403314917129</v>
      </c>
      <c r="P25" s="9"/>
    </row>
    <row r="26" spans="1:16" ht="15.75">
      <c r="A26" s="26" t="s">
        <v>37</v>
      </c>
      <c r="B26" s="27"/>
      <c r="C26" s="28"/>
      <c r="D26" s="29">
        <f t="shared" ref="D26:M26" si="8">SUM(D27:D27)</f>
        <v>24082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24082</v>
      </c>
      <c r="O26" s="41">
        <f t="shared" si="1"/>
        <v>13.304972375690607</v>
      </c>
      <c r="P26" s="10"/>
    </row>
    <row r="27" spans="1:16">
      <c r="A27" s="12"/>
      <c r="B27" s="42">
        <v>569</v>
      </c>
      <c r="C27" s="19" t="s">
        <v>38</v>
      </c>
      <c r="D27" s="46">
        <v>24082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24082</v>
      </c>
      <c r="O27" s="47">
        <f t="shared" si="1"/>
        <v>13.304972375690607</v>
      </c>
      <c r="P27" s="9"/>
    </row>
    <row r="28" spans="1:16" ht="15.75">
      <c r="A28" s="26" t="s">
        <v>39</v>
      </c>
      <c r="B28" s="27"/>
      <c r="C28" s="28"/>
      <c r="D28" s="29">
        <f t="shared" ref="D28:M28" si="9">SUM(D29:D29)</f>
        <v>43943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43943</v>
      </c>
      <c r="O28" s="41">
        <f t="shared" si="1"/>
        <v>24.277900552486187</v>
      </c>
      <c r="P28" s="9"/>
    </row>
    <row r="29" spans="1:16">
      <c r="A29" s="12"/>
      <c r="B29" s="42">
        <v>572</v>
      </c>
      <c r="C29" s="19" t="s">
        <v>65</v>
      </c>
      <c r="D29" s="46">
        <v>43943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43943</v>
      </c>
      <c r="O29" s="47">
        <f t="shared" si="1"/>
        <v>24.277900552486187</v>
      </c>
      <c r="P29" s="9"/>
    </row>
    <row r="30" spans="1:16" ht="15.75">
      <c r="A30" s="26" t="s">
        <v>66</v>
      </c>
      <c r="B30" s="27"/>
      <c r="C30" s="28"/>
      <c r="D30" s="29">
        <f t="shared" ref="D30:M30" si="10">SUM(D31:D33)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14424286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4"/>
        <v>14424286</v>
      </c>
      <c r="O30" s="41">
        <f t="shared" si="1"/>
        <v>7969.218784530387</v>
      </c>
      <c r="P30" s="9"/>
    </row>
    <row r="31" spans="1:16">
      <c r="A31" s="12"/>
      <c r="B31" s="42">
        <v>581</v>
      </c>
      <c r="C31" s="19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2834993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2834993</v>
      </c>
      <c r="O31" s="47">
        <f t="shared" si="1"/>
        <v>1566.2944751381215</v>
      </c>
      <c r="P31" s="9"/>
    </row>
    <row r="32" spans="1:16">
      <c r="A32" s="12"/>
      <c r="B32" s="42">
        <v>591</v>
      </c>
      <c r="C32" s="19" t="s">
        <v>82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155316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155316</v>
      </c>
      <c r="O32" s="47">
        <f t="shared" si="1"/>
        <v>85.809944751381209</v>
      </c>
      <c r="P32" s="9"/>
    </row>
    <row r="33" spans="1:119" ht="15.75" thickBot="1">
      <c r="A33" s="12"/>
      <c r="B33" s="42">
        <v>592</v>
      </c>
      <c r="C33" s="19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11433977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11433977</v>
      </c>
      <c r="O33" s="47">
        <f t="shared" si="1"/>
        <v>6317.1143646408837</v>
      </c>
      <c r="P33" s="9"/>
    </row>
    <row r="34" spans="1:119" ht="16.5" thickBot="1">
      <c r="A34" s="13" t="s">
        <v>10</v>
      </c>
      <c r="B34" s="21"/>
      <c r="C34" s="20"/>
      <c r="D34" s="14">
        <f t="shared" ref="D34:M34" si="11">SUM(D5,D13,D18,D22,D24,D26,D28,D30)</f>
        <v>2685830</v>
      </c>
      <c r="E34" s="14">
        <f t="shared" si="11"/>
        <v>43924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15925579</v>
      </c>
      <c r="J34" s="14">
        <f t="shared" si="11"/>
        <v>0</v>
      </c>
      <c r="K34" s="14">
        <f t="shared" si="11"/>
        <v>348505</v>
      </c>
      <c r="L34" s="14">
        <f t="shared" si="11"/>
        <v>0</v>
      </c>
      <c r="M34" s="14">
        <f t="shared" si="11"/>
        <v>0</v>
      </c>
      <c r="N34" s="14">
        <f t="shared" si="4"/>
        <v>19003838</v>
      </c>
      <c r="O34" s="35">
        <f t="shared" si="1"/>
        <v>10499.358011049724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83</v>
      </c>
      <c r="M36" s="163"/>
      <c r="N36" s="163"/>
      <c r="O36" s="39">
        <v>1810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964125</v>
      </c>
      <c r="E5" s="24">
        <f t="shared" si="0"/>
        <v>76387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475969</v>
      </c>
      <c r="L5" s="24">
        <f t="shared" si="0"/>
        <v>0</v>
      </c>
      <c r="M5" s="24">
        <f t="shared" si="0"/>
        <v>0</v>
      </c>
      <c r="N5" s="25">
        <f>SUM(D5:M5)</f>
        <v>1516481</v>
      </c>
      <c r="O5" s="30">
        <f t="shared" ref="O5:O28" si="1">(N5/O$30)</f>
        <v>840.15567867036009</v>
      </c>
      <c r="P5" s="6"/>
    </row>
    <row r="6" spans="1:133">
      <c r="A6" s="12"/>
      <c r="B6" s="42">
        <v>511</v>
      </c>
      <c r="C6" s="19" t="s">
        <v>19</v>
      </c>
      <c r="D6" s="46">
        <v>203483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203483</v>
      </c>
      <c r="O6" s="47">
        <f t="shared" si="1"/>
        <v>112.73296398891966</v>
      </c>
      <c r="P6" s="9"/>
    </row>
    <row r="7" spans="1:133">
      <c r="A7" s="12"/>
      <c r="B7" s="42">
        <v>512</v>
      </c>
      <c r="C7" s="19" t="s">
        <v>20</v>
      </c>
      <c r="D7" s="46">
        <v>126077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126077</v>
      </c>
      <c r="O7" s="47">
        <f t="shared" si="1"/>
        <v>69.848753462603881</v>
      </c>
      <c r="P7" s="9"/>
    </row>
    <row r="8" spans="1:133">
      <c r="A8" s="12"/>
      <c r="B8" s="42">
        <v>513</v>
      </c>
      <c r="C8" s="19" t="s">
        <v>21</v>
      </c>
      <c r="D8" s="46">
        <v>354006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354006</v>
      </c>
      <c r="O8" s="47">
        <f t="shared" si="1"/>
        <v>196.1252077562327</v>
      </c>
      <c r="P8" s="9"/>
    </row>
    <row r="9" spans="1:133">
      <c r="A9" s="12"/>
      <c r="B9" s="42">
        <v>514</v>
      </c>
      <c r="C9" s="19" t="s">
        <v>22</v>
      </c>
      <c r="D9" s="46">
        <v>133814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133814</v>
      </c>
      <c r="O9" s="47">
        <f t="shared" si="1"/>
        <v>74.135180055401662</v>
      </c>
      <c r="P9" s="9"/>
    </row>
    <row r="10" spans="1:133">
      <c r="A10" s="12"/>
      <c r="B10" s="42">
        <v>515</v>
      </c>
      <c r="C10" s="19" t="s">
        <v>23</v>
      </c>
      <c r="D10" s="46">
        <v>53995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53995</v>
      </c>
      <c r="O10" s="47">
        <f t="shared" si="1"/>
        <v>29.914127423822716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475969</v>
      </c>
      <c r="L11" s="46">
        <v>0</v>
      </c>
      <c r="M11" s="46">
        <v>0</v>
      </c>
      <c r="N11" s="46">
        <f t="shared" si="2"/>
        <v>475969</v>
      </c>
      <c r="O11" s="47">
        <f t="shared" si="1"/>
        <v>263.69473684210527</v>
      </c>
      <c r="P11" s="9"/>
    </row>
    <row r="12" spans="1:133">
      <c r="A12" s="12"/>
      <c r="B12" s="42">
        <v>519</v>
      </c>
      <c r="C12" s="19" t="s">
        <v>62</v>
      </c>
      <c r="D12" s="46">
        <v>92750</v>
      </c>
      <c r="E12" s="46">
        <v>76387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169137</v>
      </c>
      <c r="O12" s="47">
        <f t="shared" si="1"/>
        <v>93.704709141274236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1423961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1423961</v>
      </c>
      <c r="O13" s="41">
        <f t="shared" si="1"/>
        <v>788.89806094182825</v>
      </c>
      <c r="P13" s="10"/>
    </row>
    <row r="14" spans="1:133">
      <c r="A14" s="12"/>
      <c r="B14" s="42">
        <v>521</v>
      </c>
      <c r="C14" s="19" t="s">
        <v>27</v>
      </c>
      <c r="D14" s="46">
        <v>575993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575993</v>
      </c>
      <c r="O14" s="47">
        <f t="shared" si="1"/>
        <v>319.10969529085872</v>
      </c>
      <c r="P14" s="9"/>
    </row>
    <row r="15" spans="1:133">
      <c r="A15" s="12"/>
      <c r="B15" s="42">
        <v>522</v>
      </c>
      <c r="C15" s="19" t="s">
        <v>28</v>
      </c>
      <c r="D15" s="46">
        <v>666682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666682</v>
      </c>
      <c r="O15" s="47">
        <f t="shared" si="1"/>
        <v>369.35290858725762</v>
      </c>
      <c r="P15" s="9"/>
    </row>
    <row r="16" spans="1:133">
      <c r="A16" s="12"/>
      <c r="B16" s="42">
        <v>524</v>
      </c>
      <c r="C16" s="19" t="s">
        <v>29</v>
      </c>
      <c r="D16" s="46">
        <v>181286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181286</v>
      </c>
      <c r="O16" s="47">
        <f t="shared" si="1"/>
        <v>100.43545706371191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165985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3017904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3183889</v>
      </c>
      <c r="O17" s="41">
        <f t="shared" si="1"/>
        <v>1763.9274238227147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1042464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1042464</v>
      </c>
      <c r="O18" s="47">
        <f t="shared" si="1"/>
        <v>577.54238227146811</v>
      </c>
      <c r="P18" s="9"/>
    </row>
    <row r="19" spans="1:119">
      <c r="A19" s="12"/>
      <c r="B19" s="42">
        <v>534</v>
      </c>
      <c r="C19" s="19" t="s">
        <v>63</v>
      </c>
      <c r="D19" s="46">
        <v>151046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151046</v>
      </c>
      <c r="O19" s="47">
        <f t="shared" si="1"/>
        <v>83.681994459833788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1975440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1975440</v>
      </c>
      <c r="O20" s="47">
        <f t="shared" si="1"/>
        <v>1094.426592797784</v>
      </c>
      <c r="P20" s="9"/>
    </row>
    <row r="21" spans="1:119">
      <c r="A21" s="12"/>
      <c r="B21" s="42">
        <v>539</v>
      </c>
      <c r="C21" s="19" t="s">
        <v>34</v>
      </c>
      <c r="D21" s="46">
        <v>14939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14939</v>
      </c>
      <c r="O21" s="47">
        <f t="shared" si="1"/>
        <v>8.2764542936288095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367156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367156</v>
      </c>
      <c r="O22" s="41">
        <f t="shared" si="1"/>
        <v>203.41052631578947</v>
      </c>
      <c r="P22" s="10"/>
    </row>
    <row r="23" spans="1:119">
      <c r="A23" s="12"/>
      <c r="B23" s="42">
        <v>541</v>
      </c>
      <c r="C23" s="19" t="s">
        <v>64</v>
      </c>
      <c r="D23" s="46">
        <v>367156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367156</v>
      </c>
      <c r="O23" s="47">
        <f t="shared" si="1"/>
        <v>203.41052631578947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5802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5802</v>
      </c>
      <c r="O24" s="41">
        <f t="shared" si="1"/>
        <v>3.2144044321329641</v>
      </c>
      <c r="P24" s="10"/>
    </row>
    <row r="25" spans="1:119">
      <c r="A25" s="12"/>
      <c r="B25" s="42">
        <v>569</v>
      </c>
      <c r="C25" s="19" t="s">
        <v>38</v>
      </c>
      <c r="D25" s="46">
        <v>5802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5802</v>
      </c>
      <c r="O25" s="47">
        <f t="shared" si="1"/>
        <v>3.2144044321329641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151104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151104</v>
      </c>
      <c r="O26" s="41">
        <f t="shared" si="1"/>
        <v>83.714127423822717</v>
      </c>
      <c r="P26" s="9"/>
    </row>
    <row r="27" spans="1:119" ht="15.75" thickBot="1">
      <c r="A27" s="12"/>
      <c r="B27" s="42">
        <v>572</v>
      </c>
      <c r="C27" s="19" t="s">
        <v>65</v>
      </c>
      <c r="D27" s="46">
        <v>151104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151104</v>
      </c>
      <c r="O27" s="47">
        <f t="shared" si="1"/>
        <v>83.714127423822717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3078133</v>
      </c>
      <c r="E28" s="14">
        <f t="shared" ref="E28:M28" si="9">SUM(E5,E13,E17,E22,E24,E26)</f>
        <v>76387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3017904</v>
      </c>
      <c r="J28" s="14">
        <f t="shared" si="9"/>
        <v>0</v>
      </c>
      <c r="K28" s="14">
        <f t="shared" si="9"/>
        <v>475969</v>
      </c>
      <c r="L28" s="14">
        <f t="shared" si="9"/>
        <v>0</v>
      </c>
      <c r="M28" s="14">
        <f t="shared" si="9"/>
        <v>0</v>
      </c>
      <c r="N28" s="14">
        <f t="shared" si="4"/>
        <v>6648393</v>
      </c>
      <c r="O28" s="35">
        <f t="shared" si="1"/>
        <v>3683.3202216066484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79</v>
      </c>
      <c r="M30" s="163"/>
      <c r="N30" s="163"/>
      <c r="O30" s="39">
        <v>1805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981549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91699</v>
      </c>
      <c r="L5" s="24">
        <f t="shared" si="0"/>
        <v>0</v>
      </c>
      <c r="M5" s="24">
        <f t="shared" si="0"/>
        <v>0</v>
      </c>
      <c r="N5" s="25">
        <f>SUM(D5:M5)</f>
        <v>1073248</v>
      </c>
      <c r="O5" s="30">
        <f t="shared" ref="O5:O30" si="1">(N5/O$32)</f>
        <v>594.5972299168975</v>
      </c>
      <c r="P5" s="6"/>
    </row>
    <row r="6" spans="1:133">
      <c r="A6" s="12"/>
      <c r="B6" s="42">
        <v>511</v>
      </c>
      <c r="C6" s="19" t="s">
        <v>19</v>
      </c>
      <c r="D6" s="46">
        <v>26609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26609</v>
      </c>
      <c r="O6" s="47">
        <f t="shared" si="1"/>
        <v>14.741828254847645</v>
      </c>
      <c r="P6" s="9"/>
    </row>
    <row r="7" spans="1:133">
      <c r="A7" s="12"/>
      <c r="B7" s="42">
        <v>512</v>
      </c>
      <c r="C7" s="19" t="s">
        <v>20</v>
      </c>
      <c r="D7" s="46">
        <v>55811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55811</v>
      </c>
      <c r="O7" s="47">
        <f t="shared" si="1"/>
        <v>30.920221606648198</v>
      </c>
      <c r="P7" s="9"/>
    </row>
    <row r="8" spans="1:133">
      <c r="A8" s="12"/>
      <c r="B8" s="42">
        <v>513</v>
      </c>
      <c r="C8" s="19" t="s">
        <v>21</v>
      </c>
      <c r="D8" s="46">
        <v>417973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417973</v>
      </c>
      <c r="O8" s="47">
        <f t="shared" si="1"/>
        <v>231.56398891966759</v>
      </c>
      <c r="P8" s="9"/>
    </row>
    <row r="9" spans="1:133">
      <c r="A9" s="12"/>
      <c r="B9" s="42">
        <v>514</v>
      </c>
      <c r="C9" s="19" t="s">
        <v>22</v>
      </c>
      <c r="D9" s="46">
        <v>121640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121640</v>
      </c>
      <c r="O9" s="47">
        <f t="shared" si="1"/>
        <v>67.390581717451525</v>
      </c>
      <c r="P9" s="9"/>
    </row>
    <row r="10" spans="1:133">
      <c r="A10" s="12"/>
      <c r="B10" s="42">
        <v>515</v>
      </c>
      <c r="C10" s="19" t="s">
        <v>23</v>
      </c>
      <c r="D10" s="46">
        <v>87831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87831</v>
      </c>
      <c r="O10" s="47">
        <f t="shared" si="1"/>
        <v>48.659833795013853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91699</v>
      </c>
      <c r="L11" s="46">
        <v>0</v>
      </c>
      <c r="M11" s="46">
        <v>0</v>
      </c>
      <c r="N11" s="46">
        <f t="shared" si="2"/>
        <v>91699</v>
      </c>
      <c r="O11" s="47">
        <f t="shared" si="1"/>
        <v>50.802770083102494</v>
      </c>
      <c r="P11" s="9"/>
    </row>
    <row r="12" spans="1:133">
      <c r="A12" s="12"/>
      <c r="B12" s="42">
        <v>519</v>
      </c>
      <c r="C12" s="19" t="s">
        <v>62</v>
      </c>
      <c r="D12" s="46">
        <v>271685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271685</v>
      </c>
      <c r="O12" s="47">
        <f t="shared" si="1"/>
        <v>150.5180055401662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1120356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1120356</v>
      </c>
      <c r="O13" s="41">
        <f t="shared" si="1"/>
        <v>620.69584487534621</v>
      </c>
      <c r="P13" s="10"/>
    </row>
    <row r="14" spans="1:133">
      <c r="A14" s="12"/>
      <c r="B14" s="42">
        <v>521</v>
      </c>
      <c r="C14" s="19" t="s">
        <v>27</v>
      </c>
      <c r="D14" s="46">
        <v>736065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736065</v>
      </c>
      <c r="O14" s="47">
        <f t="shared" si="1"/>
        <v>407.79224376731304</v>
      </c>
      <c r="P14" s="9"/>
    </row>
    <row r="15" spans="1:133">
      <c r="A15" s="12"/>
      <c r="B15" s="42">
        <v>522</v>
      </c>
      <c r="C15" s="19" t="s">
        <v>28</v>
      </c>
      <c r="D15" s="46">
        <v>290556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290556</v>
      </c>
      <c r="O15" s="47">
        <f t="shared" si="1"/>
        <v>160.97285318559557</v>
      </c>
      <c r="P15" s="9"/>
    </row>
    <row r="16" spans="1:133">
      <c r="A16" s="12"/>
      <c r="B16" s="42">
        <v>524</v>
      </c>
      <c r="C16" s="19" t="s">
        <v>29</v>
      </c>
      <c r="D16" s="46">
        <v>93735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93735</v>
      </c>
      <c r="O16" s="47">
        <f t="shared" si="1"/>
        <v>51.930747922437675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212442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3194900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3407342</v>
      </c>
      <c r="O17" s="41">
        <f t="shared" si="1"/>
        <v>1887.7240997229917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1095356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1095356</v>
      </c>
      <c r="O18" s="47">
        <f t="shared" si="1"/>
        <v>606.84542936288085</v>
      </c>
      <c r="P18" s="9"/>
    </row>
    <row r="19" spans="1:119">
      <c r="A19" s="12"/>
      <c r="B19" s="42">
        <v>534</v>
      </c>
      <c r="C19" s="19" t="s">
        <v>63</v>
      </c>
      <c r="D19" s="46">
        <v>157985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157985</v>
      </c>
      <c r="O19" s="47">
        <f t="shared" si="1"/>
        <v>87.526315789473685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2099544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2099544</v>
      </c>
      <c r="O20" s="47">
        <f t="shared" si="1"/>
        <v>1163.1822714681441</v>
      </c>
      <c r="P20" s="9"/>
    </row>
    <row r="21" spans="1:119">
      <c r="A21" s="12"/>
      <c r="B21" s="42">
        <v>539</v>
      </c>
      <c r="C21" s="19" t="s">
        <v>34</v>
      </c>
      <c r="D21" s="46">
        <v>54457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54457</v>
      </c>
      <c r="O21" s="47">
        <f t="shared" si="1"/>
        <v>30.170083102493074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265970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265970</v>
      </c>
      <c r="O22" s="41">
        <f t="shared" si="1"/>
        <v>147.35180055401662</v>
      </c>
      <c r="P22" s="10"/>
    </row>
    <row r="23" spans="1:119">
      <c r="A23" s="12"/>
      <c r="B23" s="42">
        <v>541</v>
      </c>
      <c r="C23" s="19" t="s">
        <v>64</v>
      </c>
      <c r="D23" s="46">
        <v>265970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265970</v>
      </c>
      <c r="O23" s="47">
        <f t="shared" si="1"/>
        <v>147.35180055401662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60438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60438</v>
      </c>
      <c r="O24" s="41">
        <f t="shared" si="1"/>
        <v>33.483656509695294</v>
      </c>
      <c r="P24" s="10"/>
    </row>
    <row r="25" spans="1:119">
      <c r="A25" s="43"/>
      <c r="B25" s="44">
        <v>552</v>
      </c>
      <c r="C25" s="45" t="s">
        <v>49</v>
      </c>
      <c r="D25" s="46">
        <v>0</v>
      </c>
      <c r="E25" s="46">
        <v>60438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60438</v>
      </c>
      <c r="O25" s="47">
        <f t="shared" si="1"/>
        <v>33.483656509695294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6138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6138</v>
      </c>
      <c r="O26" s="41">
        <f t="shared" si="1"/>
        <v>3.4005540166204988</v>
      </c>
      <c r="P26" s="10"/>
    </row>
    <row r="27" spans="1:119">
      <c r="A27" s="12"/>
      <c r="B27" s="42">
        <v>569</v>
      </c>
      <c r="C27" s="19" t="s">
        <v>38</v>
      </c>
      <c r="D27" s="46">
        <v>6138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6138</v>
      </c>
      <c r="O27" s="47">
        <f t="shared" si="1"/>
        <v>3.4005540166204988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40528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40528</v>
      </c>
      <c r="O28" s="41">
        <f t="shared" si="1"/>
        <v>22.453185595567867</v>
      </c>
      <c r="P28" s="9"/>
    </row>
    <row r="29" spans="1:119" ht="15.75" thickBot="1">
      <c r="A29" s="12"/>
      <c r="B29" s="42">
        <v>572</v>
      </c>
      <c r="C29" s="19" t="s">
        <v>65</v>
      </c>
      <c r="D29" s="46">
        <v>40528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40528</v>
      </c>
      <c r="O29" s="47">
        <f t="shared" si="1"/>
        <v>22.453185595567867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2626983</v>
      </c>
      <c r="E30" s="14">
        <f t="shared" ref="E30:M30" si="10">SUM(E5,E13,E17,E22,E24,E26,E28)</f>
        <v>60438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3194900</v>
      </c>
      <c r="J30" s="14">
        <f t="shared" si="10"/>
        <v>0</v>
      </c>
      <c r="K30" s="14">
        <f t="shared" si="10"/>
        <v>91699</v>
      </c>
      <c r="L30" s="14">
        <f t="shared" si="10"/>
        <v>0</v>
      </c>
      <c r="M30" s="14">
        <f t="shared" si="10"/>
        <v>0</v>
      </c>
      <c r="N30" s="14">
        <f t="shared" si="4"/>
        <v>5974020</v>
      </c>
      <c r="O30" s="35">
        <f t="shared" si="1"/>
        <v>3309.7063711911355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77</v>
      </c>
      <c r="M32" s="163"/>
      <c r="N32" s="163"/>
      <c r="O32" s="39">
        <v>1805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1042742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64343</v>
      </c>
      <c r="L5" s="24">
        <f t="shared" si="0"/>
        <v>0</v>
      </c>
      <c r="M5" s="24">
        <f t="shared" si="0"/>
        <v>0</v>
      </c>
      <c r="N5" s="25">
        <f>SUM(D5:M5)</f>
        <v>1107085</v>
      </c>
      <c r="O5" s="30">
        <f t="shared" ref="O5:O30" si="1">(N5/O$32)</f>
        <v>626.17929864253392</v>
      </c>
      <c r="P5" s="6"/>
    </row>
    <row r="6" spans="1:133">
      <c r="A6" s="12"/>
      <c r="B6" s="42">
        <v>511</v>
      </c>
      <c r="C6" s="19" t="s">
        <v>19</v>
      </c>
      <c r="D6" s="46">
        <v>20380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20380</v>
      </c>
      <c r="O6" s="47">
        <f t="shared" si="1"/>
        <v>11.527149321266968</v>
      </c>
      <c r="P6" s="9"/>
    </row>
    <row r="7" spans="1:133">
      <c r="A7" s="12"/>
      <c r="B7" s="42">
        <v>512</v>
      </c>
      <c r="C7" s="19" t="s">
        <v>20</v>
      </c>
      <c r="D7" s="46">
        <v>131678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131678</v>
      </c>
      <c r="O7" s="47">
        <f t="shared" si="1"/>
        <v>74.478506787330318</v>
      </c>
      <c r="P7" s="9"/>
    </row>
    <row r="8" spans="1:133">
      <c r="A8" s="12"/>
      <c r="B8" s="42">
        <v>513</v>
      </c>
      <c r="C8" s="19" t="s">
        <v>21</v>
      </c>
      <c r="D8" s="46">
        <v>412703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412703</v>
      </c>
      <c r="O8" s="47">
        <f t="shared" si="1"/>
        <v>233.42929864253395</v>
      </c>
      <c r="P8" s="9"/>
    </row>
    <row r="9" spans="1:133">
      <c r="A9" s="12"/>
      <c r="B9" s="42">
        <v>514</v>
      </c>
      <c r="C9" s="19" t="s">
        <v>22</v>
      </c>
      <c r="D9" s="46">
        <v>105815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105815</v>
      </c>
      <c r="O9" s="47">
        <f t="shared" si="1"/>
        <v>59.850113122171948</v>
      </c>
      <c r="P9" s="9"/>
    </row>
    <row r="10" spans="1:133">
      <c r="A10" s="12"/>
      <c r="B10" s="42">
        <v>515</v>
      </c>
      <c r="C10" s="19" t="s">
        <v>23</v>
      </c>
      <c r="D10" s="46">
        <v>110435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110435</v>
      </c>
      <c r="O10" s="47">
        <f t="shared" si="1"/>
        <v>62.463235294117645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64343</v>
      </c>
      <c r="L11" s="46">
        <v>0</v>
      </c>
      <c r="M11" s="46">
        <v>0</v>
      </c>
      <c r="N11" s="46">
        <f t="shared" si="2"/>
        <v>64343</v>
      </c>
      <c r="O11" s="47">
        <f t="shared" si="1"/>
        <v>36.393099547511312</v>
      </c>
      <c r="P11" s="9"/>
    </row>
    <row r="12" spans="1:133">
      <c r="A12" s="12"/>
      <c r="B12" s="42">
        <v>519</v>
      </c>
      <c r="C12" s="19" t="s">
        <v>62</v>
      </c>
      <c r="D12" s="46">
        <v>261731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261731</v>
      </c>
      <c r="O12" s="47">
        <f t="shared" si="1"/>
        <v>148.03789592760182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934870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934870</v>
      </c>
      <c r="O13" s="41">
        <f t="shared" si="1"/>
        <v>528.77262443438917</v>
      </c>
      <c r="P13" s="10"/>
    </row>
    <row r="14" spans="1:133">
      <c r="A14" s="12"/>
      <c r="B14" s="42">
        <v>521</v>
      </c>
      <c r="C14" s="19" t="s">
        <v>27</v>
      </c>
      <c r="D14" s="46">
        <v>490881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490881</v>
      </c>
      <c r="O14" s="47">
        <f t="shared" si="1"/>
        <v>277.64762443438912</v>
      </c>
      <c r="P14" s="9"/>
    </row>
    <row r="15" spans="1:133">
      <c r="A15" s="12"/>
      <c r="B15" s="42">
        <v>522</v>
      </c>
      <c r="C15" s="19" t="s">
        <v>28</v>
      </c>
      <c r="D15" s="46">
        <v>328348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328348</v>
      </c>
      <c r="O15" s="47">
        <f t="shared" si="1"/>
        <v>185.71719457013575</v>
      </c>
      <c r="P15" s="9"/>
    </row>
    <row r="16" spans="1:133">
      <c r="A16" s="12"/>
      <c r="B16" s="42">
        <v>524</v>
      </c>
      <c r="C16" s="19" t="s">
        <v>29</v>
      </c>
      <c r="D16" s="46">
        <v>115641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115641</v>
      </c>
      <c r="O16" s="47">
        <f t="shared" si="1"/>
        <v>65.407805429864254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175829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2945130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3120959</v>
      </c>
      <c r="O17" s="41">
        <f t="shared" si="1"/>
        <v>1765.2483031674208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967420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967420</v>
      </c>
      <c r="O18" s="47">
        <f t="shared" si="1"/>
        <v>547.18325791855204</v>
      </c>
      <c r="P18" s="9"/>
    </row>
    <row r="19" spans="1:119">
      <c r="A19" s="12"/>
      <c r="B19" s="42">
        <v>534</v>
      </c>
      <c r="C19" s="19" t="s">
        <v>63</v>
      </c>
      <c r="D19" s="46">
        <v>154812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154812</v>
      </c>
      <c r="O19" s="47">
        <f t="shared" si="1"/>
        <v>87.5633484162896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1977710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1977710</v>
      </c>
      <c r="O20" s="47">
        <f t="shared" si="1"/>
        <v>1118.6142533936652</v>
      </c>
      <c r="P20" s="9"/>
    </row>
    <row r="21" spans="1:119">
      <c r="A21" s="12"/>
      <c r="B21" s="42">
        <v>539</v>
      </c>
      <c r="C21" s="19" t="s">
        <v>34</v>
      </c>
      <c r="D21" s="46">
        <v>21017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21017</v>
      </c>
      <c r="O21" s="47">
        <f t="shared" si="1"/>
        <v>11.887443438914028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228896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228896</v>
      </c>
      <c r="O22" s="41">
        <f t="shared" si="1"/>
        <v>129.4660633484163</v>
      </c>
      <c r="P22" s="10"/>
    </row>
    <row r="23" spans="1:119">
      <c r="A23" s="12"/>
      <c r="B23" s="42">
        <v>541</v>
      </c>
      <c r="C23" s="19" t="s">
        <v>64</v>
      </c>
      <c r="D23" s="46">
        <v>228896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228896</v>
      </c>
      <c r="O23" s="47">
        <f t="shared" si="1"/>
        <v>129.4660633484163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38491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38491</v>
      </c>
      <c r="O24" s="41">
        <f t="shared" si="1"/>
        <v>21.770927601809955</v>
      </c>
      <c r="P24" s="10"/>
    </row>
    <row r="25" spans="1:119">
      <c r="A25" s="43"/>
      <c r="B25" s="44">
        <v>552</v>
      </c>
      <c r="C25" s="45" t="s">
        <v>49</v>
      </c>
      <c r="D25" s="46">
        <v>0</v>
      </c>
      <c r="E25" s="46">
        <v>38491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38491</v>
      </c>
      <c r="O25" s="47">
        <f t="shared" si="1"/>
        <v>21.770927601809955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12667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12667</v>
      </c>
      <c r="O26" s="41">
        <f t="shared" si="1"/>
        <v>7.1645927601809953</v>
      </c>
      <c r="P26" s="10"/>
    </row>
    <row r="27" spans="1:119">
      <c r="A27" s="12"/>
      <c r="B27" s="42">
        <v>569</v>
      </c>
      <c r="C27" s="19" t="s">
        <v>38</v>
      </c>
      <c r="D27" s="46">
        <v>12667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12667</v>
      </c>
      <c r="O27" s="47">
        <f t="shared" si="1"/>
        <v>7.1645927601809953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59401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59401</v>
      </c>
      <c r="O28" s="41">
        <f t="shared" si="1"/>
        <v>33.597850678733032</v>
      </c>
      <c r="P28" s="9"/>
    </row>
    <row r="29" spans="1:119" ht="15.75" thickBot="1">
      <c r="A29" s="12"/>
      <c r="B29" s="42">
        <v>572</v>
      </c>
      <c r="C29" s="19" t="s">
        <v>65</v>
      </c>
      <c r="D29" s="46">
        <v>59401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59401</v>
      </c>
      <c r="O29" s="47">
        <f t="shared" si="1"/>
        <v>33.597850678733032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2454405</v>
      </c>
      <c r="E30" s="14">
        <f t="shared" ref="E30:M30" si="10">SUM(E5,E13,E17,E22,E24,E26,E28)</f>
        <v>38491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2945130</v>
      </c>
      <c r="J30" s="14">
        <f t="shared" si="10"/>
        <v>0</v>
      </c>
      <c r="K30" s="14">
        <f t="shared" si="10"/>
        <v>64343</v>
      </c>
      <c r="L30" s="14">
        <f t="shared" si="10"/>
        <v>0</v>
      </c>
      <c r="M30" s="14">
        <f t="shared" si="10"/>
        <v>0</v>
      </c>
      <c r="N30" s="14">
        <f t="shared" si="4"/>
        <v>5502369</v>
      </c>
      <c r="O30" s="35">
        <f t="shared" si="1"/>
        <v>3112.1996606334842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75</v>
      </c>
      <c r="M32" s="163"/>
      <c r="N32" s="163"/>
      <c r="O32" s="39">
        <v>1768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623824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108673</v>
      </c>
      <c r="L5" s="24">
        <f t="shared" si="0"/>
        <v>0</v>
      </c>
      <c r="M5" s="24">
        <f t="shared" si="0"/>
        <v>0</v>
      </c>
      <c r="N5" s="25">
        <f>SUM(D5:M5)</f>
        <v>732497</v>
      </c>
      <c r="O5" s="30">
        <f t="shared" ref="O5:O29" si="1">(N5/O$31)</f>
        <v>413.60643704121964</v>
      </c>
      <c r="P5" s="6"/>
    </row>
    <row r="6" spans="1:133">
      <c r="A6" s="12"/>
      <c r="B6" s="42">
        <v>511</v>
      </c>
      <c r="C6" s="19" t="s">
        <v>19</v>
      </c>
      <c r="D6" s="46">
        <v>39245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39245</v>
      </c>
      <c r="O6" s="47">
        <f t="shared" si="1"/>
        <v>22.159796725014115</v>
      </c>
      <c r="P6" s="9"/>
    </row>
    <row r="7" spans="1:133">
      <c r="A7" s="12"/>
      <c r="B7" s="42">
        <v>512</v>
      </c>
      <c r="C7" s="19" t="s">
        <v>20</v>
      </c>
      <c r="D7" s="46">
        <v>24271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24271</v>
      </c>
      <c r="O7" s="47">
        <f t="shared" si="1"/>
        <v>13.704686617730095</v>
      </c>
      <c r="P7" s="9"/>
    </row>
    <row r="8" spans="1:133">
      <c r="A8" s="12"/>
      <c r="B8" s="42">
        <v>513</v>
      </c>
      <c r="C8" s="19" t="s">
        <v>21</v>
      </c>
      <c r="D8" s="46">
        <v>119801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119801</v>
      </c>
      <c r="O8" s="47">
        <f t="shared" si="1"/>
        <v>67.645962732919259</v>
      </c>
      <c r="P8" s="9"/>
    </row>
    <row r="9" spans="1:133">
      <c r="A9" s="12"/>
      <c r="B9" s="42">
        <v>514</v>
      </c>
      <c r="C9" s="19" t="s">
        <v>22</v>
      </c>
      <c r="D9" s="46">
        <v>107154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107154</v>
      </c>
      <c r="O9" s="47">
        <f t="shared" si="1"/>
        <v>60.504799548277809</v>
      </c>
      <c r="P9" s="9"/>
    </row>
    <row r="10" spans="1:133">
      <c r="A10" s="12"/>
      <c r="B10" s="42">
        <v>515</v>
      </c>
      <c r="C10" s="19" t="s">
        <v>23</v>
      </c>
      <c r="D10" s="46">
        <v>49827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49827</v>
      </c>
      <c r="O10" s="47">
        <f t="shared" si="1"/>
        <v>28.134952004517221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108673</v>
      </c>
      <c r="L11" s="46">
        <v>0</v>
      </c>
      <c r="M11" s="46">
        <v>0</v>
      </c>
      <c r="N11" s="46">
        <f t="shared" si="2"/>
        <v>108673</v>
      </c>
      <c r="O11" s="47">
        <f t="shared" si="1"/>
        <v>61.362507058159231</v>
      </c>
      <c r="P11" s="9"/>
    </row>
    <row r="12" spans="1:133">
      <c r="A12" s="12"/>
      <c r="B12" s="42">
        <v>519</v>
      </c>
      <c r="C12" s="19" t="s">
        <v>62</v>
      </c>
      <c r="D12" s="46">
        <v>283526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283526</v>
      </c>
      <c r="O12" s="47">
        <f t="shared" si="1"/>
        <v>160.09373235460191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1201909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1201909</v>
      </c>
      <c r="O13" s="41">
        <f t="shared" si="1"/>
        <v>678.66120835686058</v>
      </c>
      <c r="P13" s="10"/>
    </row>
    <row r="14" spans="1:133">
      <c r="A14" s="12"/>
      <c r="B14" s="42">
        <v>521</v>
      </c>
      <c r="C14" s="19" t="s">
        <v>27</v>
      </c>
      <c r="D14" s="46">
        <v>703777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703777</v>
      </c>
      <c r="O14" s="47">
        <f t="shared" si="1"/>
        <v>397.38961038961037</v>
      </c>
      <c r="P14" s="9"/>
    </row>
    <row r="15" spans="1:133">
      <c r="A15" s="12"/>
      <c r="B15" s="42">
        <v>522</v>
      </c>
      <c r="C15" s="19" t="s">
        <v>28</v>
      </c>
      <c r="D15" s="46">
        <v>380211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380211</v>
      </c>
      <c r="O15" s="47">
        <f t="shared" si="1"/>
        <v>214.68718238283455</v>
      </c>
      <c r="P15" s="9"/>
    </row>
    <row r="16" spans="1:133">
      <c r="A16" s="12"/>
      <c r="B16" s="42">
        <v>524</v>
      </c>
      <c r="C16" s="19" t="s">
        <v>29</v>
      </c>
      <c r="D16" s="46">
        <v>117921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117921</v>
      </c>
      <c r="O16" s="47">
        <f t="shared" si="1"/>
        <v>66.584415584415581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158962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3130976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3289938</v>
      </c>
      <c r="O17" s="41">
        <f t="shared" si="1"/>
        <v>1857.6725014116319</v>
      </c>
      <c r="P17" s="10"/>
    </row>
    <row r="18" spans="1:119">
      <c r="A18" s="12"/>
      <c r="B18" s="42">
        <v>533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1063750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1063750</v>
      </c>
      <c r="O18" s="47">
        <f t="shared" si="1"/>
        <v>600.64935064935059</v>
      </c>
      <c r="P18" s="9"/>
    </row>
    <row r="19" spans="1:119">
      <c r="A19" s="12"/>
      <c r="B19" s="42">
        <v>534</v>
      </c>
      <c r="C19" s="19" t="s">
        <v>63</v>
      </c>
      <c r="D19" s="46">
        <v>158962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158962</v>
      </c>
      <c r="O19" s="47">
        <f t="shared" si="1"/>
        <v>89.758328627893846</v>
      </c>
      <c r="P19" s="9"/>
    </row>
    <row r="20" spans="1:119">
      <c r="A20" s="12"/>
      <c r="B20" s="42">
        <v>535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2067226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2067226</v>
      </c>
      <c r="O20" s="47">
        <f t="shared" si="1"/>
        <v>1167.2648221343873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333103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333103</v>
      </c>
      <c r="O21" s="41">
        <f t="shared" si="1"/>
        <v>188.0875211744777</v>
      </c>
      <c r="P21" s="10"/>
    </row>
    <row r="22" spans="1:119">
      <c r="A22" s="12"/>
      <c r="B22" s="42">
        <v>541</v>
      </c>
      <c r="C22" s="19" t="s">
        <v>64</v>
      </c>
      <c r="D22" s="46">
        <v>333103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333103</v>
      </c>
      <c r="O22" s="47">
        <f t="shared" si="1"/>
        <v>188.0875211744777</v>
      </c>
      <c r="P22" s="9"/>
    </row>
    <row r="23" spans="1:119" ht="15.75">
      <c r="A23" s="26" t="s">
        <v>44</v>
      </c>
      <c r="B23" s="27"/>
      <c r="C23" s="28"/>
      <c r="D23" s="29">
        <f t="shared" ref="D23:M23" si="7">SUM(D24:D24)</f>
        <v>0</v>
      </c>
      <c r="E23" s="29">
        <f t="shared" si="7"/>
        <v>59172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59172</v>
      </c>
      <c r="O23" s="41">
        <f t="shared" si="1"/>
        <v>33.411631846414458</v>
      </c>
      <c r="P23" s="10"/>
    </row>
    <row r="24" spans="1:119">
      <c r="A24" s="43"/>
      <c r="B24" s="44">
        <v>552</v>
      </c>
      <c r="C24" s="45" t="s">
        <v>49</v>
      </c>
      <c r="D24" s="46">
        <v>0</v>
      </c>
      <c r="E24" s="46">
        <v>59172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59172</v>
      </c>
      <c r="O24" s="47">
        <f t="shared" si="1"/>
        <v>33.411631846414458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SUM(D26:D26)</f>
        <v>13774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13774</v>
      </c>
      <c r="O25" s="41">
        <f t="shared" si="1"/>
        <v>7.7775268210050816</v>
      </c>
      <c r="P25" s="10"/>
    </row>
    <row r="26" spans="1:119">
      <c r="A26" s="12"/>
      <c r="B26" s="42">
        <v>569</v>
      </c>
      <c r="C26" s="19" t="s">
        <v>38</v>
      </c>
      <c r="D26" s="46">
        <v>13774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13774</v>
      </c>
      <c r="O26" s="47">
        <f t="shared" si="1"/>
        <v>7.7775268210050816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35145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35145</v>
      </c>
      <c r="O27" s="41">
        <f t="shared" si="1"/>
        <v>19.844720496894411</v>
      </c>
      <c r="P27" s="9"/>
    </row>
    <row r="28" spans="1:119" ht="15.75" thickBot="1">
      <c r="A28" s="12"/>
      <c r="B28" s="42">
        <v>572</v>
      </c>
      <c r="C28" s="19" t="s">
        <v>65</v>
      </c>
      <c r="D28" s="46">
        <v>35145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35145</v>
      </c>
      <c r="O28" s="47">
        <f t="shared" si="1"/>
        <v>19.844720496894411</v>
      </c>
      <c r="P28" s="9"/>
    </row>
    <row r="29" spans="1:119" ht="16.5" thickBot="1">
      <c r="A29" s="13" t="s">
        <v>10</v>
      </c>
      <c r="B29" s="21"/>
      <c r="C29" s="20"/>
      <c r="D29" s="14">
        <f>SUM(D5,D13,D17,D21,D23,D25,D27)</f>
        <v>2366717</v>
      </c>
      <c r="E29" s="14">
        <f t="shared" ref="E29:M29" si="10">SUM(E5,E13,E17,E21,E23,E25,E27)</f>
        <v>59172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3130976</v>
      </c>
      <c r="J29" s="14">
        <f t="shared" si="10"/>
        <v>0</v>
      </c>
      <c r="K29" s="14">
        <f t="shared" si="10"/>
        <v>108673</v>
      </c>
      <c r="L29" s="14">
        <f t="shared" si="10"/>
        <v>0</v>
      </c>
      <c r="M29" s="14">
        <f t="shared" si="10"/>
        <v>0</v>
      </c>
      <c r="N29" s="14">
        <f t="shared" si="4"/>
        <v>5665538</v>
      </c>
      <c r="O29" s="35">
        <f t="shared" si="1"/>
        <v>3199.0615471485035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73</v>
      </c>
      <c r="M31" s="163"/>
      <c r="N31" s="163"/>
      <c r="O31" s="39">
        <v>1771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2024-10-21T16:01:09Z</cp:lastPrinted>
  <dcterms:created xsi:type="dcterms:W3CDTF">2000-08-31T21:26:31Z</dcterms:created>
  <dcterms:modified xsi:type="dcterms:W3CDTF">2024-10-21T16:01:14Z</dcterms:modified>
</cp:coreProperties>
</file>