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'2008'!$A$1:$O$32</definedName>
    <definedName name="_xlnm.Print_Area" localSheetId="14">'2009'!$A$1:$O$32</definedName>
    <definedName name="_xlnm.Print_Area" localSheetId="13">'2010'!$A$1:$O$35</definedName>
    <definedName name="_xlnm.Print_Area" localSheetId="12">'2011'!$A$1:$O$29</definedName>
    <definedName name="_xlnm.Print_Area" localSheetId="11">'2012'!$A$1:$O$32</definedName>
    <definedName name="_xlnm.Print_Area" localSheetId="10">'2013'!$A$1:$O$31</definedName>
    <definedName name="_xlnm.Print_Area" localSheetId="9">'2014'!$A$1:$O$30</definedName>
    <definedName name="_xlnm.Print_Area" localSheetId="8">'2015'!$A$1:$O$30</definedName>
    <definedName name="_xlnm.Print_Area" localSheetId="7">'2016'!$A$1:$O$32</definedName>
    <definedName name="_xlnm.Print_Area" localSheetId="6">'2017'!$A$1:$O$32</definedName>
    <definedName name="_xlnm.Print_Area" localSheetId="5">'2018'!$A$1:$O$32</definedName>
    <definedName name="_xlnm.Print_Area" localSheetId="4">'2019'!$A$1:$O$33</definedName>
    <definedName name="_xlnm.Print_Area" localSheetId="3">'2020'!$A$1:$O$34</definedName>
    <definedName name="_xlnm.Print_Area" localSheetId="2">'2021'!$A$1:$P$31</definedName>
    <definedName name="_xlnm.Print_Area" localSheetId="1">'2022'!$A$1:$P$34</definedName>
    <definedName name="_xlnm.Print_Area" localSheetId="0">'2023'!$A$1:$P$35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8" l="1"/>
  <c r="P29" i="48" s="1"/>
  <c r="O23" i="48"/>
  <c r="P23" i="48" s="1"/>
  <c r="O19" i="48"/>
  <c r="P19" i="48" s="1"/>
  <c r="O25" i="48"/>
  <c r="P25" i="48" s="1"/>
  <c r="O12" i="48"/>
  <c r="P12" i="48" s="1"/>
  <c r="O5" i="48"/>
  <c r="P5" i="48" s="1"/>
  <c r="E30" i="47"/>
  <c r="F30" i="47"/>
  <c r="G30" i="47"/>
  <c r="H30" i="47"/>
  <c r="I30" i="47"/>
  <c r="J30" i="47"/>
  <c r="K30" i="47"/>
  <c r="L30" i="47"/>
  <c r="M30" i="47"/>
  <c r="N30" i="47"/>
  <c r="D30" i="47"/>
  <c r="O31" i="48" l="1"/>
  <c r="P31" i="48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7" l="1"/>
  <c r="P28" i="47" s="1"/>
  <c r="O22" i="47"/>
  <c r="P22" i="47" s="1"/>
  <c r="O12" i="47"/>
  <c r="P12" i="47" s="1"/>
  <c r="O24" i="47"/>
  <c r="P24" i="47" s="1"/>
  <c r="O19" i="47"/>
  <c r="P19" i="47" s="1"/>
  <c r="O5" i="47"/>
  <c r="P5" i="47" s="1"/>
  <c r="N27" i="46"/>
  <c r="D27" i="46"/>
  <c r="O26" i="46"/>
  <c r="P26" i="46" s="1"/>
  <c r="O25" i="46"/>
  <c r="P25" i="46" s="1"/>
  <c r="O24" i="46"/>
  <c r="P24" i="46" s="1"/>
  <c r="N23" i="46"/>
  <c r="M23" i="46"/>
  <c r="L23" i="46"/>
  <c r="K23" i="46"/>
  <c r="J23" i="46"/>
  <c r="I23" i="46"/>
  <c r="O23" i="46" s="1"/>
  <c r="P23" i="46" s="1"/>
  <c r="H23" i="46"/>
  <c r="G23" i="46"/>
  <c r="F23" i="46"/>
  <c r="E23" i="46"/>
  <c r="D23" i="46"/>
  <c r="O22" i="46"/>
  <c r="P22" i="46" s="1"/>
  <c r="N21" i="46"/>
  <c r="M21" i="46"/>
  <c r="L21" i="46"/>
  <c r="K21" i="46"/>
  <c r="J21" i="46"/>
  <c r="O21" i="46" s="1"/>
  <c r="P21" i="46" s="1"/>
  <c r="I21" i="46"/>
  <c r="H21" i="46"/>
  <c r="G21" i="46"/>
  <c r="F21" i="46"/>
  <c r="E21" i="46"/>
  <c r="D21" i="46"/>
  <c r="O20" i="46"/>
  <c r="P20" i="46" s="1"/>
  <c r="O19" i="46"/>
  <c r="P19" i="46" s="1"/>
  <c r="N18" i="46"/>
  <c r="M18" i="46"/>
  <c r="O18" i="46" s="1"/>
  <c r="P18" i="46" s="1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 s="1"/>
  <c r="O15" i="46"/>
  <c r="P15" i="46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M27" i="46" s="1"/>
  <c r="L5" i="46"/>
  <c r="L27" i="46" s="1"/>
  <c r="K5" i="46"/>
  <c r="K27" i="46" s="1"/>
  <c r="J5" i="46"/>
  <c r="J27" i="46" s="1"/>
  <c r="I5" i="46"/>
  <c r="I27" i="46" s="1"/>
  <c r="H5" i="46"/>
  <c r="H27" i="46" s="1"/>
  <c r="G5" i="46"/>
  <c r="G27" i="46" s="1"/>
  <c r="F5" i="46"/>
  <c r="F27" i="46" s="1"/>
  <c r="E5" i="46"/>
  <c r="E27" i="46" s="1"/>
  <c r="D5" i="46"/>
  <c r="J30" i="45"/>
  <c r="K30" i="45"/>
  <c r="N29" i="45"/>
  <c r="O29" i="45" s="1"/>
  <c r="M28" i="45"/>
  <c r="L28" i="45"/>
  <c r="K28" i="45"/>
  <c r="J28" i="45"/>
  <c r="I28" i="45"/>
  <c r="H28" i="45"/>
  <c r="G28" i="45"/>
  <c r="N28" i="45" s="1"/>
  <c r="O28" i="45" s="1"/>
  <c r="F28" i="45"/>
  <c r="E28" i="45"/>
  <c r="D28" i="45"/>
  <c r="N27" i="45"/>
  <c r="O27" i="45" s="1"/>
  <c r="N26" i="45"/>
  <c r="O26" i="45" s="1"/>
  <c r="N25" i="45"/>
  <c r="O25" i="45" s="1"/>
  <c r="M24" i="45"/>
  <c r="L24" i="45"/>
  <c r="K24" i="45"/>
  <c r="N24" i="45" s="1"/>
  <c r="O24" i="45" s="1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N22" i="45" s="1"/>
  <c r="O22" i="45" s="1"/>
  <c r="J22" i="45"/>
  <c r="I22" i="45"/>
  <c r="H22" i="45"/>
  <c r="G22" i="45"/>
  <c r="F22" i="45"/>
  <c r="E22" i="45"/>
  <c r="D22" i="45"/>
  <c r="N21" i="45"/>
  <c r="O21" i="45"/>
  <c r="N20" i="45"/>
  <c r="O20" i="45"/>
  <c r="M19" i="45"/>
  <c r="N19" i="45" s="1"/>
  <c r="O19" i="45" s="1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 s="1"/>
  <c r="N15" i="45"/>
  <c r="O15" i="45" s="1"/>
  <c r="N14" i="45"/>
  <c r="O14" i="45" s="1"/>
  <c r="N13" i="45"/>
  <c r="O13" i="45"/>
  <c r="M12" i="45"/>
  <c r="L12" i="45"/>
  <c r="K12" i="45"/>
  <c r="N12" i="45" s="1"/>
  <c r="O12" i="45" s="1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M30" i="45" s="1"/>
  <c r="L5" i="45"/>
  <c r="L30" i="45" s="1"/>
  <c r="K5" i="45"/>
  <c r="J5" i="45"/>
  <c r="I5" i="45"/>
  <c r="I30" i="45" s="1"/>
  <c r="H5" i="45"/>
  <c r="H30" i="45" s="1"/>
  <c r="G5" i="45"/>
  <c r="G30" i="45" s="1"/>
  <c r="F5" i="45"/>
  <c r="F30" i="45" s="1"/>
  <c r="E5" i="45"/>
  <c r="E30" i="45" s="1"/>
  <c r="D5" i="45"/>
  <c r="D30" i="45" s="1"/>
  <c r="J29" i="44"/>
  <c r="N28" i="44"/>
  <c r="O28" i="44" s="1"/>
  <c r="M27" i="44"/>
  <c r="L27" i="44"/>
  <c r="K27" i="44"/>
  <c r="J27" i="44"/>
  <c r="I27" i="44"/>
  <c r="H27" i="44"/>
  <c r="G27" i="44"/>
  <c r="N27" i="44" s="1"/>
  <c r="O27" i="44" s="1"/>
  <c r="F27" i="44"/>
  <c r="E27" i="44"/>
  <c r="D27" i="44"/>
  <c r="N26" i="44"/>
  <c r="O26" i="44" s="1"/>
  <c r="N25" i="44"/>
  <c r="O25" i="44" s="1"/>
  <c r="N24" i="44"/>
  <c r="O24" i="44"/>
  <c r="M23" i="44"/>
  <c r="L23" i="44"/>
  <c r="K23" i="44"/>
  <c r="K29" i="44" s="1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N21" i="44" s="1"/>
  <c r="O21" i="44" s="1"/>
  <c r="J21" i="44"/>
  <c r="I21" i="44"/>
  <c r="H21" i="44"/>
  <c r="G21" i="44"/>
  <c r="F21" i="44"/>
  <c r="E21" i="44"/>
  <c r="D21" i="44"/>
  <c r="N20" i="44"/>
  <c r="O20" i="44"/>
  <c r="N19" i="44"/>
  <c r="O19" i="44"/>
  <c r="M18" i="44"/>
  <c r="N18" i="44" s="1"/>
  <c r="O18" i="44" s="1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N12" i="44" s="1"/>
  <c r="O12" i="44" s="1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29" i="44" s="1"/>
  <c r="L5" i="44"/>
  <c r="L29" i="44" s="1"/>
  <c r="K5" i="44"/>
  <c r="J5" i="44"/>
  <c r="I5" i="44"/>
  <c r="I29" i="44" s="1"/>
  <c r="H5" i="44"/>
  <c r="H29" i="44" s="1"/>
  <c r="G5" i="44"/>
  <c r="G29" i="44" s="1"/>
  <c r="F5" i="44"/>
  <c r="F29" i="44" s="1"/>
  <c r="E5" i="44"/>
  <c r="E29" i="44" s="1"/>
  <c r="D5" i="44"/>
  <c r="D29" i="44" s="1"/>
  <c r="L28" i="43"/>
  <c r="M28" i="43"/>
  <c r="N27" i="43"/>
  <c r="O27" i="43" s="1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 s="1"/>
  <c r="N24" i="43"/>
  <c r="O24" i="43" s="1"/>
  <c r="N23" i="43"/>
  <c r="O23" i="43" s="1"/>
  <c r="M22" i="43"/>
  <c r="L22" i="43"/>
  <c r="K22" i="43"/>
  <c r="J22" i="43"/>
  <c r="I22" i="43"/>
  <c r="N22" i="43" s="1"/>
  <c r="O22" i="43" s="1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N20" i="43" s="1"/>
  <c r="O20" i="43" s="1"/>
  <c r="H20" i="43"/>
  <c r="G20" i="43"/>
  <c r="F20" i="43"/>
  <c r="E20" i="43"/>
  <c r="D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N12" i="43" s="1"/>
  <c r="O12" i="43" s="1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K28" i="43" s="1"/>
  <c r="J5" i="43"/>
  <c r="J28" i="43" s="1"/>
  <c r="I5" i="43"/>
  <c r="I28" i="43" s="1"/>
  <c r="H5" i="43"/>
  <c r="H28" i="43" s="1"/>
  <c r="G5" i="43"/>
  <c r="G28" i="43" s="1"/>
  <c r="F5" i="43"/>
  <c r="F28" i="43" s="1"/>
  <c r="E5" i="43"/>
  <c r="E28" i="43" s="1"/>
  <c r="D5" i="43"/>
  <c r="N5" i="43" s="1"/>
  <c r="O5" i="43" s="1"/>
  <c r="N27" i="42"/>
  <c r="O27" i="42"/>
  <c r="M26" i="42"/>
  <c r="N26" i="42" s="1"/>
  <c r="O26" i="42" s="1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N22" i="42" s="1"/>
  <c r="O22" i="42" s="1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E28" i="42" s="1"/>
  <c r="D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/>
  <c r="N13" i="42"/>
  <c r="O13" i="42"/>
  <c r="M12" i="42"/>
  <c r="N12" i="42" s="1"/>
  <c r="O12" i="42" s="1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M28" i="42" s="1"/>
  <c r="L5" i="42"/>
  <c r="L28" i="42" s="1"/>
  <c r="K5" i="42"/>
  <c r="K28" i="42" s="1"/>
  <c r="J5" i="42"/>
  <c r="J28" i="42" s="1"/>
  <c r="I5" i="42"/>
  <c r="I28" i="42" s="1"/>
  <c r="H5" i="42"/>
  <c r="H28" i="42" s="1"/>
  <c r="G5" i="42"/>
  <c r="G28" i="42" s="1"/>
  <c r="F5" i="42"/>
  <c r="F28" i="42" s="1"/>
  <c r="E5" i="42"/>
  <c r="D5" i="42"/>
  <c r="D28" i="42" s="1"/>
  <c r="N27" i="41"/>
  <c r="O27" i="41" s="1"/>
  <c r="M26" i="41"/>
  <c r="L26" i="41"/>
  <c r="K26" i="41"/>
  <c r="J26" i="4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 s="1"/>
  <c r="N23" i="41"/>
  <c r="O23" i="41"/>
  <c r="M22" i="41"/>
  <c r="N22" i="41" s="1"/>
  <c r="O22" i="41" s="1"/>
  <c r="L22" i="41"/>
  <c r="K22" i="41"/>
  <c r="J22" i="41"/>
  <c r="I22" i="41"/>
  <c r="H22" i="41"/>
  <c r="G22" i="41"/>
  <c r="F22" i="41"/>
  <c r="E22" i="41"/>
  <c r="D22" i="41"/>
  <c r="N21" i="41"/>
  <c r="O21" i="41"/>
  <c r="M20" i="41"/>
  <c r="N20" i="41" s="1"/>
  <c r="O20" i="41" s="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N12" i="41" s="1"/>
  <c r="O12" i="41" s="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M28" i="41" s="1"/>
  <c r="L5" i="41"/>
  <c r="L28" i="41" s="1"/>
  <c r="K5" i="41"/>
  <c r="K28" i="41" s="1"/>
  <c r="J5" i="41"/>
  <c r="J28" i="41" s="1"/>
  <c r="I5" i="41"/>
  <c r="H5" i="41"/>
  <c r="H28" i="41" s="1"/>
  <c r="G5" i="41"/>
  <c r="N5" i="41" s="1"/>
  <c r="O5" i="41" s="1"/>
  <c r="F5" i="41"/>
  <c r="F28" i="41" s="1"/>
  <c r="E5" i="41"/>
  <c r="E28" i="41" s="1"/>
  <c r="D5" i="41"/>
  <c r="D28" i="41" s="1"/>
  <c r="L26" i="40"/>
  <c r="M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N22" i="40" s="1"/>
  <c r="O22" i="40" s="1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N20" i="40" s="1"/>
  <c r="O20" i="40" s="1"/>
  <c r="H20" i="40"/>
  <c r="G20" i="40"/>
  <c r="F20" i="40"/>
  <c r="E20" i="40"/>
  <c r="D20" i="40"/>
  <c r="N19" i="40"/>
  <c r="O19" i="40" s="1"/>
  <c r="N18" i="40"/>
  <c r="O18" i="40" s="1"/>
  <c r="M17" i="40"/>
  <c r="L17" i="40"/>
  <c r="K17" i="40"/>
  <c r="N17" i="40" s="1"/>
  <c r="O17" i="40" s="1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K26" i="40" s="1"/>
  <c r="J5" i="40"/>
  <c r="J26" i="40" s="1"/>
  <c r="I5" i="40"/>
  <c r="I26" i="40" s="1"/>
  <c r="H5" i="40"/>
  <c r="H26" i="40" s="1"/>
  <c r="G5" i="40"/>
  <c r="G26" i="40" s="1"/>
  <c r="F5" i="40"/>
  <c r="F26" i="40" s="1"/>
  <c r="E5" i="40"/>
  <c r="E26" i="40" s="1"/>
  <c r="D5" i="40"/>
  <c r="N5" i="40" s="1"/>
  <c r="O5" i="40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N22" i="39" s="1"/>
  <c r="O22" i="39" s="1"/>
  <c r="F22" i="39"/>
  <c r="E22" i="39"/>
  <c r="D22" i="39"/>
  <c r="N21" i="39"/>
  <c r="O21" i="39" s="1"/>
  <c r="M20" i="39"/>
  <c r="L20" i="39"/>
  <c r="K20" i="39"/>
  <c r="J20" i="39"/>
  <c r="I20" i="39"/>
  <c r="H20" i="39"/>
  <c r="H26" i="39" s="1"/>
  <c r="G20" i="39"/>
  <c r="N20" i="39" s="1"/>
  <c r="O20" i="39" s="1"/>
  <c r="F20" i="39"/>
  <c r="E20" i="39"/>
  <c r="D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F26" i="39" s="1"/>
  <c r="E12" i="39"/>
  <c r="N12" i="39" s="1"/>
  <c r="O12" i="39" s="1"/>
  <c r="D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M26" i="39"/>
  <c r="L5" i="39"/>
  <c r="L26" i="39"/>
  <c r="K5" i="39"/>
  <c r="K26" i="39"/>
  <c r="J5" i="39"/>
  <c r="J26" i="39"/>
  <c r="I5" i="39"/>
  <c r="I26" i="39" s="1"/>
  <c r="H5" i="39"/>
  <c r="G5" i="39"/>
  <c r="F5" i="39"/>
  <c r="E5" i="39"/>
  <c r="E26" i="39" s="1"/>
  <c r="D5" i="39"/>
  <c r="D26" i="39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N23" i="38" s="1"/>
  <c r="O23" i="38" s="1"/>
  <c r="G23" i="38"/>
  <c r="F23" i="38"/>
  <c r="E23" i="38"/>
  <c r="D23" i="38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N12" i="38"/>
  <c r="O12" i="38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28" i="38" s="1"/>
  <c r="L5" i="38"/>
  <c r="L28" i="38" s="1"/>
  <c r="K5" i="38"/>
  <c r="K28" i="38"/>
  <c r="J5" i="38"/>
  <c r="J28" i="38" s="1"/>
  <c r="I5" i="38"/>
  <c r="I28" i="38" s="1"/>
  <c r="H5" i="38"/>
  <c r="H28" i="38" s="1"/>
  <c r="G5" i="38"/>
  <c r="G28" i="38"/>
  <c r="F5" i="38"/>
  <c r="F28" i="38" s="1"/>
  <c r="E5" i="38"/>
  <c r="E28" i="38" s="1"/>
  <c r="D5" i="38"/>
  <c r="D28" i="38"/>
  <c r="N28" i="38" s="1"/>
  <c r="O28" i="38" s="1"/>
  <c r="N26" i="37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N21" i="37" s="1"/>
  <c r="O21" i="37" s="1"/>
  <c r="D21" i="37"/>
  <c r="N20" i="37"/>
  <c r="O20" i="37" s="1"/>
  <c r="N19" i="37"/>
  <c r="O19" i="37" s="1"/>
  <c r="M18" i="37"/>
  <c r="L18" i="37"/>
  <c r="K18" i="37"/>
  <c r="J18" i="37"/>
  <c r="I18" i="37"/>
  <c r="N18" i="37" s="1"/>
  <c r="O18" i="37" s="1"/>
  <c r="H18" i="37"/>
  <c r="G18" i="37"/>
  <c r="F18" i="37"/>
  <c r="E18" i="37"/>
  <c r="D18" i="37"/>
  <c r="N17" i="37"/>
  <c r="O17" i="37" s="1"/>
  <c r="N16" i="37"/>
  <c r="O16" i="37"/>
  <c r="N15" i="37"/>
  <c r="O15" i="37"/>
  <c r="N14" i="37"/>
  <c r="O14" i="37" s="1"/>
  <c r="N13" i="37"/>
  <c r="O13" i="37" s="1"/>
  <c r="M12" i="37"/>
  <c r="L12" i="37"/>
  <c r="K12" i="37"/>
  <c r="J12" i="37"/>
  <c r="I12" i="37"/>
  <c r="I27" i="37" s="1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27" i="37" s="1"/>
  <c r="L5" i="37"/>
  <c r="L27" i="37"/>
  <c r="K5" i="37"/>
  <c r="K27" i="37"/>
  <c r="J5" i="37"/>
  <c r="N5" i="37" s="1"/>
  <c r="O5" i="37" s="1"/>
  <c r="I5" i="37"/>
  <c r="H5" i="37"/>
  <c r="H27" i="37" s="1"/>
  <c r="G5" i="37"/>
  <c r="G27" i="37" s="1"/>
  <c r="F5" i="37"/>
  <c r="F27" i="37" s="1"/>
  <c r="E5" i="37"/>
  <c r="D5" i="37"/>
  <c r="D27" i="37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H28" i="36" s="1"/>
  <c r="G24" i="36"/>
  <c r="F24" i="36"/>
  <c r="E24" i="36"/>
  <c r="D24" i="36"/>
  <c r="N24" i="36" s="1"/>
  <c r="O24" i="36" s="1"/>
  <c r="N23" i="36"/>
  <c r="O23" i="36" s="1"/>
  <c r="M22" i="36"/>
  <c r="L22" i="36"/>
  <c r="K22" i="36"/>
  <c r="J22" i="36"/>
  <c r="J28" i="36" s="1"/>
  <c r="I22" i="36"/>
  <c r="N22" i="36" s="1"/>
  <c r="O22" i="36" s="1"/>
  <c r="H22" i="36"/>
  <c r="G22" i="36"/>
  <c r="F22" i="36"/>
  <c r="E22" i="36"/>
  <c r="D22" i="36"/>
  <c r="N21" i="36"/>
  <c r="O21" i="36" s="1"/>
  <c r="N20" i="36"/>
  <c r="O20" i="36"/>
  <c r="M19" i="36"/>
  <c r="N19" i="36" s="1"/>
  <c r="O19" i="36" s="1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M11" i="36"/>
  <c r="N11" i="36" s="1"/>
  <c r="O11" i="36" s="1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L28" i="36"/>
  <c r="K5" i="36"/>
  <c r="K28" i="36" s="1"/>
  <c r="J5" i="36"/>
  <c r="I5" i="36"/>
  <c r="H5" i="36"/>
  <c r="G5" i="36"/>
  <c r="G28" i="36" s="1"/>
  <c r="F5" i="36"/>
  <c r="N5" i="36" s="1"/>
  <c r="O5" i="36" s="1"/>
  <c r="F28" i="36"/>
  <c r="E5" i="36"/>
  <c r="E28" i="36"/>
  <c r="D5" i="36"/>
  <c r="D28" i="36" s="1"/>
  <c r="N24" i="35"/>
  <c r="O24" i="35" s="1"/>
  <c r="N23" i="35"/>
  <c r="O23" i="35" s="1"/>
  <c r="M22" i="35"/>
  <c r="L22" i="35"/>
  <c r="K22" i="35"/>
  <c r="J22" i="35"/>
  <c r="N22" i="35" s="1"/>
  <c r="O22" i="35" s="1"/>
  <c r="I22" i="35"/>
  <c r="H22" i="35"/>
  <c r="G22" i="35"/>
  <c r="F22" i="35"/>
  <c r="E22" i="35"/>
  <c r="D22" i="35"/>
  <c r="N21" i="35"/>
  <c r="O21" i="35" s="1"/>
  <c r="M20" i="35"/>
  <c r="L20" i="35"/>
  <c r="N20" i="35" s="1"/>
  <c r="O20" i="35" s="1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 s="1"/>
  <c r="N15" i="35"/>
  <c r="O15" i="35" s="1"/>
  <c r="N14" i="35"/>
  <c r="O14" i="35" s="1"/>
  <c r="N13" i="35"/>
  <c r="O13" i="35"/>
  <c r="M12" i="35"/>
  <c r="L12" i="35"/>
  <c r="K12" i="35"/>
  <c r="N12" i="35" s="1"/>
  <c r="O12" i="35" s="1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25" i="35"/>
  <c r="L5" i="35"/>
  <c r="L25" i="35" s="1"/>
  <c r="K5" i="35"/>
  <c r="K25" i="35" s="1"/>
  <c r="J5" i="35"/>
  <c r="J25" i="35" s="1"/>
  <c r="I5" i="35"/>
  <c r="I25" i="35" s="1"/>
  <c r="H5" i="35"/>
  <c r="H25" i="35"/>
  <c r="G5" i="35"/>
  <c r="G25" i="35"/>
  <c r="F5" i="35"/>
  <c r="E5" i="35"/>
  <c r="E25" i="35" s="1"/>
  <c r="D5" i="35"/>
  <c r="N5" i="35" s="1"/>
  <c r="O5" i="35" s="1"/>
  <c r="N11" i="34"/>
  <c r="O11" i="34" s="1"/>
  <c r="N30" i="34"/>
  <c r="O30" i="34" s="1"/>
  <c r="M29" i="34"/>
  <c r="L29" i="34"/>
  <c r="K29" i="34"/>
  <c r="J29" i="34"/>
  <c r="I29" i="34"/>
  <c r="H29" i="34"/>
  <c r="G29" i="34"/>
  <c r="F29" i="34"/>
  <c r="E29" i="34"/>
  <c r="N29" i="34" s="1"/>
  <c r="O29" i="34" s="1"/>
  <c r="D29" i="34"/>
  <c r="N28" i="34"/>
  <c r="O28" i="34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N24" i="34" s="1"/>
  <c r="O24" i="34" s="1"/>
  <c r="D24" i="34"/>
  <c r="N23" i="34"/>
  <c r="O23" i="34" s="1"/>
  <c r="N22" i="34"/>
  <c r="O22" i="34" s="1"/>
  <c r="M21" i="34"/>
  <c r="L21" i="34"/>
  <c r="K21" i="34"/>
  <c r="J21" i="34"/>
  <c r="I21" i="34"/>
  <c r="I31" i="34" s="1"/>
  <c r="H21" i="34"/>
  <c r="G21" i="34"/>
  <c r="F21" i="34"/>
  <c r="E21" i="34"/>
  <c r="D21" i="34"/>
  <c r="N21" i="34" s="1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N15" i="34" s="1"/>
  <c r="O15" i="34" s="1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31" i="34" s="1"/>
  <c r="L5" i="34"/>
  <c r="L31" i="34"/>
  <c r="K5" i="34"/>
  <c r="K31" i="34" s="1"/>
  <c r="J5" i="34"/>
  <c r="J31" i="34" s="1"/>
  <c r="I5" i="34"/>
  <c r="H5" i="34"/>
  <c r="H31" i="34" s="1"/>
  <c r="G5" i="34"/>
  <c r="G31" i="34" s="1"/>
  <c r="F5" i="34"/>
  <c r="F31" i="34" s="1"/>
  <c r="E5" i="34"/>
  <c r="D5" i="34"/>
  <c r="D31" i="34" s="1"/>
  <c r="N19" i="33"/>
  <c r="O19" i="33" s="1"/>
  <c r="N20" i="33"/>
  <c r="O20" i="33" s="1"/>
  <c r="N16" i="33"/>
  <c r="O16" i="33" s="1"/>
  <c r="N17" i="33"/>
  <c r="O17" i="33" s="1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5" i="33"/>
  <c r="N15" i="33"/>
  <c r="O15" i="33" s="1"/>
  <c r="F15" i="33"/>
  <c r="G15" i="33"/>
  <c r="H15" i="33"/>
  <c r="I15" i="33"/>
  <c r="J15" i="33"/>
  <c r="K15" i="33"/>
  <c r="L15" i="33"/>
  <c r="M15" i="33"/>
  <c r="D15" i="33"/>
  <c r="E12" i="33"/>
  <c r="E28" i="33" s="1"/>
  <c r="F12" i="33"/>
  <c r="N12" i="33" s="1"/>
  <c r="O12" i="33" s="1"/>
  <c r="G12" i="33"/>
  <c r="H12" i="33"/>
  <c r="I12" i="33"/>
  <c r="J12" i="33"/>
  <c r="K12" i="33"/>
  <c r="L12" i="33"/>
  <c r="M12" i="33"/>
  <c r="D12" i="33"/>
  <c r="E5" i="33"/>
  <c r="F5" i="33"/>
  <c r="F28" i="33" s="1"/>
  <c r="G5" i="33"/>
  <c r="G28" i="33" s="1"/>
  <c r="H5" i="33"/>
  <c r="H28" i="33" s="1"/>
  <c r="I5" i="33"/>
  <c r="I28" i="33" s="1"/>
  <c r="J5" i="33"/>
  <c r="J28" i="33" s="1"/>
  <c r="K5" i="33"/>
  <c r="K28" i="33"/>
  <c r="L5" i="33"/>
  <c r="L28" i="33" s="1"/>
  <c r="M5" i="33"/>
  <c r="D5" i="33"/>
  <c r="N5" i="33" s="1"/>
  <c r="O5" i="33" s="1"/>
  <c r="N26" i="33"/>
  <c r="O26" i="33" s="1"/>
  <c r="N27" i="33"/>
  <c r="O27" i="33" s="1"/>
  <c r="N25" i="33"/>
  <c r="O25" i="33" s="1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E22" i="33"/>
  <c r="N22" i="33"/>
  <c r="O22" i="33" s="1"/>
  <c r="F22" i="33"/>
  <c r="G22" i="33"/>
  <c r="H22" i="33"/>
  <c r="I22" i="33"/>
  <c r="J22" i="33"/>
  <c r="K22" i="33"/>
  <c r="L22" i="33"/>
  <c r="M22" i="33"/>
  <c r="D22" i="33"/>
  <c r="N23" i="33"/>
  <c r="O23" i="33"/>
  <c r="N21" i="33"/>
  <c r="O21" i="33"/>
  <c r="N13" i="33"/>
  <c r="O13" i="33" s="1"/>
  <c r="N14" i="33"/>
  <c r="O14" i="33" s="1"/>
  <c r="N7" i="33"/>
  <c r="O7" i="33" s="1"/>
  <c r="N8" i="33"/>
  <c r="O8" i="33" s="1"/>
  <c r="N9" i="33"/>
  <c r="O9" i="33"/>
  <c r="N10" i="33"/>
  <c r="O10" i="33"/>
  <c r="N11" i="33"/>
  <c r="O11" i="33" s="1"/>
  <c r="N6" i="33"/>
  <c r="O6" i="33" s="1"/>
  <c r="D28" i="33"/>
  <c r="M28" i="33"/>
  <c r="F25" i="35"/>
  <c r="N5" i="38"/>
  <c r="O5" i="38"/>
  <c r="N12" i="40"/>
  <c r="O12" i="40" s="1"/>
  <c r="N17" i="41"/>
  <c r="O17" i="41" s="1"/>
  <c r="N17" i="42"/>
  <c r="O17" i="42" s="1"/>
  <c r="N17" i="43"/>
  <c r="O17" i="43" s="1"/>
  <c r="N23" i="44"/>
  <c r="O23" i="44" s="1"/>
  <c r="N5" i="45"/>
  <c r="O5" i="45" s="1"/>
  <c r="O12" i="46"/>
  <c r="P12" i="46" s="1"/>
  <c r="O30" i="47" l="1"/>
  <c r="P30" i="47" s="1"/>
  <c r="N26" i="39"/>
  <c r="O26" i="39" s="1"/>
  <c r="N29" i="44"/>
  <c r="O29" i="44" s="1"/>
  <c r="N30" i="45"/>
  <c r="O30" i="45" s="1"/>
  <c r="N28" i="33"/>
  <c r="O28" i="33" s="1"/>
  <c r="N28" i="42"/>
  <c r="O28" i="42" s="1"/>
  <c r="N31" i="34"/>
  <c r="O31" i="34" s="1"/>
  <c r="O27" i="46"/>
  <c r="P27" i="46" s="1"/>
  <c r="O5" i="46"/>
  <c r="P5" i="46" s="1"/>
  <c r="N12" i="37"/>
  <c r="O12" i="37" s="1"/>
  <c r="N5" i="34"/>
  <c r="O5" i="34" s="1"/>
  <c r="D26" i="40"/>
  <c r="N26" i="40" s="1"/>
  <c r="O26" i="40" s="1"/>
  <c r="D28" i="43"/>
  <c r="N28" i="43" s="1"/>
  <c r="O28" i="43" s="1"/>
  <c r="E31" i="34"/>
  <c r="N5" i="44"/>
  <c r="O5" i="44" s="1"/>
  <c r="N20" i="42"/>
  <c r="O20" i="42" s="1"/>
  <c r="M28" i="36"/>
  <c r="N28" i="36" s="1"/>
  <c r="O28" i="36" s="1"/>
  <c r="G28" i="41"/>
  <c r="N28" i="41" s="1"/>
  <c r="O28" i="41" s="1"/>
  <c r="D25" i="35"/>
  <c r="N25" i="35" s="1"/>
  <c r="O25" i="35" s="1"/>
  <c r="E27" i="37"/>
  <c r="N27" i="37" s="1"/>
  <c r="O27" i="37" s="1"/>
  <c r="J27" i="37"/>
  <c r="N5" i="39"/>
  <c r="O5" i="39" s="1"/>
  <c r="N5" i="42"/>
  <c r="O5" i="42" s="1"/>
  <c r="I28" i="36"/>
  <c r="I28" i="41"/>
  <c r="G26" i="39"/>
</calcChain>
</file>

<file path=xl/sharedStrings.xml><?xml version="1.0" encoding="utf-8"?>
<sst xmlns="http://schemas.openxmlformats.org/spreadsheetml/2006/main" count="709" uniqueCount="110">
  <si>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</si>
  <si>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</si>
  <si>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</si>
  <si>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</si>
  <si>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</si>
  <si>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</si>
  <si>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</si>
  <si>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</si>
  <si>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</si>
  <si>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</si>
  <si>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</si>
  <si>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</si>
  <si>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</si>
  <si>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Telecommunications</t>
  </si>
  <si>
    <t>Utility Service Tax - Gas</t>
  </si>
  <si>
    <t>Permits, Fees, and Special Assessments</t>
  </si>
  <si>
    <t>Franchise Fee - Gas</t>
  </si>
  <si>
    <t>Franchise Fee - Cable Television</t>
  </si>
  <si>
    <t>Intergovernmental Revenue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</si>
  <si>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</si>
  <si>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</si>
  <si>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</si>
  <si>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</si>
  <si>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</si>
  <si>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</si>
  <si>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</si>
  <si>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</si>
  <si>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</si>
  <si>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Physical Environment - Garbage / Solid Waste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</si>
  <si>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</si>
  <si>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</si>
  <si>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</si>
  <si>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</si>
  <si>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Licenses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</si>
  <si>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</si>
  <si>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</si>
  <si>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</si>
  <si>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</si>
  <si>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</si>
  <si>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</si>
  <si>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</si>
  <si>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</si>
  <si>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Brooker Revenues Reported by Account Code and Fund Type</t>
  </si>
  <si>
    <t>Local Fiscal Year Ended September 30, 2010</t>
  </si>
  <si>
    <t>Franchise Fee - Electricity</t>
  </si>
  <si>
    <t>Other Permits, Fees, and Special Assessments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</si>
  <si>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</si>
  <si>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</si>
  <si>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</si>
  <si>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</si>
  <si>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Other Sources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</si>
  <si>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</si>
  <si>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</si>
  <si>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</si>
  <si>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</si>
  <si>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</si>
  <si>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Court-Ordered Judgments and Fines - As Decided by County Court Civil</t>
  </si>
  <si>
    <t>2011 Municipal Population:</t>
  </si>
  <si>
    <t>Local Fiscal Year Ended September 30, 2012</t>
  </si>
  <si>
    <t>Franchise Fee - Telecommunications</t>
  </si>
  <si>
    <t>Federal Grant - Physical Environment - Water Supply System</t>
  </si>
  <si>
    <t>Rents and Royalties</t>
  </si>
  <si>
    <t>2012 Municipal Population:</t>
  </si>
  <si>
    <t>Local Fiscal Year Ended September 30, 2013</t>
  </si>
  <si>
    <t>First Local Option Fuel Tax (1 to 6 Cents)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</si>
  <si>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</si>
  <si>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</si>
  <si>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</si>
  <si>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</si>
  <si>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</si>
  <si>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</si>
  <si>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</si>
  <si>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</si>
  <si>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Culture / Recreation - Special Events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</si>
  <si>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</si>
  <si>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</si>
  <si>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</si>
  <si>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</si>
  <si>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</si>
  <si>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</si>
  <si>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</si>
  <si>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</si>
  <si>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</si>
  <si>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</si>
  <si>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</si>
  <si>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</si>
  <si>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Culture / Recreation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</si>
  <si>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</si>
  <si>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</si>
  <si>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</si>
  <si>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</si>
  <si>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</si>
  <si>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</si>
  <si>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</si>
  <si>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</si>
  <si>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</si>
  <si>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</si>
  <si>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</si>
  <si>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Local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</si>
  <si>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</si>
  <si>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</si>
  <si>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</si>
  <si>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</si>
  <si>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</si>
  <si>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</si>
  <si>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Proprietary Non-Operating Sources - Special Items (Gain)</t>
  </si>
  <si>
    <t>2022 Municipal Population:</t>
  </si>
  <si>
    <t>Local Fiscal Year Ended September 30, 2023</t>
  </si>
  <si>
    <t>General Government - Administrative Service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</si>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</sst>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107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0"/>
      <c r="M3" s="71"/>
      <c r="N3" s="36"/>
      <c r="O3" s="37"/>
      <c r="P3" s="72" t="s">
        <v>92</v>
      </c>
      <c r="Q3" s="11"/>
      <c r="R3"/>
    </row>
    <row r="4" spans="1:134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93</v>
      </c>
      <c r="N4" s="35" t="s">
        <v>9</v>
      </c>
      <c r="O4" s="35" t="s">
        <v>94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95</v>
      </c>
      <c r="B5" s="26"/>
      <c r="C5" s="26"/>
      <c r="D5" s="27">
        <f t="shared" ref="D5:N5" si="0">SUM(D6:D11)</f>
        <v>102485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102485</v>
      </c>
      <c r="P5" s="33">
        <f t="shared" ref="P5:P31" si="1">(O5/P$33)</f>
        <v>309.6223564954683</v>
      </c>
      <c r="Q5" s="6"/>
    </row>
    <row r="6" spans="1:134">
      <c r="A6" s="12"/>
      <c r="B6" s="25">
        <v>311</v>
      </c>
      <c r="C6" s="20" t="s">
        <v>2</v>
      </c>
      <c r="D6" s="46">
        <v>2853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2853</v>
      </c>
      <c r="P6" s="47">
        <f t="shared" si="1"/>
        <v>8.619335347432024</v>
      </c>
      <c r="Q6" s="9"/>
    </row>
    <row r="7" spans="1:134">
      <c r="A7" s="12"/>
      <c r="B7" s="25">
        <v>312.41000000000003</v>
      </c>
      <c r="C7" s="20" t="s">
        <v>96</v>
      </c>
      <c r="D7" s="46">
        <v>27187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27187</v>
      </c>
      <c r="P7" s="47">
        <f t="shared" si="1"/>
        <v>82.135951661631424</v>
      </c>
      <c r="Q7" s="9"/>
    </row>
    <row r="8" spans="1:134">
      <c r="A8" s="12"/>
      <c r="B8" s="25">
        <v>312.64</v>
      </c>
      <c r="C8" s="20" t="s">
        <v>97</v>
      </c>
      <c r="D8" s="46">
        <v>53620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53620</v>
      </c>
      <c r="P8" s="47">
        <f t="shared" si="1"/>
        <v>161.99395770392749</v>
      </c>
      <c r="Q8" s="9"/>
    </row>
    <row r="9" spans="1:134">
      <c r="A9" s="12"/>
      <c r="B9" s="25">
        <v>314.10000000000002</v>
      </c>
      <c r="C9" s="20" t="s">
        <v>12</v>
      </c>
      <c r="D9" s="46">
        <v>11368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11368</v>
      </c>
      <c r="P9" s="47">
        <f t="shared" si="1"/>
        <v>34.344410876132933</v>
      </c>
      <c r="Q9" s="9"/>
    </row>
    <row r="10" spans="1:134">
      <c r="A10" s="12"/>
      <c r="B10" s="25">
        <v>314.39999999999998</v>
      </c>
      <c r="C10" s="20" t="s">
        <v>14</v>
      </c>
      <c r="D10" s="46">
        <v>243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243</v>
      </c>
      <c r="P10" s="47">
        <f t="shared" si="1"/>
        <v>0.73413897280966767</v>
      </c>
      <c r="Q10" s="9"/>
    </row>
    <row r="11" spans="1:134">
      <c r="A11" s="12"/>
      <c r="B11" s="25">
        <v>315.2</v>
      </c>
      <c r="C11" s="20" t="s">
        <v>98</v>
      </c>
      <c r="D11" s="46">
        <v>7214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7214</v>
      </c>
      <c r="P11" s="47">
        <f t="shared" si="1"/>
        <v>21.794561933534744</v>
      </c>
      <c r="Q11" s="9"/>
    </row>
    <row r="12" spans="1:134" ht="15.75">
      <c r="A12" s="29" t="s">
        <v>99</v>
      </c>
      <c r="B12" s="30"/>
      <c r="C12" s="31"/>
      <c r="D12" s="32">
        <f t="shared" ref="D12:N12" si="3">SUM(D13:D18)</f>
        <v>987867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987867</v>
      </c>
      <c r="P12" s="45">
        <f t="shared" si="1"/>
        <v>2984.4924471299096</v>
      </c>
      <c r="Q12" s="10"/>
    </row>
    <row r="13" spans="1:134">
      <c r="A13" s="12"/>
      <c r="B13" s="25">
        <v>331.51</v>
      </c>
      <c r="C13" s="20" t="s">
        <v>104</v>
      </c>
      <c r="D13" s="46">
        <v>123978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4">SUM(D13:N13)</f>
        <v>123978</v>
      </c>
      <c r="P13" s="47">
        <f t="shared" si="1"/>
        <v>374.55589123867071</v>
      </c>
      <c r="Q13" s="9"/>
    </row>
    <row r="14" spans="1:134">
      <c r="A14" s="12"/>
      <c r="B14" s="25">
        <v>334.49</v>
      </c>
      <c r="C14" s="20" t="s">
        <v>46</v>
      </c>
      <c r="D14" s="46">
        <v>815411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815411</v>
      </c>
      <c r="P14" s="47">
        <f t="shared" si="1"/>
        <v>2463.4773413897283</v>
      </c>
      <c r="Q14" s="9"/>
    </row>
    <row r="15" spans="1:134">
      <c r="A15" s="12"/>
      <c r="B15" s="25">
        <v>335.125</v>
      </c>
      <c r="C15" s="20" t="s">
        <v>100</v>
      </c>
      <c r="D15" s="46">
        <v>21626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21626</v>
      </c>
      <c r="P15" s="47">
        <f t="shared" si="1"/>
        <v>65.335347432024165</v>
      </c>
      <c r="Q15" s="9"/>
    </row>
    <row r="16" spans="1:134">
      <c r="A16" s="12"/>
      <c r="B16" s="25">
        <v>335.14</v>
      </c>
      <c r="C16" s="20" t="s">
        <v>67</v>
      </c>
      <c r="D16" s="46">
        <v>142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142</v>
      </c>
      <c r="P16" s="47">
        <f t="shared" si="1"/>
        <v>0.42900302114803623</v>
      </c>
      <c r="Q16" s="9"/>
    </row>
    <row r="17" spans="1:120">
      <c r="A17" s="12"/>
      <c r="B17" s="25">
        <v>335.15</v>
      </c>
      <c r="C17" s="20" t="s">
        <v>68</v>
      </c>
      <c r="D17" s="46">
        <v>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</v>
      </c>
      <c r="P17" s="47">
        <f t="shared" si="1"/>
        <v>8.4592145015105744E-2</v>
      </c>
      <c r="Q17" s="9"/>
    </row>
    <row r="18" spans="1:120">
      <c r="A18" s="12"/>
      <c r="B18" s="25">
        <v>335.18</v>
      </c>
      <c r="C18" s="20" t="s">
        <v>101</v>
      </c>
      <c r="D18" s="46">
        <v>26682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26682</v>
      </c>
      <c r="P18" s="47">
        <f t="shared" si="1"/>
        <v>80.610271903323266</v>
      </c>
      <c r="Q18" s="9"/>
    </row>
    <row r="19" spans="1:120" ht="15.75">
      <c r="A19" s="29" t="s">
        <v>25</v>
      </c>
      <c r="B19" s="30"/>
      <c r="C19" s="31"/>
      <c r="D19" s="32">
        <f t="shared" ref="D19:N19" si="5">SUM(D20:D22)</f>
        <v>36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94181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>SUM(D19:N19)</f>
        <v>94217</v>
      </c>
      <c r="P19" s="45">
        <f t="shared" si="1"/>
        <v>284.64350453172204</v>
      </c>
      <c r="Q19" s="10"/>
    </row>
    <row r="20" spans="1:120">
      <c r="A20" s="12"/>
      <c r="B20" s="25">
        <v>341.3</v>
      </c>
      <c r="C20" s="20" t="s">
        <v>108</v>
      </c>
      <c r="D20" s="46">
        <v>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6">SUM(D20:N20)</f>
        <v>36</v>
      </c>
      <c r="P20" s="47">
        <f t="shared" si="1"/>
        <v>0.10876132930513595</v>
      </c>
      <c r="Q20" s="9"/>
    </row>
    <row r="21" spans="1:120">
      <c r="A21" s="12"/>
      <c r="B21" s="25">
        <v>343.3</v>
      </c>
      <c r="C21" s="20" t="s">
        <v>27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75089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75089</v>
      </c>
      <c r="P21" s="47">
        <f t="shared" si="1"/>
        <v>226.85498489425981</v>
      </c>
      <c r="Q21" s="9"/>
    </row>
    <row r="22" spans="1:120">
      <c r="A22" s="12"/>
      <c r="B22" s="25">
        <v>343.4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19092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19092</v>
      </c>
      <c r="P22" s="47">
        <f t="shared" si="1"/>
        <v>57.679758308157098</v>
      </c>
      <c r="Q22" s="9"/>
    </row>
    <row r="23" spans="1:120" ht="15.75">
      <c r="A23" s="29" t="s">
        <v>26</v>
      </c>
      <c r="B23" s="30"/>
      <c r="C23" s="31"/>
      <c r="D23" s="32">
        <f t="shared" ref="D23:N23" si="7">SUM(D24:D24)</f>
        <v>143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7"/>
        <v>0</v>
      </c>
      <c r="O23" s="32">
        <f>SUM(D23:N23)</f>
        <v>143</v>
      </c>
      <c r="P23" s="45">
        <f t="shared" si="1"/>
        <v>0.43202416918429004</v>
      </c>
      <c r="Q23" s="10"/>
    </row>
    <row r="24" spans="1:120">
      <c r="A24" s="13"/>
      <c r="B24" s="39">
        <v>351.5</v>
      </c>
      <c r="C24" s="21" t="s">
        <v>31</v>
      </c>
      <c r="D24" s="46">
        <v>143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8">SUM(D24:N24)</f>
        <v>143</v>
      </c>
      <c r="P24" s="47">
        <f t="shared" si="1"/>
        <v>0.43202416918429004</v>
      </c>
      <c r="Q24" s="9"/>
    </row>
    <row r="25" spans="1:120" ht="15.75">
      <c r="A25" s="29" t="s">
        <v>3</v>
      </c>
      <c r="B25" s="30"/>
      <c r="C25" s="31"/>
      <c r="D25" s="32">
        <f t="shared" ref="D25:N25" si="9">SUM(D26:D28)</f>
        <v>12762</v>
      </c>
      <c r="E25" s="32">
        <f t="shared" si="9"/>
        <v>0</v>
      </c>
      <c r="F25" s="32">
        <f t="shared" si="9"/>
        <v>0</v>
      </c>
      <c r="G25" s="32">
        <f t="shared" si="9"/>
        <v>0</v>
      </c>
      <c r="H25" s="32">
        <f t="shared" si="9"/>
        <v>0</v>
      </c>
      <c r="I25" s="32">
        <f t="shared" si="9"/>
        <v>20754</v>
      </c>
      <c r="J25" s="32">
        <f t="shared" si="9"/>
        <v>0</v>
      </c>
      <c r="K25" s="32">
        <f t="shared" si="9"/>
        <v>0</v>
      </c>
      <c r="L25" s="32">
        <f t="shared" si="9"/>
        <v>0</v>
      </c>
      <c r="M25" s="32">
        <f t="shared" si="9"/>
        <v>0</v>
      </c>
      <c r="N25" s="32">
        <f t="shared" si="9"/>
        <v>0</v>
      </c>
      <c r="O25" s="32">
        <f>SUM(D25:N25)</f>
        <v>33516</v>
      </c>
      <c r="P25" s="45">
        <f t="shared" si="1"/>
        <v>101.25679758308156</v>
      </c>
      <c r="Q25" s="10"/>
    </row>
    <row r="26" spans="1:120">
      <c r="A26" s="12"/>
      <c r="B26" s="25">
        <v>361.1</v>
      </c>
      <c r="C26" s="20" t="s">
        <v>32</v>
      </c>
      <c r="D26" s="46">
        <v>6475</v>
      </c>
      <c r="E26" s="46">
        <v>0</v>
      </c>
      <c r="F26" s="46">
        <v>0</v>
      </c>
      <c r="G26" s="46">
        <v>0</v>
      </c>
      <c r="H26" s="46">
        <v>0</v>
      </c>
      <c r="I26" s="46">
        <v>2723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9198</v>
      </c>
      <c r="P26" s="47">
        <f t="shared" si="1"/>
        <v>27.788519637462237</v>
      </c>
      <c r="Q26" s="9"/>
    </row>
    <row r="27" spans="1:120">
      <c r="A27" s="12"/>
      <c r="B27" s="25">
        <v>362</v>
      </c>
      <c r="C27" s="20" t="s">
        <v>61</v>
      </c>
      <c r="D27" s="46">
        <v>2400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10">SUM(D27:N27)</f>
        <v>2400</v>
      </c>
      <c r="P27" s="47">
        <f t="shared" si="1"/>
        <v>7.2507552870090635</v>
      </c>
      <c r="Q27" s="9"/>
    </row>
    <row r="28" spans="1:120">
      <c r="A28" s="12"/>
      <c r="B28" s="25">
        <v>369.9</v>
      </c>
      <c r="C28" s="20" t="s">
        <v>34</v>
      </c>
      <c r="D28" s="46">
        <v>3887</v>
      </c>
      <c r="E28" s="46">
        <v>0</v>
      </c>
      <c r="F28" s="46">
        <v>0</v>
      </c>
      <c r="G28" s="46">
        <v>0</v>
      </c>
      <c r="H28" s="46">
        <v>0</v>
      </c>
      <c r="I28" s="46">
        <v>18031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0"/>
        <v>21918</v>
      </c>
      <c r="P28" s="47">
        <f t="shared" si="1"/>
        <v>66.217522658610278</v>
      </c>
      <c r="Q28" s="9"/>
    </row>
    <row r="29" spans="1:120" ht="15.75">
      <c r="A29" s="29" t="s">
        <v>50</v>
      </c>
      <c r="B29" s="30"/>
      <c r="C29" s="31"/>
      <c r="D29" s="32">
        <f t="shared" ref="D29:N29" si="11">SUM(D30:D30)</f>
        <v>0</v>
      </c>
      <c r="E29" s="32">
        <f t="shared" si="11"/>
        <v>0</v>
      </c>
      <c r="F29" s="32">
        <f t="shared" si="11"/>
        <v>0</v>
      </c>
      <c r="G29" s="32">
        <f t="shared" si="11"/>
        <v>0</v>
      </c>
      <c r="H29" s="32">
        <f t="shared" si="11"/>
        <v>0</v>
      </c>
      <c r="I29" s="32">
        <f t="shared" si="11"/>
        <v>29988</v>
      </c>
      <c r="J29" s="32">
        <f t="shared" si="11"/>
        <v>0</v>
      </c>
      <c r="K29" s="32">
        <f t="shared" si="11"/>
        <v>0</v>
      </c>
      <c r="L29" s="32">
        <f t="shared" si="11"/>
        <v>0</v>
      </c>
      <c r="M29" s="32">
        <f t="shared" si="11"/>
        <v>0</v>
      </c>
      <c r="N29" s="32">
        <f t="shared" si="11"/>
        <v>0</v>
      </c>
      <c r="O29" s="32">
        <f t="shared" si="10"/>
        <v>29988</v>
      </c>
      <c r="P29" s="45">
        <f t="shared" si="1"/>
        <v>90.598187311178251</v>
      </c>
      <c r="Q29" s="9"/>
    </row>
    <row r="30" spans="1:120" ht="15.75" thickBot="1">
      <c r="A30" s="12"/>
      <c r="B30" s="25">
        <v>381</v>
      </c>
      <c r="C30" s="20" t="s">
        <v>51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29988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29988</v>
      </c>
      <c r="P30" s="47">
        <f t="shared" si="1"/>
        <v>90.598187311178251</v>
      </c>
      <c r="Q30" s="9"/>
    </row>
    <row r="31" spans="1:120" ht="16.5" thickBot="1">
      <c r="A31" s="14" t="s">
        <v>29</v>
      </c>
      <c r="B31" s="23"/>
      <c r="C31" s="22"/>
      <c r="D31" s="15">
        <f>SUM(D5,D12,D19,D23,D25,D29)</f>
        <v>1103293</v>
      </c>
      <c r="E31" s="15">
        <f t="shared" ref="E31:N31" si="12">SUM(E5,E12,E19,E23,E25,E29)</f>
        <v>0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144923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12"/>
        <v>0</v>
      </c>
      <c r="O31" s="15">
        <f>SUM(D31:N31)</f>
        <v>1248216</v>
      </c>
      <c r="P31" s="38">
        <f t="shared" si="1"/>
        <v>3771.0453172205439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50" t="s">
        <v>109</v>
      </c>
      <c r="N33" s="50"/>
      <c r="O33" s="50"/>
      <c r="P33" s="43">
        <v>331</v>
      </c>
    </row>
    <row r="34" spans="1:16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3"/>
    </row>
    <row r="35" spans="1:16" ht="15.75" customHeight="1" thickBot="1">
      <c r="A35" s="54" t="s">
        <v>53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56715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56715</v>
      </c>
      <c r="O5" s="33">
        <f t="shared" ref="O5:O26" si="2">(N5/O$28)</f>
        <v>175.0462962962963</v>
      </c>
      <c r="P5" s="6"/>
    </row>
    <row r="6" spans="1:133">
      <c r="A6" s="12"/>
      <c r="B6" s="25">
        <v>311</v>
      </c>
      <c r="C6" s="20" t="s">
        <v>2</v>
      </c>
      <c r="D6" s="46">
        <v>2542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2542</v>
      </c>
      <c r="O6" s="47">
        <f t="shared" si="2"/>
        <v>7.8456790123456788</v>
      </c>
      <c r="P6" s="9"/>
    </row>
    <row r="7" spans="1:133">
      <c r="A7" s="12"/>
      <c r="B7" s="25">
        <v>312.41000000000003</v>
      </c>
      <c r="C7" s="20" t="s">
        <v>64</v>
      </c>
      <c r="D7" s="46">
        <v>16088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16088</v>
      </c>
      <c r="O7" s="47">
        <f t="shared" si="2"/>
        <v>49.654320987654323</v>
      </c>
      <c r="P7" s="9"/>
    </row>
    <row r="8" spans="1:133">
      <c r="A8" s="12"/>
      <c r="B8" s="25">
        <v>312.60000000000002</v>
      </c>
      <c r="C8" s="20" t="s">
        <v>11</v>
      </c>
      <c r="D8" s="46">
        <v>23238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23238</v>
      </c>
      <c r="O8" s="47">
        <f t="shared" si="2"/>
        <v>71.722222222222229</v>
      </c>
      <c r="P8" s="9"/>
    </row>
    <row r="9" spans="1:133">
      <c r="A9" s="12"/>
      <c r="B9" s="25">
        <v>314.10000000000002</v>
      </c>
      <c r="C9" s="20" t="s">
        <v>12</v>
      </c>
      <c r="D9" s="46">
        <v>9809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9809</v>
      </c>
      <c r="O9" s="47">
        <f t="shared" si="2"/>
        <v>30.27469135802469</v>
      </c>
      <c r="P9" s="9"/>
    </row>
    <row r="10" spans="1:133">
      <c r="A10" s="12"/>
      <c r="B10" s="25">
        <v>314.39999999999998</v>
      </c>
      <c r="C10" s="20" t="s">
        <v>14</v>
      </c>
      <c r="D10" s="46">
        <v>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366</v>
      </c>
      <c r="O10" s="47">
        <f t="shared" si="2"/>
        <v>1.1296296296296295</v>
      </c>
      <c r="P10" s="9"/>
    </row>
    <row r="11" spans="1:133">
      <c r="A11" s="12"/>
      <c r="B11" s="25">
        <v>315</v>
      </c>
      <c r="C11" s="20" t="s">
        <v>65</v>
      </c>
      <c r="D11" s="46">
        <v>4672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4672</v>
      </c>
      <c r="O11" s="47">
        <f t="shared" si="2"/>
        <v>14.419753086419753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28285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28285</v>
      </c>
      <c r="O12" s="45">
        <f t="shared" si="2"/>
        <v>87.299382716049379</v>
      </c>
      <c r="P12" s="10"/>
    </row>
    <row r="13" spans="1:133">
      <c r="A13" s="12"/>
      <c r="B13" s="25">
        <v>335.12</v>
      </c>
      <c r="C13" s="20" t="s">
        <v>66</v>
      </c>
      <c r="D13" s="46">
        <v>16400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16400</v>
      </c>
      <c r="O13" s="47">
        <f t="shared" si="2"/>
        <v>50.617283950617285</v>
      </c>
      <c r="P13" s="9"/>
    </row>
    <row r="14" spans="1:133">
      <c r="A14" s="12"/>
      <c r="B14" s="25">
        <v>335.14</v>
      </c>
      <c r="C14" s="20" t="s">
        <v>67</v>
      </c>
      <c r="D14" s="46">
        <v>310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310</v>
      </c>
      <c r="O14" s="47">
        <f t="shared" si="2"/>
        <v>0.95679012345679015</v>
      </c>
      <c r="P14" s="9"/>
    </row>
    <row r="15" spans="1:133">
      <c r="A15" s="12"/>
      <c r="B15" s="25">
        <v>335.15</v>
      </c>
      <c r="C15" s="20" t="s">
        <v>68</v>
      </c>
      <c r="D15" s="46">
        <v>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</v>
      </c>
      <c r="O15" s="47">
        <f t="shared" si="2"/>
        <v>8.6419753086419748E-2</v>
      </c>
      <c r="P15" s="9"/>
    </row>
    <row r="16" spans="1:133">
      <c r="A16" s="12"/>
      <c r="B16" s="25">
        <v>335.18</v>
      </c>
      <c r="C16" s="20" t="s">
        <v>69</v>
      </c>
      <c r="D16" s="46">
        <v>11547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11547</v>
      </c>
      <c r="O16" s="47">
        <f t="shared" si="2"/>
        <v>35.638888888888886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59330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59330</v>
      </c>
      <c r="O17" s="45">
        <f t="shared" si="2"/>
        <v>183.11728395061729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44113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44113</v>
      </c>
      <c r="O18" s="47">
        <f t="shared" si="2"/>
        <v>136.15123456790124</v>
      </c>
      <c r="P18" s="9"/>
    </row>
    <row r="19" spans="1:119">
      <c r="A19" s="12"/>
      <c r="B19" s="25">
        <v>343.4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15217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15217</v>
      </c>
      <c r="O19" s="47">
        <f t="shared" si="2"/>
        <v>46.966049382716051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4128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4128</v>
      </c>
      <c r="O20" s="45">
        <f t="shared" si="2"/>
        <v>12.74074074074074</v>
      </c>
      <c r="P20" s="10"/>
    </row>
    <row r="21" spans="1:119">
      <c r="A21" s="13"/>
      <c r="B21" s="39">
        <v>351.3</v>
      </c>
      <c r="C21" s="21" t="s">
        <v>56</v>
      </c>
      <c r="D21" s="46">
        <v>4128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4128</v>
      </c>
      <c r="O21" s="47">
        <f t="shared" si="2"/>
        <v>12.74074074074074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4717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445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5162</v>
      </c>
      <c r="O22" s="45">
        <f t="shared" si="2"/>
        <v>15.932098765432098</v>
      </c>
      <c r="P22" s="10"/>
    </row>
    <row r="23" spans="1:119">
      <c r="A23" s="12"/>
      <c r="B23" s="25">
        <v>361.1</v>
      </c>
      <c r="C23" s="20" t="s">
        <v>32</v>
      </c>
      <c r="D23" s="46">
        <v>105</v>
      </c>
      <c r="E23" s="46">
        <v>0</v>
      </c>
      <c r="F23" s="46">
        <v>0</v>
      </c>
      <c r="G23" s="46">
        <v>0</v>
      </c>
      <c r="H23" s="46">
        <v>0</v>
      </c>
      <c r="I23" s="46">
        <v>123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228</v>
      </c>
      <c r="O23" s="47">
        <f t="shared" si="2"/>
        <v>0.70370370370370372</v>
      </c>
      <c r="P23" s="9"/>
    </row>
    <row r="24" spans="1:119">
      <c r="A24" s="12"/>
      <c r="B24" s="25">
        <v>362</v>
      </c>
      <c r="C24" s="20" t="s">
        <v>61</v>
      </c>
      <c r="D24" s="46">
        <v>975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975</v>
      </c>
      <c r="O24" s="47">
        <f t="shared" si="2"/>
        <v>3.0092592592592591</v>
      </c>
      <c r="P24" s="9"/>
    </row>
    <row r="25" spans="1:119" ht="15.75" thickBot="1">
      <c r="A25" s="12"/>
      <c r="B25" s="25">
        <v>369.9</v>
      </c>
      <c r="C25" s="20" t="s">
        <v>34</v>
      </c>
      <c r="D25" s="46">
        <v>3637</v>
      </c>
      <c r="E25" s="46">
        <v>0</v>
      </c>
      <c r="F25" s="46">
        <v>0</v>
      </c>
      <c r="G25" s="46">
        <v>0</v>
      </c>
      <c r="H25" s="46">
        <v>0</v>
      </c>
      <c r="I25" s="46">
        <v>322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3959</v>
      </c>
      <c r="O25" s="47">
        <f t="shared" si="2"/>
        <v>12.219135802469136</v>
      </c>
      <c r="P25" s="9"/>
    </row>
    <row r="26" spans="1:119" ht="16.5" thickBot="1">
      <c r="A26" s="14" t="s">
        <v>29</v>
      </c>
      <c r="B26" s="23"/>
      <c r="C26" s="22"/>
      <c r="D26" s="15">
        <f>SUM(D5,D12,D17,D20,D22)</f>
        <v>93845</v>
      </c>
      <c r="E26" s="15">
        <f t="shared" ref="E26:M26" si="7">SUM(E5,E12,E17,E20,E22)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59775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153620</v>
      </c>
      <c r="O26" s="38">
        <f t="shared" si="2"/>
        <v>474.1358024691358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50" t="s">
        <v>76</v>
      </c>
      <c r="M28" s="50"/>
      <c r="N28" s="50"/>
      <c r="O28" s="43">
        <v>324</v>
      </c>
    </row>
    <row r="29" spans="1:119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</row>
    <row r="30" spans="1:119" ht="15.75" customHeight="1" thickBot="1">
      <c r="A30" s="54" t="s">
        <v>53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65111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65111</v>
      </c>
      <c r="O5" s="33">
        <f t="shared" ref="O5:O27" si="2">(N5/O$29)</f>
        <v>204.75157232704402</v>
      </c>
      <c r="P5" s="6"/>
    </row>
    <row r="6" spans="1:133">
      <c r="A6" s="12"/>
      <c r="B6" s="25">
        <v>311</v>
      </c>
      <c r="C6" s="20" t="s">
        <v>2</v>
      </c>
      <c r="D6" s="46">
        <v>2418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2418</v>
      </c>
      <c r="O6" s="47">
        <f t="shared" si="2"/>
        <v>7.6037735849056602</v>
      </c>
      <c r="P6" s="9"/>
    </row>
    <row r="7" spans="1:133">
      <c r="A7" s="12"/>
      <c r="B7" s="25">
        <v>312.41000000000003</v>
      </c>
      <c r="C7" s="20" t="s">
        <v>64</v>
      </c>
      <c r="D7" s="46">
        <v>16496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16496</v>
      </c>
      <c r="O7" s="47">
        <f t="shared" si="2"/>
        <v>51.874213836477985</v>
      </c>
      <c r="P7" s="9"/>
    </row>
    <row r="8" spans="1:133">
      <c r="A8" s="12"/>
      <c r="B8" s="25">
        <v>312.60000000000002</v>
      </c>
      <c r="C8" s="20" t="s">
        <v>11</v>
      </c>
      <c r="D8" s="46">
        <v>28676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28676</v>
      </c>
      <c r="O8" s="47">
        <f t="shared" si="2"/>
        <v>90.176100628930811</v>
      </c>
      <c r="P8" s="9"/>
    </row>
    <row r="9" spans="1:133">
      <c r="A9" s="12"/>
      <c r="B9" s="25">
        <v>314.10000000000002</v>
      </c>
      <c r="C9" s="20" t="s">
        <v>12</v>
      </c>
      <c r="D9" s="46">
        <v>8881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8881</v>
      </c>
      <c r="O9" s="47">
        <f t="shared" si="2"/>
        <v>27.927672955974842</v>
      </c>
      <c r="P9" s="9"/>
    </row>
    <row r="10" spans="1:133">
      <c r="A10" s="12"/>
      <c r="B10" s="25">
        <v>314.39999999999998</v>
      </c>
      <c r="C10" s="20" t="s">
        <v>14</v>
      </c>
      <c r="D10" s="46">
        <v>446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446</v>
      </c>
      <c r="O10" s="47">
        <f t="shared" si="2"/>
        <v>1.4025157232704402</v>
      </c>
      <c r="P10" s="9"/>
    </row>
    <row r="11" spans="1:133">
      <c r="A11" s="12"/>
      <c r="B11" s="25">
        <v>315</v>
      </c>
      <c r="C11" s="20" t="s">
        <v>65</v>
      </c>
      <c r="D11" s="46">
        <v>8194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8194</v>
      </c>
      <c r="O11" s="47">
        <f t="shared" si="2"/>
        <v>25.767295597484278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SUM(D13:D17)</f>
        <v>29499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515575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545074</v>
      </c>
      <c r="O12" s="45">
        <f t="shared" si="2"/>
        <v>1714.0691823899372</v>
      </c>
      <c r="P12" s="10"/>
    </row>
    <row r="13" spans="1:133">
      <c r="A13" s="12"/>
      <c r="B13" s="25">
        <v>331.31</v>
      </c>
      <c r="C13" s="20" t="s">
        <v>60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515575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515575</v>
      </c>
      <c r="O13" s="47">
        <f t="shared" si="2"/>
        <v>1621.3050314465409</v>
      </c>
      <c r="P13" s="9"/>
    </row>
    <row r="14" spans="1:133">
      <c r="A14" s="12"/>
      <c r="B14" s="25">
        <v>335.12</v>
      </c>
      <c r="C14" s="20" t="s">
        <v>66</v>
      </c>
      <c r="D14" s="46">
        <v>15143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15143</v>
      </c>
      <c r="O14" s="47">
        <f t="shared" si="2"/>
        <v>47.619496855345915</v>
      </c>
      <c r="P14" s="9"/>
    </row>
    <row r="15" spans="1:133">
      <c r="A15" s="12"/>
      <c r="B15" s="25">
        <v>335.14</v>
      </c>
      <c r="C15" s="20" t="s">
        <v>67</v>
      </c>
      <c r="D15" s="46">
        <v>318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318</v>
      </c>
      <c r="O15" s="47">
        <f t="shared" si="2"/>
        <v>1</v>
      </c>
      <c r="P15" s="9"/>
    </row>
    <row r="16" spans="1:133">
      <c r="A16" s="12"/>
      <c r="B16" s="25">
        <v>335.15</v>
      </c>
      <c r="C16" s="20" t="s">
        <v>68</v>
      </c>
      <c r="D16" s="46">
        <v>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</v>
      </c>
      <c r="O16" s="47">
        <f t="shared" si="2"/>
        <v>8.8050314465408799E-2</v>
      </c>
      <c r="P16" s="9"/>
    </row>
    <row r="17" spans="1:119">
      <c r="A17" s="12"/>
      <c r="B17" s="25">
        <v>335.18</v>
      </c>
      <c r="C17" s="20" t="s">
        <v>69</v>
      </c>
      <c r="D17" s="46">
        <v>14010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14010</v>
      </c>
      <c r="O17" s="47">
        <f t="shared" si="2"/>
        <v>44.056603773584904</v>
      </c>
      <c r="P17" s="9"/>
    </row>
    <row r="18" spans="1:119" ht="15.75">
      <c r="A18" s="29" t="s">
        <v>25</v>
      </c>
      <c r="B18" s="30"/>
      <c r="C18" s="31"/>
      <c r="D18" s="32">
        <f t="shared" ref="D18:M18" si="4">SUM(D19:D20)</f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57867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1"/>
        <v>57867</v>
      </c>
      <c r="O18" s="45">
        <f t="shared" si="2"/>
        <v>181.97169811320754</v>
      </c>
      <c r="P18" s="10"/>
    </row>
    <row r="19" spans="1:119">
      <c r="A19" s="12"/>
      <c r="B19" s="25">
        <v>343.3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42831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42831</v>
      </c>
      <c r="O19" s="47">
        <f t="shared" si="2"/>
        <v>134.68867924528303</v>
      </c>
      <c r="P19" s="9"/>
    </row>
    <row r="20" spans="1:119">
      <c r="A20" s="12"/>
      <c r="B20" s="25">
        <v>343.4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15036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15036</v>
      </c>
      <c r="O20" s="47">
        <f t="shared" si="2"/>
        <v>47.283018867924525</v>
      </c>
      <c r="P20" s="9"/>
    </row>
    <row r="21" spans="1:119" ht="15.75">
      <c r="A21" s="29" t="s">
        <v>26</v>
      </c>
      <c r="B21" s="30"/>
      <c r="C21" s="31"/>
      <c r="D21" s="32">
        <f t="shared" ref="D21:M21" si="5">SUM(D22:D22)</f>
        <v>6894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6894</v>
      </c>
      <c r="O21" s="45">
        <f t="shared" si="2"/>
        <v>21.679245283018869</v>
      </c>
      <c r="P21" s="10"/>
    </row>
    <row r="22" spans="1:119">
      <c r="A22" s="13"/>
      <c r="B22" s="39">
        <v>351.3</v>
      </c>
      <c r="C22" s="21" t="s">
        <v>56</v>
      </c>
      <c r="D22" s="46">
        <v>6894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6894</v>
      </c>
      <c r="O22" s="47">
        <f t="shared" si="2"/>
        <v>21.679245283018869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SUM(D24:D26)</f>
        <v>6496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1260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7756</v>
      </c>
      <c r="O23" s="45">
        <f t="shared" si="2"/>
        <v>24.389937106918239</v>
      </c>
      <c r="P23" s="10"/>
    </row>
    <row r="24" spans="1:119">
      <c r="A24" s="12"/>
      <c r="B24" s="25">
        <v>361.1</v>
      </c>
      <c r="C24" s="20" t="s">
        <v>32</v>
      </c>
      <c r="D24" s="46">
        <v>83</v>
      </c>
      <c r="E24" s="46">
        <v>0</v>
      </c>
      <c r="F24" s="46">
        <v>0</v>
      </c>
      <c r="G24" s="46">
        <v>0</v>
      </c>
      <c r="H24" s="46">
        <v>0</v>
      </c>
      <c r="I24" s="46">
        <v>107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190</v>
      </c>
      <c r="O24" s="47">
        <f t="shared" si="2"/>
        <v>0.59748427672955973</v>
      </c>
      <c r="P24" s="9"/>
    </row>
    <row r="25" spans="1:119">
      <c r="A25" s="12"/>
      <c r="B25" s="25">
        <v>362</v>
      </c>
      <c r="C25" s="20" t="s">
        <v>61</v>
      </c>
      <c r="D25" s="46">
        <v>1225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1225</v>
      </c>
      <c r="O25" s="47">
        <f t="shared" si="2"/>
        <v>3.8522012578616351</v>
      </c>
      <c r="P25" s="9"/>
    </row>
    <row r="26" spans="1:119" ht="15.75" thickBot="1">
      <c r="A26" s="12"/>
      <c r="B26" s="25">
        <v>369.9</v>
      </c>
      <c r="C26" s="20" t="s">
        <v>34</v>
      </c>
      <c r="D26" s="46">
        <v>5188</v>
      </c>
      <c r="E26" s="46">
        <v>0</v>
      </c>
      <c r="F26" s="46">
        <v>0</v>
      </c>
      <c r="G26" s="46">
        <v>0</v>
      </c>
      <c r="H26" s="46">
        <v>0</v>
      </c>
      <c r="I26" s="46">
        <v>1153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6341</v>
      </c>
      <c r="O26" s="47">
        <f t="shared" si="2"/>
        <v>19.940251572327043</v>
      </c>
      <c r="P26" s="9"/>
    </row>
    <row r="27" spans="1:119" ht="16.5" thickBot="1">
      <c r="A27" s="14" t="s">
        <v>29</v>
      </c>
      <c r="B27" s="23"/>
      <c r="C27" s="22"/>
      <c r="D27" s="15">
        <f>SUM(D5,D12,D18,D21,D23)</f>
        <v>108000</v>
      </c>
      <c r="E27" s="15">
        <f t="shared" ref="E27:M27" si="7">SUM(E5,E12,E18,E21,E23)</f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574702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1"/>
        <v>682702</v>
      </c>
      <c r="O27" s="38">
        <f t="shared" si="2"/>
        <v>2146.8616352201257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50" t="s">
        <v>70</v>
      </c>
      <c r="M29" s="50"/>
      <c r="N29" s="50"/>
      <c r="O29" s="43">
        <v>318</v>
      </c>
    </row>
    <row r="30" spans="1:119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</row>
    <row r="31" spans="1:119" ht="15.75" customHeight="1" thickBot="1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58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50059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50059</v>
      </c>
      <c r="O5" s="33">
        <f t="shared" ref="O5:O28" si="2">(N5/O$30)</f>
        <v>151.2356495468278</v>
      </c>
      <c r="P5" s="6"/>
    </row>
    <row r="6" spans="1:133">
      <c r="A6" s="12"/>
      <c r="B6" s="25">
        <v>311</v>
      </c>
      <c r="C6" s="20" t="s">
        <v>2</v>
      </c>
      <c r="D6" s="46">
        <v>2287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2287</v>
      </c>
      <c r="O6" s="47">
        <f t="shared" si="2"/>
        <v>6.9093655589123868</v>
      </c>
      <c r="P6" s="9"/>
    </row>
    <row r="7" spans="1:133">
      <c r="A7" s="12"/>
      <c r="B7" s="25">
        <v>312.10000000000002</v>
      </c>
      <c r="C7" s="20" t="s">
        <v>10</v>
      </c>
      <c r="D7" s="46">
        <v>13888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13888</v>
      </c>
      <c r="O7" s="47">
        <f t="shared" si="2"/>
        <v>41.957703927492446</v>
      </c>
      <c r="P7" s="9"/>
    </row>
    <row r="8" spans="1:133">
      <c r="A8" s="12"/>
      <c r="B8" s="25">
        <v>312.60000000000002</v>
      </c>
      <c r="C8" s="20" t="s">
        <v>11</v>
      </c>
      <c r="D8" s="46">
        <v>24604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24604</v>
      </c>
      <c r="O8" s="47">
        <f t="shared" si="2"/>
        <v>74.332326283987911</v>
      </c>
      <c r="P8" s="9"/>
    </row>
    <row r="9" spans="1:133">
      <c r="A9" s="12"/>
      <c r="B9" s="25">
        <v>314.10000000000002</v>
      </c>
      <c r="C9" s="20" t="s">
        <v>12</v>
      </c>
      <c r="D9" s="46">
        <v>8788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8788</v>
      </c>
      <c r="O9" s="47">
        <f t="shared" si="2"/>
        <v>26.549848942598189</v>
      </c>
      <c r="P9" s="9"/>
    </row>
    <row r="10" spans="1:133">
      <c r="A10" s="12"/>
      <c r="B10" s="25">
        <v>314.39999999999998</v>
      </c>
      <c r="C10" s="20" t="s">
        <v>14</v>
      </c>
      <c r="D10" s="46">
        <v>492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492</v>
      </c>
      <c r="O10" s="47">
        <f t="shared" si="2"/>
        <v>1.4864048338368581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SUM(D12:D12)</f>
        <v>6617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6617</v>
      </c>
      <c r="O11" s="45">
        <f t="shared" si="2"/>
        <v>19.990936555891238</v>
      </c>
      <c r="P11" s="10"/>
    </row>
    <row r="12" spans="1:133">
      <c r="A12" s="12"/>
      <c r="B12" s="25">
        <v>323.2</v>
      </c>
      <c r="C12" s="20" t="s">
        <v>59</v>
      </c>
      <c r="D12" s="46">
        <v>6617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6617</v>
      </c>
      <c r="O12" s="47">
        <f t="shared" si="2"/>
        <v>19.990936555891238</v>
      </c>
      <c r="P12" s="9"/>
    </row>
    <row r="13" spans="1:133" ht="15.75">
      <c r="A13" s="29" t="s">
        <v>18</v>
      </c>
      <c r="B13" s="30"/>
      <c r="C13" s="31"/>
      <c r="D13" s="32">
        <f t="shared" ref="D13:M13" si="4">SUM(D14:D18)</f>
        <v>28488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77912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106400</v>
      </c>
      <c r="O13" s="45">
        <f t="shared" si="2"/>
        <v>321.4501510574018</v>
      </c>
      <c r="P13" s="10"/>
    </row>
    <row r="14" spans="1:133">
      <c r="A14" s="12"/>
      <c r="B14" s="25">
        <v>331.31</v>
      </c>
      <c r="C14" s="20" t="s">
        <v>60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77912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77912</v>
      </c>
      <c r="O14" s="47">
        <f t="shared" si="2"/>
        <v>235.38368580060424</v>
      </c>
      <c r="P14" s="9"/>
    </row>
    <row r="15" spans="1:133">
      <c r="A15" s="12"/>
      <c r="B15" s="25">
        <v>335.12</v>
      </c>
      <c r="C15" s="20" t="s">
        <v>47</v>
      </c>
      <c r="D15" s="46">
        <v>15218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15218</v>
      </c>
      <c r="O15" s="47">
        <f t="shared" si="2"/>
        <v>45.975830815709969</v>
      </c>
      <c r="P15" s="9"/>
    </row>
    <row r="16" spans="1:133">
      <c r="A16" s="12"/>
      <c r="B16" s="25">
        <v>335.14</v>
      </c>
      <c r="C16" s="20" t="s">
        <v>48</v>
      </c>
      <c r="D16" s="46">
        <v>370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370</v>
      </c>
      <c r="O16" s="47">
        <f t="shared" si="2"/>
        <v>1.1178247734138973</v>
      </c>
      <c r="P16" s="9"/>
    </row>
    <row r="17" spans="1:119">
      <c r="A17" s="12"/>
      <c r="B17" s="25">
        <v>335.15</v>
      </c>
      <c r="C17" s="20" t="s">
        <v>49</v>
      </c>
      <c r="D17" s="46">
        <v>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</v>
      </c>
      <c r="O17" s="47">
        <f t="shared" si="2"/>
        <v>8.4592145015105744E-2</v>
      </c>
      <c r="P17" s="9"/>
    </row>
    <row r="18" spans="1:119">
      <c r="A18" s="12"/>
      <c r="B18" s="25">
        <v>335.18</v>
      </c>
      <c r="C18" s="20" t="s">
        <v>19</v>
      </c>
      <c r="D18" s="46">
        <v>12872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12872</v>
      </c>
      <c r="O18" s="47">
        <f t="shared" si="2"/>
        <v>38.888217522658607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4806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54904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59710</v>
      </c>
      <c r="O19" s="45">
        <f t="shared" si="2"/>
        <v>180.392749244713</v>
      </c>
      <c r="P19" s="10"/>
    </row>
    <row r="20" spans="1:119">
      <c r="A20" s="12"/>
      <c r="B20" s="25">
        <v>343.3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44355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44355</v>
      </c>
      <c r="O20" s="47">
        <f t="shared" si="2"/>
        <v>134.00302114803625</v>
      </c>
      <c r="P20" s="9"/>
    </row>
    <row r="21" spans="1:119">
      <c r="A21" s="12"/>
      <c r="B21" s="25">
        <v>343.4</v>
      </c>
      <c r="C21" s="20" t="s">
        <v>28</v>
      </c>
      <c r="D21" s="46">
        <v>4806</v>
      </c>
      <c r="E21" s="46">
        <v>0</v>
      </c>
      <c r="F21" s="46">
        <v>0</v>
      </c>
      <c r="G21" s="46">
        <v>0</v>
      </c>
      <c r="H21" s="46">
        <v>0</v>
      </c>
      <c r="I21" s="46">
        <v>10549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15355</v>
      </c>
      <c r="O21" s="47">
        <f t="shared" si="2"/>
        <v>46.389728096676734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1175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1175</v>
      </c>
      <c r="O22" s="45">
        <f t="shared" si="2"/>
        <v>3.5498489425981874</v>
      </c>
      <c r="P22" s="10"/>
    </row>
    <row r="23" spans="1:119">
      <c r="A23" s="13"/>
      <c r="B23" s="39">
        <v>351.5</v>
      </c>
      <c r="C23" s="21" t="s">
        <v>31</v>
      </c>
      <c r="D23" s="46">
        <v>1175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1175</v>
      </c>
      <c r="O23" s="47">
        <f t="shared" si="2"/>
        <v>3.5498489425981874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SUM(D25:D27)</f>
        <v>8112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383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8495</v>
      </c>
      <c r="O24" s="45">
        <f t="shared" si="2"/>
        <v>25.664652567975832</v>
      </c>
      <c r="P24" s="10"/>
    </row>
    <row r="25" spans="1:119">
      <c r="A25" s="12"/>
      <c r="B25" s="25">
        <v>361.1</v>
      </c>
      <c r="C25" s="20" t="s">
        <v>32</v>
      </c>
      <c r="D25" s="46">
        <v>119</v>
      </c>
      <c r="E25" s="46">
        <v>0</v>
      </c>
      <c r="F25" s="46">
        <v>0</v>
      </c>
      <c r="G25" s="46">
        <v>0</v>
      </c>
      <c r="H25" s="46">
        <v>0</v>
      </c>
      <c r="I25" s="46">
        <v>178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297</v>
      </c>
      <c r="O25" s="47">
        <f t="shared" si="2"/>
        <v>0.89728096676737157</v>
      </c>
      <c r="P25" s="9"/>
    </row>
    <row r="26" spans="1:119">
      <c r="A26" s="12"/>
      <c r="B26" s="25">
        <v>362</v>
      </c>
      <c r="C26" s="20" t="s">
        <v>61</v>
      </c>
      <c r="D26" s="46">
        <v>950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950</v>
      </c>
      <c r="O26" s="47">
        <f t="shared" si="2"/>
        <v>2.8700906344410875</v>
      </c>
      <c r="P26" s="9"/>
    </row>
    <row r="27" spans="1:119" ht="15.75" thickBot="1">
      <c r="A27" s="12"/>
      <c r="B27" s="25">
        <v>369.9</v>
      </c>
      <c r="C27" s="20" t="s">
        <v>34</v>
      </c>
      <c r="D27" s="46">
        <v>7043</v>
      </c>
      <c r="E27" s="46">
        <v>0</v>
      </c>
      <c r="F27" s="46">
        <v>0</v>
      </c>
      <c r="G27" s="46">
        <v>0</v>
      </c>
      <c r="H27" s="46">
        <v>0</v>
      </c>
      <c r="I27" s="46">
        <v>205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7248</v>
      </c>
      <c r="O27" s="47">
        <f t="shared" si="2"/>
        <v>21.897280966767372</v>
      </c>
      <c r="P27" s="9"/>
    </row>
    <row r="28" spans="1:119" ht="16.5" thickBot="1">
      <c r="A28" s="14" t="s">
        <v>29</v>
      </c>
      <c r="B28" s="23"/>
      <c r="C28" s="22"/>
      <c r="D28" s="15">
        <f>SUM(D5,D11,D13,D19,D22,D24)</f>
        <v>99257</v>
      </c>
      <c r="E28" s="15">
        <f t="shared" ref="E28:M28" si="8">SUM(E5,E11,E13,E19,E22,E24)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133199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232456</v>
      </c>
      <c r="O28" s="38">
        <f t="shared" si="2"/>
        <v>702.28398791540781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62</v>
      </c>
      <c r="M30" s="50"/>
      <c r="N30" s="50"/>
      <c r="O30" s="43">
        <v>331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64530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64530</v>
      </c>
      <c r="O5" s="33">
        <f t="shared" ref="O5:O25" si="2">(N5/O$27)</f>
        <v>197.33944954128441</v>
      </c>
      <c r="P5" s="6"/>
    </row>
    <row r="6" spans="1:133">
      <c r="A6" s="12"/>
      <c r="B6" s="25">
        <v>311</v>
      </c>
      <c r="C6" s="20" t="s">
        <v>2</v>
      </c>
      <c r="D6" s="46">
        <v>2275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2275</v>
      </c>
      <c r="O6" s="47">
        <f t="shared" si="2"/>
        <v>6.957186544342508</v>
      </c>
      <c r="P6" s="9"/>
    </row>
    <row r="7" spans="1:133">
      <c r="A7" s="12"/>
      <c r="B7" s="25">
        <v>312.10000000000002</v>
      </c>
      <c r="C7" s="20" t="s">
        <v>10</v>
      </c>
      <c r="D7" s="46">
        <v>16672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16672</v>
      </c>
      <c r="O7" s="47">
        <f t="shared" si="2"/>
        <v>50.984709480122326</v>
      </c>
      <c r="P7" s="9"/>
    </row>
    <row r="8" spans="1:133">
      <c r="A8" s="12"/>
      <c r="B8" s="25">
        <v>312.60000000000002</v>
      </c>
      <c r="C8" s="20" t="s">
        <v>11</v>
      </c>
      <c r="D8" s="46">
        <v>27893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27893</v>
      </c>
      <c r="O8" s="47">
        <f t="shared" si="2"/>
        <v>85.299694189602448</v>
      </c>
      <c r="P8" s="9"/>
    </row>
    <row r="9" spans="1:133">
      <c r="A9" s="12"/>
      <c r="B9" s="25">
        <v>314.10000000000002</v>
      </c>
      <c r="C9" s="20" t="s">
        <v>12</v>
      </c>
      <c r="D9" s="46">
        <v>8219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8219</v>
      </c>
      <c r="O9" s="47">
        <f t="shared" si="2"/>
        <v>25.134556574923547</v>
      </c>
      <c r="P9" s="9"/>
    </row>
    <row r="10" spans="1:133">
      <c r="A10" s="12"/>
      <c r="B10" s="25">
        <v>314.39999999999998</v>
      </c>
      <c r="C10" s="20" t="s">
        <v>14</v>
      </c>
      <c r="D10" s="46">
        <v>724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724</v>
      </c>
      <c r="O10" s="47">
        <f t="shared" si="2"/>
        <v>2.214067278287462</v>
      </c>
      <c r="P10" s="9"/>
    </row>
    <row r="11" spans="1:133">
      <c r="A11" s="12"/>
      <c r="B11" s="25">
        <v>315</v>
      </c>
      <c r="C11" s="20" t="s">
        <v>55</v>
      </c>
      <c r="D11" s="46">
        <v>8747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8747</v>
      </c>
      <c r="O11" s="47">
        <f t="shared" si="2"/>
        <v>26.749235474006117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29931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29931</v>
      </c>
      <c r="O12" s="45">
        <f t="shared" si="2"/>
        <v>91.532110091743121</v>
      </c>
      <c r="P12" s="10"/>
    </row>
    <row r="13" spans="1:133">
      <c r="A13" s="12"/>
      <c r="B13" s="25">
        <v>335.12</v>
      </c>
      <c r="C13" s="20" t="s">
        <v>47</v>
      </c>
      <c r="D13" s="46">
        <v>15183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15183</v>
      </c>
      <c r="O13" s="47">
        <f t="shared" si="2"/>
        <v>46.431192660550458</v>
      </c>
      <c r="P13" s="9"/>
    </row>
    <row r="14" spans="1:133">
      <c r="A14" s="12"/>
      <c r="B14" s="25">
        <v>335.14</v>
      </c>
      <c r="C14" s="20" t="s">
        <v>48</v>
      </c>
      <c r="D14" s="46">
        <v>304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304</v>
      </c>
      <c r="O14" s="47">
        <f t="shared" si="2"/>
        <v>0.92966360856269115</v>
      </c>
      <c r="P14" s="9"/>
    </row>
    <row r="15" spans="1:133">
      <c r="A15" s="12"/>
      <c r="B15" s="25">
        <v>335.15</v>
      </c>
      <c r="C15" s="20" t="s">
        <v>49</v>
      </c>
      <c r="D15" s="46">
        <v>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</v>
      </c>
      <c r="O15" s="47">
        <f t="shared" si="2"/>
        <v>8.5626911314984705E-2</v>
      </c>
      <c r="P15" s="9"/>
    </row>
    <row r="16" spans="1:133">
      <c r="A16" s="12"/>
      <c r="B16" s="25">
        <v>335.18</v>
      </c>
      <c r="C16" s="20" t="s">
        <v>19</v>
      </c>
      <c r="D16" s="46">
        <v>14416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14416</v>
      </c>
      <c r="O16" s="47">
        <f t="shared" si="2"/>
        <v>44.085626911314982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14978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49132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64110</v>
      </c>
      <c r="O17" s="45">
        <f t="shared" si="2"/>
        <v>196.05504587155963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49132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49132</v>
      </c>
      <c r="O18" s="47">
        <f t="shared" si="2"/>
        <v>150.25076452599387</v>
      </c>
      <c r="P18" s="9"/>
    </row>
    <row r="19" spans="1:119">
      <c r="A19" s="12"/>
      <c r="B19" s="25">
        <v>343.4</v>
      </c>
      <c r="C19" s="20" t="s">
        <v>28</v>
      </c>
      <c r="D19" s="46">
        <v>14978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14978</v>
      </c>
      <c r="O19" s="47">
        <f t="shared" si="2"/>
        <v>45.804281345565748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1676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1676</v>
      </c>
      <c r="O20" s="45">
        <f t="shared" si="2"/>
        <v>5.1253822629969417</v>
      </c>
      <c r="P20" s="10"/>
    </row>
    <row r="21" spans="1:119">
      <c r="A21" s="13"/>
      <c r="B21" s="39">
        <v>351.3</v>
      </c>
      <c r="C21" s="21" t="s">
        <v>56</v>
      </c>
      <c r="D21" s="46">
        <v>1676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1676</v>
      </c>
      <c r="O21" s="47">
        <f t="shared" si="2"/>
        <v>5.1253822629969417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SUM(D23:D24)</f>
        <v>5029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249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5278</v>
      </c>
      <c r="O22" s="45">
        <f t="shared" si="2"/>
        <v>16.140672782874617</v>
      </c>
      <c r="P22" s="10"/>
    </row>
    <row r="23" spans="1:119">
      <c r="A23" s="12"/>
      <c r="B23" s="25">
        <v>361.1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249</v>
      </c>
      <c r="O23" s="47">
        <f t="shared" si="2"/>
        <v>0.76146788990825687</v>
      </c>
      <c r="P23" s="9"/>
    </row>
    <row r="24" spans="1:119" ht="15.75" thickBot="1">
      <c r="A24" s="12"/>
      <c r="B24" s="25">
        <v>369.9</v>
      </c>
      <c r="C24" s="20" t="s">
        <v>34</v>
      </c>
      <c r="D24" s="46">
        <v>5029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5029</v>
      </c>
      <c r="O24" s="47">
        <f t="shared" si="2"/>
        <v>15.37920489296636</v>
      </c>
      <c r="P24" s="9"/>
    </row>
    <row r="25" spans="1:119" ht="16.5" thickBot="1">
      <c r="A25" s="14" t="s">
        <v>29</v>
      </c>
      <c r="B25" s="23"/>
      <c r="C25" s="22"/>
      <c r="D25" s="15">
        <f>SUM(D5,D12,D17,D20,D22)</f>
        <v>116144</v>
      </c>
      <c r="E25" s="15">
        <f t="shared" ref="E25:M25" si="7">SUM(E5,E12,E17,E20,E22)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49381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165525</v>
      </c>
      <c r="O25" s="38">
        <f t="shared" si="2"/>
        <v>506.1926605504587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50" t="s">
        <v>57</v>
      </c>
      <c r="M27" s="50"/>
      <c r="N27" s="50"/>
      <c r="O27" s="43">
        <v>327</v>
      </c>
    </row>
    <row r="28" spans="1:119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</row>
    <row r="29" spans="1:119" ht="15.75" customHeight="1" thickBot="1">
      <c r="A29" s="54" t="s">
        <v>53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43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65991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65991</v>
      </c>
      <c r="O5" s="33">
        <f t="shared" ref="O5:O31" si="2">(N5/O$33)</f>
        <v>195.23964497041419</v>
      </c>
      <c r="P5" s="6"/>
    </row>
    <row r="6" spans="1:133">
      <c r="A6" s="12"/>
      <c r="B6" s="25">
        <v>311</v>
      </c>
      <c r="C6" s="20" t="s">
        <v>2</v>
      </c>
      <c r="D6" s="46">
        <v>2258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2258</v>
      </c>
      <c r="O6" s="47">
        <f t="shared" si="2"/>
        <v>6.6804733727810648</v>
      </c>
      <c r="P6" s="9"/>
    </row>
    <row r="7" spans="1:133">
      <c r="A7" s="12"/>
      <c r="B7" s="25">
        <v>312.10000000000002</v>
      </c>
      <c r="C7" s="20" t="s">
        <v>10</v>
      </c>
      <c r="D7" s="46">
        <v>16364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16364</v>
      </c>
      <c r="O7" s="47">
        <f t="shared" si="2"/>
        <v>48.414201183431956</v>
      </c>
      <c r="P7" s="9"/>
    </row>
    <row r="8" spans="1:133">
      <c r="A8" s="12"/>
      <c r="B8" s="25">
        <v>312.60000000000002</v>
      </c>
      <c r="C8" s="20" t="s">
        <v>11</v>
      </c>
      <c r="D8" s="46">
        <v>27948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27948</v>
      </c>
      <c r="O8" s="47">
        <f t="shared" si="2"/>
        <v>82.68639053254438</v>
      </c>
      <c r="P8" s="9"/>
    </row>
    <row r="9" spans="1:133">
      <c r="A9" s="12"/>
      <c r="B9" s="25">
        <v>314.10000000000002</v>
      </c>
      <c r="C9" s="20" t="s">
        <v>12</v>
      </c>
      <c r="D9" s="46">
        <v>9815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9815</v>
      </c>
      <c r="O9" s="47">
        <f t="shared" si="2"/>
        <v>29.03846153846154</v>
      </c>
      <c r="P9" s="9"/>
    </row>
    <row r="10" spans="1:133">
      <c r="A10" s="12"/>
      <c r="B10" s="25">
        <v>314.2</v>
      </c>
      <c r="C10" s="20" t="s">
        <v>13</v>
      </c>
      <c r="D10" s="46">
        <v>8862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8862</v>
      </c>
      <c r="O10" s="47">
        <f t="shared" si="2"/>
        <v>26.218934911242602</v>
      </c>
      <c r="P10" s="9"/>
    </row>
    <row r="11" spans="1:133">
      <c r="A11" s="12"/>
      <c r="B11" s="25">
        <v>314.39999999999998</v>
      </c>
      <c r="C11" s="20" t="s">
        <v>14</v>
      </c>
      <c r="D11" s="46">
        <v>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744</v>
      </c>
      <c r="O11" s="47">
        <f t="shared" si="2"/>
        <v>2.2011834319526629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5357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5357</v>
      </c>
      <c r="O12" s="45">
        <f t="shared" si="2"/>
        <v>15.849112426035504</v>
      </c>
      <c r="P12" s="10"/>
    </row>
    <row r="13" spans="1:133">
      <c r="A13" s="12"/>
      <c r="B13" s="25">
        <v>323.10000000000002</v>
      </c>
      <c r="C13" s="20" t="s">
        <v>44</v>
      </c>
      <c r="D13" s="46">
        <v>903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903</v>
      </c>
      <c r="O13" s="47">
        <f t="shared" si="2"/>
        <v>2.6715976331360949</v>
      </c>
      <c r="P13" s="9"/>
    </row>
    <row r="14" spans="1:133">
      <c r="A14" s="12"/>
      <c r="B14" s="25">
        <v>329</v>
      </c>
      <c r="C14" s="20" t="s">
        <v>45</v>
      </c>
      <c r="D14" s="46">
        <v>4454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4454</v>
      </c>
      <c r="O14" s="47">
        <f t="shared" si="2"/>
        <v>13.177514792899409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33388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33388</v>
      </c>
      <c r="O15" s="45">
        <f t="shared" si="2"/>
        <v>98.781065088757401</v>
      </c>
      <c r="P15" s="10"/>
    </row>
    <row r="16" spans="1:133">
      <c r="A16" s="12"/>
      <c r="B16" s="25">
        <v>334.49</v>
      </c>
      <c r="C16" s="20" t="s">
        <v>46</v>
      </c>
      <c r="D16" s="46">
        <v>1033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1033</v>
      </c>
      <c r="O16" s="47">
        <f t="shared" si="2"/>
        <v>3.0562130177514795</v>
      </c>
      <c r="P16" s="9"/>
    </row>
    <row r="17" spans="1:119">
      <c r="A17" s="12"/>
      <c r="B17" s="25">
        <v>335.12</v>
      </c>
      <c r="C17" s="20" t="s">
        <v>47</v>
      </c>
      <c r="D17" s="46">
        <v>16004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16004</v>
      </c>
      <c r="O17" s="47">
        <f t="shared" si="2"/>
        <v>47.349112426035504</v>
      </c>
      <c r="P17" s="9"/>
    </row>
    <row r="18" spans="1:119">
      <c r="A18" s="12"/>
      <c r="B18" s="25">
        <v>335.14</v>
      </c>
      <c r="C18" s="20" t="s">
        <v>48</v>
      </c>
      <c r="D18" s="46">
        <v>348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348</v>
      </c>
      <c r="O18" s="47">
        <f t="shared" si="2"/>
        <v>1.029585798816568</v>
      </c>
      <c r="P18" s="9"/>
    </row>
    <row r="19" spans="1:119">
      <c r="A19" s="12"/>
      <c r="B19" s="25">
        <v>335.15</v>
      </c>
      <c r="C19" s="20" t="s">
        <v>49</v>
      </c>
      <c r="D19" s="46">
        <v>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56</v>
      </c>
      <c r="O19" s="47">
        <f t="shared" si="2"/>
        <v>0.16568047337278108</v>
      </c>
      <c r="P19" s="9"/>
    </row>
    <row r="20" spans="1:119">
      <c r="A20" s="12"/>
      <c r="B20" s="25">
        <v>335.18</v>
      </c>
      <c r="C20" s="20" t="s">
        <v>19</v>
      </c>
      <c r="D20" s="46">
        <v>15947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15947</v>
      </c>
      <c r="O20" s="47">
        <f t="shared" si="2"/>
        <v>47.180473372781066</v>
      </c>
      <c r="P20" s="9"/>
    </row>
    <row r="21" spans="1:119" ht="15.75">
      <c r="A21" s="29" t="s">
        <v>25</v>
      </c>
      <c r="B21" s="30"/>
      <c r="C21" s="31"/>
      <c r="D21" s="32">
        <f t="shared" ref="D21:M21" si="5">SUM(D22:D23)</f>
        <v>14916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44678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59594</v>
      </c>
      <c r="O21" s="45">
        <f t="shared" si="2"/>
        <v>176.31360946745562</v>
      </c>
      <c r="P21" s="10"/>
    </row>
    <row r="22" spans="1:119">
      <c r="A22" s="12"/>
      <c r="B22" s="25">
        <v>343.3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44678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44678</v>
      </c>
      <c r="O22" s="47">
        <f t="shared" si="2"/>
        <v>132.18343195266272</v>
      </c>
      <c r="P22" s="9"/>
    </row>
    <row r="23" spans="1:119">
      <c r="A23" s="12"/>
      <c r="B23" s="25">
        <v>343.4</v>
      </c>
      <c r="C23" s="20" t="s">
        <v>28</v>
      </c>
      <c r="D23" s="46">
        <v>14916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14916</v>
      </c>
      <c r="O23" s="47">
        <f t="shared" si="2"/>
        <v>44.130177514792898</v>
      </c>
      <c r="P23" s="9"/>
    </row>
    <row r="24" spans="1:119" ht="15.75">
      <c r="A24" s="29" t="s">
        <v>26</v>
      </c>
      <c r="B24" s="30"/>
      <c r="C24" s="31"/>
      <c r="D24" s="32">
        <f t="shared" ref="D24:M24" si="6">SUM(D25:D25)</f>
        <v>1690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1690</v>
      </c>
      <c r="O24" s="45">
        <f t="shared" si="2"/>
        <v>5</v>
      </c>
      <c r="P24" s="10"/>
    </row>
    <row r="25" spans="1:119">
      <c r="A25" s="13"/>
      <c r="B25" s="39">
        <v>351.5</v>
      </c>
      <c r="C25" s="21" t="s">
        <v>31</v>
      </c>
      <c r="D25" s="46">
        <v>1690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1690</v>
      </c>
      <c r="O25" s="47">
        <f t="shared" si="2"/>
        <v>5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SUM(D27:D28)</f>
        <v>3121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428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3549</v>
      </c>
      <c r="O26" s="45">
        <f t="shared" si="2"/>
        <v>10.5</v>
      </c>
      <c r="P26" s="10"/>
    </row>
    <row r="27" spans="1:119">
      <c r="A27" s="12"/>
      <c r="B27" s="25">
        <v>361.1</v>
      </c>
      <c r="C27" s="20" t="s">
        <v>32</v>
      </c>
      <c r="D27" s="46">
        <v>303</v>
      </c>
      <c r="E27" s="46">
        <v>0</v>
      </c>
      <c r="F27" s="46">
        <v>0</v>
      </c>
      <c r="G27" s="46">
        <v>0</v>
      </c>
      <c r="H27" s="46">
        <v>0</v>
      </c>
      <c r="I27" s="46">
        <v>428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731</v>
      </c>
      <c r="O27" s="47">
        <f t="shared" si="2"/>
        <v>2.1627218934911241</v>
      </c>
      <c r="P27" s="9"/>
    </row>
    <row r="28" spans="1:119">
      <c r="A28" s="12"/>
      <c r="B28" s="25">
        <v>369.9</v>
      </c>
      <c r="C28" s="20" t="s">
        <v>34</v>
      </c>
      <c r="D28" s="46">
        <v>2818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2818</v>
      </c>
      <c r="O28" s="47">
        <f t="shared" si="2"/>
        <v>8.3372781065088759</v>
      </c>
      <c r="P28" s="9"/>
    </row>
    <row r="29" spans="1:119" ht="15.75">
      <c r="A29" s="29" t="s">
        <v>50</v>
      </c>
      <c r="B29" s="30"/>
      <c r="C29" s="31"/>
      <c r="D29" s="32">
        <f t="shared" ref="D29:M29" si="8">SUM(D30:D30)</f>
        <v>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6000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1"/>
        <v>6000</v>
      </c>
      <c r="O29" s="45">
        <f t="shared" si="2"/>
        <v>17.751479289940828</v>
      </c>
      <c r="P29" s="9"/>
    </row>
    <row r="30" spans="1:119" ht="15.75" thickBot="1">
      <c r="A30" s="12"/>
      <c r="B30" s="25">
        <v>381</v>
      </c>
      <c r="C30" s="20" t="s">
        <v>51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6000</v>
      </c>
      <c r="O30" s="47">
        <f t="shared" si="2"/>
        <v>17.751479289940828</v>
      </c>
      <c r="P30" s="9"/>
    </row>
    <row r="31" spans="1:119" ht="16.5" thickBot="1">
      <c r="A31" s="14" t="s">
        <v>29</v>
      </c>
      <c r="B31" s="23"/>
      <c r="C31" s="22"/>
      <c r="D31" s="15">
        <f t="shared" ref="D31:M31" si="9">SUM(D5,D12,D15,D21,D24,D26,D29)</f>
        <v>124463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51106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175569</v>
      </c>
      <c r="O31" s="38">
        <f t="shared" si="2"/>
        <v>519.43491124260356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50" t="s">
        <v>52</v>
      </c>
      <c r="M33" s="50"/>
      <c r="N33" s="50"/>
      <c r="O33" s="43">
        <v>338</v>
      </c>
    </row>
    <row r="34" spans="1:1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1:15" ht="15.75" thickBot="1">
      <c r="A35" s="54" t="s">
        <v>53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30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68193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68193</v>
      </c>
      <c r="O5" s="33">
        <f t="shared" ref="O5:O28" si="2">(N5/O$30)</f>
        <v>177.5859375</v>
      </c>
      <c r="P5" s="6"/>
    </row>
    <row r="6" spans="1:133">
      <c r="A6" s="12"/>
      <c r="B6" s="25">
        <v>311</v>
      </c>
      <c r="C6" s="20" t="s">
        <v>2</v>
      </c>
      <c r="D6" s="46">
        <v>2255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2255</v>
      </c>
      <c r="O6" s="47">
        <f t="shared" si="2"/>
        <v>5.872395833333333</v>
      </c>
      <c r="P6" s="9"/>
    </row>
    <row r="7" spans="1:133">
      <c r="A7" s="12"/>
      <c r="B7" s="25">
        <v>312.10000000000002</v>
      </c>
      <c r="C7" s="20" t="s">
        <v>10</v>
      </c>
      <c r="D7" s="46">
        <v>18079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18079</v>
      </c>
      <c r="O7" s="47">
        <f t="shared" si="2"/>
        <v>47.080729166666664</v>
      </c>
      <c r="P7" s="9"/>
    </row>
    <row r="8" spans="1:133">
      <c r="A8" s="12"/>
      <c r="B8" s="25">
        <v>312.60000000000002</v>
      </c>
      <c r="C8" s="20" t="s">
        <v>11</v>
      </c>
      <c r="D8" s="46">
        <v>26026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26026</v>
      </c>
      <c r="O8" s="47">
        <f t="shared" si="2"/>
        <v>67.776041666666671</v>
      </c>
      <c r="P8" s="9"/>
    </row>
    <row r="9" spans="1:133">
      <c r="A9" s="12"/>
      <c r="B9" s="25">
        <v>314.10000000000002</v>
      </c>
      <c r="C9" s="20" t="s">
        <v>12</v>
      </c>
      <c r="D9" s="46">
        <v>8527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8527</v>
      </c>
      <c r="O9" s="47">
        <f t="shared" si="2"/>
        <v>22.205729166666668</v>
      </c>
      <c r="P9" s="9"/>
    </row>
    <row r="10" spans="1:133">
      <c r="A10" s="12"/>
      <c r="B10" s="25">
        <v>314.2</v>
      </c>
      <c r="C10" s="20" t="s">
        <v>13</v>
      </c>
      <c r="D10" s="46">
        <v>12585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12585</v>
      </c>
      <c r="O10" s="47">
        <f t="shared" si="2"/>
        <v>32.7734375</v>
      </c>
      <c r="P10" s="9"/>
    </row>
    <row r="11" spans="1:133">
      <c r="A11" s="12"/>
      <c r="B11" s="25">
        <v>314.39999999999998</v>
      </c>
      <c r="C11" s="20" t="s">
        <v>14</v>
      </c>
      <c r="D11" s="46">
        <v>721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721</v>
      </c>
      <c r="O11" s="47">
        <f t="shared" si="2"/>
        <v>1.8776041666666667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1027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1027</v>
      </c>
      <c r="O12" s="45">
        <f t="shared" si="2"/>
        <v>2.6744791666666665</v>
      </c>
      <c r="P12" s="10"/>
    </row>
    <row r="13" spans="1:133">
      <c r="A13" s="12"/>
      <c r="B13" s="25">
        <v>323.39999999999998</v>
      </c>
      <c r="C13" s="20" t="s">
        <v>16</v>
      </c>
      <c r="D13" s="46">
        <v>135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</v>
      </c>
      <c r="O13" s="47">
        <f t="shared" si="2"/>
        <v>0.3515625</v>
      </c>
      <c r="P13" s="9"/>
    </row>
    <row r="14" spans="1:133">
      <c r="A14" s="12"/>
      <c r="B14" s="25">
        <v>323.5</v>
      </c>
      <c r="C14" s="20" t="s">
        <v>17</v>
      </c>
      <c r="D14" s="46">
        <v>892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892</v>
      </c>
      <c r="O14" s="47">
        <f t="shared" si="2"/>
        <v>2.3229166666666665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SUM(D16:D17)</f>
        <v>29586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29586</v>
      </c>
      <c r="O15" s="45">
        <f t="shared" si="2"/>
        <v>77.046875</v>
      </c>
      <c r="P15" s="10"/>
    </row>
    <row r="16" spans="1:133">
      <c r="A16" s="12"/>
      <c r="B16" s="25">
        <v>335.18</v>
      </c>
      <c r="C16" s="20" t="s">
        <v>19</v>
      </c>
      <c r="D16" s="46">
        <v>14398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14398</v>
      </c>
      <c r="O16" s="47">
        <f t="shared" si="2"/>
        <v>37.494791666666664</v>
      </c>
      <c r="P16" s="9"/>
    </row>
    <row r="17" spans="1:119">
      <c r="A17" s="12"/>
      <c r="B17" s="25">
        <v>335.9</v>
      </c>
      <c r="C17" s="20" t="s">
        <v>20</v>
      </c>
      <c r="D17" s="46">
        <v>15188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15188</v>
      </c>
      <c r="O17" s="47">
        <f t="shared" si="2"/>
        <v>39.552083333333336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SUM(D19:D21)</f>
        <v>14940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43901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58841</v>
      </c>
      <c r="O18" s="45">
        <f t="shared" si="2"/>
        <v>153.23177083333334</v>
      </c>
      <c r="P18" s="10"/>
    </row>
    <row r="19" spans="1:119">
      <c r="A19" s="12"/>
      <c r="B19" s="25">
        <v>343.3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43223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43223</v>
      </c>
      <c r="O19" s="47">
        <f t="shared" si="2"/>
        <v>112.55989583333333</v>
      </c>
      <c r="P19" s="9"/>
    </row>
    <row r="20" spans="1:119">
      <c r="A20" s="12"/>
      <c r="B20" s="25">
        <v>343.4</v>
      </c>
      <c r="C20" s="20" t="s">
        <v>28</v>
      </c>
      <c r="D20" s="46">
        <v>14940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14940</v>
      </c>
      <c r="O20" s="47">
        <f t="shared" si="2"/>
        <v>38.90625</v>
      </c>
      <c r="P20" s="9"/>
    </row>
    <row r="21" spans="1:119">
      <c r="A21" s="12"/>
      <c r="B21" s="25">
        <v>349</v>
      </c>
      <c r="C21" s="20" t="s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678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678</v>
      </c>
      <c r="O21" s="47">
        <f t="shared" si="2"/>
        <v>1.765625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1503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1503</v>
      </c>
      <c r="O22" s="45">
        <f t="shared" si="2"/>
        <v>3.9140625</v>
      </c>
      <c r="P22" s="10"/>
    </row>
    <row r="23" spans="1:119">
      <c r="A23" s="13"/>
      <c r="B23" s="39">
        <v>351.5</v>
      </c>
      <c r="C23" s="21" t="s">
        <v>31</v>
      </c>
      <c r="D23" s="46">
        <v>1503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1503</v>
      </c>
      <c r="O23" s="47">
        <f t="shared" si="2"/>
        <v>3.9140625</v>
      </c>
      <c r="P23" s="9"/>
    </row>
    <row r="24" spans="1:119" ht="15.75">
      <c r="A24" s="29" t="s">
        <v>3</v>
      </c>
      <c r="B24" s="30"/>
      <c r="C24" s="31"/>
      <c r="D24" s="32">
        <f t="shared" ref="D24:M24" si="7">SUM(D25:D27)</f>
        <v>3590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1031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4621</v>
      </c>
      <c r="O24" s="45">
        <f t="shared" si="2"/>
        <v>12.033854166666666</v>
      </c>
      <c r="P24" s="10"/>
    </row>
    <row r="25" spans="1:119">
      <c r="A25" s="12"/>
      <c r="B25" s="25">
        <v>361.1</v>
      </c>
      <c r="C25" s="20" t="s">
        <v>32</v>
      </c>
      <c r="D25" s="46">
        <v>433</v>
      </c>
      <c r="E25" s="46">
        <v>0</v>
      </c>
      <c r="F25" s="46">
        <v>0</v>
      </c>
      <c r="G25" s="46">
        <v>0</v>
      </c>
      <c r="H25" s="46">
        <v>0</v>
      </c>
      <c r="I25" s="46">
        <v>1031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1464</v>
      </c>
      <c r="O25" s="47">
        <f t="shared" si="2"/>
        <v>3.8125</v>
      </c>
      <c r="P25" s="9"/>
    </row>
    <row r="26" spans="1:119">
      <c r="A26" s="12"/>
      <c r="B26" s="25">
        <v>367</v>
      </c>
      <c r="C26" s="20" t="s">
        <v>33</v>
      </c>
      <c r="D26" s="46">
        <v>404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404</v>
      </c>
      <c r="O26" s="47">
        <f t="shared" si="2"/>
        <v>1.0520833333333333</v>
      </c>
      <c r="P26" s="9"/>
    </row>
    <row r="27" spans="1:119" ht="15.75" thickBot="1">
      <c r="A27" s="12"/>
      <c r="B27" s="25">
        <v>369.9</v>
      </c>
      <c r="C27" s="20" t="s">
        <v>34</v>
      </c>
      <c r="D27" s="46">
        <v>2753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2753</v>
      </c>
      <c r="O27" s="47">
        <f t="shared" si="2"/>
        <v>7.169270833333333</v>
      </c>
      <c r="P27" s="9"/>
    </row>
    <row r="28" spans="1:119" ht="16.5" thickBot="1">
      <c r="A28" s="14" t="s">
        <v>29</v>
      </c>
      <c r="B28" s="23"/>
      <c r="C28" s="22"/>
      <c r="D28" s="15">
        <f>SUM(D5,D12,D15,D18,D22,D24)</f>
        <v>118839</v>
      </c>
      <c r="E28" s="15">
        <f t="shared" ref="E28:M28" si="8">SUM(E5,E12,E15,E18,E22,E24)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44932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163771</v>
      </c>
      <c r="O28" s="38">
        <f t="shared" si="2"/>
        <v>426.48697916666669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41</v>
      </c>
      <c r="M30" s="50"/>
      <c r="N30" s="50"/>
      <c r="O30" s="43">
        <v>384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67745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67745</v>
      </c>
      <c r="O5" s="33">
        <f t="shared" ref="O5:O28" si="2">(N5/O$30)</f>
        <v>173.2608695652174</v>
      </c>
      <c r="P5" s="6"/>
    </row>
    <row r="6" spans="1:133">
      <c r="A6" s="12"/>
      <c r="B6" s="25">
        <v>311</v>
      </c>
      <c r="C6" s="20" t="s">
        <v>2</v>
      </c>
      <c r="D6" s="46">
        <v>2188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2188</v>
      </c>
      <c r="O6" s="47">
        <f t="shared" si="2"/>
        <v>5.5959079283887467</v>
      </c>
      <c r="P6" s="9"/>
    </row>
    <row r="7" spans="1:133">
      <c r="A7" s="12"/>
      <c r="B7" s="25">
        <v>312.10000000000002</v>
      </c>
      <c r="C7" s="20" t="s">
        <v>10</v>
      </c>
      <c r="D7" s="46">
        <v>19532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19532</v>
      </c>
      <c r="O7" s="47">
        <f t="shared" si="2"/>
        <v>49.953964194373398</v>
      </c>
      <c r="P7" s="9"/>
    </row>
    <row r="8" spans="1:133">
      <c r="A8" s="12"/>
      <c r="B8" s="25">
        <v>312.60000000000002</v>
      </c>
      <c r="C8" s="20" t="s">
        <v>11</v>
      </c>
      <c r="D8" s="46">
        <v>27839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27839</v>
      </c>
      <c r="O8" s="47">
        <f t="shared" si="2"/>
        <v>71.199488491048598</v>
      </c>
      <c r="P8" s="9"/>
    </row>
    <row r="9" spans="1:133">
      <c r="A9" s="12"/>
      <c r="B9" s="25">
        <v>314.10000000000002</v>
      </c>
      <c r="C9" s="20" t="s">
        <v>12</v>
      </c>
      <c r="D9" s="46">
        <v>8410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8410</v>
      </c>
      <c r="O9" s="47">
        <f t="shared" si="2"/>
        <v>21.508951406649615</v>
      </c>
      <c r="P9" s="9"/>
    </row>
    <row r="10" spans="1:133">
      <c r="A10" s="12"/>
      <c r="B10" s="25">
        <v>314.2</v>
      </c>
      <c r="C10" s="20" t="s">
        <v>13</v>
      </c>
      <c r="D10" s="46">
        <v>8917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8917</v>
      </c>
      <c r="O10" s="47">
        <f t="shared" si="2"/>
        <v>22.805626598465473</v>
      </c>
      <c r="P10" s="9"/>
    </row>
    <row r="11" spans="1:133">
      <c r="A11" s="12"/>
      <c r="B11" s="25">
        <v>314.39999999999998</v>
      </c>
      <c r="C11" s="20" t="s">
        <v>14</v>
      </c>
      <c r="D11" s="46">
        <v>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859</v>
      </c>
      <c r="O11" s="47">
        <f t="shared" si="2"/>
        <v>2.1969309462915603</v>
      </c>
      <c r="P11" s="9"/>
    </row>
    <row r="12" spans="1:133" ht="15.75">
      <c r="A12" s="29" t="s">
        <v>72</v>
      </c>
      <c r="B12" s="30"/>
      <c r="C12" s="31"/>
      <c r="D12" s="32">
        <f t="shared" ref="D12:M12" si="3">SUM(D13:D13)</f>
        <v>2306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2306</v>
      </c>
      <c r="O12" s="45">
        <f t="shared" si="2"/>
        <v>5.8976982097186701</v>
      </c>
      <c r="P12" s="10"/>
    </row>
    <row r="13" spans="1:133">
      <c r="A13" s="12"/>
      <c r="B13" s="25">
        <v>323.5</v>
      </c>
      <c r="C13" s="20" t="s">
        <v>17</v>
      </c>
      <c r="D13" s="46">
        <v>2306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2306</v>
      </c>
      <c r="O13" s="47">
        <f t="shared" si="2"/>
        <v>5.8976982097186701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SUM(D15:D18)</f>
        <v>35108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35108</v>
      </c>
      <c r="O14" s="45">
        <f t="shared" si="2"/>
        <v>89.790281329923275</v>
      </c>
      <c r="P14" s="10"/>
    </row>
    <row r="15" spans="1:133">
      <c r="A15" s="12"/>
      <c r="B15" s="25">
        <v>335.12</v>
      </c>
      <c r="C15" s="20" t="s">
        <v>47</v>
      </c>
      <c r="D15" s="46">
        <v>17394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17394</v>
      </c>
      <c r="O15" s="47">
        <f t="shared" si="2"/>
        <v>44.485933503836314</v>
      </c>
      <c r="P15" s="9"/>
    </row>
    <row r="16" spans="1:133">
      <c r="A16" s="12"/>
      <c r="B16" s="25">
        <v>335.14</v>
      </c>
      <c r="C16" s="20" t="s">
        <v>48</v>
      </c>
      <c r="D16" s="46">
        <v>638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638</v>
      </c>
      <c r="O16" s="47">
        <f t="shared" si="2"/>
        <v>1.6317135549872124</v>
      </c>
      <c r="P16" s="9"/>
    </row>
    <row r="17" spans="1:119">
      <c r="A17" s="12"/>
      <c r="B17" s="25">
        <v>335.15</v>
      </c>
      <c r="C17" s="20" t="s">
        <v>49</v>
      </c>
      <c r="D17" s="46">
        <v>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</v>
      </c>
      <c r="O17" s="47">
        <f t="shared" si="2"/>
        <v>0.14322250639386189</v>
      </c>
      <c r="P17" s="9"/>
    </row>
    <row r="18" spans="1:119">
      <c r="A18" s="12"/>
      <c r="B18" s="25">
        <v>335.18</v>
      </c>
      <c r="C18" s="20" t="s">
        <v>19</v>
      </c>
      <c r="D18" s="46">
        <v>17020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17020</v>
      </c>
      <c r="O18" s="47">
        <f t="shared" si="2"/>
        <v>43.529411764705884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SUM(D20:D22)</f>
        <v>15025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45910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60935</v>
      </c>
      <c r="O19" s="45">
        <f t="shared" si="2"/>
        <v>155.84398976982098</v>
      </c>
      <c r="P19" s="10"/>
    </row>
    <row r="20" spans="1:119">
      <c r="A20" s="12"/>
      <c r="B20" s="25">
        <v>343.3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45910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45910</v>
      </c>
      <c r="O20" s="47">
        <f t="shared" si="2"/>
        <v>117.41687979539643</v>
      </c>
      <c r="P20" s="9"/>
    </row>
    <row r="21" spans="1:119">
      <c r="A21" s="12"/>
      <c r="B21" s="25">
        <v>343.4</v>
      </c>
      <c r="C21" s="20" t="s">
        <v>28</v>
      </c>
      <c r="D21" s="46">
        <v>14100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14100</v>
      </c>
      <c r="O21" s="47">
        <f t="shared" si="2"/>
        <v>36.0613810741688</v>
      </c>
      <c r="P21" s="9"/>
    </row>
    <row r="22" spans="1:119">
      <c r="A22" s="12"/>
      <c r="B22" s="25">
        <v>347.4</v>
      </c>
      <c r="C22" s="20" t="s">
        <v>73</v>
      </c>
      <c r="D22" s="46">
        <v>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925</v>
      </c>
      <c r="O22" s="47">
        <f t="shared" si="2"/>
        <v>2.3657289002557547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2205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2205</v>
      </c>
      <c r="O23" s="45">
        <f t="shared" si="2"/>
        <v>5.6393861892583121</v>
      </c>
      <c r="P23" s="10"/>
    </row>
    <row r="24" spans="1:119">
      <c r="A24" s="13"/>
      <c r="B24" s="39">
        <v>351.5</v>
      </c>
      <c r="C24" s="21" t="s">
        <v>31</v>
      </c>
      <c r="D24" s="46">
        <v>2205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2205</v>
      </c>
      <c r="O24" s="47">
        <f t="shared" si="2"/>
        <v>5.6393861892583121</v>
      </c>
      <c r="P24" s="9"/>
    </row>
    <row r="25" spans="1:119" ht="15.75">
      <c r="A25" s="29" t="s">
        <v>3</v>
      </c>
      <c r="B25" s="30"/>
      <c r="C25" s="31"/>
      <c r="D25" s="32">
        <f t="shared" ref="D25:M25" si="7">SUM(D26:D27)</f>
        <v>2453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1982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4435</v>
      </c>
      <c r="O25" s="45">
        <f t="shared" si="2"/>
        <v>11.342710997442456</v>
      </c>
      <c r="P25" s="10"/>
    </row>
    <row r="26" spans="1:119">
      <c r="A26" s="12"/>
      <c r="B26" s="25">
        <v>361.1</v>
      </c>
      <c r="C26" s="20" t="s">
        <v>32</v>
      </c>
      <c r="D26" s="46">
        <v>774</v>
      </c>
      <c r="E26" s="46">
        <v>0</v>
      </c>
      <c r="F26" s="46">
        <v>0</v>
      </c>
      <c r="G26" s="46">
        <v>0</v>
      </c>
      <c r="H26" s="46">
        <v>0</v>
      </c>
      <c r="I26" s="46">
        <v>1982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2756</v>
      </c>
      <c r="O26" s="47">
        <f t="shared" si="2"/>
        <v>7.0485933503836318</v>
      </c>
      <c r="P26" s="9"/>
    </row>
    <row r="27" spans="1:119" ht="15.75" thickBot="1">
      <c r="A27" s="12"/>
      <c r="B27" s="25">
        <v>369.9</v>
      </c>
      <c r="C27" s="20" t="s">
        <v>34</v>
      </c>
      <c r="D27" s="46">
        <v>1679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1679</v>
      </c>
      <c r="O27" s="47">
        <f t="shared" si="2"/>
        <v>4.2941176470588234</v>
      </c>
      <c r="P27" s="9"/>
    </row>
    <row r="28" spans="1:119" ht="16.5" thickBot="1">
      <c r="A28" s="14" t="s">
        <v>29</v>
      </c>
      <c r="B28" s="23"/>
      <c r="C28" s="22"/>
      <c r="D28" s="15">
        <f>SUM(D5,D12,D14,D19,D23,D25)</f>
        <v>124842</v>
      </c>
      <c r="E28" s="15">
        <f t="shared" ref="E28:M28" si="8">SUM(E5,E12,E14,E19,E23,E25)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47892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172734</v>
      </c>
      <c r="O28" s="38">
        <f t="shared" si="2"/>
        <v>441.77493606138108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74</v>
      </c>
      <c r="M30" s="50"/>
      <c r="N30" s="50"/>
      <c r="O30" s="43">
        <v>391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103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0"/>
      <c r="M3" s="71"/>
      <c r="N3" s="36"/>
      <c r="O3" s="37"/>
      <c r="P3" s="72" t="s">
        <v>92</v>
      </c>
      <c r="Q3" s="11"/>
      <c r="R3"/>
    </row>
    <row r="4" spans="1:134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93</v>
      </c>
      <c r="N4" s="35" t="s">
        <v>9</v>
      </c>
      <c r="O4" s="35" t="s">
        <v>94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95</v>
      </c>
      <c r="B5" s="26"/>
      <c r="C5" s="26"/>
      <c r="D5" s="27">
        <f t="shared" ref="D5:N5" si="0">SUM(D6:D11)</f>
        <v>101356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101356</v>
      </c>
      <c r="P5" s="33">
        <f t="shared" ref="P5:P28" si="1">(O5/P$32)</f>
        <v>308.0729483282675</v>
      </c>
      <c r="Q5" s="6"/>
    </row>
    <row r="6" spans="1:134">
      <c r="A6" s="12"/>
      <c r="B6" s="25">
        <v>311</v>
      </c>
      <c r="C6" s="20" t="s">
        <v>2</v>
      </c>
      <c r="D6" s="46">
        <v>2686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2686</v>
      </c>
      <c r="P6" s="47">
        <f t="shared" si="1"/>
        <v>8.1641337386018229</v>
      </c>
      <c r="Q6" s="9"/>
    </row>
    <row r="7" spans="1:134">
      <c r="A7" s="12"/>
      <c r="B7" s="25">
        <v>312.41000000000003</v>
      </c>
      <c r="C7" s="20" t="s">
        <v>96</v>
      </c>
      <c r="D7" s="46">
        <v>28824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28824</v>
      </c>
      <c r="P7" s="47">
        <f t="shared" si="1"/>
        <v>87.610942249240125</v>
      </c>
      <c r="Q7" s="9"/>
    </row>
    <row r="8" spans="1:134">
      <c r="A8" s="12"/>
      <c r="B8" s="25">
        <v>312.64</v>
      </c>
      <c r="C8" s="20" t="s">
        <v>97</v>
      </c>
      <c r="D8" s="46">
        <v>52657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52657</v>
      </c>
      <c r="P8" s="47">
        <f t="shared" si="1"/>
        <v>160.05167173252281</v>
      </c>
      <c r="Q8" s="9"/>
    </row>
    <row r="9" spans="1:134">
      <c r="A9" s="12"/>
      <c r="B9" s="25">
        <v>314.10000000000002</v>
      </c>
      <c r="C9" s="20" t="s">
        <v>12</v>
      </c>
      <c r="D9" s="46">
        <v>10706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10706</v>
      </c>
      <c r="P9" s="47">
        <f t="shared" si="1"/>
        <v>32.541033434650458</v>
      </c>
      <c r="Q9" s="9"/>
    </row>
    <row r="10" spans="1:134">
      <c r="A10" s="12"/>
      <c r="B10" s="25">
        <v>314.39999999999998</v>
      </c>
      <c r="C10" s="20" t="s">
        <v>14</v>
      </c>
      <c r="D10" s="46">
        <v>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</v>
      </c>
      <c r="P10" s="47">
        <f t="shared" si="1"/>
        <v>2.7355623100303952E-2</v>
      </c>
      <c r="Q10" s="9"/>
    </row>
    <row r="11" spans="1:134">
      <c r="A11" s="12"/>
      <c r="B11" s="25">
        <v>315.2</v>
      </c>
      <c r="C11" s="20" t="s">
        <v>98</v>
      </c>
      <c r="D11" s="46">
        <v>6474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6474</v>
      </c>
      <c r="P11" s="47">
        <f t="shared" si="1"/>
        <v>19.677811550151976</v>
      </c>
      <c r="Q11" s="9"/>
    </row>
    <row r="12" spans="1:134" ht="15.75">
      <c r="A12" s="29" t="s">
        <v>99</v>
      </c>
      <c r="B12" s="30"/>
      <c r="C12" s="31"/>
      <c r="D12" s="32">
        <f t="shared" ref="D12:N12" si="3">SUM(D13:D18)</f>
        <v>152244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152244</v>
      </c>
      <c r="P12" s="45">
        <f t="shared" si="1"/>
        <v>462.74772036474167</v>
      </c>
      <c r="Q12" s="10"/>
    </row>
    <row r="13" spans="1:134">
      <c r="A13" s="12"/>
      <c r="B13" s="25">
        <v>331.51</v>
      </c>
      <c r="C13" s="20" t="s">
        <v>104</v>
      </c>
      <c r="D13" s="46">
        <v>27449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8" si="4">SUM(D13:N13)</f>
        <v>27449</v>
      </c>
      <c r="P13" s="47">
        <f t="shared" si="1"/>
        <v>83.431610942249236</v>
      </c>
      <c r="Q13" s="9"/>
    </row>
    <row r="14" spans="1:134">
      <c r="A14" s="12"/>
      <c r="B14" s="25">
        <v>334.49</v>
      </c>
      <c r="C14" s="20" t="s">
        <v>46</v>
      </c>
      <c r="D14" s="46">
        <v>77700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77700</v>
      </c>
      <c r="P14" s="47">
        <f t="shared" si="1"/>
        <v>236.17021276595744</v>
      </c>
      <c r="Q14" s="9"/>
    </row>
    <row r="15" spans="1:134">
      <c r="A15" s="12"/>
      <c r="B15" s="25">
        <v>335.125</v>
      </c>
      <c r="C15" s="20" t="s">
        <v>100</v>
      </c>
      <c r="D15" s="46">
        <v>21264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21264</v>
      </c>
      <c r="P15" s="47">
        <f t="shared" si="1"/>
        <v>64.632218844984806</v>
      </c>
      <c r="Q15" s="9"/>
    </row>
    <row r="16" spans="1:134">
      <c r="A16" s="12"/>
      <c r="B16" s="25">
        <v>335.14</v>
      </c>
      <c r="C16" s="20" t="s">
        <v>67</v>
      </c>
      <c r="D16" s="46">
        <v>144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144</v>
      </c>
      <c r="P16" s="47">
        <f t="shared" si="1"/>
        <v>0.43768996960486323</v>
      </c>
      <c r="Q16" s="9"/>
    </row>
    <row r="17" spans="1:120">
      <c r="A17" s="12"/>
      <c r="B17" s="25">
        <v>335.15</v>
      </c>
      <c r="C17" s="20" t="s">
        <v>68</v>
      </c>
      <c r="D17" s="46">
        <v>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28</v>
      </c>
      <c r="P17" s="47">
        <f t="shared" si="1"/>
        <v>8.5106382978723402E-2</v>
      </c>
      <c r="Q17" s="9"/>
    </row>
    <row r="18" spans="1:120">
      <c r="A18" s="12"/>
      <c r="B18" s="25">
        <v>335.18</v>
      </c>
      <c r="C18" s="20" t="s">
        <v>101</v>
      </c>
      <c r="D18" s="46">
        <v>25659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25659</v>
      </c>
      <c r="P18" s="47">
        <f t="shared" si="1"/>
        <v>77.99088145896657</v>
      </c>
      <c r="Q18" s="9"/>
    </row>
    <row r="19" spans="1:120" ht="15.75">
      <c r="A19" s="29" t="s">
        <v>25</v>
      </c>
      <c r="B19" s="30"/>
      <c r="C19" s="31"/>
      <c r="D19" s="32">
        <f t="shared" ref="D19:N19" si="5">SUM(D20:D21)</f>
        <v>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88359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32">
        <f>SUM(D19:N19)</f>
        <v>88359</v>
      </c>
      <c r="P19" s="45">
        <f t="shared" si="1"/>
        <v>268.56838905775078</v>
      </c>
      <c r="Q19" s="10"/>
    </row>
    <row r="20" spans="1:120">
      <c r="A20" s="12"/>
      <c r="B20" s="25">
        <v>343.3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70187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1" si="6">SUM(D20:N20)</f>
        <v>70187</v>
      </c>
      <c r="P20" s="47">
        <f t="shared" si="1"/>
        <v>213.33434650455928</v>
      </c>
      <c r="Q20" s="9"/>
    </row>
    <row r="21" spans="1:120">
      <c r="A21" s="12"/>
      <c r="B21" s="25">
        <v>343.4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18172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18172</v>
      </c>
      <c r="P21" s="47">
        <f t="shared" si="1"/>
        <v>55.234042553191486</v>
      </c>
      <c r="Q21" s="9"/>
    </row>
    <row r="22" spans="1:120" ht="15.75">
      <c r="A22" s="29" t="s">
        <v>26</v>
      </c>
      <c r="B22" s="30"/>
      <c r="C22" s="31"/>
      <c r="D22" s="32">
        <f t="shared" ref="D22:N22" si="7">SUM(D23:D23)</f>
        <v>1360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7"/>
        <v>0</v>
      </c>
      <c r="O22" s="32">
        <f>SUM(D22:N22)</f>
        <v>1360</v>
      </c>
      <c r="P22" s="45">
        <f t="shared" si="1"/>
        <v>4.1337386018237083</v>
      </c>
      <c r="Q22" s="10"/>
    </row>
    <row r="23" spans="1:120">
      <c r="A23" s="13"/>
      <c r="B23" s="39">
        <v>351.5</v>
      </c>
      <c r="C23" s="21" t="s">
        <v>31</v>
      </c>
      <c r="D23" s="46">
        <v>1360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8">SUM(D23:N23)</f>
        <v>1360</v>
      </c>
      <c r="P23" s="47">
        <f t="shared" si="1"/>
        <v>4.1337386018237083</v>
      </c>
      <c r="Q23" s="9"/>
    </row>
    <row r="24" spans="1:120" ht="15.75">
      <c r="A24" s="29" t="s">
        <v>3</v>
      </c>
      <c r="B24" s="30"/>
      <c r="C24" s="31"/>
      <c r="D24" s="32">
        <f t="shared" ref="D24:N24" si="9">SUM(D25:D27)</f>
        <v>7272</v>
      </c>
      <c r="E24" s="32">
        <f t="shared" si="9"/>
        <v>0</v>
      </c>
      <c r="F24" s="32">
        <f t="shared" si="9"/>
        <v>0</v>
      </c>
      <c r="G24" s="32">
        <f t="shared" si="9"/>
        <v>0</v>
      </c>
      <c r="H24" s="32">
        <f t="shared" si="9"/>
        <v>0</v>
      </c>
      <c r="I24" s="32">
        <f t="shared" si="9"/>
        <v>1186</v>
      </c>
      <c r="J24" s="32">
        <f t="shared" si="9"/>
        <v>0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9"/>
        <v>0</v>
      </c>
      <c r="O24" s="32">
        <f>SUM(D24:N24)</f>
        <v>8458</v>
      </c>
      <c r="P24" s="45">
        <f t="shared" si="1"/>
        <v>25.70820668693009</v>
      </c>
      <c r="Q24" s="10"/>
    </row>
    <row r="25" spans="1:120">
      <c r="A25" s="12"/>
      <c r="B25" s="25">
        <v>361.1</v>
      </c>
      <c r="C25" s="20" t="s">
        <v>32</v>
      </c>
      <c r="D25" s="46">
        <v>831</v>
      </c>
      <c r="E25" s="46">
        <v>0</v>
      </c>
      <c r="F25" s="46">
        <v>0</v>
      </c>
      <c r="G25" s="46">
        <v>0</v>
      </c>
      <c r="H25" s="46">
        <v>0</v>
      </c>
      <c r="I25" s="46">
        <v>390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1221</v>
      </c>
      <c r="P25" s="47">
        <f t="shared" si="1"/>
        <v>3.7112462006079028</v>
      </c>
      <c r="Q25" s="9"/>
    </row>
    <row r="26" spans="1:120">
      <c r="A26" s="12"/>
      <c r="B26" s="25">
        <v>362</v>
      </c>
      <c r="C26" s="20" t="s">
        <v>61</v>
      </c>
      <c r="D26" s="46">
        <v>2813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8" si="10">SUM(D26:N26)</f>
        <v>2813</v>
      </c>
      <c r="P26" s="47">
        <f t="shared" si="1"/>
        <v>8.5501519756838906</v>
      </c>
      <c r="Q26" s="9"/>
    </row>
    <row r="27" spans="1:120">
      <c r="A27" s="12"/>
      <c r="B27" s="25">
        <v>369.9</v>
      </c>
      <c r="C27" s="20" t="s">
        <v>34</v>
      </c>
      <c r="D27" s="46">
        <v>3628</v>
      </c>
      <c r="E27" s="46">
        <v>0</v>
      </c>
      <c r="F27" s="46">
        <v>0</v>
      </c>
      <c r="G27" s="46">
        <v>0</v>
      </c>
      <c r="H27" s="46">
        <v>0</v>
      </c>
      <c r="I27" s="46">
        <v>796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0"/>
        <v>4424</v>
      </c>
      <c r="P27" s="47">
        <f t="shared" si="1"/>
        <v>13.446808510638299</v>
      </c>
      <c r="Q27" s="9"/>
    </row>
    <row r="28" spans="1:120" ht="15.75">
      <c r="A28" s="29" t="s">
        <v>50</v>
      </c>
      <c r="B28" s="30"/>
      <c r="C28" s="31"/>
      <c r="D28" s="32">
        <f t="shared" ref="D28:N28" si="11">SUM(D29:D29)</f>
        <v>71864</v>
      </c>
      <c r="E28" s="32">
        <f t="shared" si="11"/>
        <v>0</v>
      </c>
      <c r="F28" s="32">
        <f t="shared" si="11"/>
        <v>0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32">
        <f t="shared" si="11"/>
        <v>0</v>
      </c>
      <c r="K28" s="32">
        <f t="shared" si="11"/>
        <v>0</v>
      </c>
      <c r="L28" s="32">
        <f t="shared" si="11"/>
        <v>0</v>
      </c>
      <c r="M28" s="32">
        <f t="shared" si="11"/>
        <v>0</v>
      </c>
      <c r="N28" s="32">
        <f t="shared" si="11"/>
        <v>0</v>
      </c>
      <c r="O28" s="32">
        <f t="shared" si="10"/>
        <v>71864</v>
      </c>
      <c r="P28" s="45">
        <f t="shared" si="1"/>
        <v>218.43161094224925</v>
      </c>
      <c r="Q28" s="9"/>
    </row>
    <row r="29" spans="1:120" ht="15.75" thickBot="1">
      <c r="A29" s="48"/>
      <c r="B29" s="49">
        <v>393</v>
      </c>
      <c r="C29" s="20" t="s">
        <v>105</v>
      </c>
      <c r="D29" s="46">
        <v>71864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71864</v>
      </c>
      <c r="P29" s="47">
        <f t="shared" ref="P29:P30" si="12">(O29/P$32)</f>
        <v>218.43161094224925</v>
      </c>
      <c r="Q29" s="9"/>
    </row>
    <row r="30" spans="1:120" ht="16.5" thickBot="1">
      <c r="A30" s="14" t="s">
        <v>29</v>
      </c>
      <c r="B30" s="23"/>
      <c r="C30" s="22"/>
      <c r="D30" s="15">
        <f>SUM(D5,D12,D19,D22,D24,D28)</f>
        <v>334096</v>
      </c>
      <c r="E30" s="15">
        <f t="shared" ref="E30:N30" si="13">SUM(E5,E12,E19,E22,E24,E28)</f>
        <v>0</v>
      </c>
      <c r="F30" s="15">
        <f t="shared" si="13"/>
        <v>0</v>
      </c>
      <c r="G30" s="15">
        <f t="shared" si="13"/>
        <v>0</v>
      </c>
      <c r="H30" s="15">
        <f t="shared" si="13"/>
        <v>0</v>
      </c>
      <c r="I30" s="15">
        <f t="shared" si="13"/>
        <v>89545</v>
      </c>
      <c r="J30" s="15">
        <f t="shared" si="13"/>
        <v>0</v>
      </c>
      <c r="K30" s="15">
        <f t="shared" si="13"/>
        <v>0</v>
      </c>
      <c r="L30" s="15">
        <f t="shared" si="13"/>
        <v>0</v>
      </c>
      <c r="M30" s="15">
        <f t="shared" si="13"/>
        <v>0</v>
      </c>
      <c r="N30" s="15">
        <f t="shared" si="13"/>
        <v>0</v>
      </c>
      <c r="O30" s="15">
        <f>SUM(D30:N30)</f>
        <v>423641</v>
      </c>
      <c r="P30" s="38">
        <f t="shared" si="12"/>
        <v>1287.6626139817629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50" t="s">
        <v>106</v>
      </c>
      <c r="N32" s="50"/>
      <c r="O32" s="50"/>
      <c r="P32" s="43">
        <v>329</v>
      </c>
    </row>
    <row r="33" spans="1:16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</row>
    <row r="34" spans="1:16" ht="15.75" customHeight="1" thickBot="1">
      <c r="A34" s="54" t="s">
        <v>53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9"/>
      <c r="Q1" s="7"/>
      <c r="R1"/>
    </row>
    <row r="2" spans="1:134" ht="24" thickBot="1">
      <c r="A2" s="60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2"/>
      <c r="Q2" s="7"/>
      <c r="R2"/>
    </row>
    <row r="3" spans="1:134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0"/>
      <c r="M3" s="71"/>
      <c r="N3" s="36"/>
      <c r="O3" s="37"/>
      <c r="P3" s="72" t="s">
        <v>92</v>
      </c>
      <c r="Q3" s="11"/>
      <c r="R3"/>
    </row>
    <row r="4" spans="1:134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93</v>
      </c>
      <c r="N4" s="35" t="s">
        <v>9</v>
      </c>
      <c r="O4" s="35" t="s">
        <v>94</v>
      </c>
      <c r="P4" s="7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95</v>
      </c>
      <c r="B5" s="26"/>
      <c r="C5" s="26"/>
      <c r="D5" s="27">
        <f t="shared" ref="D5:N5" si="0">SUM(D6:D11)</f>
        <v>91585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7" si="1">SUM(D5:N5)</f>
        <v>91585</v>
      </c>
      <c r="P5" s="33">
        <f t="shared" ref="P5:P27" si="2">(O5/P$29)</f>
        <v>280.0764525993884</v>
      </c>
      <c r="Q5" s="6"/>
    </row>
    <row r="6" spans="1:134">
      <c r="A6" s="12"/>
      <c r="B6" s="25">
        <v>311</v>
      </c>
      <c r="C6" s="20" t="s">
        <v>2</v>
      </c>
      <c r="D6" s="46">
        <v>2639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2639</v>
      </c>
      <c r="P6" s="47">
        <f t="shared" si="2"/>
        <v>8.0703363914373085</v>
      </c>
      <c r="Q6" s="9"/>
    </row>
    <row r="7" spans="1:134">
      <c r="A7" s="12"/>
      <c r="B7" s="25">
        <v>312.41000000000003</v>
      </c>
      <c r="C7" s="20" t="s">
        <v>96</v>
      </c>
      <c r="D7" s="46">
        <v>27406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27406</v>
      </c>
      <c r="P7" s="47">
        <f t="shared" si="2"/>
        <v>83.810397553516822</v>
      </c>
      <c r="Q7" s="9"/>
    </row>
    <row r="8" spans="1:134">
      <c r="A8" s="12"/>
      <c r="B8" s="25">
        <v>312.64</v>
      </c>
      <c r="C8" s="20" t="s">
        <v>97</v>
      </c>
      <c r="D8" s="46">
        <v>44345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44345</v>
      </c>
      <c r="P8" s="47">
        <f t="shared" si="2"/>
        <v>135.61162079510703</v>
      </c>
      <c r="Q8" s="9"/>
    </row>
    <row r="9" spans="1:134">
      <c r="A9" s="12"/>
      <c r="B9" s="25">
        <v>314.10000000000002</v>
      </c>
      <c r="C9" s="20" t="s">
        <v>12</v>
      </c>
      <c r="D9" s="46">
        <v>10057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10057</v>
      </c>
      <c r="P9" s="47">
        <f t="shared" si="2"/>
        <v>30.755351681957187</v>
      </c>
      <c r="Q9" s="9"/>
    </row>
    <row r="10" spans="1:134">
      <c r="A10" s="12"/>
      <c r="B10" s="25">
        <v>314.39999999999998</v>
      </c>
      <c r="C10" s="20" t="s">
        <v>14</v>
      </c>
      <c r="D10" s="46">
        <v>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517</v>
      </c>
      <c r="P10" s="47">
        <f t="shared" si="2"/>
        <v>1.581039755351682</v>
      </c>
      <c r="Q10" s="9"/>
    </row>
    <row r="11" spans="1:134">
      <c r="A11" s="12"/>
      <c r="B11" s="25">
        <v>315.2</v>
      </c>
      <c r="C11" s="20" t="s">
        <v>98</v>
      </c>
      <c r="D11" s="46">
        <v>6621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6621</v>
      </c>
      <c r="P11" s="47">
        <f t="shared" si="2"/>
        <v>20.24770642201835</v>
      </c>
      <c r="Q11" s="9"/>
    </row>
    <row r="12" spans="1:134" ht="15.75">
      <c r="A12" s="29" t="s">
        <v>99</v>
      </c>
      <c r="B12" s="30"/>
      <c r="C12" s="31"/>
      <c r="D12" s="32">
        <f t="shared" ref="D12:N12" si="3">SUM(D13:D17)</f>
        <v>52769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52769</v>
      </c>
      <c r="P12" s="45">
        <f t="shared" si="2"/>
        <v>161.37308868501529</v>
      </c>
      <c r="Q12" s="10"/>
    </row>
    <row r="13" spans="1:134">
      <c r="A13" s="12"/>
      <c r="B13" s="25">
        <v>331.7</v>
      </c>
      <c r="C13" s="20" t="s">
        <v>86</v>
      </c>
      <c r="D13" s="46">
        <v>13847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13847</v>
      </c>
      <c r="P13" s="47">
        <f t="shared" si="2"/>
        <v>42.345565749235476</v>
      </c>
      <c r="Q13" s="9"/>
    </row>
    <row r="14" spans="1:134">
      <c r="A14" s="12"/>
      <c r="B14" s="25">
        <v>335.125</v>
      </c>
      <c r="C14" s="20" t="s">
        <v>100</v>
      </c>
      <c r="D14" s="46">
        <v>16167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16167</v>
      </c>
      <c r="P14" s="47">
        <f t="shared" si="2"/>
        <v>49.440366972477065</v>
      </c>
      <c r="Q14" s="9"/>
    </row>
    <row r="15" spans="1:134">
      <c r="A15" s="12"/>
      <c r="B15" s="25">
        <v>335.14</v>
      </c>
      <c r="C15" s="20" t="s">
        <v>67</v>
      </c>
      <c r="D15" s="46">
        <v>225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225</v>
      </c>
      <c r="P15" s="47">
        <f t="shared" si="2"/>
        <v>0.68807339449541283</v>
      </c>
      <c r="Q15" s="9"/>
    </row>
    <row r="16" spans="1:134">
      <c r="A16" s="12"/>
      <c r="B16" s="25">
        <v>335.15</v>
      </c>
      <c r="C16" s="20" t="s">
        <v>68</v>
      </c>
      <c r="D16" s="46">
        <v>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35</v>
      </c>
      <c r="P16" s="47">
        <f t="shared" si="2"/>
        <v>0.10703363914373089</v>
      </c>
      <c r="Q16" s="9"/>
    </row>
    <row r="17" spans="1:120">
      <c r="A17" s="12"/>
      <c r="B17" s="25">
        <v>335.18</v>
      </c>
      <c r="C17" s="20" t="s">
        <v>101</v>
      </c>
      <c r="D17" s="46">
        <v>22495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22495</v>
      </c>
      <c r="P17" s="47">
        <f t="shared" si="2"/>
        <v>68.792048929663608</v>
      </c>
      <c r="Q17" s="9"/>
    </row>
    <row r="18" spans="1:120" ht="15.75">
      <c r="A18" s="29" t="s">
        <v>25</v>
      </c>
      <c r="B18" s="30"/>
      <c r="C18" s="31"/>
      <c r="D18" s="32">
        <f t="shared" ref="D18:N18" si="4">SUM(D19:D20)</f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85724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32">
        <f t="shared" si="1"/>
        <v>85724</v>
      </c>
      <c r="P18" s="45">
        <f t="shared" si="2"/>
        <v>262.15290519877675</v>
      </c>
      <c r="Q18" s="10"/>
    </row>
    <row r="19" spans="1:120">
      <c r="A19" s="12"/>
      <c r="B19" s="25">
        <v>343.3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68234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68234</v>
      </c>
      <c r="P19" s="47">
        <f t="shared" si="2"/>
        <v>208.66666666666666</v>
      </c>
      <c r="Q19" s="9"/>
    </row>
    <row r="20" spans="1:120">
      <c r="A20" s="12"/>
      <c r="B20" s="25">
        <v>343.4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17490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17490</v>
      </c>
      <c r="P20" s="47">
        <f t="shared" si="2"/>
        <v>53.486238532110093</v>
      </c>
      <c r="Q20" s="9"/>
    </row>
    <row r="21" spans="1:120" ht="15.75">
      <c r="A21" s="29" t="s">
        <v>26</v>
      </c>
      <c r="B21" s="30"/>
      <c r="C21" s="31"/>
      <c r="D21" s="32">
        <f t="shared" ref="D21:N21" si="5">SUM(D22:D22)</f>
        <v>433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32">
        <f t="shared" si="1"/>
        <v>433</v>
      </c>
      <c r="P21" s="45">
        <f t="shared" si="2"/>
        <v>1.3241590214067278</v>
      </c>
      <c r="Q21" s="10"/>
    </row>
    <row r="22" spans="1:120">
      <c r="A22" s="13"/>
      <c r="B22" s="39">
        <v>351.5</v>
      </c>
      <c r="C22" s="21" t="s">
        <v>31</v>
      </c>
      <c r="D22" s="46">
        <v>433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433</v>
      </c>
      <c r="P22" s="47">
        <f t="shared" si="2"/>
        <v>1.3241590214067278</v>
      </c>
      <c r="Q22" s="9"/>
    </row>
    <row r="23" spans="1:120" ht="15.75">
      <c r="A23" s="29" t="s">
        <v>3</v>
      </c>
      <c r="B23" s="30"/>
      <c r="C23" s="31"/>
      <c r="D23" s="32">
        <f t="shared" ref="D23:N23" si="6">SUM(D24:D26)</f>
        <v>4299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1788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1"/>
        <v>6087</v>
      </c>
      <c r="P23" s="45">
        <f t="shared" si="2"/>
        <v>18.61467889908257</v>
      </c>
      <c r="Q23" s="10"/>
    </row>
    <row r="24" spans="1:120">
      <c r="A24" s="12"/>
      <c r="B24" s="25">
        <v>361.1</v>
      </c>
      <c r="C24" s="20" t="s">
        <v>32</v>
      </c>
      <c r="D24" s="46">
        <v>119</v>
      </c>
      <c r="E24" s="46">
        <v>0</v>
      </c>
      <c r="F24" s="46">
        <v>0</v>
      </c>
      <c r="G24" s="46">
        <v>0</v>
      </c>
      <c r="H24" s="46">
        <v>0</v>
      </c>
      <c r="I24" s="46">
        <v>123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242</v>
      </c>
      <c r="P24" s="47">
        <f t="shared" si="2"/>
        <v>0.74006116207951067</v>
      </c>
      <c r="Q24" s="9"/>
    </row>
    <row r="25" spans="1:120">
      <c r="A25" s="12"/>
      <c r="B25" s="25">
        <v>362</v>
      </c>
      <c r="C25" s="20" t="s">
        <v>61</v>
      </c>
      <c r="D25" s="46">
        <v>925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925</v>
      </c>
      <c r="P25" s="47">
        <f t="shared" si="2"/>
        <v>2.8287461773700304</v>
      </c>
      <c r="Q25" s="9"/>
    </row>
    <row r="26" spans="1:120" ht="15.75" thickBot="1">
      <c r="A26" s="12"/>
      <c r="B26" s="25">
        <v>369.9</v>
      </c>
      <c r="C26" s="20" t="s">
        <v>34</v>
      </c>
      <c r="D26" s="46">
        <v>3255</v>
      </c>
      <c r="E26" s="46">
        <v>0</v>
      </c>
      <c r="F26" s="46">
        <v>0</v>
      </c>
      <c r="G26" s="46">
        <v>0</v>
      </c>
      <c r="H26" s="46">
        <v>0</v>
      </c>
      <c r="I26" s="46">
        <v>1665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4920</v>
      </c>
      <c r="P26" s="47">
        <f t="shared" si="2"/>
        <v>15.045871559633028</v>
      </c>
      <c r="Q26" s="9"/>
    </row>
    <row r="27" spans="1:120" ht="16.5" thickBot="1">
      <c r="A27" s="14" t="s">
        <v>29</v>
      </c>
      <c r="B27" s="23"/>
      <c r="C27" s="22"/>
      <c r="D27" s="15">
        <f>SUM(D5,D12,D18,D21,D23)</f>
        <v>149086</v>
      </c>
      <c r="E27" s="15">
        <f t="shared" ref="E27:N27" si="7">SUM(E5,E12,E18,E21,E23)</f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  <c r="I27" s="15">
        <f t="shared" si="7"/>
        <v>87512</v>
      </c>
      <c r="J27" s="15">
        <f t="shared" si="7"/>
        <v>0</v>
      </c>
      <c r="K27" s="15">
        <f t="shared" si="7"/>
        <v>0</v>
      </c>
      <c r="L27" s="15">
        <f t="shared" si="7"/>
        <v>0</v>
      </c>
      <c r="M27" s="15">
        <f t="shared" si="7"/>
        <v>0</v>
      </c>
      <c r="N27" s="15">
        <f t="shared" si="7"/>
        <v>0</v>
      </c>
      <c r="O27" s="15">
        <f t="shared" si="1"/>
        <v>236598</v>
      </c>
      <c r="P27" s="38">
        <f t="shared" si="2"/>
        <v>723.54128440366969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50" t="s">
        <v>102</v>
      </c>
      <c r="N29" s="50"/>
      <c r="O29" s="50"/>
      <c r="P29" s="43">
        <v>327</v>
      </c>
    </row>
    <row r="30" spans="1:120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3"/>
    </row>
    <row r="31" spans="1:120" ht="15.75" customHeight="1" thickBot="1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82211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82211</v>
      </c>
      <c r="O5" s="33">
        <f t="shared" ref="O5:O30" si="2">(N5/O$32)</f>
        <v>249.12424242424242</v>
      </c>
      <c r="P5" s="6"/>
    </row>
    <row r="6" spans="1:133">
      <c r="A6" s="12"/>
      <c r="B6" s="25">
        <v>311</v>
      </c>
      <c r="C6" s="20" t="s">
        <v>2</v>
      </c>
      <c r="D6" s="46">
        <v>2581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2581</v>
      </c>
      <c r="O6" s="47">
        <f t="shared" si="2"/>
        <v>7.8212121212121213</v>
      </c>
      <c r="P6" s="9"/>
    </row>
    <row r="7" spans="1:133">
      <c r="A7" s="12"/>
      <c r="B7" s="25">
        <v>312.41000000000003</v>
      </c>
      <c r="C7" s="20" t="s">
        <v>64</v>
      </c>
      <c r="D7" s="46">
        <v>24014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24014</v>
      </c>
      <c r="O7" s="47">
        <f t="shared" si="2"/>
        <v>72.769696969696966</v>
      </c>
      <c r="P7" s="9"/>
    </row>
    <row r="8" spans="1:133">
      <c r="A8" s="12"/>
      <c r="B8" s="25">
        <v>312.60000000000002</v>
      </c>
      <c r="C8" s="20" t="s">
        <v>11</v>
      </c>
      <c r="D8" s="46">
        <v>38016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38016</v>
      </c>
      <c r="O8" s="47">
        <f t="shared" si="2"/>
        <v>115.2</v>
      </c>
      <c r="P8" s="9"/>
    </row>
    <row r="9" spans="1:133">
      <c r="A9" s="12"/>
      <c r="B9" s="25">
        <v>314.10000000000002</v>
      </c>
      <c r="C9" s="20" t="s">
        <v>12</v>
      </c>
      <c r="D9" s="46">
        <v>10028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10028</v>
      </c>
      <c r="O9" s="47">
        <f t="shared" si="2"/>
        <v>30.387878787878787</v>
      </c>
      <c r="P9" s="9"/>
    </row>
    <row r="10" spans="1:133">
      <c r="A10" s="12"/>
      <c r="B10" s="25">
        <v>314.39999999999998</v>
      </c>
      <c r="C10" s="20" t="s">
        <v>14</v>
      </c>
      <c r="D10" s="46">
        <v>202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</v>
      </c>
      <c r="O10" s="47">
        <f t="shared" si="2"/>
        <v>0.61212121212121207</v>
      </c>
      <c r="P10" s="9"/>
    </row>
    <row r="11" spans="1:133">
      <c r="A11" s="12"/>
      <c r="B11" s="25">
        <v>315</v>
      </c>
      <c r="C11" s="20" t="s">
        <v>65</v>
      </c>
      <c r="D11" s="46">
        <v>7370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7370</v>
      </c>
      <c r="O11" s="47">
        <f t="shared" si="2"/>
        <v>22.333333333333332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SUM(D13:D18)</f>
        <v>45025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45025</v>
      </c>
      <c r="O12" s="45">
        <f t="shared" si="2"/>
        <v>136.43939393939394</v>
      </c>
      <c r="P12" s="10"/>
    </row>
    <row r="13" spans="1:133">
      <c r="A13" s="12"/>
      <c r="B13" s="25">
        <v>331.7</v>
      </c>
      <c r="C13" s="20" t="s">
        <v>86</v>
      </c>
      <c r="D13" s="46">
        <v>9590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9590</v>
      </c>
      <c r="O13" s="47">
        <f t="shared" si="2"/>
        <v>29.060606060606062</v>
      </c>
      <c r="P13" s="9"/>
    </row>
    <row r="14" spans="1:133">
      <c r="A14" s="12"/>
      <c r="B14" s="25">
        <v>332</v>
      </c>
      <c r="C14" s="20" t="s">
        <v>89</v>
      </c>
      <c r="D14" s="46">
        <v>745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745</v>
      </c>
      <c r="O14" s="47">
        <f t="shared" si="2"/>
        <v>2.2575757575757578</v>
      </c>
      <c r="P14" s="9"/>
    </row>
    <row r="15" spans="1:133">
      <c r="A15" s="12"/>
      <c r="B15" s="25">
        <v>335.12</v>
      </c>
      <c r="C15" s="20" t="s">
        <v>66</v>
      </c>
      <c r="D15" s="46">
        <v>15452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15452</v>
      </c>
      <c r="O15" s="47">
        <f t="shared" si="2"/>
        <v>46.824242424242428</v>
      </c>
      <c r="P15" s="9"/>
    </row>
    <row r="16" spans="1:133">
      <c r="A16" s="12"/>
      <c r="B16" s="25">
        <v>335.14</v>
      </c>
      <c r="C16" s="20" t="s">
        <v>67</v>
      </c>
      <c r="D16" s="46">
        <v>177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177</v>
      </c>
      <c r="O16" s="47">
        <f t="shared" si="2"/>
        <v>0.53636363636363638</v>
      </c>
      <c r="P16" s="9"/>
    </row>
    <row r="17" spans="1:119">
      <c r="A17" s="12"/>
      <c r="B17" s="25">
        <v>335.15</v>
      </c>
      <c r="C17" s="20" t="s">
        <v>68</v>
      </c>
      <c r="D17" s="46">
        <v>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</v>
      </c>
      <c r="O17" s="47">
        <f t="shared" si="2"/>
        <v>8.1818181818181818E-2</v>
      </c>
      <c r="P17" s="9"/>
    </row>
    <row r="18" spans="1:119">
      <c r="A18" s="12"/>
      <c r="B18" s="25">
        <v>335.18</v>
      </c>
      <c r="C18" s="20" t="s">
        <v>69</v>
      </c>
      <c r="D18" s="46">
        <v>19034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19034</v>
      </c>
      <c r="O18" s="47">
        <f t="shared" si="2"/>
        <v>57.67878787878788</v>
      </c>
      <c r="P18" s="9"/>
    </row>
    <row r="19" spans="1:119" ht="15.75">
      <c r="A19" s="29" t="s">
        <v>25</v>
      </c>
      <c r="B19" s="30"/>
      <c r="C19" s="31"/>
      <c r="D19" s="32">
        <f t="shared" ref="D19:M19" si="4">SUM(D20:D21)</f>
        <v>0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82537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1"/>
        <v>82537</v>
      </c>
      <c r="O19" s="45">
        <f t="shared" si="2"/>
        <v>250.11212121212122</v>
      </c>
      <c r="P19" s="10"/>
    </row>
    <row r="20" spans="1:119">
      <c r="A20" s="12"/>
      <c r="B20" s="25">
        <v>343.3</v>
      </c>
      <c r="C20" s="20" t="s">
        <v>27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65631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65631</v>
      </c>
      <c r="O20" s="47">
        <f t="shared" si="2"/>
        <v>198.88181818181818</v>
      </c>
      <c r="P20" s="9"/>
    </row>
    <row r="21" spans="1:119">
      <c r="A21" s="12"/>
      <c r="B21" s="25">
        <v>343.4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16906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16906</v>
      </c>
      <c r="O21" s="47">
        <f t="shared" si="2"/>
        <v>51.230303030303027</v>
      </c>
      <c r="P21" s="9"/>
    </row>
    <row r="22" spans="1:119" ht="15.75">
      <c r="A22" s="29" t="s">
        <v>26</v>
      </c>
      <c r="B22" s="30"/>
      <c r="C22" s="31"/>
      <c r="D22" s="32">
        <f t="shared" ref="D22:M22" si="5">SUM(D23:D23)</f>
        <v>303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303</v>
      </c>
      <c r="O22" s="45">
        <f t="shared" si="2"/>
        <v>0.91818181818181821</v>
      </c>
      <c r="P22" s="10"/>
    </row>
    <row r="23" spans="1:119">
      <c r="A23" s="13"/>
      <c r="B23" s="39">
        <v>351.3</v>
      </c>
      <c r="C23" s="21" t="s">
        <v>56</v>
      </c>
      <c r="D23" s="46">
        <v>303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303</v>
      </c>
      <c r="O23" s="47">
        <f t="shared" si="2"/>
        <v>0.91818181818181821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SUM(D25:D27)</f>
        <v>3812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5569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9381</v>
      </c>
      <c r="O24" s="45">
        <f t="shared" si="2"/>
        <v>28.427272727272726</v>
      </c>
      <c r="P24" s="10"/>
    </row>
    <row r="25" spans="1:119">
      <c r="A25" s="12"/>
      <c r="B25" s="25">
        <v>361.1</v>
      </c>
      <c r="C25" s="20" t="s">
        <v>32</v>
      </c>
      <c r="D25" s="46">
        <v>96</v>
      </c>
      <c r="E25" s="46">
        <v>0</v>
      </c>
      <c r="F25" s="46">
        <v>0</v>
      </c>
      <c r="G25" s="46">
        <v>0</v>
      </c>
      <c r="H25" s="46">
        <v>0</v>
      </c>
      <c r="I25" s="46">
        <v>115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211</v>
      </c>
      <c r="O25" s="47">
        <f t="shared" si="2"/>
        <v>0.6393939393939394</v>
      </c>
      <c r="P25" s="9"/>
    </row>
    <row r="26" spans="1:119">
      <c r="A26" s="12"/>
      <c r="B26" s="25">
        <v>362</v>
      </c>
      <c r="C26" s="20" t="s">
        <v>61</v>
      </c>
      <c r="D26" s="46">
        <v>480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480</v>
      </c>
      <c r="O26" s="47">
        <f t="shared" si="2"/>
        <v>1.4545454545454546</v>
      </c>
      <c r="P26" s="9"/>
    </row>
    <row r="27" spans="1:119">
      <c r="A27" s="12"/>
      <c r="B27" s="25">
        <v>369.9</v>
      </c>
      <c r="C27" s="20" t="s">
        <v>34</v>
      </c>
      <c r="D27" s="46">
        <v>3236</v>
      </c>
      <c r="E27" s="46">
        <v>0</v>
      </c>
      <c r="F27" s="46">
        <v>0</v>
      </c>
      <c r="G27" s="46">
        <v>0</v>
      </c>
      <c r="H27" s="46">
        <v>0</v>
      </c>
      <c r="I27" s="46">
        <v>5454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8690</v>
      </c>
      <c r="O27" s="47">
        <f t="shared" si="2"/>
        <v>26.333333333333332</v>
      </c>
      <c r="P27" s="9"/>
    </row>
    <row r="28" spans="1:119" ht="15.75">
      <c r="A28" s="29" t="s">
        <v>50</v>
      </c>
      <c r="B28" s="30"/>
      <c r="C28" s="31"/>
      <c r="D28" s="32">
        <f t="shared" ref="D28:M28" si="7">SUM(D29:D29)</f>
        <v>0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9000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9000</v>
      </c>
      <c r="O28" s="45">
        <f t="shared" si="2"/>
        <v>27.272727272727273</v>
      </c>
      <c r="P28" s="9"/>
    </row>
    <row r="29" spans="1:119" ht="15.75" thickBot="1">
      <c r="A29" s="12"/>
      <c r="B29" s="25">
        <v>381</v>
      </c>
      <c r="C29" s="20" t="s">
        <v>51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9000</v>
      </c>
      <c r="O29" s="47">
        <f t="shared" si="2"/>
        <v>27.272727272727273</v>
      </c>
      <c r="P29" s="9"/>
    </row>
    <row r="30" spans="1:119" ht="16.5" thickBot="1">
      <c r="A30" s="14" t="s">
        <v>29</v>
      </c>
      <c r="B30" s="23"/>
      <c r="C30" s="22"/>
      <c r="D30" s="15">
        <f>SUM(D5,D12,D19,D22,D24,D28)</f>
        <v>131351</v>
      </c>
      <c r="E30" s="15">
        <f t="shared" ref="E30:M30" si="8">SUM(E5,E12,E19,E22,E24,E28)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97106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228457</v>
      </c>
      <c r="O30" s="38">
        <f t="shared" si="2"/>
        <v>692.29393939393935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50" t="s">
        <v>90</v>
      </c>
      <c r="M32" s="50"/>
      <c r="N32" s="50"/>
      <c r="O32" s="43">
        <v>330</v>
      </c>
    </row>
    <row r="33" spans="1:1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</row>
    <row r="34" spans="1:15" ht="15.75" customHeight="1" thickBot="1">
      <c r="A34" s="54" t="s">
        <v>53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85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81719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81719</v>
      </c>
      <c r="O5" s="33">
        <f t="shared" ref="O5:O29" si="2">(N5/O$31)</f>
        <v>257.78864353312304</v>
      </c>
      <c r="P5" s="6"/>
    </row>
    <row r="6" spans="1:133">
      <c r="A6" s="12"/>
      <c r="B6" s="25">
        <v>311</v>
      </c>
      <c r="C6" s="20" t="s">
        <v>2</v>
      </c>
      <c r="D6" s="46">
        <v>2550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2550</v>
      </c>
      <c r="O6" s="47">
        <f t="shared" si="2"/>
        <v>8.0441640378548893</v>
      </c>
      <c r="P6" s="9"/>
    </row>
    <row r="7" spans="1:133">
      <c r="A7" s="12"/>
      <c r="B7" s="25">
        <v>312.41000000000003</v>
      </c>
      <c r="C7" s="20" t="s">
        <v>64</v>
      </c>
      <c r="D7" s="46">
        <v>26860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26860</v>
      </c>
      <c r="O7" s="47">
        <f t="shared" si="2"/>
        <v>84.731861198738173</v>
      </c>
      <c r="P7" s="9"/>
    </row>
    <row r="8" spans="1:133">
      <c r="A8" s="12"/>
      <c r="B8" s="25">
        <v>312.60000000000002</v>
      </c>
      <c r="C8" s="20" t="s">
        <v>11</v>
      </c>
      <c r="D8" s="46">
        <v>37052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37052</v>
      </c>
      <c r="O8" s="47">
        <f t="shared" si="2"/>
        <v>116.88328075709779</v>
      </c>
      <c r="P8" s="9"/>
    </row>
    <row r="9" spans="1:133">
      <c r="A9" s="12"/>
      <c r="B9" s="25">
        <v>314.10000000000002</v>
      </c>
      <c r="C9" s="20" t="s">
        <v>12</v>
      </c>
      <c r="D9" s="46">
        <v>9907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9907</v>
      </c>
      <c r="O9" s="47">
        <f t="shared" si="2"/>
        <v>31.252365930599368</v>
      </c>
      <c r="P9" s="9"/>
    </row>
    <row r="10" spans="1:133">
      <c r="A10" s="12"/>
      <c r="B10" s="25">
        <v>314.39999999999998</v>
      </c>
      <c r="C10" s="20" t="s">
        <v>14</v>
      </c>
      <c r="D10" s="46">
        <v>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375</v>
      </c>
      <c r="O10" s="47">
        <f t="shared" si="2"/>
        <v>1.1829652996845426</v>
      </c>
      <c r="P10" s="9"/>
    </row>
    <row r="11" spans="1:133">
      <c r="A11" s="12"/>
      <c r="B11" s="25">
        <v>315</v>
      </c>
      <c r="C11" s="20" t="s">
        <v>65</v>
      </c>
      <c r="D11" s="46">
        <v>4975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4975</v>
      </c>
      <c r="O11" s="47">
        <f t="shared" si="2"/>
        <v>15.694006309148264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SUM(D13:D17)</f>
        <v>60627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60627</v>
      </c>
      <c r="O12" s="45">
        <f t="shared" si="2"/>
        <v>191.25236593059938</v>
      </c>
      <c r="P12" s="10"/>
    </row>
    <row r="13" spans="1:133">
      <c r="A13" s="12"/>
      <c r="B13" s="25">
        <v>331.7</v>
      </c>
      <c r="C13" s="20" t="s">
        <v>86</v>
      </c>
      <c r="D13" s="46">
        <v>26441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26441</v>
      </c>
      <c r="O13" s="47">
        <f t="shared" si="2"/>
        <v>83.410094637223978</v>
      </c>
      <c r="P13" s="9"/>
    </row>
    <row r="14" spans="1:133">
      <c r="A14" s="12"/>
      <c r="B14" s="25">
        <v>335.12</v>
      </c>
      <c r="C14" s="20" t="s">
        <v>66</v>
      </c>
      <c r="D14" s="46">
        <v>15492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15492</v>
      </c>
      <c r="O14" s="47">
        <f t="shared" si="2"/>
        <v>48.870662460567821</v>
      </c>
      <c r="P14" s="9"/>
    </row>
    <row r="15" spans="1:133">
      <c r="A15" s="12"/>
      <c r="B15" s="25">
        <v>335.14</v>
      </c>
      <c r="C15" s="20" t="s">
        <v>67</v>
      </c>
      <c r="D15" s="46">
        <v>284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284</v>
      </c>
      <c r="O15" s="47">
        <f t="shared" si="2"/>
        <v>0.89589905362776023</v>
      </c>
      <c r="P15" s="9"/>
    </row>
    <row r="16" spans="1:133">
      <c r="A16" s="12"/>
      <c r="B16" s="25">
        <v>335.15</v>
      </c>
      <c r="C16" s="20" t="s">
        <v>68</v>
      </c>
      <c r="D16" s="46">
        <v>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</v>
      </c>
      <c r="O16" s="47">
        <f t="shared" si="2"/>
        <v>0.13249211356466878</v>
      </c>
      <c r="P16" s="9"/>
    </row>
    <row r="17" spans="1:119">
      <c r="A17" s="12"/>
      <c r="B17" s="25">
        <v>335.18</v>
      </c>
      <c r="C17" s="20" t="s">
        <v>69</v>
      </c>
      <c r="D17" s="46">
        <v>18368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18368</v>
      </c>
      <c r="O17" s="47">
        <f t="shared" si="2"/>
        <v>57.943217665615144</v>
      </c>
      <c r="P17" s="9"/>
    </row>
    <row r="18" spans="1:119" ht="15.75">
      <c r="A18" s="29" t="s">
        <v>25</v>
      </c>
      <c r="B18" s="30"/>
      <c r="C18" s="31"/>
      <c r="D18" s="32">
        <f t="shared" ref="D18:M18" si="4">SUM(D19:D20)</f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80864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1"/>
        <v>80864</v>
      </c>
      <c r="O18" s="45">
        <f t="shared" si="2"/>
        <v>255.09148264984228</v>
      </c>
      <c r="P18" s="10"/>
    </row>
    <row r="19" spans="1:119">
      <c r="A19" s="12"/>
      <c r="B19" s="25">
        <v>343.3</v>
      </c>
      <c r="C19" s="20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64105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64105</v>
      </c>
      <c r="O19" s="47">
        <f t="shared" si="2"/>
        <v>202.22397476340694</v>
      </c>
      <c r="P19" s="9"/>
    </row>
    <row r="20" spans="1:119">
      <c r="A20" s="12"/>
      <c r="B20" s="25">
        <v>343.4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16759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16759</v>
      </c>
      <c r="O20" s="47">
        <f t="shared" si="2"/>
        <v>52.867507886435334</v>
      </c>
      <c r="P20" s="9"/>
    </row>
    <row r="21" spans="1:119" ht="15.75">
      <c r="A21" s="29" t="s">
        <v>26</v>
      </c>
      <c r="B21" s="30"/>
      <c r="C21" s="31"/>
      <c r="D21" s="32">
        <f t="shared" ref="D21:M21" si="5">SUM(D22:D22)</f>
        <v>535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535</v>
      </c>
      <c r="O21" s="45">
        <f t="shared" si="2"/>
        <v>1.6876971608832807</v>
      </c>
      <c r="P21" s="10"/>
    </row>
    <row r="22" spans="1:119">
      <c r="A22" s="13"/>
      <c r="B22" s="39">
        <v>351.3</v>
      </c>
      <c r="C22" s="21" t="s">
        <v>56</v>
      </c>
      <c r="D22" s="46">
        <v>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535</v>
      </c>
      <c r="O22" s="47">
        <f t="shared" si="2"/>
        <v>1.6876971608832807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SUM(D24:D26)</f>
        <v>5884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927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6811</v>
      </c>
      <c r="O23" s="45">
        <f t="shared" si="2"/>
        <v>21.485804416403784</v>
      </c>
      <c r="P23" s="10"/>
    </row>
    <row r="24" spans="1:119">
      <c r="A24" s="12"/>
      <c r="B24" s="25">
        <v>361.1</v>
      </c>
      <c r="C24" s="20" t="s">
        <v>32</v>
      </c>
      <c r="D24" s="46">
        <v>99</v>
      </c>
      <c r="E24" s="46">
        <v>0</v>
      </c>
      <c r="F24" s="46">
        <v>0</v>
      </c>
      <c r="G24" s="46">
        <v>0</v>
      </c>
      <c r="H24" s="46">
        <v>0</v>
      </c>
      <c r="I24" s="46">
        <v>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196</v>
      </c>
      <c r="O24" s="47">
        <f t="shared" si="2"/>
        <v>0.6182965299684543</v>
      </c>
      <c r="P24" s="9"/>
    </row>
    <row r="25" spans="1:119">
      <c r="A25" s="12"/>
      <c r="B25" s="25">
        <v>362</v>
      </c>
      <c r="C25" s="20" t="s">
        <v>61</v>
      </c>
      <c r="D25" s="46">
        <v>1475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1475</v>
      </c>
      <c r="O25" s="47">
        <f t="shared" si="2"/>
        <v>4.6529968454258679</v>
      </c>
      <c r="P25" s="9"/>
    </row>
    <row r="26" spans="1:119">
      <c r="A26" s="12"/>
      <c r="B26" s="25">
        <v>369.9</v>
      </c>
      <c r="C26" s="20" t="s">
        <v>34</v>
      </c>
      <c r="D26" s="46">
        <v>4310</v>
      </c>
      <c r="E26" s="46">
        <v>0</v>
      </c>
      <c r="F26" s="46">
        <v>0</v>
      </c>
      <c r="G26" s="46">
        <v>0</v>
      </c>
      <c r="H26" s="46">
        <v>0</v>
      </c>
      <c r="I26" s="46">
        <v>830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5140</v>
      </c>
      <c r="O26" s="47">
        <f t="shared" si="2"/>
        <v>16.214511041009462</v>
      </c>
      <c r="P26" s="9"/>
    </row>
    <row r="27" spans="1:119" ht="15.75">
      <c r="A27" s="29" t="s">
        <v>50</v>
      </c>
      <c r="B27" s="30"/>
      <c r="C27" s="31"/>
      <c r="D27" s="32">
        <f t="shared" ref="D27:M27" si="7">SUM(D28:D28)</f>
        <v>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9000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9000</v>
      </c>
      <c r="O27" s="45">
        <f t="shared" si="2"/>
        <v>28.391167192429023</v>
      </c>
      <c r="P27" s="9"/>
    </row>
    <row r="28" spans="1:119" ht="15.75" thickBot="1">
      <c r="A28" s="12"/>
      <c r="B28" s="25">
        <v>381</v>
      </c>
      <c r="C28" s="20" t="s">
        <v>51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9000</v>
      </c>
      <c r="O28" s="47">
        <f t="shared" si="2"/>
        <v>28.391167192429023</v>
      </c>
      <c r="P28" s="9"/>
    </row>
    <row r="29" spans="1:119" ht="16.5" thickBot="1">
      <c r="A29" s="14" t="s">
        <v>29</v>
      </c>
      <c r="B29" s="23"/>
      <c r="C29" s="22"/>
      <c r="D29" s="15">
        <f>SUM(D5,D12,D18,D21,D23,D27)</f>
        <v>148765</v>
      </c>
      <c r="E29" s="15">
        <f t="shared" ref="E29:M29" si="8">SUM(E5,E12,E18,E21,E23,E27)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90791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239556</v>
      </c>
      <c r="O29" s="38">
        <f t="shared" si="2"/>
        <v>755.69716088328073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50" t="s">
        <v>87</v>
      </c>
      <c r="M31" s="50"/>
      <c r="N31" s="50"/>
      <c r="O31" s="43">
        <v>317</v>
      </c>
    </row>
    <row r="32" spans="1:119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</row>
    <row r="33" spans="1:15" ht="15.75" customHeight="1" thickBot="1">
      <c r="A33" s="54" t="s">
        <v>53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83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68862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68862</v>
      </c>
      <c r="O5" s="33">
        <f t="shared" ref="O5:O28" si="2">(N5/O$30)</f>
        <v>213.85714285714286</v>
      </c>
      <c r="P5" s="6"/>
    </row>
    <row r="6" spans="1:133">
      <c r="A6" s="12"/>
      <c r="B6" s="25">
        <v>311</v>
      </c>
      <c r="C6" s="20" t="s">
        <v>2</v>
      </c>
      <c r="D6" s="46">
        <v>2566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2566</v>
      </c>
      <c r="O6" s="47">
        <f t="shared" si="2"/>
        <v>7.9689440993788816</v>
      </c>
      <c r="P6" s="9"/>
    </row>
    <row r="7" spans="1:133">
      <c r="A7" s="12"/>
      <c r="B7" s="25">
        <v>312.41000000000003</v>
      </c>
      <c r="C7" s="20" t="s">
        <v>64</v>
      </c>
      <c r="D7" s="46">
        <v>16669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16669</v>
      </c>
      <c r="O7" s="47">
        <f t="shared" si="2"/>
        <v>51.767080745341616</v>
      </c>
      <c r="P7" s="9"/>
    </row>
    <row r="8" spans="1:133">
      <c r="A8" s="12"/>
      <c r="B8" s="25">
        <v>312.60000000000002</v>
      </c>
      <c r="C8" s="20" t="s">
        <v>11</v>
      </c>
      <c r="D8" s="46">
        <v>35550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35550</v>
      </c>
      <c r="O8" s="47">
        <f t="shared" si="2"/>
        <v>110.40372670807453</v>
      </c>
      <c r="P8" s="9"/>
    </row>
    <row r="9" spans="1:133">
      <c r="A9" s="12"/>
      <c r="B9" s="25">
        <v>314.10000000000002</v>
      </c>
      <c r="C9" s="20" t="s">
        <v>12</v>
      </c>
      <c r="D9" s="46">
        <v>9950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9950</v>
      </c>
      <c r="O9" s="47">
        <f t="shared" si="2"/>
        <v>30.900621118012424</v>
      </c>
      <c r="P9" s="9"/>
    </row>
    <row r="10" spans="1:133">
      <c r="A10" s="12"/>
      <c r="B10" s="25">
        <v>314.39999999999998</v>
      </c>
      <c r="C10" s="20" t="s">
        <v>14</v>
      </c>
      <c r="D10" s="46">
        <v>-442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-442</v>
      </c>
      <c r="O10" s="47">
        <f t="shared" si="2"/>
        <v>-1.3726708074534162</v>
      </c>
      <c r="P10" s="9"/>
    </row>
    <row r="11" spans="1:133">
      <c r="A11" s="12"/>
      <c r="B11" s="25">
        <v>315</v>
      </c>
      <c r="C11" s="20" t="s">
        <v>65</v>
      </c>
      <c r="D11" s="46">
        <v>4569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4569</v>
      </c>
      <c r="O11" s="47">
        <f t="shared" si="2"/>
        <v>14.18944099378882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32486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32486</v>
      </c>
      <c r="O12" s="45">
        <f t="shared" si="2"/>
        <v>100.88819875776397</v>
      </c>
      <c r="P12" s="10"/>
    </row>
    <row r="13" spans="1:133">
      <c r="A13" s="12"/>
      <c r="B13" s="25">
        <v>335.12</v>
      </c>
      <c r="C13" s="20" t="s">
        <v>66</v>
      </c>
      <c r="D13" s="46">
        <v>15440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15440</v>
      </c>
      <c r="O13" s="47">
        <f t="shared" si="2"/>
        <v>47.950310559006212</v>
      </c>
      <c r="P13" s="9"/>
    </row>
    <row r="14" spans="1:133">
      <c r="A14" s="12"/>
      <c r="B14" s="25">
        <v>335.14</v>
      </c>
      <c r="C14" s="20" t="s">
        <v>67</v>
      </c>
      <c r="D14" s="46">
        <v>128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128</v>
      </c>
      <c r="O14" s="47">
        <f t="shared" si="2"/>
        <v>0.39751552795031053</v>
      </c>
      <c r="P14" s="9"/>
    </row>
    <row r="15" spans="1:133">
      <c r="A15" s="12"/>
      <c r="B15" s="25">
        <v>335.15</v>
      </c>
      <c r="C15" s="20" t="s">
        <v>68</v>
      </c>
      <c r="D15" s="46">
        <v>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</v>
      </c>
      <c r="O15" s="47">
        <f t="shared" si="2"/>
        <v>0.13043478260869565</v>
      </c>
      <c r="P15" s="9"/>
    </row>
    <row r="16" spans="1:133">
      <c r="A16" s="12"/>
      <c r="B16" s="25">
        <v>335.18</v>
      </c>
      <c r="C16" s="20" t="s">
        <v>69</v>
      </c>
      <c r="D16" s="46">
        <v>16876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16876</v>
      </c>
      <c r="O16" s="47">
        <f t="shared" si="2"/>
        <v>52.409937888198755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74640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74640</v>
      </c>
      <c r="O17" s="45">
        <f t="shared" si="2"/>
        <v>231.80124223602485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57771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57771</v>
      </c>
      <c r="O18" s="47">
        <f t="shared" si="2"/>
        <v>179.41304347826087</v>
      </c>
      <c r="P18" s="9"/>
    </row>
    <row r="19" spans="1:119">
      <c r="A19" s="12"/>
      <c r="B19" s="25">
        <v>343.4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16869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16869</v>
      </c>
      <c r="O19" s="47">
        <f t="shared" si="2"/>
        <v>52.388198757763973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253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253</v>
      </c>
      <c r="O20" s="45">
        <f t="shared" si="2"/>
        <v>0.7857142857142857</v>
      </c>
      <c r="P20" s="10"/>
    </row>
    <row r="21" spans="1:119">
      <c r="A21" s="13"/>
      <c r="B21" s="39">
        <v>351.3</v>
      </c>
      <c r="C21" s="21" t="s">
        <v>56</v>
      </c>
      <c r="D21" s="46">
        <v>253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253</v>
      </c>
      <c r="O21" s="47">
        <f t="shared" si="2"/>
        <v>0.7857142857142857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4819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626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5445</v>
      </c>
      <c r="O22" s="45">
        <f t="shared" si="2"/>
        <v>16.909937888198758</v>
      </c>
      <c r="P22" s="10"/>
    </row>
    <row r="23" spans="1:119">
      <c r="A23" s="12"/>
      <c r="B23" s="25">
        <v>361.1</v>
      </c>
      <c r="C23" s="20" t="s">
        <v>32</v>
      </c>
      <c r="D23" s="46">
        <v>97</v>
      </c>
      <c r="E23" s="46">
        <v>0</v>
      </c>
      <c r="F23" s="46">
        <v>0</v>
      </c>
      <c r="G23" s="46">
        <v>0</v>
      </c>
      <c r="H23" s="46">
        <v>0</v>
      </c>
      <c r="I23" s="46">
        <v>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183</v>
      </c>
      <c r="O23" s="47">
        <f t="shared" si="2"/>
        <v>0.56832298136645965</v>
      </c>
      <c r="P23" s="9"/>
    </row>
    <row r="24" spans="1:119">
      <c r="A24" s="12"/>
      <c r="B24" s="25">
        <v>362</v>
      </c>
      <c r="C24" s="20" t="s">
        <v>61</v>
      </c>
      <c r="D24" s="46">
        <v>1075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1075</v>
      </c>
      <c r="O24" s="47">
        <f t="shared" si="2"/>
        <v>3.3385093167701863</v>
      </c>
      <c r="P24" s="9"/>
    </row>
    <row r="25" spans="1:119">
      <c r="A25" s="12"/>
      <c r="B25" s="25">
        <v>369.9</v>
      </c>
      <c r="C25" s="20" t="s">
        <v>34</v>
      </c>
      <c r="D25" s="46">
        <v>3647</v>
      </c>
      <c r="E25" s="46">
        <v>0</v>
      </c>
      <c r="F25" s="46">
        <v>0</v>
      </c>
      <c r="G25" s="46">
        <v>0</v>
      </c>
      <c r="H25" s="46">
        <v>0</v>
      </c>
      <c r="I25" s="46">
        <v>540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4187</v>
      </c>
      <c r="O25" s="47">
        <f t="shared" si="2"/>
        <v>13.003105590062113</v>
      </c>
      <c r="P25" s="9"/>
    </row>
    <row r="26" spans="1:119" ht="15.75">
      <c r="A26" s="29" t="s">
        <v>50</v>
      </c>
      <c r="B26" s="30"/>
      <c r="C26" s="31"/>
      <c r="D26" s="32">
        <f t="shared" ref="D26:M26" si="7">SUM(D27:D27)</f>
        <v>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9000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9000</v>
      </c>
      <c r="O26" s="45">
        <f t="shared" si="2"/>
        <v>27.950310559006212</v>
      </c>
      <c r="P26" s="9"/>
    </row>
    <row r="27" spans="1:119" ht="15.75" thickBot="1">
      <c r="A27" s="12"/>
      <c r="B27" s="25">
        <v>381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9000</v>
      </c>
      <c r="O27" s="47">
        <f t="shared" si="2"/>
        <v>27.950310559006212</v>
      </c>
      <c r="P27" s="9"/>
    </row>
    <row r="28" spans="1:119" ht="16.5" thickBot="1">
      <c r="A28" s="14" t="s">
        <v>29</v>
      </c>
      <c r="B28" s="23"/>
      <c r="C28" s="22"/>
      <c r="D28" s="15">
        <f>SUM(D5,D12,D17,D20,D22,D26)</f>
        <v>106420</v>
      </c>
      <c r="E28" s="15">
        <f t="shared" ref="E28:M28" si="8">SUM(E5,E12,E17,E20,E22,E26)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84266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190686</v>
      </c>
      <c r="O28" s="38">
        <f t="shared" si="2"/>
        <v>592.19254658385091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84</v>
      </c>
      <c r="M30" s="50"/>
      <c r="N30" s="50"/>
      <c r="O30" s="43">
        <v>322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81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66716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66716</v>
      </c>
      <c r="O5" s="33">
        <f t="shared" ref="O5:O28" si="2">(N5/O$30)</f>
        <v>205.91358024691357</v>
      </c>
      <c r="P5" s="6"/>
    </row>
    <row r="6" spans="1:133">
      <c r="A6" s="12"/>
      <c r="B6" s="25">
        <v>311</v>
      </c>
      <c r="C6" s="20" t="s">
        <v>2</v>
      </c>
      <c r="D6" s="46">
        <v>2622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2622</v>
      </c>
      <c r="O6" s="47">
        <f t="shared" si="2"/>
        <v>8.0925925925925934</v>
      </c>
      <c r="P6" s="9"/>
    </row>
    <row r="7" spans="1:133">
      <c r="A7" s="12"/>
      <c r="B7" s="25">
        <v>312.41000000000003</v>
      </c>
      <c r="C7" s="20" t="s">
        <v>64</v>
      </c>
      <c r="D7" s="46">
        <v>17876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17876</v>
      </c>
      <c r="O7" s="47">
        <f t="shared" si="2"/>
        <v>55.172839506172842</v>
      </c>
      <c r="P7" s="9"/>
    </row>
    <row r="8" spans="1:133">
      <c r="A8" s="12"/>
      <c r="B8" s="25">
        <v>312.60000000000002</v>
      </c>
      <c r="C8" s="20" t="s">
        <v>11</v>
      </c>
      <c r="D8" s="46">
        <v>31741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31741</v>
      </c>
      <c r="O8" s="47">
        <f t="shared" si="2"/>
        <v>97.966049382716051</v>
      </c>
      <c r="P8" s="9"/>
    </row>
    <row r="9" spans="1:133">
      <c r="A9" s="12"/>
      <c r="B9" s="25">
        <v>314.10000000000002</v>
      </c>
      <c r="C9" s="20" t="s">
        <v>12</v>
      </c>
      <c r="D9" s="46">
        <v>9694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9694</v>
      </c>
      <c r="O9" s="47">
        <f t="shared" si="2"/>
        <v>29.919753086419753</v>
      </c>
      <c r="P9" s="9"/>
    </row>
    <row r="10" spans="1:133">
      <c r="A10" s="12"/>
      <c r="B10" s="25">
        <v>314.39999999999998</v>
      </c>
      <c r="C10" s="20" t="s">
        <v>14</v>
      </c>
      <c r="D10" s="46">
        <v>945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945</v>
      </c>
      <c r="O10" s="47">
        <f t="shared" si="2"/>
        <v>2.9166666666666665</v>
      </c>
      <c r="P10" s="9"/>
    </row>
    <row r="11" spans="1:133">
      <c r="A11" s="12"/>
      <c r="B11" s="25">
        <v>315</v>
      </c>
      <c r="C11" s="20" t="s">
        <v>65</v>
      </c>
      <c r="D11" s="46">
        <v>3838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3838</v>
      </c>
      <c r="O11" s="47">
        <f t="shared" si="2"/>
        <v>11.845679012345679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30724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30724</v>
      </c>
      <c r="O12" s="45">
        <f t="shared" si="2"/>
        <v>94.827160493827165</v>
      </c>
      <c r="P12" s="10"/>
    </row>
    <row r="13" spans="1:133">
      <c r="A13" s="12"/>
      <c r="B13" s="25">
        <v>335.12</v>
      </c>
      <c r="C13" s="20" t="s">
        <v>66</v>
      </c>
      <c r="D13" s="46">
        <v>15408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15408</v>
      </c>
      <c r="O13" s="47">
        <f t="shared" si="2"/>
        <v>47.555555555555557</v>
      </c>
      <c r="P13" s="9"/>
    </row>
    <row r="14" spans="1:133">
      <c r="A14" s="12"/>
      <c r="B14" s="25">
        <v>335.14</v>
      </c>
      <c r="C14" s="20" t="s">
        <v>67</v>
      </c>
      <c r="D14" s="46">
        <v>172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172</v>
      </c>
      <c r="O14" s="47">
        <f t="shared" si="2"/>
        <v>0.53086419753086422</v>
      </c>
      <c r="P14" s="9"/>
    </row>
    <row r="15" spans="1:133">
      <c r="A15" s="12"/>
      <c r="B15" s="25">
        <v>335.15</v>
      </c>
      <c r="C15" s="20" t="s">
        <v>68</v>
      </c>
      <c r="D15" s="46">
        <v>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42</v>
      </c>
      <c r="O15" s="47">
        <f t="shared" si="2"/>
        <v>0.12962962962962962</v>
      </c>
      <c r="P15" s="9"/>
    </row>
    <row r="16" spans="1:133">
      <c r="A16" s="12"/>
      <c r="B16" s="25">
        <v>335.18</v>
      </c>
      <c r="C16" s="20" t="s">
        <v>69</v>
      </c>
      <c r="D16" s="46">
        <v>15102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15102</v>
      </c>
      <c r="O16" s="47">
        <f t="shared" si="2"/>
        <v>46.611111111111114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72755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72755</v>
      </c>
      <c r="O17" s="45">
        <f t="shared" si="2"/>
        <v>224.55246913580248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56008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56008</v>
      </c>
      <c r="O18" s="47">
        <f t="shared" si="2"/>
        <v>172.8641975308642</v>
      </c>
      <c r="P18" s="9"/>
    </row>
    <row r="19" spans="1:119">
      <c r="A19" s="12"/>
      <c r="B19" s="25">
        <v>343.4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16747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16747</v>
      </c>
      <c r="O19" s="47">
        <f t="shared" si="2"/>
        <v>51.688271604938272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135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135</v>
      </c>
      <c r="O20" s="45">
        <f t="shared" si="2"/>
        <v>0.41666666666666669</v>
      </c>
      <c r="P20" s="10"/>
    </row>
    <row r="21" spans="1:119">
      <c r="A21" s="13"/>
      <c r="B21" s="39">
        <v>351.3</v>
      </c>
      <c r="C21" s="21" t="s">
        <v>56</v>
      </c>
      <c r="D21" s="46">
        <v>135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135</v>
      </c>
      <c r="O21" s="47">
        <f t="shared" si="2"/>
        <v>0.41666666666666669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5316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425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5741</v>
      </c>
      <c r="O22" s="45">
        <f t="shared" si="2"/>
        <v>17.719135802469136</v>
      </c>
      <c r="P22" s="10"/>
    </row>
    <row r="23" spans="1:119">
      <c r="A23" s="12"/>
      <c r="B23" s="25">
        <v>361.1</v>
      </c>
      <c r="C23" s="20" t="s">
        <v>32</v>
      </c>
      <c r="D23" s="46">
        <v>94</v>
      </c>
      <c r="E23" s="46">
        <v>0</v>
      </c>
      <c r="F23" s="46">
        <v>0</v>
      </c>
      <c r="G23" s="46">
        <v>0</v>
      </c>
      <c r="H23" s="46">
        <v>0</v>
      </c>
      <c r="I23" s="46">
        <v>75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169</v>
      </c>
      <c r="O23" s="47">
        <f t="shared" si="2"/>
        <v>0.52160493827160492</v>
      </c>
      <c r="P23" s="9"/>
    </row>
    <row r="24" spans="1:119">
      <c r="A24" s="12"/>
      <c r="B24" s="25">
        <v>362</v>
      </c>
      <c r="C24" s="20" t="s">
        <v>61</v>
      </c>
      <c r="D24" s="46">
        <v>1830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1830</v>
      </c>
      <c r="O24" s="47">
        <f t="shared" si="2"/>
        <v>5.6481481481481479</v>
      </c>
      <c r="P24" s="9"/>
    </row>
    <row r="25" spans="1:119">
      <c r="A25" s="12"/>
      <c r="B25" s="25">
        <v>369.9</v>
      </c>
      <c r="C25" s="20" t="s">
        <v>34</v>
      </c>
      <c r="D25" s="46">
        <v>3392</v>
      </c>
      <c r="E25" s="46">
        <v>0</v>
      </c>
      <c r="F25" s="46">
        <v>0</v>
      </c>
      <c r="G25" s="46">
        <v>0</v>
      </c>
      <c r="H25" s="46">
        <v>0</v>
      </c>
      <c r="I25" s="46">
        <v>350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3742</v>
      </c>
      <c r="O25" s="47">
        <f t="shared" si="2"/>
        <v>11.549382716049383</v>
      </c>
      <c r="P25" s="9"/>
    </row>
    <row r="26" spans="1:119" ht="15.75">
      <c r="A26" s="29" t="s">
        <v>50</v>
      </c>
      <c r="B26" s="30"/>
      <c r="C26" s="31"/>
      <c r="D26" s="32">
        <f t="shared" ref="D26:M26" si="7">SUM(D27:D27)</f>
        <v>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9000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9000</v>
      </c>
      <c r="O26" s="45">
        <f t="shared" si="2"/>
        <v>27.777777777777779</v>
      </c>
      <c r="P26" s="9"/>
    </row>
    <row r="27" spans="1:119" ht="15.75" thickBot="1">
      <c r="A27" s="12"/>
      <c r="B27" s="25">
        <v>381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9000</v>
      </c>
      <c r="O27" s="47">
        <f t="shared" si="2"/>
        <v>27.777777777777779</v>
      </c>
      <c r="P27" s="9"/>
    </row>
    <row r="28" spans="1:119" ht="16.5" thickBot="1">
      <c r="A28" s="14" t="s">
        <v>29</v>
      </c>
      <c r="B28" s="23"/>
      <c r="C28" s="22"/>
      <c r="D28" s="15">
        <f>SUM(D5,D12,D17,D20,D22,D26)</f>
        <v>102891</v>
      </c>
      <c r="E28" s="15">
        <f t="shared" ref="E28:M28" si="8">SUM(E5,E12,E17,E20,E22,E26)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82180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185071</v>
      </c>
      <c r="O28" s="38">
        <f t="shared" si="2"/>
        <v>571.20679012345681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82</v>
      </c>
      <c r="M30" s="50"/>
      <c r="N30" s="50"/>
      <c r="O30" s="43">
        <v>324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68044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68044</v>
      </c>
      <c r="O5" s="33">
        <f t="shared" ref="O5:O28" si="2">(N5/O$30)</f>
        <v>210.01234567901236</v>
      </c>
      <c r="P5" s="6"/>
    </row>
    <row r="6" spans="1:133">
      <c r="A6" s="12"/>
      <c r="B6" s="25">
        <v>311</v>
      </c>
      <c r="C6" s="20" t="s">
        <v>2</v>
      </c>
      <c r="D6" s="46">
        <v>2615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2615</v>
      </c>
      <c r="O6" s="47">
        <f t="shared" si="2"/>
        <v>8.0709876543209873</v>
      </c>
      <c r="P6" s="9"/>
    </row>
    <row r="7" spans="1:133">
      <c r="A7" s="12"/>
      <c r="B7" s="25">
        <v>312.41000000000003</v>
      </c>
      <c r="C7" s="20" t="s">
        <v>64</v>
      </c>
      <c r="D7" s="46">
        <v>17034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17034</v>
      </c>
      <c r="O7" s="47">
        <f t="shared" si="2"/>
        <v>52.574074074074076</v>
      </c>
      <c r="P7" s="9"/>
    </row>
    <row r="8" spans="1:133">
      <c r="A8" s="12"/>
      <c r="B8" s="25">
        <v>312.60000000000002</v>
      </c>
      <c r="C8" s="20" t="s">
        <v>11</v>
      </c>
      <c r="D8" s="46">
        <v>33551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33551</v>
      </c>
      <c r="O8" s="47">
        <f t="shared" si="2"/>
        <v>103.55246913580247</v>
      </c>
      <c r="P8" s="9"/>
    </row>
    <row r="9" spans="1:133">
      <c r="A9" s="12"/>
      <c r="B9" s="25">
        <v>314.10000000000002</v>
      </c>
      <c r="C9" s="20" t="s">
        <v>12</v>
      </c>
      <c r="D9" s="46">
        <v>10026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10026</v>
      </c>
      <c r="O9" s="47">
        <f t="shared" si="2"/>
        <v>30.944444444444443</v>
      </c>
      <c r="P9" s="9"/>
    </row>
    <row r="10" spans="1:133">
      <c r="A10" s="12"/>
      <c r="B10" s="25">
        <v>314.39999999999998</v>
      </c>
      <c r="C10" s="20" t="s">
        <v>14</v>
      </c>
      <c r="D10" s="46">
        <v>417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417</v>
      </c>
      <c r="O10" s="47">
        <f t="shared" si="2"/>
        <v>1.287037037037037</v>
      </c>
      <c r="P10" s="9"/>
    </row>
    <row r="11" spans="1:133">
      <c r="A11" s="12"/>
      <c r="B11" s="25">
        <v>315</v>
      </c>
      <c r="C11" s="20" t="s">
        <v>65</v>
      </c>
      <c r="D11" s="46">
        <v>4401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4401</v>
      </c>
      <c r="O11" s="47">
        <f t="shared" si="2"/>
        <v>13.583333333333334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30275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30275</v>
      </c>
      <c r="O12" s="45">
        <f t="shared" si="2"/>
        <v>93.441358024691354</v>
      </c>
      <c r="P12" s="10"/>
    </row>
    <row r="13" spans="1:133">
      <c r="A13" s="12"/>
      <c r="B13" s="25">
        <v>335.12</v>
      </c>
      <c r="C13" s="20" t="s">
        <v>66</v>
      </c>
      <c r="D13" s="46">
        <v>14014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14014</v>
      </c>
      <c r="O13" s="47">
        <f t="shared" si="2"/>
        <v>43.253086419753089</v>
      </c>
      <c r="P13" s="9"/>
    </row>
    <row r="14" spans="1:133">
      <c r="A14" s="12"/>
      <c r="B14" s="25">
        <v>335.14</v>
      </c>
      <c r="C14" s="20" t="s">
        <v>67</v>
      </c>
      <c r="D14" s="46">
        <v>266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266</v>
      </c>
      <c r="O14" s="47">
        <f t="shared" si="2"/>
        <v>0.82098765432098764</v>
      </c>
      <c r="P14" s="9"/>
    </row>
    <row r="15" spans="1:133">
      <c r="A15" s="12"/>
      <c r="B15" s="25">
        <v>335.15</v>
      </c>
      <c r="C15" s="20" t="s">
        <v>68</v>
      </c>
      <c r="D15" s="46">
        <v>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35</v>
      </c>
      <c r="O15" s="47">
        <f t="shared" si="2"/>
        <v>0.10802469135802469</v>
      </c>
      <c r="P15" s="9"/>
    </row>
    <row r="16" spans="1:133">
      <c r="A16" s="12"/>
      <c r="B16" s="25">
        <v>335.18</v>
      </c>
      <c r="C16" s="20" t="s">
        <v>69</v>
      </c>
      <c r="D16" s="46">
        <v>15960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15960</v>
      </c>
      <c r="O16" s="47">
        <f t="shared" si="2"/>
        <v>49.25925925925926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67541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67541</v>
      </c>
      <c r="O17" s="45">
        <f t="shared" si="2"/>
        <v>208.45987654320987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51567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51567</v>
      </c>
      <c r="O18" s="47">
        <f t="shared" si="2"/>
        <v>159.15740740740742</v>
      </c>
      <c r="P18" s="9"/>
    </row>
    <row r="19" spans="1:119">
      <c r="A19" s="12"/>
      <c r="B19" s="25">
        <v>343.4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15974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15974</v>
      </c>
      <c r="O19" s="47">
        <f t="shared" si="2"/>
        <v>49.302469135802468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251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251</v>
      </c>
      <c r="O20" s="45">
        <f t="shared" si="2"/>
        <v>0.77469135802469136</v>
      </c>
      <c r="P20" s="10"/>
    </row>
    <row r="21" spans="1:119">
      <c r="A21" s="13"/>
      <c r="B21" s="39">
        <v>351.3</v>
      </c>
      <c r="C21" s="21" t="s">
        <v>56</v>
      </c>
      <c r="D21" s="46">
        <v>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251</v>
      </c>
      <c r="O21" s="47">
        <f t="shared" si="2"/>
        <v>0.77469135802469136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4662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627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5289</v>
      </c>
      <c r="O22" s="45">
        <f t="shared" si="2"/>
        <v>16.324074074074073</v>
      </c>
      <c r="P22" s="10"/>
    </row>
    <row r="23" spans="1:119">
      <c r="A23" s="12"/>
      <c r="B23" s="25">
        <v>361.1</v>
      </c>
      <c r="C23" s="20" t="s">
        <v>32</v>
      </c>
      <c r="D23" s="46">
        <v>89</v>
      </c>
      <c r="E23" s="46">
        <v>0</v>
      </c>
      <c r="F23" s="46">
        <v>0</v>
      </c>
      <c r="G23" s="46">
        <v>0</v>
      </c>
      <c r="H23" s="46">
        <v>0</v>
      </c>
      <c r="I23" s="46">
        <v>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153</v>
      </c>
      <c r="O23" s="47">
        <f t="shared" si="2"/>
        <v>0.47222222222222221</v>
      </c>
      <c r="P23" s="9"/>
    </row>
    <row r="24" spans="1:119">
      <c r="A24" s="12"/>
      <c r="B24" s="25">
        <v>362</v>
      </c>
      <c r="C24" s="20" t="s">
        <v>61</v>
      </c>
      <c r="D24" s="46">
        <v>1100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1100</v>
      </c>
      <c r="O24" s="47">
        <f t="shared" si="2"/>
        <v>3.3950617283950617</v>
      </c>
      <c r="P24" s="9"/>
    </row>
    <row r="25" spans="1:119">
      <c r="A25" s="12"/>
      <c r="B25" s="25">
        <v>369.9</v>
      </c>
      <c r="C25" s="20" t="s">
        <v>34</v>
      </c>
      <c r="D25" s="46">
        <v>3473</v>
      </c>
      <c r="E25" s="46">
        <v>0</v>
      </c>
      <c r="F25" s="46">
        <v>0</v>
      </c>
      <c r="G25" s="46">
        <v>0</v>
      </c>
      <c r="H25" s="46">
        <v>0</v>
      </c>
      <c r="I25" s="46">
        <v>563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4036</v>
      </c>
      <c r="O25" s="47">
        <f t="shared" si="2"/>
        <v>12.456790123456789</v>
      </c>
      <c r="P25" s="9"/>
    </row>
    <row r="26" spans="1:119" ht="15.75">
      <c r="A26" s="29" t="s">
        <v>50</v>
      </c>
      <c r="B26" s="30"/>
      <c r="C26" s="31"/>
      <c r="D26" s="32">
        <f t="shared" ref="D26:M26" si="7">SUM(D27:D27)</f>
        <v>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5000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5000</v>
      </c>
      <c r="O26" s="45">
        <f t="shared" si="2"/>
        <v>15.432098765432098</v>
      </c>
      <c r="P26" s="9"/>
    </row>
    <row r="27" spans="1:119" ht="15.75" thickBot="1">
      <c r="A27" s="12"/>
      <c r="B27" s="25">
        <v>381</v>
      </c>
      <c r="C27" s="20" t="s">
        <v>51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5000</v>
      </c>
      <c r="O27" s="47">
        <f t="shared" si="2"/>
        <v>15.432098765432098</v>
      </c>
      <c r="P27" s="9"/>
    </row>
    <row r="28" spans="1:119" ht="16.5" thickBot="1">
      <c r="A28" s="14" t="s">
        <v>29</v>
      </c>
      <c r="B28" s="23"/>
      <c r="C28" s="22"/>
      <c r="D28" s="15">
        <f>SUM(D5,D12,D17,D20,D22,D26)</f>
        <v>103232</v>
      </c>
      <c r="E28" s="15">
        <f t="shared" ref="E28:M28" si="8">SUM(E5,E12,E17,E20,E22,E26)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73168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176400</v>
      </c>
      <c r="O28" s="38">
        <f t="shared" si="2"/>
        <v>544.44444444444446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50" t="s">
        <v>80</v>
      </c>
      <c r="M30" s="50"/>
      <c r="N30" s="50"/>
      <c r="O30" s="43">
        <v>324</v>
      </c>
    </row>
    <row r="31" spans="1:119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19" ht="15.75" customHeight="1" thickBot="1">
      <c r="A32" s="54" t="s">
        <v>53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7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9"/>
      <c r="P1" s="7"/>
      <c r="Q1"/>
    </row>
    <row r="2" spans="1:133" ht="24" thickBot="1">
      <c r="A2" s="60" t="s">
        <v>77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  <c r="P2" s="7"/>
      <c r="Q2"/>
    </row>
    <row r="3" spans="1:133" ht="18" customHeight="1">
      <c r="A3" s="63" t="s">
        <v>35</v>
      </c>
      <c r="B3" s="64"/>
      <c r="C3" s="65"/>
      <c r="D3" s="69" t="s">
        <v>21</v>
      </c>
      <c r="E3" s="70"/>
      <c r="F3" s="70"/>
      <c r="G3" s="70"/>
      <c r="H3" s="71"/>
      <c r="I3" s="69" t="s">
        <v>22</v>
      </c>
      <c r="J3" s="71"/>
      <c r="K3" s="69" t="s">
        <v>24</v>
      </c>
      <c r="L3" s="71"/>
      <c r="M3" s="36"/>
      <c r="N3" s="37"/>
      <c r="O3" s="72" t="s">
        <v>40</v>
      </c>
      <c r="P3" s="11"/>
      <c r="Q3"/>
    </row>
    <row r="4" spans="1:133" ht="32.25" customHeight="1" thickBot="1">
      <c r="A4" s="66"/>
      <c r="B4" s="67"/>
      <c r="C4" s="68"/>
      <c r="D4" s="34" t="s">
        <v>4</v>
      </c>
      <c r="E4" s="34" t="s">
        <v>36</v>
      </c>
      <c r="F4" s="34" t="s">
        <v>37</v>
      </c>
      <c r="G4" s="34" t="s">
        <v>38</v>
      </c>
      <c r="H4" s="34" t="s">
        <v>5</v>
      </c>
      <c r="I4" s="34" t="s">
        <v>6</v>
      </c>
      <c r="J4" s="35" t="s">
        <v>39</v>
      </c>
      <c r="K4" s="35" t="s">
        <v>7</v>
      </c>
      <c r="L4" s="35" t="s">
        <v>8</v>
      </c>
      <c r="M4" s="35" t="s">
        <v>9</v>
      </c>
      <c r="N4" s="35" t="s">
        <v>23</v>
      </c>
      <c r="O4" s="7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67718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67718</v>
      </c>
      <c r="O5" s="33">
        <f t="shared" ref="O5:O26" si="2">(N5/O$28)</f>
        <v>210.30434782608697</v>
      </c>
      <c r="P5" s="6"/>
    </row>
    <row r="6" spans="1:133">
      <c r="A6" s="12"/>
      <c r="B6" s="25">
        <v>311</v>
      </c>
      <c r="C6" s="20" t="s">
        <v>2</v>
      </c>
      <c r="D6" s="46">
        <v>2517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2517</v>
      </c>
      <c r="O6" s="47">
        <f t="shared" si="2"/>
        <v>7.816770186335404</v>
      </c>
      <c r="P6" s="9"/>
    </row>
    <row r="7" spans="1:133">
      <c r="A7" s="12"/>
      <c r="B7" s="25">
        <v>312.41000000000003</v>
      </c>
      <c r="C7" s="20" t="s">
        <v>64</v>
      </c>
      <c r="D7" s="46">
        <v>16587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16587</v>
      </c>
      <c r="O7" s="47">
        <f t="shared" si="2"/>
        <v>51.512422360248451</v>
      </c>
      <c r="P7" s="9"/>
    </row>
    <row r="8" spans="1:133">
      <c r="A8" s="12"/>
      <c r="B8" s="25">
        <v>312.60000000000002</v>
      </c>
      <c r="C8" s="20" t="s">
        <v>11</v>
      </c>
      <c r="D8" s="46">
        <v>33072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33072</v>
      </c>
      <c r="O8" s="47">
        <f t="shared" si="2"/>
        <v>102.7080745341615</v>
      </c>
      <c r="P8" s="9"/>
    </row>
    <row r="9" spans="1:133">
      <c r="A9" s="12"/>
      <c r="B9" s="25">
        <v>314.10000000000002</v>
      </c>
      <c r="C9" s="20" t="s">
        <v>12</v>
      </c>
      <c r="D9" s="46">
        <v>10563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10563</v>
      </c>
      <c r="O9" s="47">
        <f t="shared" si="2"/>
        <v>32.804347826086953</v>
      </c>
      <c r="P9" s="9"/>
    </row>
    <row r="10" spans="1:133">
      <c r="A10" s="12"/>
      <c r="B10" s="25">
        <v>314.39999999999998</v>
      </c>
      <c r="C10" s="20" t="s">
        <v>14</v>
      </c>
      <c r="D10" s="46">
        <v>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167</v>
      </c>
      <c r="O10" s="47">
        <f t="shared" si="2"/>
        <v>0.51863354037267084</v>
      </c>
      <c r="P10" s="9"/>
    </row>
    <row r="11" spans="1:133">
      <c r="A11" s="12"/>
      <c r="B11" s="25">
        <v>315</v>
      </c>
      <c r="C11" s="20" t="s">
        <v>65</v>
      </c>
      <c r="D11" s="46">
        <v>4812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4812</v>
      </c>
      <c r="O11" s="47">
        <f t="shared" si="2"/>
        <v>14.944099378881987</v>
      </c>
      <c r="P11" s="9"/>
    </row>
    <row r="12" spans="1:133" ht="15.75">
      <c r="A12" s="29" t="s">
        <v>18</v>
      </c>
      <c r="B12" s="30"/>
      <c r="C12" s="31"/>
      <c r="D12" s="32">
        <f t="shared" ref="D12:M12" si="3">SUM(D13:D16)</f>
        <v>31806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31806</v>
      </c>
      <c r="O12" s="45">
        <f t="shared" si="2"/>
        <v>98.776397515527947</v>
      </c>
      <c r="P12" s="10"/>
    </row>
    <row r="13" spans="1:133">
      <c r="A13" s="12"/>
      <c r="B13" s="25">
        <v>335.12</v>
      </c>
      <c r="C13" s="20" t="s">
        <v>66</v>
      </c>
      <c r="D13" s="46">
        <v>15262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15262</v>
      </c>
      <c r="O13" s="47">
        <f t="shared" si="2"/>
        <v>47.397515527950311</v>
      </c>
      <c r="P13" s="9"/>
    </row>
    <row r="14" spans="1:133">
      <c r="A14" s="12"/>
      <c r="B14" s="25">
        <v>335.14</v>
      </c>
      <c r="C14" s="20" t="s">
        <v>67</v>
      </c>
      <c r="D14" s="46">
        <v>216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216</v>
      </c>
      <c r="O14" s="47">
        <f t="shared" si="2"/>
        <v>0.67080745341614911</v>
      </c>
      <c r="P14" s="9"/>
    </row>
    <row r="15" spans="1:133">
      <c r="A15" s="12"/>
      <c r="B15" s="25">
        <v>335.15</v>
      </c>
      <c r="C15" s="20" t="s">
        <v>68</v>
      </c>
      <c r="D15" s="46">
        <v>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</v>
      </c>
      <c r="O15" s="47">
        <f t="shared" si="2"/>
        <v>8.6956521739130432E-2</v>
      </c>
      <c r="P15" s="9"/>
    </row>
    <row r="16" spans="1:133">
      <c r="A16" s="12"/>
      <c r="B16" s="25">
        <v>335.18</v>
      </c>
      <c r="C16" s="20" t="s">
        <v>69</v>
      </c>
      <c r="D16" s="46">
        <v>16300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16300</v>
      </c>
      <c r="O16" s="47">
        <f t="shared" si="2"/>
        <v>50.621118012422357</v>
      </c>
      <c r="P16" s="9"/>
    </row>
    <row r="17" spans="1:119" ht="15.75">
      <c r="A17" s="29" t="s">
        <v>25</v>
      </c>
      <c r="B17" s="30"/>
      <c r="C17" s="31"/>
      <c r="D17" s="32">
        <f t="shared" ref="D17:M17" si="4">SUM(D18:D19)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62894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1"/>
        <v>62894</v>
      </c>
      <c r="O17" s="45">
        <f t="shared" si="2"/>
        <v>195.32298136645963</v>
      </c>
      <c r="P17" s="10"/>
    </row>
    <row r="18" spans="1:119">
      <c r="A18" s="12"/>
      <c r="B18" s="25">
        <v>343.3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47534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47534</v>
      </c>
      <c r="O18" s="47">
        <f t="shared" si="2"/>
        <v>147.62111801242236</v>
      </c>
      <c r="P18" s="9"/>
    </row>
    <row r="19" spans="1:119">
      <c r="A19" s="12"/>
      <c r="B19" s="25">
        <v>343.4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15360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15360</v>
      </c>
      <c r="O19" s="47">
        <f t="shared" si="2"/>
        <v>47.701863354037265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SUM(D21:D21)</f>
        <v>1819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1819</v>
      </c>
      <c r="O20" s="45">
        <f t="shared" si="2"/>
        <v>5.6490683229813667</v>
      </c>
      <c r="P20" s="10"/>
    </row>
    <row r="21" spans="1:119">
      <c r="A21" s="13"/>
      <c r="B21" s="39">
        <v>351.3</v>
      </c>
      <c r="C21" s="21" t="s">
        <v>56</v>
      </c>
      <c r="D21" s="46">
        <v>1819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1819</v>
      </c>
      <c r="O21" s="47">
        <f t="shared" si="2"/>
        <v>5.6490683229813667</v>
      </c>
      <c r="P21" s="9"/>
    </row>
    <row r="22" spans="1:119" ht="15.75">
      <c r="A22" s="29" t="s">
        <v>3</v>
      </c>
      <c r="B22" s="30"/>
      <c r="C22" s="31"/>
      <c r="D22" s="32">
        <f t="shared" ref="D22:M22" si="6">SUM(D23:D25)</f>
        <v>4930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464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5394</v>
      </c>
      <c r="O22" s="45">
        <f t="shared" si="2"/>
        <v>16.751552795031056</v>
      </c>
      <c r="P22" s="10"/>
    </row>
    <row r="23" spans="1:119">
      <c r="A23" s="12"/>
      <c r="B23" s="25">
        <v>361.1</v>
      </c>
      <c r="C23" s="20" t="s">
        <v>32</v>
      </c>
      <c r="D23" s="46">
        <v>82</v>
      </c>
      <c r="E23" s="46">
        <v>0</v>
      </c>
      <c r="F23" s="46">
        <v>0</v>
      </c>
      <c r="G23" s="46">
        <v>0</v>
      </c>
      <c r="H23" s="46">
        <v>0</v>
      </c>
      <c r="I23" s="46">
        <v>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140</v>
      </c>
      <c r="O23" s="47">
        <f t="shared" si="2"/>
        <v>0.43478260869565216</v>
      </c>
      <c r="P23" s="9"/>
    </row>
    <row r="24" spans="1:119">
      <c r="A24" s="12"/>
      <c r="B24" s="25">
        <v>362</v>
      </c>
      <c r="C24" s="20" t="s">
        <v>61</v>
      </c>
      <c r="D24" s="46">
        <v>1300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1300</v>
      </c>
      <c r="O24" s="47">
        <f t="shared" si="2"/>
        <v>4.0372670807453419</v>
      </c>
      <c r="P24" s="9"/>
    </row>
    <row r="25" spans="1:119" ht="15.75" thickBot="1">
      <c r="A25" s="12"/>
      <c r="B25" s="25">
        <v>369.9</v>
      </c>
      <c r="C25" s="20" t="s">
        <v>34</v>
      </c>
      <c r="D25" s="46">
        <v>3548</v>
      </c>
      <c r="E25" s="46">
        <v>0</v>
      </c>
      <c r="F25" s="46">
        <v>0</v>
      </c>
      <c r="G25" s="46">
        <v>0</v>
      </c>
      <c r="H25" s="46">
        <v>0</v>
      </c>
      <c r="I25" s="46">
        <v>406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3954</v>
      </c>
      <c r="O25" s="47">
        <f t="shared" si="2"/>
        <v>12.279503105590063</v>
      </c>
      <c r="P25" s="9"/>
    </row>
    <row r="26" spans="1:119" ht="16.5" thickBot="1">
      <c r="A26" s="14" t="s">
        <v>29</v>
      </c>
      <c r="B26" s="23"/>
      <c r="C26" s="22"/>
      <c r="D26" s="15">
        <f>SUM(D5,D12,D17,D20,D22)</f>
        <v>106273</v>
      </c>
      <c r="E26" s="15">
        <f t="shared" ref="E26:M26" si="7">SUM(E5,E12,E17,E20,E22)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63358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169631</v>
      </c>
      <c r="O26" s="38">
        <f t="shared" si="2"/>
        <v>526.804347826087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50" t="s">
        <v>78</v>
      </c>
      <c r="M28" s="50"/>
      <c r="N28" s="50"/>
      <c r="O28" s="43">
        <v>322</v>
      </c>
    </row>
    <row r="29" spans="1:119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</row>
    <row r="30" spans="1:119" ht="15.75" customHeight="1" thickBot="1">
      <c r="A30" s="54" t="s">
        <v>53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2024-05-16T20:35:13Z</cp:lastPrinted>
  <dcterms:created xsi:type="dcterms:W3CDTF">2000-08-31T21:26:31Z</dcterms:created>
  <dcterms:modified xsi:type="dcterms:W3CDTF">2024-07-02T17:38:40Z</dcterms:modified>
</cp:coreProperties>
</file>