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W11" i="4" l="1"/>
  <c r="W12" i="4"/>
  <c r="W13" i="4"/>
  <c r="W14" i="4"/>
  <c r="W15" i="4"/>
  <c r="W16" i="4"/>
  <c r="W17" i="4"/>
  <c r="W18" i="4"/>
  <c r="W19" i="4"/>
  <c r="W20" i="4"/>
  <c r="W21" i="4"/>
  <c r="W22" i="4"/>
  <c r="X22" i="4" s="1"/>
  <c r="W23" i="4"/>
  <c r="W24" i="4"/>
  <c r="W25" i="4"/>
  <c r="W26" i="4"/>
  <c r="W27" i="4"/>
  <c r="W28" i="4"/>
  <c r="W29" i="4"/>
  <c r="X29" i="4" s="1"/>
  <c r="W30" i="4"/>
  <c r="W31" i="4"/>
  <c r="W32" i="4"/>
  <c r="W33" i="4"/>
  <c r="W34" i="4"/>
  <c r="W35" i="4"/>
  <c r="W36" i="4"/>
  <c r="W37" i="4"/>
  <c r="W38" i="4"/>
  <c r="W39" i="4"/>
  <c r="X39" i="4" s="1"/>
  <c r="W40" i="4"/>
  <c r="W41" i="4"/>
  <c r="W42" i="4"/>
  <c r="W43" i="4"/>
  <c r="W44" i="4"/>
  <c r="W45" i="4"/>
  <c r="W46" i="4"/>
  <c r="W47" i="4"/>
  <c r="W48" i="4"/>
  <c r="W49" i="4"/>
  <c r="X49" i="4"/>
  <c r="W50" i="4"/>
  <c r="W51" i="4"/>
  <c r="W52" i="4"/>
  <c r="X52" i="4" s="1"/>
  <c r="AD52" i="4" s="1"/>
  <c r="W53" i="4"/>
  <c r="W54" i="4"/>
  <c r="W55" i="4"/>
  <c r="W56" i="4"/>
  <c r="W57" i="4"/>
  <c r="W58" i="4"/>
  <c r="W59" i="4"/>
  <c r="W60" i="4"/>
  <c r="W61" i="4"/>
  <c r="W62" i="4"/>
  <c r="W63" i="4"/>
  <c r="X63" i="4"/>
  <c r="W64" i="4"/>
  <c r="W65" i="4"/>
  <c r="W66" i="4"/>
  <c r="W67" i="4"/>
  <c r="W68" i="4"/>
  <c r="W69" i="4"/>
  <c r="X69" i="4"/>
  <c r="W70" i="4"/>
  <c r="W71" i="4"/>
  <c r="W72" i="4"/>
  <c r="W73" i="4"/>
  <c r="W74" i="4"/>
  <c r="W75" i="4"/>
  <c r="X75" i="4"/>
  <c r="W10" i="4"/>
  <c r="X10" i="4" s="1"/>
  <c r="W9" i="4"/>
  <c r="U11" i="4"/>
  <c r="U12" i="4"/>
  <c r="X12" i="4" s="1"/>
  <c r="U13" i="4"/>
  <c r="U14" i="4"/>
  <c r="U15" i="4"/>
  <c r="X15" i="4" s="1"/>
  <c r="AG15" i="4" s="1"/>
  <c r="U16" i="4"/>
  <c r="U17" i="4"/>
  <c r="U18" i="4"/>
  <c r="U19" i="4"/>
  <c r="U20" i="4"/>
  <c r="X20" i="4" s="1"/>
  <c r="U21" i="4"/>
  <c r="X21" i="4" s="1"/>
  <c r="U22" i="4"/>
  <c r="U23" i="4"/>
  <c r="X23" i="4" s="1"/>
  <c r="AG23" i="4" s="1"/>
  <c r="U24" i="4"/>
  <c r="U25" i="4"/>
  <c r="U26" i="4"/>
  <c r="U27" i="4"/>
  <c r="U28" i="4"/>
  <c r="U29" i="4"/>
  <c r="U30" i="4"/>
  <c r="U31" i="4"/>
  <c r="X31" i="4" s="1"/>
  <c r="U32" i="4"/>
  <c r="U33" i="4"/>
  <c r="U34" i="4"/>
  <c r="U35" i="4"/>
  <c r="X35" i="4" s="1"/>
  <c r="AG35" i="4" s="1"/>
  <c r="J34" i="7" s="1"/>
  <c r="U36" i="4"/>
  <c r="U37" i="4"/>
  <c r="X37" i="4" s="1"/>
  <c r="U38" i="4"/>
  <c r="U39" i="4"/>
  <c r="U40" i="4"/>
  <c r="U41" i="4"/>
  <c r="U42" i="4"/>
  <c r="X42" i="4" s="1"/>
  <c r="U43" i="4"/>
  <c r="X43" i="4" s="1"/>
  <c r="U44" i="4"/>
  <c r="X44" i="4" s="1"/>
  <c r="U45" i="4"/>
  <c r="U46" i="4"/>
  <c r="U47" i="4"/>
  <c r="U48" i="4"/>
  <c r="U49" i="4"/>
  <c r="U50" i="4"/>
  <c r="X50" i="4" s="1"/>
  <c r="U51" i="4"/>
  <c r="U52" i="4"/>
  <c r="U53" i="4"/>
  <c r="X53" i="4" s="1"/>
  <c r="AD53" i="4" s="1"/>
  <c r="U54" i="4"/>
  <c r="U55" i="4"/>
  <c r="X55" i="4" s="1"/>
  <c r="U56" i="4"/>
  <c r="X56" i="4" s="1"/>
  <c r="U57" i="4"/>
  <c r="U58" i="4"/>
  <c r="U59" i="4"/>
  <c r="X59" i="4" s="1"/>
  <c r="U60" i="4"/>
  <c r="U61" i="4"/>
  <c r="U62" i="4"/>
  <c r="X62" i="4" s="1"/>
  <c r="U63" i="4"/>
  <c r="U64" i="4"/>
  <c r="U65" i="4"/>
  <c r="X65" i="4" s="1"/>
  <c r="U66" i="4"/>
  <c r="U67" i="4"/>
  <c r="X67" i="4" s="1"/>
  <c r="U68" i="4"/>
  <c r="U69" i="4"/>
  <c r="U70" i="4"/>
  <c r="U71" i="4"/>
  <c r="X71" i="4" s="1"/>
  <c r="U72" i="4"/>
  <c r="U73" i="4"/>
  <c r="U74" i="4"/>
  <c r="U75" i="4"/>
  <c r="U10" i="4"/>
  <c r="U9" i="4"/>
  <c r="X9" i="4" s="1"/>
  <c r="AD9" i="4" s="1"/>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X27" i="4"/>
  <c r="Q45" i="4"/>
  <c r="X47" i="4"/>
  <c r="P11" i="4"/>
  <c r="P12" i="4"/>
  <c r="P13" i="4"/>
  <c r="P14" i="4"/>
  <c r="R14" i="4" s="1"/>
  <c r="P15" i="4"/>
  <c r="P16" i="4"/>
  <c r="P17" i="4"/>
  <c r="R17" i="4" s="1"/>
  <c r="S17" i="4" s="1"/>
  <c r="P18" i="4"/>
  <c r="P19" i="4"/>
  <c r="P20" i="4"/>
  <c r="P21" i="4"/>
  <c r="P22" i="4"/>
  <c r="R22" i="4" s="1"/>
  <c r="AG22" i="4" s="1"/>
  <c r="J21" i="7" s="1"/>
  <c r="P23" i="4"/>
  <c r="P24" i="4"/>
  <c r="P25" i="4"/>
  <c r="R25" i="4" s="1"/>
  <c r="P26" i="4"/>
  <c r="P27" i="4"/>
  <c r="P28" i="4"/>
  <c r="P29" i="4"/>
  <c r="P30" i="4"/>
  <c r="P31" i="4"/>
  <c r="P32" i="4"/>
  <c r="R32" i="4" s="1"/>
  <c r="P33" i="4"/>
  <c r="R33" i="4" s="1"/>
  <c r="AD33" i="4" s="1"/>
  <c r="P34" i="4"/>
  <c r="R34" i="4" s="1"/>
  <c r="P35" i="4"/>
  <c r="P36" i="4"/>
  <c r="P37" i="4"/>
  <c r="P38" i="4"/>
  <c r="P39" i="4"/>
  <c r="P40" i="4"/>
  <c r="P41" i="4"/>
  <c r="R41" i="4" s="1"/>
  <c r="S41" i="4" s="1"/>
  <c r="P42" i="4"/>
  <c r="P43" i="4"/>
  <c r="P44" i="4"/>
  <c r="R44" i="4" s="1"/>
  <c r="P45" i="4"/>
  <c r="R45" i="4" s="1"/>
  <c r="P46" i="4"/>
  <c r="P47" i="4"/>
  <c r="P48" i="4"/>
  <c r="P49" i="4"/>
  <c r="P50" i="4"/>
  <c r="P51" i="4"/>
  <c r="P52" i="4"/>
  <c r="P53" i="4"/>
  <c r="P54" i="4"/>
  <c r="R54" i="4"/>
  <c r="P55" i="4"/>
  <c r="P56" i="4"/>
  <c r="P57" i="4"/>
  <c r="P58" i="4"/>
  <c r="P59" i="4"/>
  <c r="P60" i="4"/>
  <c r="R60" i="4" s="1"/>
  <c r="P61" i="4"/>
  <c r="P62" i="4"/>
  <c r="P63" i="4"/>
  <c r="P64" i="4"/>
  <c r="P65" i="4"/>
  <c r="R65" i="4" s="1"/>
  <c r="P66" i="4"/>
  <c r="R66" i="4" s="1"/>
  <c r="P67" i="4"/>
  <c r="P68" i="4"/>
  <c r="P69" i="4"/>
  <c r="R69" i="4" s="1"/>
  <c r="P70" i="4"/>
  <c r="P71" i="4"/>
  <c r="R71" i="4" s="1"/>
  <c r="P72" i="4"/>
  <c r="P73" i="4"/>
  <c r="P74" i="4"/>
  <c r="R74" i="4"/>
  <c r="P75" i="4"/>
  <c r="R75" i="4" s="1"/>
  <c r="P10" i="4"/>
  <c r="R10" i="4" s="1"/>
  <c r="P9" i="4"/>
  <c r="R9" i="4" s="1"/>
  <c r="J76" i="4"/>
  <c r="E76" i="4"/>
  <c r="F11" i="4"/>
  <c r="I76" i="4"/>
  <c r="Q9" i="4"/>
  <c r="Q10" i="4"/>
  <c r="Q11" i="4"/>
  <c r="R11" i="4" s="1"/>
  <c r="Q12" i="4"/>
  <c r="R12" i="4" s="1"/>
  <c r="Q13" i="4"/>
  <c r="R13" i="4"/>
  <c r="Q14" i="4"/>
  <c r="Q15" i="4"/>
  <c r="Q16" i="4"/>
  <c r="R16" i="4" s="1"/>
  <c r="AD16" i="4" s="1"/>
  <c r="Q17" i="4"/>
  <c r="Q18" i="4"/>
  <c r="R18" i="4" s="1"/>
  <c r="Q19" i="4"/>
  <c r="R19" i="4" s="1"/>
  <c r="Q20" i="4"/>
  <c r="Q21" i="4"/>
  <c r="Q22" i="4"/>
  <c r="Q23" i="4"/>
  <c r="Q24" i="4"/>
  <c r="Q25" i="4"/>
  <c r="Q26" i="4"/>
  <c r="R26" i="4" s="1"/>
  <c r="AG26" i="4" s="1"/>
  <c r="J25" i="7" s="1"/>
  <c r="Q27" i="4"/>
  <c r="R27" i="4" s="1"/>
  <c r="AD27" i="4" s="1"/>
  <c r="Q28" i="4"/>
  <c r="Q29" i="4"/>
  <c r="R29" i="4" s="1"/>
  <c r="Q30" i="4"/>
  <c r="R30" i="4"/>
  <c r="Q31" i="4"/>
  <c r="Q32" i="4"/>
  <c r="Q33" i="4"/>
  <c r="Q34" i="4"/>
  <c r="Q35" i="4"/>
  <c r="Q36" i="4"/>
  <c r="Q37" i="4"/>
  <c r="R37" i="4"/>
  <c r="Q38" i="4"/>
  <c r="R38" i="4"/>
  <c r="Q39" i="4"/>
  <c r="R39" i="4" s="1"/>
  <c r="Q40" i="4"/>
  <c r="Q41" i="4"/>
  <c r="Q42" i="4"/>
  <c r="R42" i="4" s="1"/>
  <c r="Q43" i="4"/>
  <c r="Q44" i="4"/>
  <c r="Q46" i="4"/>
  <c r="Q47" i="4"/>
  <c r="Q48" i="4"/>
  <c r="Q49" i="4"/>
  <c r="Q50" i="4"/>
  <c r="Q51" i="4"/>
  <c r="Q52" i="4"/>
  <c r="Q53" i="4"/>
  <c r="Q54" i="4"/>
  <c r="Q55" i="4"/>
  <c r="Q56" i="4"/>
  <c r="Q57" i="4"/>
  <c r="Q58" i="4"/>
  <c r="Q59" i="4"/>
  <c r="R59" i="4" s="1"/>
  <c r="AD59" i="4" s="1"/>
  <c r="Q60" i="4"/>
  <c r="Q61" i="4"/>
  <c r="Q62" i="4"/>
  <c r="Q63" i="4"/>
  <c r="Q64" i="4"/>
  <c r="Q65" i="4"/>
  <c r="Q66" i="4"/>
  <c r="Q67" i="4"/>
  <c r="Q68" i="4"/>
  <c r="Q69" i="4"/>
  <c r="Q70" i="4"/>
  <c r="R70" i="4" s="1"/>
  <c r="AD70" i="4" s="1"/>
  <c r="G69" i="7" s="1"/>
  <c r="Q71" i="4"/>
  <c r="Q72" i="4"/>
  <c r="R72" i="4" s="1"/>
  <c r="AD72" i="4" s="1"/>
  <c r="Q73" i="4"/>
  <c r="Q74" i="4"/>
  <c r="Q75" i="4"/>
  <c r="B76" i="4"/>
  <c r="C76" i="4"/>
  <c r="D76" i="4"/>
  <c r="B75" i="7" s="1"/>
  <c r="K76" i="4"/>
  <c r="M76" i="4"/>
  <c r="N76" i="4"/>
  <c r="P76" i="4" s="1"/>
  <c r="R76" i="4" s="1"/>
  <c r="O76" i="4"/>
  <c r="T76" i="4"/>
  <c r="V76" i="4"/>
  <c r="Z76" i="4"/>
  <c r="AA16" i="4" s="1"/>
  <c r="AA76" i="4"/>
  <c r="AB76" i="4"/>
  <c r="AC39"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A10" i="4"/>
  <c r="AA11" i="4"/>
  <c r="AA12" i="4"/>
  <c r="AA14" i="4"/>
  <c r="AA15" i="4"/>
  <c r="AA17" i="4"/>
  <c r="AA18" i="4"/>
  <c r="AA22" i="4"/>
  <c r="AA23" i="4"/>
  <c r="AA24" i="4"/>
  <c r="AA26" i="4"/>
  <c r="AA27" i="4"/>
  <c r="AA29" i="4"/>
  <c r="AA30" i="4"/>
  <c r="AA34" i="4"/>
  <c r="F23" i="4"/>
  <c r="G23" i="4"/>
  <c r="E22" i="7" s="1"/>
  <c r="AA75" i="4"/>
  <c r="AA74" i="4"/>
  <c r="F73" i="4"/>
  <c r="G73" i="4" s="1"/>
  <c r="D72" i="7"/>
  <c r="AA69" i="4"/>
  <c r="AA68" i="4"/>
  <c r="AA67" i="4"/>
  <c r="AA65" i="4"/>
  <c r="AA64" i="4"/>
  <c r="AA62" i="4"/>
  <c r="F62" i="4"/>
  <c r="G62" i="4" s="1"/>
  <c r="AA59" i="4"/>
  <c r="AA58" i="4"/>
  <c r="AA57" i="4"/>
  <c r="AA55" i="4"/>
  <c r="F55" i="4"/>
  <c r="D54" i="7" s="1"/>
  <c r="AA54" i="4"/>
  <c r="AA50" i="4"/>
  <c r="F50" i="4"/>
  <c r="D49" i="7" s="1"/>
  <c r="AA48" i="4"/>
  <c r="AA47" i="4"/>
  <c r="AA45" i="4"/>
  <c r="AA44" i="4"/>
  <c r="AA42" i="4"/>
  <c r="AA40" i="4"/>
  <c r="AA39" i="4"/>
  <c r="AA38" i="4"/>
  <c r="F37" i="4"/>
  <c r="AA36" i="4"/>
  <c r="AA35" i="4"/>
  <c r="AC74" i="4"/>
  <c r="AC58" i="4"/>
  <c r="AC10" i="4"/>
  <c r="F67" i="4"/>
  <c r="G67" i="4"/>
  <c r="E66" i="7" s="1"/>
  <c r="AC35" i="4"/>
  <c r="AC9" i="4"/>
  <c r="AC29" i="4"/>
  <c r="AC31" i="4"/>
  <c r="AC69" i="4"/>
  <c r="AC53" i="4"/>
  <c r="AC24" i="4"/>
  <c r="AC62" i="4"/>
  <c r="AC50" i="4"/>
  <c r="AC73" i="4"/>
  <c r="AC25" i="4"/>
  <c r="AC55" i="4"/>
  <c r="AC66" i="4"/>
  <c r="AC49" i="4"/>
  <c r="AC28" i="4"/>
  <c r="AC19" i="4"/>
  <c r="AC17" i="4"/>
  <c r="AC46" i="4"/>
  <c r="AC44" i="4"/>
  <c r="AC63" i="4"/>
  <c r="AC47" i="4"/>
  <c r="AC59" i="4"/>
  <c r="AC61" i="4"/>
  <c r="AC16" i="4"/>
  <c r="AC76" i="4"/>
  <c r="AC72" i="4"/>
  <c r="AC18" i="4"/>
  <c r="AC14" i="4"/>
  <c r="AC42" i="4"/>
  <c r="AC36" i="4"/>
  <c r="X51" i="4"/>
  <c r="X41" i="4"/>
  <c r="F46" i="4"/>
  <c r="G46" i="4"/>
  <c r="F59" i="4"/>
  <c r="D58" i="7"/>
  <c r="F16" i="4"/>
  <c r="D15" i="7" s="1"/>
  <c r="G16" i="4"/>
  <c r="H16" i="4" s="1"/>
  <c r="F42" i="4"/>
  <c r="D41" i="7"/>
  <c r="F51" i="4"/>
  <c r="G51" i="4" s="1"/>
  <c r="F20" i="4"/>
  <c r="G20" i="4"/>
  <c r="E19" i="7" s="1"/>
  <c r="F21" i="4"/>
  <c r="G21" i="4" s="1"/>
  <c r="H21" i="4" s="1"/>
  <c r="E20" i="7"/>
  <c r="F60" i="4"/>
  <c r="D59" i="7" s="1"/>
  <c r="F26" i="4"/>
  <c r="D25" i="7" s="1"/>
  <c r="D22" i="7"/>
  <c r="F19" i="4"/>
  <c r="G19" i="4"/>
  <c r="F27" i="4"/>
  <c r="D26" i="7" s="1"/>
  <c r="F30" i="4"/>
  <c r="F32" i="4"/>
  <c r="G32" i="4" s="1"/>
  <c r="F69" i="4"/>
  <c r="F65" i="4"/>
  <c r="G65" i="4" s="1"/>
  <c r="F58" i="4"/>
  <c r="G58" i="4" s="1"/>
  <c r="E57" i="7" s="1"/>
  <c r="F54" i="4"/>
  <c r="F49" i="4"/>
  <c r="D48" i="7"/>
  <c r="F45" i="4"/>
  <c r="F41" i="4"/>
  <c r="F36" i="4"/>
  <c r="F66" i="4"/>
  <c r="D65" i="7"/>
  <c r="F71" i="4"/>
  <c r="D70" i="7"/>
  <c r="F75" i="4"/>
  <c r="G75" i="4" s="1"/>
  <c r="E74" i="7" s="1"/>
  <c r="F25" i="4"/>
  <c r="F9" i="4"/>
  <c r="D8" i="7"/>
  <c r="C75" i="7"/>
  <c r="F18" i="4"/>
  <c r="G18" i="4" s="1"/>
  <c r="F28" i="4"/>
  <c r="G28" i="4" s="1"/>
  <c r="E27" i="7" s="1"/>
  <c r="F31" i="4"/>
  <c r="F34" i="4"/>
  <c r="D33" i="7" s="1"/>
  <c r="F74" i="4"/>
  <c r="G74" i="4" s="1"/>
  <c r="E73" i="7" s="1"/>
  <c r="F63" i="4"/>
  <c r="F56" i="4"/>
  <c r="G56" i="4"/>
  <c r="E55" i="7"/>
  <c r="F52" i="4"/>
  <c r="G52" i="4"/>
  <c r="F47" i="4"/>
  <c r="G47" i="4" s="1"/>
  <c r="E46" i="7" s="1"/>
  <c r="F43" i="4"/>
  <c r="D42" i="7"/>
  <c r="F38" i="4"/>
  <c r="G38" i="4"/>
  <c r="E37" i="7" s="1"/>
  <c r="F72" i="4"/>
  <c r="D71" i="7" s="1"/>
  <c r="F33" i="4"/>
  <c r="D32" i="7"/>
  <c r="F17" i="4"/>
  <c r="G17" i="4" s="1"/>
  <c r="F10" i="4"/>
  <c r="F12" i="4"/>
  <c r="F15" i="4"/>
  <c r="G15" i="4" s="1"/>
  <c r="D14" i="7"/>
  <c r="F22" i="4"/>
  <c r="F24" i="4"/>
  <c r="G24" i="4" s="1"/>
  <c r="F68" i="4"/>
  <c r="F64" i="4"/>
  <c r="G64" i="4" s="1"/>
  <c r="E63" i="7" s="1"/>
  <c r="F57" i="4"/>
  <c r="G57" i="4" s="1"/>
  <c r="E56" i="7" s="1"/>
  <c r="F53" i="4"/>
  <c r="D52" i="7" s="1"/>
  <c r="F48" i="4"/>
  <c r="F44" i="4"/>
  <c r="F40" i="4"/>
  <c r="D39" i="7" s="1"/>
  <c r="G40" i="4"/>
  <c r="F39" i="4"/>
  <c r="F35" i="4"/>
  <c r="D34" i="7"/>
  <c r="F61" i="4"/>
  <c r="G61" i="4" s="1"/>
  <c r="F70" i="4"/>
  <c r="D69" i="7"/>
  <c r="F29" i="4"/>
  <c r="D28" i="7" s="1"/>
  <c r="F13" i="4"/>
  <c r="G59" i="4"/>
  <c r="E58" i="7" s="1"/>
  <c r="G43" i="4"/>
  <c r="D27" i="7"/>
  <c r="D20" i="7"/>
  <c r="D63" i="7"/>
  <c r="G33" i="4"/>
  <c r="E32" i="7"/>
  <c r="D17" i="7"/>
  <c r="D24" i="7"/>
  <c r="G25" i="4"/>
  <c r="D31" i="7"/>
  <c r="G35" i="4"/>
  <c r="D11" i="7"/>
  <c r="G12" i="4"/>
  <c r="H12" i="4" s="1"/>
  <c r="F11" i="7" s="1"/>
  <c r="D51" i="7"/>
  <c r="G30" i="4"/>
  <c r="E29" i="7"/>
  <c r="D29" i="7"/>
  <c r="G26" i="4"/>
  <c r="E25" i="7" s="1"/>
  <c r="G71" i="4"/>
  <c r="D44" i="7"/>
  <c r="G45" i="4"/>
  <c r="D64" i="7"/>
  <c r="G27" i="4"/>
  <c r="G60" i="4"/>
  <c r="X13" i="4"/>
  <c r="R55" i="4"/>
  <c r="R35" i="4"/>
  <c r="R67" i="4"/>
  <c r="R31" i="4"/>
  <c r="R51" i="4"/>
  <c r="AD51" i="4" s="1"/>
  <c r="R43" i="4"/>
  <c r="R47" i="4"/>
  <c r="R23" i="4"/>
  <c r="R15" i="4"/>
  <c r="R63" i="4"/>
  <c r="AG63" i="4" s="1"/>
  <c r="D55" i="7"/>
  <c r="G53" i="4"/>
  <c r="E52" i="7" s="1"/>
  <c r="D18" i="7"/>
  <c r="E42" i="7"/>
  <c r="AC26" i="4"/>
  <c r="AC51" i="4"/>
  <c r="AC23" i="4"/>
  <c r="AC45" i="4"/>
  <c r="AC70" i="4"/>
  <c r="AC75" i="4"/>
  <c r="AC33" i="4"/>
  <c r="AC65" i="4"/>
  <c r="AC43" i="4"/>
  <c r="AC27" i="4"/>
  <c r="AC38" i="4"/>
  <c r="AC37" i="4"/>
  <c r="AC20" i="4"/>
  <c r="AC13" i="4"/>
  <c r="AC54" i="4"/>
  <c r="AC48" i="4"/>
  <c r="AC64" i="4"/>
  <c r="AC52" i="4"/>
  <c r="AC21" i="4"/>
  <c r="AC32" i="4"/>
  <c r="AC34" i="4"/>
  <c r="AC60" i="4"/>
  <c r="AC67" i="4"/>
  <c r="AC12" i="4"/>
  <c r="AC22" i="4"/>
  <c r="AC56" i="4"/>
  <c r="AC41" i="4"/>
  <c r="AC11" i="4"/>
  <c r="AC57" i="4"/>
  <c r="AC15" i="4"/>
  <c r="AC40" i="4"/>
  <c r="AC71" i="4"/>
  <c r="AC68" i="4"/>
  <c r="AC30" i="4"/>
  <c r="X58" i="4"/>
  <c r="X54" i="4"/>
  <c r="AD54" i="4"/>
  <c r="G53" i="7" s="1"/>
  <c r="X18" i="4"/>
  <c r="X72" i="4"/>
  <c r="X60" i="4"/>
  <c r="X48" i="4"/>
  <c r="X40" i="4"/>
  <c r="X32" i="4"/>
  <c r="X16" i="4"/>
  <c r="AG16" i="4"/>
  <c r="AI16" i="4" s="1"/>
  <c r="L15" i="7" s="1"/>
  <c r="X73" i="4"/>
  <c r="X45" i="4"/>
  <c r="X25" i="4"/>
  <c r="X17" i="4"/>
  <c r="X74" i="4"/>
  <c r="AD74" i="4"/>
  <c r="AF74" i="4" s="1"/>
  <c r="I73" i="7" s="1"/>
  <c r="G73" i="7"/>
  <c r="X70" i="4"/>
  <c r="X38" i="4"/>
  <c r="AD38" i="4" s="1"/>
  <c r="X28" i="4"/>
  <c r="X24" i="4"/>
  <c r="AF70" i="4"/>
  <c r="I69" i="7" s="1"/>
  <c r="X46" i="4"/>
  <c r="X34" i="4"/>
  <c r="X26" i="4"/>
  <c r="AD26" i="4"/>
  <c r="X14" i="4"/>
  <c r="X61" i="4"/>
  <c r="AG61" i="4"/>
  <c r="X57" i="4"/>
  <c r="AD57" i="4" s="1"/>
  <c r="G56" i="7" s="1"/>
  <c r="X33" i="4"/>
  <c r="AD23" i="4"/>
  <c r="AF23" i="4" s="1"/>
  <c r="I22" i="7" s="1"/>
  <c r="G22" i="7"/>
  <c r="AG27" i="4"/>
  <c r="X64" i="4"/>
  <c r="X36" i="4"/>
  <c r="R50" i="4"/>
  <c r="R46" i="4"/>
  <c r="R73" i="4"/>
  <c r="R61" i="4"/>
  <c r="R57" i="4"/>
  <c r="R53" i="4"/>
  <c r="R49" i="4"/>
  <c r="R68" i="4"/>
  <c r="AG13" i="4"/>
  <c r="J12" i="7"/>
  <c r="AD13" i="4"/>
  <c r="AG70" i="4"/>
  <c r="AI70" i="4" s="1"/>
  <c r="L69" i="7" s="1"/>
  <c r="R62" i="4"/>
  <c r="R64" i="4"/>
  <c r="S64" i="4" s="1"/>
  <c r="AD15" i="4"/>
  <c r="R56" i="4"/>
  <c r="R52" i="4"/>
  <c r="R48" i="4"/>
  <c r="R40" i="4"/>
  <c r="R36" i="4"/>
  <c r="AG36" i="4" s="1"/>
  <c r="J35" i="7" s="1"/>
  <c r="R24" i="4"/>
  <c r="AD35" i="4"/>
  <c r="AG33" i="4"/>
  <c r="D23" i="7"/>
  <c r="G66" i="4"/>
  <c r="E65" i="7"/>
  <c r="G49" i="4"/>
  <c r="E48" i="7" s="1"/>
  <c r="G9" i="4"/>
  <c r="D37" i="7"/>
  <c r="D61" i="7"/>
  <c r="D66" i="7"/>
  <c r="F14" i="4"/>
  <c r="G14" i="4" s="1"/>
  <c r="E13" i="7" s="1"/>
  <c r="E45" i="7"/>
  <c r="D10" i="7"/>
  <c r="G11" i="4"/>
  <c r="E18" i="7"/>
  <c r="E51" i="7"/>
  <c r="G34" i="4"/>
  <c r="E33" i="7" s="1"/>
  <c r="G42" i="4"/>
  <c r="D45" i="7"/>
  <c r="D19" i="7"/>
  <c r="E44" i="7"/>
  <c r="G76" i="4"/>
  <c r="H38" i="4"/>
  <c r="F37" i="7" s="1"/>
  <c r="D40" i="7"/>
  <c r="G41" i="4"/>
  <c r="D53" i="7"/>
  <c r="G54" i="4"/>
  <c r="D36" i="7"/>
  <c r="G37" i="4"/>
  <c r="AG42" i="4"/>
  <c r="J41" i="7" s="1"/>
  <c r="AD22" i="4"/>
  <c r="AG59" i="4"/>
  <c r="J58" i="7" s="1"/>
  <c r="X11" i="4"/>
  <c r="D46" i="7"/>
  <c r="D68" i="7"/>
  <c r="G69" i="4"/>
  <c r="E68" i="7" s="1"/>
  <c r="D12" i="7"/>
  <c r="G13" i="4"/>
  <c r="D47" i="7"/>
  <c r="G48" i="4"/>
  <c r="H48" i="4" s="1"/>
  <c r="D30" i="7"/>
  <c r="G31" i="4"/>
  <c r="G70" i="4"/>
  <c r="E69" i="7" s="1"/>
  <c r="AD43" i="4"/>
  <c r="D38" i="7"/>
  <c r="G39" i="4"/>
  <c r="Q76" i="4"/>
  <c r="L76" i="4"/>
  <c r="X68" i="4"/>
  <c r="AI35" i="4"/>
  <c r="L34" i="7" s="1"/>
  <c r="AF54" i="4"/>
  <c r="I53" i="7" s="1"/>
  <c r="AG25" i="4"/>
  <c r="J24" i="7"/>
  <c r="AG74" i="4"/>
  <c r="AD36" i="4"/>
  <c r="G35" i="7" s="1"/>
  <c r="AG38" i="4"/>
  <c r="J37" i="7" s="1"/>
  <c r="AD61" i="4"/>
  <c r="G60" i="7"/>
  <c r="AD62" i="4"/>
  <c r="G61" i="7" s="1"/>
  <c r="AI13" i="4"/>
  <c r="L12" i="7"/>
  <c r="AG52" i="4"/>
  <c r="AD40" i="4"/>
  <c r="AG40" i="4"/>
  <c r="AG24" i="4"/>
  <c r="AD24" i="4"/>
  <c r="AD44" i="4"/>
  <c r="AG32" i="4"/>
  <c r="D13" i="7"/>
  <c r="H34" i="4"/>
  <c r="F33" i="7"/>
  <c r="H52" i="4"/>
  <c r="F51" i="7"/>
  <c r="H64" i="4"/>
  <c r="F63" i="7" s="1"/>
  <c r="F15" i="7"/>
  <c r="H67" i="4"/>
  <c r="F66" i="7"/>
  <c r="E41" i="7"/>
  <c r="H19" i="4"/>
  <c r="F18" i="7" s="1"/>
  <c r="H23" i="4"/>
  <c r="F22" i="7" s="1"/>
  <c r="H49" i="4"/>
  <c r="F48" i="7" s="1"/>
  <c r="H26" i="4"/>
  <c r="F25" i="7" s="1"/>
  <c r="F20" i="7"/>
  <c r="H43" i="4"/>
  <c r="F42" i="7" s="1"/>
  <c r="H59" i="4"/>
  <c r="F58" i="7"/>
  <c r="H58" i="4"/>
  <c r="F57" i="7" s="1"/>
  <c r="H33" i="4"/>
  <c r="F32" i="7"/>
  <c r="E75" i="7"/>
  <c r="H45" i="4"/>
  <c r="F44" i="7" s="1"/>
  <c r="H30" i="4"/>
  <c r="F29" i="7" s="1"/>
  <c r="H53" i="4"/>
  <c r="F52" i="7" s="1"/>
  <c r="J22" i="7"/>
  <c r="S38" i="4"/>
  <c r="E40" i="7"/>
  <c r="E30" i="7"/>
  <c r="H31" i="4"/>
  <c r="F30" i="7" s="1"/>
  <c r="E12" i="7"/>
  <c r="H69" i="4"/>
  <c r="F68" i="7" s="1"/>
  <c r="H47" i="4"/>
  <c r="F46" i="7" s="1"/>
  <c r="E38" i="7"/>
  <c r="H39" i="4"/>
  <c r="F38" i="7" s="1"/>
  <c r="AG72" i="4"/>
  <c r="AF59" i="4"/>
  <c r="I58" i="7"/>
  <c r="G58" i="7"/>
  <c r="E53" i="7"/>
  <c r="H54" i="4"/>
  <c r="F53" i="7"/>
  <c r="J60" i="7"/>
  <c r="E47" i="7"/>
  <c r="F47" i="7"/>
  <c r="AI59" i="4"/>
  <c r="L58" i="7"/>
  <c r="G25" i="7"/>
  <c r="AF26" i="4"/>
  <c r="I25" i="7"/>
  <c r="AF61" i="4"/>
  <c r="I60" i="7" s="1"/>
  <c r="AI26" i="4"/>
  <c r="L25" i="7" s="1"/>
  <c r="S72" i="4"/>
  <c r="S22" i="4"/>
  <c r="AF40" i="4"/>
  <c r="I39" i="7" s="1"/>
  <c r="G39" i="7"/>
  <c r="AF24" i="4"/>
  <c r="I23" i="7"/>
  <c r="G23" i="7"/>
  <c r="J31" i="7"/>
  <c r="J23" i="7"/>
  <c r="AI24" i="4"/>
  <c r="L23" i="7"/>
  <c r="AF44" i="4"/>
  <c r="I43" i="7"/>
  <c r="G43" i="7"/>
  <c r="J39" i="7"/>
  <c r="AI40" i="4"/>
  <c r="L39" i="7" s="1"/>
  <c r="J51" i="7"/>
  <c r="H14" i="4"/>
  <c r="F13" i="7"/>
  <c r="G71" i="7"/>
  <c r="AF72" i="4"/>
  <c r="I71" i="7"/>
  <c r="E36" i="7" l="1"/>
  <c r="H37" i="4"/>
  <c r="F36" i="7" s="1"/>
  <c r="AD60" i="4"/>
  <c r="AG46" i="4"/>
  <c r="AD46" i="4"/>
  <c r="S46" i="4"/>
  <c r="S61" i="4"/>
  <c r="S76" i="4"/>
  <c r="S24" i="4"/>
  <c r="S66" i="4"/>
  <c r="S65" i="4"/>
  <c r="S29" i="4"/>
  <c r="S57" i="4"/>
  <c r="S30" i="4"/>
  <c r="S15" i="4"/>
  <c r="S53" i="4"/>
  <c r="S68" i="4"/>
  <c r="S40" i="4"/>
  <c r="S50" i="4"/>
  <c r="S44" i="4"/>
  <c r="S43" i="4"/>
  <c r="S31" i="4"/>
  <c r="S51" i="4"/>
  <c r="S67" i="4"/>
  <c r="S59" i="4"/>
  <c r="S37" i="4"/>
  <c r="S32" i="4"/>
  <c r="S60" i="4"/>
  <c r="S14" i="4"/>
  <c r="S16" i="4"/>
  <c r="S23" i="4"/>
  <c r="S27" i="4"/>
  <c r="S49" i="4"/>
  <c r="S39" i="4"/>
  <c r="S73" i="4"/>
  <c r="S13" i="4"/>
  <c r="S10" i="4"/>
  <c r="S35" i="4"/>
  <c r="S54" i="4"/>
  <c r="S19" i="4"/>
  <c r="S52" i="4"/>
  <c r="S9" i="4"/>
  <c r="S69" i="4"/>
  <c r="S25" i="4"/>
  <c r="S62" i="4"/>
  <c r="AG12" i="4"/>
  <c r="S12" i="4"/>
  <c r="AD12" i="4"/>
  <c r="AG75" i="4"/>
  <c r="AD75" i="4"/>
  <c r="S75" i="4"/>
  <c r="S11" i="4"/>
  <c r="AG11" i="4"/>
  <c r="AD11" i="4"/>
  <c r="AG67" i="4"/>
  <c r="AD67" i="4"/>
  <c r="AG56" i="4"/>
  <c r="AD56" i="4"/>
  <c r="S56" i="4"/>
  <c r="AD68" i="4"/>
  <c r="AF13" i="4"/>
  <c r="I12" i="7" s="1"/>
  <c r="G12" i="7"/>
  <c r="AF9" i="4"/>
  <c r="I8" i="7" s="1"/>
  <c r="G8" i="7"/>
  <c r="G52" i="7"/>
  <c r="AF53" i="4"/>
  <c r="I52" i="7" s="1"/>
  <c r="E59" i="7"/>
  <c r="H60" i="4"/>
  <c r="F59" i="7" s="1"/>
  <c r="AD39" i="4"/>
  <c r="AG39" i="4"/>
  <c r="J62" i="7"/>
  <c r="S34" i="4"/>
  <c r="J14" i="7"/>
  <c r="AI15" i="4"/>
  <c r="L14" i="7" s="1"/>
  <c r="S45" i="4"/>
  <c r="AG68" i="4"/>
  <c r="G32" i="7"/>
  <c r="AF33" i="4"/>
  <c r="I32" i="7" s="1"/>
  <c r="S70" i="4"/>
  <c r="AF16" i="4"/>
  <c r="I15" i="7" s="1"/>
  <c r="G15" i="7"/>
  <c r="S26" i="4"/>
  <c r="AI32" i="4"/>
  <c r="L31" i="7" s="1"/>
  <c r="G51" i="7"/>
  <c r="AF36" i="4"/>
  <c r="I35" i="7" s="1"/>
  <c r="AI25" i="4"/>
  <c r="L24" i="7" s="1"/>
  <c r="AF22" i="4"/>
  <c r="I21" i="7" s="1"/>
  <c r="G21" i="7"/>
  <c r="E15" i="7"/>
  <c r="AG48" i="4"/>
  <c r="AD48" i="4"/>
  <c r="J69" i="7"/>
  <c r="AG65" i="4"/>
  <c r="G29" i="4"/>
  <c r="D56" i="7"/>
  <c r="D74" i="7"/>
  <c r="G50" i="4"/>
  <c r="S63" i="4"/>
  <c r="J32" i="7"/>
  <c r="AI33" i="4"/>
  <c r="L32" i="7" s="1"/>
  <c r="AD55" i="4"/>
  <c r="S55" i="4"/>
  <c r="D62" i="7"/>
  <c r="G63" i="4"/>
  <c r="H65" i="4"/>
  <c r="F64" i="7" s="1"/>
  <c r="E64" i="7"/>
  <c r="S42" i="4"/>
  <c r="AG14" i="4"/>
  <c r="AD14" i="4"/>
  <c r="AG31" i="4"/>
  <c r="AD31" i="4"/>
  <c r="U76" i="4"/>
  <c r="H11" i="4"/>
  <c r="F10" i="7" s="1"/>
  <c r="E10" i="7"/>
  <c r="AI52" i="4"/>
  <c r="L51" i="7" s="1"/>
  <c r="AF52" i="4"/>
  <c r="I51" i="7" s="1"/>
  <c r="AI42" i="4"/>
  <c r="L41" i="7" s="1"/>
  <c r="H74" i="4"/>
  <c r="F73" i="7" s="1"/>
  <c r="AD42" i="4"/>
  <c r="AG73" i="4"/>
  <c r="AD73" i="4"/>
  <c r="D57" i="7"/>
  <c r="D60" i="7"/>
  <c r="D73" i="7"/>
  <c r="AG60" i="4"/>
  <c r="AD25" i="4"/>
  <c r="X66" i="4"/>
  <c r="X30" i="4"/>
  <c r="X19" i="4"/>
  <c r="AD19" i="4" s="1"/>
  <c r="H61" i="4"/>
  <c r="F60" i="7" s="1"/>
  <c r="E60" i="7"/>
  <c r="AI61" i="4"/>
  <c r="L60" i="7" s="1"/>
  <c r="G68" i="4"/>
  <c r="D67" i="7"/>
  <c r="E31" i="7"/>
  <c r="H32" i="4"/>
  <c r="F31" i="7" s="1"/>
  <c r="H51" i="4"/>
  <c r="F50" i="7" s="1"/>
  <c r="E50" i="7"/>
  <c r="AG71" i="4"/>
  <c r="AD71" i="4"/>
  <c r="S33" i="4"/>
  <c r="H56" i="4"/>
  <c r="F55" i="7" s="1"/>
  <c r="H76" i="4"/>
  <c r="F75" i="7" s="1"/>
  <c r="H46" i="4"/>
  <c r="F45" i="7" s="1"/>
  <c r="H42" i="4"/>
  <c r="F41" i="7" s="1"/>
  <c r="H66" i="4"/>
  <c r="F65" i="7" s="1"/>
  <c r="H13" i="4"/>
  <c r="F12" i="7" s="1"/>
  <c r="H41" i="4"/>
  <c r="F40" i="7" s="1"/>
  <c r="G34" i="7"/>
  <c r="AF35" i="4"/>
  <c r="I34" i="7" s="1"/>
  <c r="AG50" i="4"/>
  <c r="AD50" i="4"/>
  <c r="G72" i="4"/>
  <c r="AI72" i="4" s="1"/>
  <c r="L71" i="7" s="1"/>
  <c r="H24" i="4"/>
  <c r="F23" i="7" s="1"/>
  <c r="E23" i="7"/>
  <c r="AG18" i="4"/>
  <c r="S18" i="4"/>
  <c r="AD18" i="4"/>
  <c r="R58" i="4"/>
  <c r="AG19" i="4"/>
  <c r="E26" i="7"/>
  <c r="H27" i="4"/>
  <c r="F26" i="7" s="1"/>
  <c r="E11" i="7"/>
  <c r="D21" i="7"/>
  <c r="G22" i="4"/>
  <c r="E72" i="7"/>
  <c r="H73" i="4"/>
  <c r="F72" i="7" s="1"/>
  <c r="AD29" i="4"/>
  <c r="AG29" i="4"/>
  <c r="AD69" i="4"/>
  <c r="AG69" i="4"/>
  <c r="AG34" i="4"/>
  <c r="AD34" i="4"/>
  <c r="AD47" i="4"/>
  <c r="AG47" i="4"/>
  <c r="G36" i="4"/>
  <c r="D35" i="7"/>
  <c r="AG45" i="4"/>
  <c r="AD45" i="4"/>
  <c r="R21" i="4"/>
  <c r="H70" i="4"/>
  <c r="F69" i="7" s="1"/>
  <c r="S48" i="4"/>
  <c r="AI38" i="4"/>
  <c r="L37" i="7" s="1"/>
  <c r="H75" i="4"/>
  <c r="F74" i="7" s="1"/>
  <c r="H28" i="4"/>
  <c r="F27" i="7" s="1"/>
  <c r="H20" i="4"/>
  <c r="F19" i="7" s="1"/>
  <c r="AF15" i="4"/>
  <c r="I14" i="7" s="1"/>
  <c r="AD63" i="4"/>
  <c r="AG49" i="4"/>
  <c r="AD49" i="4"/>
  <c r="J26" i="7"/>
  <c r="AI27" i="4"/>
  <c r="L26" i="7" s="1"/>
  <c r="AG43" i="4"/>
  <c r="H40" i="4"/>
  <c r="F39" i="7" s="1"/>
  <c r="E39" i="7"/>
  <c r="E14" i="7"/>
  <c r="H15" i="4"/>
  <c r="F14" i="7" s="1"/>
  <c r="E17" i="7"/>
  <c r="H18" i="4"/>
  <c r="F17" i="7" s="1"/>
  <c r="AD37" i="4"/>
  <c r="AG37" i="4"/>
  <c r="G26" i="7"/>
  <c r="AF27" i="4"/>
  <c r="I26" i="7" s="1"/>
  <c r="AG44" i="4"/>
  <c r="AD32" i="4"/>
  <c r="R20" i="4"/>
  <c r="J71" i="7"/>
  <c r="S71" i="4"/>
  <c r="S47" i="4"/>
  <c r="G14" i="7"/>
  <c r="AD65" i="4"/>
  <c r="AG55" i="4"/>
  <c r="E8" i="7"/>
  <c r="H9" i="4"/>
  <c r="F8" i="7" s="1"/>
  <c r="AF38" i="4"/>
  <c r="I37" i="7" s="1"/>
  <c r="G37" i="7"/>
  <c r="AF51" i="4"/>
  <c r="I50" i="7" s="1"/>
  <c r="G50" i="7"/>
  <c r="E34" i="7"/>
  <c r="H35" i="4"/>
  <c r="F34" i="7" s="1"/>
  <c r="D16" i="7"/>
  <c r="AG9" i="4"/>
  <c r="AD66" i="4"/>
  <c r="AG54" i="4"/>
  <c r="S36" i="4"/>
  <c r="J15" i="7"/>
  <c r="H57" i="4"/>
  <c r="F56" i="7" s="1"/>
  <c r="AG53" i="4"/>
  <c r="AG51" i="4"/>
  <c r="D50" i="7"/>
  <c r="E70" i="7"/>
  <c r="H71" i="4"/>
  <c r="F70" i="7" s="1"/>
  <c r="D43" i="7"/>
  <c r="G44" i="4"/>
  <c r="G10" i="4"/>
  <c r="D9" i="7"/>
  <c r="E61" i="7"/>
  <c r="H62" i="4"/>
  <c r="F61" i="7" s="1"/>
  <c r="AD10" i="4"/>
  <c r="AG10" i="4"/>
  <c r="AI23" i="4"/>
  <c r="L22" i="7" s="1"/>
  <c r="AF57" i="4"/>
  <c r="I56" i="7" s="1"/>
  <c r="AI74" i="4"/>
  <c r="L73" i="7" s="1"/>
  <c r="J73" i="7"/>
  <c r="AF43" i="4"/>
  <c r="I42" i="7" s="1"/>
  <c r="G42" i="7"/>
  <c r="AD64" i="4"/>
  <c r="AG64" i="4"/>
  <c r="AG57" i="4"/>
  <c r="E16" i="7"/>
  <c r="H17" i="4"/>
  <c r="F16" i="7" s="1"/>
  <c r="AG41" i="4"/>
  <c r="AD41" i="4"/>
  <c r="AD17" i="4"/>
  <c r="AG17" i="4"/>
  <c r="W76" i="4"/>
  <c r="AF62" i="4"/>
  <c r="I61" i="7" s="1"/>
  <c r="AG62" i="4"/>
  <c r="H25" i="4"/>
  <c r="F24" i="7" s="1"/>
  <c r="E24" i="7"/>
  <c r="S74" i="4"/>
  <c r="R28" i="4"/>
  <c r="AA37" i="4"/>
  <c r="AA49" i="4"/>
  <c r="AA56" i="4"/>
  <c r="AA66" i="4"/>
  <c r="AA25" i="4"/>
  <c r="AA13" i="4"/>
  <c r="AA41" i="4"/>
  <c r="AA51" i="4"/>
  <c r="AA60" i="4"/>
  <c r="AA70" i="4"/>
  <c r="AA33" i="4"/>
  <c r="AA21" i="4"/>
  <c r="AA9" i="4"/>
  <c r="AA52" i="4"/>
  <c r="AA61" i="4"/>
  <c r="AA71" i="4"/>
  <c r="AA32" i="4"/>
  <c r="AA20" i="4"/>
  <c r="AA43" i="4"/>
  <c r="AA53" i="4"/>
  <c r="AA72" i="4"/>
  <c r="AA31" i="4"/>
  <c r="AA19" i="4"/>
  <c r="AA46" i="4"/>
  <c r="G55" i="4"/>
  <c r="AA63" i="4"/>
  <c r="AA73" i="4"/>
  <c r="AA28" i="4"/>
  <c r="G18" i="7" l="1"/>
  <c r="AF19" i="4"/>
  <c r="I18" i="7" s="1"/>
  <c r="G40" i="7"/>
  <c r="AF41" i="4"/>
  <c r="I40" i="7" s="1"/>
  <c r="J50" i="7"/>
  <c r="AI51" i="4"/>
  <c r="L50" i="7" s="1"/>
  <c r="AF14" i="4"/>
  <c r="I13" i="7" s="1"/>
  <c r="G13" i="7"/>
  <c r="S28" i="4"/>
  <c r="AG28" i="4"/>
  <c r="AD28" i="4"/>
  <c r="G9" i="7"/>
  <c r="AF10" i="4"/>
  <c r="I9" i="7" s="1"/>
  <c r="AD20" i="4"/>
  <c r="AG20" i="4"/>
  <c r="S20" i="4"/>
  <c r="G33" i="7"/>
  <c r="AF34" i="4"/>
  <c r="I33" i="7" s="1"/>
  <c r="G49" i="7"/>
  <c r="AF50" i="4"/>
  <c r="I49" i="7" s="1"/>
  <c r="AI17" i="4"/>
  <c r="L16" i="7" s="1"/>
  <c r="J16" i="7"/>
  <c r="J56" i="7"/>
  <c r="AI57" i="4"/>
  <c r="L56" i="7" s="1"/>
  <c r="AI44" i="4"/>
  <c r="L43" i="7" s="1"/>
  <c r="J43" i="7"/>
  <c r="J68" i="7"/>
  <c r="AI69" i="4"/>
  <c r="L68" i="7" s="1"/>
  <c r="AI71" i="4"/>
  <c r="L70" i="7" s="1"/>
  <c r="J70" i="7"/>
  <c r="AG30" i="4"/>
  <c r="AD30" i="4"/>
  <c r="J64" i="7"/>
  <c r="AI65" i="4"/>
  <c r="L64" i="7" s="1"/>
  <c r="J74" i="7"/>
  <c r="AI75" i="4"/>
  <c r="L74" i="7" s="1"/>
  <c r="AI46" i="4"/>
  <c r="L45" i="7" s="1"/>
  <c r="J45" i="7"/>
  <c r="AI19" i="4"/>
  <c r="L18" i="7" s="1"/>
  <c r="J18" i="7"/>
  <c r="J63" i="7"/>
  <c r="AI64" i="4"/>
  <c r="L63" i="7" s="1"/>
  <c r="AG21" i="4"/>
  <c r="S21" i="4"/>
  <c r="AD21" i="4"/>
  <c r="G68" i="7"/>
  <c r="AF69" i="4"/>
  <c r="I68" i="7" s="1"/>
  <c r="AG66" i="4"/>
  <c r="E62" i="7"/>
  <c r="H63" i="4"/>
  <c r="F62" i="7" s="1"/>
  <c r="AF56" i="4"/>
  <c r="I55" i="7" s="1"/>
  <c r="G55" i="7"/>
  <c r="AF60" i="4"/>
  <c r="I59" i="7" s="1"/>
  <c r="G59" i="7"/>
  <c r="J42" i="7"/>
  <c r="AI43" i="4"/>
  <c r="L42" i="7" s="1"/>
  <c r="AI50" i="4"/>
  <c r="L49" i="7" s="1"/>
  <c r="J49" i="7"/>
  <c r="E28" i="7"/>
  <c r="H29" i="4"/>
  <c r="F28" i="7" s="1"/>
  <c r="G45" i="7"/>
  <c r="AF46" i="4"/>
  <c r="I45" i="7" s="1"/>
  <c r="AF64" i="4"/>
  <c r="I63" i="7" s="1"/>
  <c r="G63" i="7"/>
  <c r="E9" i="7"/>
  <c r="H10" i="4"/>
  <c r="F9" i="7" s="1"/>
  <c r="AF49" i="4"/>
  <c r="I48" i="7" s="1"/>
  <c r="G48" i="7"/>
  <c r="G44" i="7"/>
  <c r="AF45" i="4"/>
  <c r="I44" i="7" s="1"/>
  <c r="AI29" i="4"/>
  <c r="L28" i="7" s="1"/>
  <c r="J28" i="7"/>
  <c r="G24" i="7"/>
  <c r="AF25" i="4"/>
  <c r="I24" i="7" s="1"/>
  <c r="G47" i="7"/>
  <c r="AF48" i="4"/>
  <c r="I47" i="7" s="1"/>
  <c r="AI63" i="4"/>
  <c r="L62" i="7" s="1"/>
  <c r="AI56" i="4"/>
  <c r="L55" i="7" s="1"/>
  <c r="J55" i="7"/>
  <c r="AF12" i="4"/>
  <c r="I11" i="7" s="1"/>
  <c r="G11" i="7"/>
  <c r="G70" i="7"/>
  <c r="AF71" i="4"/>
  <c r="I70" i="7" s="1"/>
  <c r="J53" i="7"/>
  <c r="AI54" i="4"/>
  <c r="L53" i="7" s="1"/>
  <c r="J54" i="7"/>
  <c r="AI55" i="4"/>
  <c r="L54" i="7" s="1"/>
  <c r="J36" i="7"/>
  <c r="AI37" i="4"/>
  <c r="L36" i="7" s="1"/>
  <c r="J48" i="7"/>
  <c r="AI49" i="4"/>
  <c r="L48" i="7" s="1"/>
  <c r="AI45" i="4"/>
  <c r="L44" i="7" s="1"/>
  <c r="J44" i="7"/>
  <c r="AF29" i="4"/>
  <c r="I28" i="7" s="1"/>
  <c r="G28" i="7"/>
  <c r="AG58" i="4"/>
  <c r="AD58" i="4"/>
  <c r="S58" i="4"/>
  <c r="AI60" i="4"/>
  <c r="L59" i="7" s="1"/>
  <c r="J59" i="7"/>
  <c r="AI48" i="4"/>
  <c r="L47" i="7" s="1"/>
  <c r="J47" i="7"/>
  <c r="AI34" i="4"/>
  <c r="L33" i="7" s="1"/>
  <c r="J33" i="7"/>
  <c r="AF66" i="4"/>
  <c r="I65" i="7" s="1"/>
  <c r="G65" i="7"/>
  <c r="G64" i="7"/>
  <c r="AF65" i="4"/>
  <c r="I64" i="7" s="1"/>
  <c r="G36" i="7"/>
  <c r="AF37" i="4"/>
  <c r="I36" i="7" s="1"/>
  <c r="AF63" i="4"/>
  <c r="I62" i="7" s="1"/>
  <c r="G62" i="7"/>
  <c r="AF18" i="4"/>
  <c r="I17" i="7" s="1"/>
  <c r="G17" i="7"/>
  <c r="X76" i="4"/>
  <c r="AF55" i="4"/>
  <c r="I54" i="7" s="1"/>
  <c r="G54" i="7"/>
  <c r="AI12" i="4"/>
  <c r="L11" i="7" s="1"/>
  <c r="J11" i="7"/>
  <c r="AF32" i="4"/>
  <c r="I31" i="7" s="1"/>
  <c r="G31" i="7"/>
  <c r="Y19" i="4"/>
  <c r="AF75" i="4"/>
  <c r="I74" i="7" s="1"/>
  <c r="G74" i="7"/>
  <c r="J61" i="7"/>
  <c r="AI62" i="4"/>
  <c r="L61" i="7" s="1"/>
  <c r="H44" i="4"/>
  <c r="F43" i="7" s="1"/>
  <c r="E43" i="7"/>
  <c r="J8" i="7"/>
  <c r="AI9" i="4"/>
  <c r="L8" i="7" s="1"/>
  <c r="H36" i="4"/>
  <c r="F35" i="7" s="1"/>
  <c r="E35" i="7"/>
  <c r="G30" i="7"/>
  <c r="AF31" i="4"/>
  <c r="I30" i="7" s="1"/>
  <c r="J38" i="7"/>
  <c r="AI39" i="4"/>
  <c r="L38" i="7" s="1"/>
  <c r="AF67" i="4"/>
  <c r="I66" i="7" s="1"/>
  <c r="G66" i="7"/>
  <c r="AI47" i="4"/>
  <c r="L46" i="7" s="1"/>
  <c r="J46" i="7"/>
  <c r="E21" i="7"/>
  <c r="H22" i="4"/>
  <c r="F21" i="7" s="1"/>
  <c r="J17" i="7"/>
  <c r="AI18" i="4"/>
  <c r="L17" i="7" s="1"/>
  <c r="AF39" i="4"/>
  <c r="I38" i="7" s="1"/>
  <c r="G38" i="7"/>
  <c r="J66" i="7"/>
  <c r="AI67" i="4"/>
  <c r="L66" i="7" s="1"/>
  <c r="G16" i="7"/>
  <c r="AF17" i="4"/>
  <c r="I16" i="7" s="1"/>
  <c r="G46" i="7"/>
  <c r="AF47" i="4"/>
  <c r="I46" i="7" s="1"/>
  <c r="H68" i="4"/>
  <c r="F67" i="7" s="1"/>
  <c r="E67" i="7"/>
  <c r="AF73" i="4"/>
  <c r="I72" i="7" s="1"/>
  <c r="G72" i="7"/>
  <c r="AI31" i="4"/>
  <c r="L30" i="7" s="1"/>
  <c r="J30" i="7"/>
  <c r="G10" i="7"/>
  <c r="AF11" i="4"/>
  <c r="I10" i="7" s="1"/>
  <c r="J72" i="7"/>
  <c r="AI73" i="4"/>
  <c r="L72" i="7" s="1"/>
  <c r="E49" i="7"/>
  <c r="H50" i="4"/>
  <c r="F49" i="7" s="1"/>
  <c r="J67" i="7"/>
  <c r="AI68" i="4"/>
  <c r="L67" i="7" s="1"/>
  <c r="AF68" i="4"/>
  <c r="I67" i="7" s="1"/>
  <c r="G67" i="7"/>
  <c r="AI11" i="4"/>
  <c r="L10" i="7" s="1"/>
  <c r="J10" i="7"/>
  <c r="E54" i="7"/>
  <c r="H55" i="4"/>
  <c r="F54" i="7" s="1"/>
  <c r="J40" i="7"/>
  <c r="AI41" i="4"/>
  <c r="L40" i="7" s="1"/>
  <c r="J9" i="7"/>
  <c r="AI10" i="4"/>
  <c r="L9" i="7" s="1"/>
  <c r="AI53" i="4"/>
  <c r="L52" i="7" s="1"/>
  <c r="J52" i="7"/>
  <c r="AI22" i="4"/>
  <c r="L21" i="7" s="1"/>
  <c r="E71" i="7"/>
  <c r="H72" i="4"/>
  <c r="F71" i="7" s="1"/>
  <c r="AI36" i="4"/>
  <c r="L35" i="7" s="1"/>
  <c r="AF42" i="4"/>
  <c r="I41" i="7" s="1"/>
  <c r="G41" i="7"/>
  <c r="J13" i="7"/>
  <c r="AI14" i="4"/>
  <c r="L13" i="7" s="1"/>
  <c r="J20" i="7" l="1"/>
  <c r="AI21" i="4"/>
  <c r="L20" i="7" s="1"/>
  <c r="G29" i="7"/>
  <c r="AF30" i="4"/>
  <c r="I29" i="7" s="1"/>
  <c r="AE30" i="4"/>
  <c r="H29" i="7" s="1"/>
  <c r="AI66" i="4"/>
  <c r="L65" i="7" s="1"/>
  <c r="J65" i="7"/>
  <c r="J29" i="7"/>
  <c r="AH30" i="4"/>
  <c r="K29" i="7" s="1"/>
  <c r="AI30" i="4"/>
  <c r="L29" i="7" s="1"/>
  <c r="AH20" i="4"/>
  <c r="K19" i="7" s="1"/>
  <c r="J19" i="7"/>
  <c r="AI20" i="4"/>
  <c r="L19" i="7" s="1"/>
  <c r="Y70" i="4"/>
  <c r="Y44" i="4"/>
  <c r="Y56" i="4"/>
  <c r="Y71" i="4"/>
  <c r="Y13" i="4"/>
  <c r="Y72" i="4"/>
  <c r="Y42" i="4"/>
  <c r="Y73" i="4"/>
  <c r="Y61" i="4"/>
  <c r="Y22" i="4"/>
  <c r="Y54" i="4"/>
  <c r="Y14" i="4"/>
  <c r="Y48" i="4"/>
  <c r="Y38" i="4"/>
  <c r="Y17" i="4"/>
  <c r="Y37" i="4"/>
  <c r="Y21" i="4"/>
  <c r="Y26" i="4"/>
  <c r="Y11" i="4"/>
  <c r="Y29" i="4"/>
  <c r="Y75" i="4"/>
  <c r="Y41" i="4"/>
  <c r="Y64" i="4"/>
  <c r="Y59" i="4"/>
  <c r="Y51" i="4"/>
  <c r="Y20" i="4"/>
  <c r="Y23" i="4"/>
  <c r="Y76" i="4"/>
  <c r="Y58" i="4"/>
  <c r="Y63" i="4"/>
  <c r="Y45" i="4"/>
  <c r="Y25" i="4"/>
  <c r="Y74" i="4"/>
  <c r="Y35" i="4"/>
  <c r="Y27" i="4"/>
  <c r="Y16" i="4"/>
  <c r="Y53" i="4"/>
  <c r="Y32" i="4"/>
  <c r="Y28" i="4"/>
  <c r="Y69" i="4"/>
  <c r="Y47" i="4"/>
  <c r="Y24" i="4"/>
  <c r="Y36" i="4"/>
  <c r="Y12" i="4"/>
  <c r="Y52" i="4"/>
  <c r="Y50" i="4"/>
  <c r="Y40" i="4"/>
  <c r="Y33" i="4"/>
  <c r="Y67" i="4"/>
  <c r="Y60" i="4"/>
  <c r="Y68" i="4"/>
  <c r="AG76" i="4"/>
  <c r="AH66" i="4" s="1"/>
  <c r="K65" i="7" s="1"/>
  <c r="Y31" i="4"/>
  <c r="Y18" i="4"/>
  <c r="Y10" i="4"/>
  <c r="Y55" i="4"/>
  <c r="Y39" i="4"/>
  <c r="Y43" i="4"/>
  <c r="Y57" i="4"/>
  <c r="Y46" i="4"/>
  <c r="AD76" i="4"/>
  <c r="Y65" i="4"/>
  <c r="Y9" i="4"/>
  <c r="Y62" i="4"/>
  <c r="Y34" i="4"/>
  <c r="Y49" i="4"/>
  <c r="Y15" i="4"/>
  <c r="Y66" i="4"/>
  <c r="Y30" i="4"/>
  <c r="AE20" i="4"/>
  <c r="H19" i="7" s="1"/>
  <c r="G19" i="7"/>
  <c r="AF20" i="4"/>
  <c r="I19" i="7" s="1"/>
  <c r="AI58" i="4"/>
  <c r="L57" i="7" s="1"/>
  <c r="J57" i="7"/>
  <c r="AE58" i="4"/>
  <c r="H57" i="7" s="1"/>
  <c r="AF58" i="4"/>
  <c r="I57" i="7" s="1"/>
  <c r="G57" i="7"/>
  <c r="AF21" i="4"/>
  <c r="I20" i="7" s="1"/>
  <c r="AE21" i="4"/>
  <c r="H20" i="7" s="1"/>
  <c r="G20" i="7"/>
  <c r="AF28" i="4"/>
  <c r="I27" i="7" s="1"/>
  <c r="AE28" i="4"/>
  <c r="H27" i="7" s="1"/>
  <c r="G27" i="7"/>
  <c r="J27" i="7"/>
  <c r="AI28" i="4"/>
  <c r="L27" i="7" s="1"/>
  <c r="AH22" i="4" l="1"/>
  <c r="K21" i="7" s="1"/>
  <c r="AH27" i="4"/>
  <c r="K26" i="7" s="1"/>
  <c r="AH76" i="4"/>
  <c r="K75" i="7" s="1"/>
  <c r="AH59" i="4"/>
  <c r="K58" i="7" s="1"/>
  <c r="AH16" i="4"/>
  <c r="K15" i="7" s="1"/>
  <c r="J75" i="7"/>
  <c r="AH35" i="4"/>
  <c r="K34" i="7" s="1"/>
  <c r="AI76" i="4"/>
  <c r="L75" i="7" s="1"/>
  <c r="AH38" i="4"/>
  <c r="K37" i="7" s="1"/>
  <c r="AH24" i="4"/>
  <c r="K23" i="7" s="1"/>
  <c r="AH61" i="4"/>
  <c r="K60" i="7" s="1"/>
  <c r="AH23" i="4"/>
  <c r="K22" i="7" s="1"/>
  <c r="AH40" i="4"/>
  <c r="K39" i="7" s="1"/>
  <c r="AH42" i="4"/>
  <c r="K41" i="7" s="1"/>
  <c r="AH25" i="4"/>
  <c r="K24" i="7" s="1"/>
  <c r="AH15" i="4"/>
  <c r="K14" i="7" s="1"/>
  <c r="AH26" i="4"/>
  <c r="K25" i="7" s="1"/>
  <c r="AH63" i="4"/>
  <c r="K62" i="7" s="1"/>
  <c r="AH13" i="4"/>
  <c r="K12" i="7" s="1"/>
  <c r="AH36" i="4"/>
  <c r="K35" i="7" s="1"/>
  <c r="AH72" i="4"/>
  <c r="K71" i="7" s="1"/>
  <c r="AH32" i="4"/>
  <c r="K31" i="7" s="1"/>
  <c r="AH74" i="4"/>
  <c r="K73" i="7" s="1"/>
  <c r="AH52" i="4"/>
  <c r="K51" i="7" s="1"/>
  <c r="AH70" i="4"/>
  <c r="K69" i="7" s="1"/>
  <c r="AH33" i="4"/>
  <c r="K32" i="7" s="1"/>
  <c r="AH55" i="4"/>
  <c r="K54" i="7" s="1"/>
  <c r="AH69" i="4"/>
  <c r="K68" i="7" s="1"/>
  <c r="AH75" i="4"/>
  <c r="K74" i="7" s="1"/>
  <c r="AH56" i="4"/>
  <c r="K55" i="7" s="1"/>
  <c r="AH34" i="4"/>
  <c r="K33" i="7" s="1"/>
  <c r="AH29" i="4"/>
  <c r="K28" i="7" s="1"/>
  <c r="AH67" i="4"/>
  <c r="K66" i="7" s="1"/>
  <c r="AH41" i="4"/>
  <c r="K40" i="7" s="1"/>
  <c r="AH9" i="4"/>
  <c r="K8" i="7" s="1"/>
  <c r="AH17" i="4"/>
  <c r="K16" i="7" s="1"/>
  <c r="AH71" i="4"/>
  <c r="K70" i="7" s="1"/>
  <c r="AH46" i="4"/>
  <c r="K45" i="7" s="1"/>
  <c r="AH37" i="4"/>
  <c r="K36" i="7" s="1"/>
  <c r="AH47" i="4"/>
  <c r="K46" i="7" s="1"/>
  <c r="AH68" i="4"/>
  <c r="K67" i="7" s="1"/>
  <c r="AH53" i="4"/>
  <c r="K52" i="7" s="1"/>
  <c r="AH19" i="4"/>
  <c r="K18" i="7" s="1"/>
  <c r="AH43" i="4"/>
  <c r="K42" i="7" s="1"/>
  <c r="AH31" i="4"/>
  <c r="K30" i="7" s="1"/>
  <c r="AH10" i="4"/>
  <c r="K9" i="7" s="1"/>
  <c r="AH39" i="4"/>
  <c r="K38" i="7" s="1"/>
  <c r="AH12" i="4"/>
  <c r="K11" i="7" s="1"/>
  <c r="AH57" i="4"/>
  <c r="K56" i="7" s="1"/>
  <c r="AH60" i="4"/>
  <c r="K59" i="7" s="1"/>
  <c r="AH45" i="4"/>
  <c r="K44" i="7" s="1"/>
  <c r="AH62" i="4"/>
  <c r="K61" i="7" s="1"/>
  <c r="AH73" i="4"/>
  <c r="K72" i="7" s="1"/>
  <c r="AH51" i="4"/>
  <c r="K50" i="7" s="1"/>
  <c r="AH50" i="4"/>
  <c r="K49" i="7" s="1"/>
  <c r="AH49" i="4"/>
  <c r="K48" i="7" s="1"/>
  <c r="AH14" i="4"/>
  <c r="K13" i="7" s="1"/>
  <c r="AH18" i="4"/>
  <c r="K17" i="7" s="1"/>
  <c r="AH44" i="4"/>
  <c r="K43" i="7" s="1"/>
  <c r="AH54" i="4"/>
  <c r="K53" i="7" s="1"/>
  <c r="AH48" i="4"/>
  <c r="K47" i="7" s="1"/>
  <c r="AH65" i="4"/>
  <c r="K64" i="7" s="1"/>
  <c r="AH64" i="4"/>
  <c r="K63" i="7" s="1"/>
  <c r="AH11" i="4"/>
  <c r="K10" i="7" s="1"/>
  <c r="AH58" i="4"/>
  <c r="K57" i="7" s="1"/>
  <c r="AE70" i="4"/>
  <c r="H69" i="7" s="1"/>
  <c r="AE35" i="4"/>
  <c r="H34" i="7" s="1"/>
  <c r="AE26" i="4"/>
  <c r="H25" i="7" s="1"/>
  <c r="AE38" i="4"/>
  <c r="H37" i="7" s="1"/>
  <c r="G75" i="7"/>
  <c r="AE23" i="4"/>
  <c r="H22" i="7" s="1"/>
  <c r="AE72" i="4"/>
  <c r="H71" i="7" s="1"/>
  <c r="AE51" i="4"/>
  <c r="H50" i="7" s="1"/>
  <c r="AE27" i="4"/>
  <c r="H26" i="7" s="1"/>
  <c r="AE61" i="4"/>
  <c r="H60" i="7" s="1"/>
  <c r="AE76" i="4"/>
  <c r="H75" i="7" s="1"/>
  <c r="AE22" i="4"/>
  <c r="H21" i="7" s="1"/>
  <c r="AE44" i="4"/>
  <c r="H43" i="7" s="1"/>
  <c r="AE40" i="4"/>
  <c r="H39" i="7" s="1"/>
  <c r="AE59" i="4"/>
  <c r="H58" i="7" s="1"/>
  <c r="AE24" i="4"/>
  <c r="H23" i="7" s="1"/>
  <c r="AE36" i="4"/>
  <c r="H35" i="7" s="1"/>
  <c r="AE74" i="4"/>
  <c r="H73" i="7" s="1"/>
  <c r="AF76" i="4"/>
  <c r="I75" i="7" s="1"/>
  <c r="AE57" i="4"/>
  <c r="H56" i="7" s="1"/>
  <c r="AE54" i="4"/>
  <c r="H53" i="7" s="1"/>
  <c r="AE15" i="4"/>
  <c r="H14" i="7" s="1"/>
  <c r="AE13" i="4"/>
  <c r="H12" i="7" s="1"/>
  <c r="AE33" i="4"/>
  <c r="H32" i="7" s="1"/>
  <c r="AE9" i="4"/>
  <c r="H8" i="7" s="1"/>
  <c r="AE16" i="4"/>
  <c r="H15" i="7" s="1"/>
  <c r="AE62" i="4"/>
  <c r="H61" i="7" s="1"/>
  <c r="AE43" i="4"/>
  <c r="H42" i="7" s="1"/>
  <c r="AE52" i="4"/>
  <c r="H51" i="7" s="1"/>
  <c r="AE53" i="4"/>
  <c r="H52" i="7" s="1"/>
  <c r="AE50" i="4"/>
  <c r="H49" i="7" s="1"/>
  <c r="AE63" i="4"/>
  <c r="H62" i="7" s="1"/>
  <c r="AE39" i="4"/>
  <c r="H38" i="7" s="1"/>
  <c r="AE64" i="4"/>
  <c r="H63" i="7" s="1"/>
  <c r="AE19" i="4"/>
  <c r="H18" i="7" s="1"/>
  <c r="AE46" i="4"/>
  <c r="H45" i="7" s="1"/>
  <c r="AE29" i="4"/>
  <c r="H28" i="7" s="1"/>
  <c r="AE67" i="4"/>
  <c r="H66" i="7" s="1"/>
  <c r="AE73" i="4"/>
  <c r="H72" i="7" s="1"/>
  <c r="AE69" i="4"/>
  <c r="H68" i="7" s="1"/>
  <c r="AE60" i="4"/>
  <c r="H59" i="7" s="1"/>
  <c r="AE66" i="4"/>
  <c r="H65" i="7" s="1"/>
  <c r="AE32" i="4"/>
  <c r="H31" i="7" s="1"/>
  <c r="AE42" i="4"/>
  <c r="H41" i="7" s="1"/>
  <c r="AE41" i="4"/>
  <c r="H40" i="7" s="1"/>
  <c r="AE10" i="4"/>
  <c r="H9" i="7" s="1"/>
  <c r="AE12" i="4"/>
  <c r="H11" i="7" s="1"/>
  <c r="AE18" i="4"/>
  <c r="H17" i="7" s="1"/>
  <c r="AE34" i="4"/>
  <c r="H33" i="7" s="1"/>
  <c r="AE17" i="4"/>
  <c r="H16" i="7" s="1"/>
  <c r="AE25" i="4"/>
  <c r="H24" i="7" s="1"/>
  <c r="AE75" i="4"/>
  <c r="H74" i="7" s="1"/>
  <c r="AE48" i="4"/>
  <c r="H47" i="7" s="1"/>
  <c r="AE71" i="4"/>
  <c r="H70" i="7" s="1"/>
  <c r="AE65" i="4"/>
  <c r="H64" i="7" s="1"/>
  <c r="AE31" i="4"/>
  <c r="H30" i="7" s="1"/>
  <c r="AE68" i="4"/>
  <c r="H67" i="7" s="1"/>
  <c r="AE37" i="4"/>
  <c r="H36" i="7" s="1"/>
  <c r="AE55" i="4"/>
  <c r="H54" i="7" s="1"/>
  <c r="AE47" i="4"/>
  <c r="H46" i="7" s="1"/>
  <c r="AE11" i="4"/>
  <c r="H10" i="7" s="1"/>
  <c r="AE49" i="4"/>
  <c r="H48" i="7" s="1"/>
  <c r="AE14" i="4"/>
  <c r="H13" i="7" s="1"/>
  <c r="AE56" i="4"/>
  <c r="H55" i="7" s="1"/>
  <c r="AE45" i="4"/>
  <c r="H44" i="7" s="1"/>
  <c r="AH28" i="4"/>
  <c r="K27" i="7" s="1"/>
  <c r="AH21" i="4"/>
  <c r="K20"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http://dor.myflorida.com/dor/taxes/colls_from_7_2003.html</t>
        </r>
      </text>
    </comment>
    <comment ref="I3" authorId="1" shapeId="0">
      <text>
        <r>
          <rPr>
            <sz val="8"/>
            <color indexed="81"/>
            <rFont val="Tahoma"/>
            <family val="2"/>
          </rPr>
          <t>FY 2015 Half-cent Sales Tax (Form 5)
DOR website
Taxes: Tax Collections and Distributions
http://dor.myflorida.com/dor/taxes/distributions.html</t>
        </r>
      </text>
    </comment>
    <comment ref="T3" authorId="1" shapeId="0">
      <text>
        <r>
          <rPr>
            <sz val="8"/>
            <color indexed="81"/>
            <rFont val="Tahoma"/>
            <family val="2"/>
          </rPr>
          <t>FY 2015 State Revenue Sharing (Form 6)
DOR website
Taxes: Tax Collections and Distributions
http://dor.myflorida.com/dor/taxes/distributions.html</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FY 2015 Local Government Tax Distributions by County (Form 4)
DOR webpage
Tax Distributions from July 2003 to Present
http://dor.myflorida.com/dor/taxes/dist_from_7_2003.html</t>
        </r>
      </text>
    </comment>
    <comment ref="D8" authorId="1" shapeId="0">
      <text>
        <r>
          <rPr>
            <sz val="8"/>
            <color indexed="81"/>
            <rFont val="Tahoma"/>
            <family val="2"/>
          </rPr>
          <t>Constructed from Sales Tax by County (Form 9) file
DOR webpage
Tax Collections from July 2003
http://dor.myflorida.com/dor/taxes/colls_from_7_2003.html</t>
        </r>
      </text>
    </comment>
    <comment ref="E8" authorId="1" shapeId="0">
      <text>
        <r>
          <rPr>
            <sz val="8"/>
            <color indexed="81"/>
            <rFont val="Tahoma"/>
            <family val="2"/>
          </rPr>
          <t>FY 2015 Local Gov't Tax Receipts by County (Form 3)
DOR webpage
Tax Collections from July 2003
http://dor.myflorida.com/dor/taxes/coll_from_7_2003.html</t>
        </r>
      </text>
    </comment>
    <comment ref="F8" authorId="1" shapeId="0">
      <text>
        <r>
          <rPr>
            <sz val="8"/>
            <color indexed="81"/>
            <rFont val="Tahoma"/>
            <family val="2"/>
          </rPr>
          <t>County's proportional share of statewide local option sales taxes multiplied by the discretionary pool amount of $166,241,532.</t>
        </r>
      </text>
    </comment>
    <comment ref="U8" authorId="1" shapeId="0">
      <text>
        <r>
          <rPr>
            <sz val="8"/>
            <color indexed="81"/>
            <rFont val="Tahoma"/>
            <family val="2"/>
          </rPr>
          <t>The 2.0603 percent of sales and use tax collections represent 98.3% of total County Revenue Sharing program funding in SFY 2014-15.
2014 Local Gov't Financial Information Handbook, p. 34.</t>
        </r>
      </text>
    </comment>
    <comment ref="W8" authorId="1" shapeId="0">
      <text>
        <r>
          <rPr>
            <sz val="8"/>
            <color indexed="81"/>
            <rFont val="Tahoma"/>
            <family val="2"/>
          </rPr>
          <t>The 1.3517 percent of sales and use tax collections represents 75.14% of total Municipal Revenue Sharing program funding in SFY 2014-15.
2014 Local Gov't Financial Information Handbook, p. 82.</t>
        </r>
      </text>
    </comment>
    <comment ref="E76" authorId="1" shapeId="0">
      <text>
        <r>
          <rPr>
            <sz val="8"/>
            <color indexed="81"/>
            <rFont val="Tahoma"/>
            <family val="2"/>
          </rPr>
          <t>Excludes discretionary pool amount totaling $166,241,532.</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<sst xmlns="http://schemas.openxmlformats.org/spreadsheetml/2006/main" count="292" uniqueCount="127">
  <si>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</si>
  <si>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</si>
  <si>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</si>
  <si>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</si>
  <si>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</si>
  <si>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</si>
  <si>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</si>
  <si>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</si>
  <si>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</si>
  <si>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</si>
  <si>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</si>
  <si>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</si>
  <si>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</si>
  <si>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</si>
  <si>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</si>
  <si>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</si>
  <si>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</si>
  <si>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</si>
  <si>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</si>
  <si>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</si>
  <si>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</si>
  <si>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</si>
  <si>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</si>
  <si>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</si>
  <si>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</si>
  <si>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</si>
  <si>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</si>
  <si>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</si>
  <si>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</si>
  <si>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</si>
  <si>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</si>
  <si>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</si>
  <si>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</si>
  <si>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</si>
  <si>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</si>
  <si>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</si>
  <si>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</si>
  <si>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</si>
  <si>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</si>
  <si>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</si>
  <si>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</si>
  <si>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</si>
  <si>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</si>
  <si>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</si>
  <si>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</si>
  <si>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</si>
  <si>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</si>
  <si>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</si>
  <si>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</si>
  <si>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</si>
  <si>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</si>
  <si>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</si>
  <si>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</si>
  <si>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</si>
  <si>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</si>
  <si>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</si>
  <si>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</si>
  <si>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</si>
  <si>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</si>
  <si>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</si>
  <si>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</si>
  <si>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</si>
  <si>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</si>
  <si>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</si>
  <si>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</si>
  <si>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</si>
  <si>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</si>
  <si>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</si>
  <si>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</si>
  <si>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</si>
  <si>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</si>
  <si>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</si>
  <si>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</si>
  <si>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</si>
  <si>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</si>
  <si>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</si>
  <si>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</si>
  <si>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</si>
  <si>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</si>
  <si>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</si>
  <si>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</si>
  <si>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</si>
  <si>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</si>
  <si>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</si>
  <si>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</si>
  <si>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</si>
  <si>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</si>
  <si>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</si>
  <si>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</si>
  <si>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</si>
  <si>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</si>
  <si>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</si>
  <si>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</si>
  <si>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</si>
  <si>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</si>
  <si>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</si>
  <si>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</si>
  <si>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</si>
  <si>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</si>
  <si>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</si>
  <si>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</si>
  <si>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</si>
  <si>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</si>
  <si>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</si>
  <si>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</si>
  <si>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</si>
  <si>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</si>
  <si>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</si>
  <si>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</si>
  <si>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</si>
  <si>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</si>
  <si>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</si>
  <si>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</si>
  <si>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</si>
  <si>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</si>
  <si>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</si>
  <si>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</si>
  <si>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</si>
  <si>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</si>
  <si>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</si>
  <si>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</si>
  <si>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</si>
  <si>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 212.20(6)(d)6.a., F.S.</t>
  </si>
  <si>
    <t>State Fiscal Year Ended June 30, 2015</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</si>
  <si>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$166,241,532.</t>
  </si>
  <si>
    <t>1)  Pursuant to law, 2.0603 percent of state sales and use tax collections are transferred into the Revenue Sharing Trust Fund for Counties [s. 212.20(6)(d)5., F.S.].  In state fiscal year ended June 30, 2015, this revenue source was estimated to account for 98.3 percent of total county revenue sharing proceeds.</t>
  </si>
  <si>
    <t>2)  Pursuant to law, 1.3517 percent of state sales and use tax collections are transferred into the Revenue Sharing Trust Fund for Municipalities [s. 212.20(5)(d)6., F.S.].  In state fiscal year ended June 30, 2015, this revenue source was estimated to account for 75.14 percent of total municipal revenue sharing proceeds.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</si>
</sst>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0" fontId="2" fillId="2" borderId="15" xfId="0" applyFont="1" applyFill="1" applyBorder="1" applyAlignment="1">
      <alignment horizontal="centerContinuous"/>
    </xf>
    <xf numFmtId="0" fontId="2" fillId="2" borderId="7" xfId="0" applyFont="1" applyFill="1" applyBorder="1" applyAlignment="1">
      <alignment horizontal="centerContinuous"/>
    </xf>
    <xf numFmtId="0" fontId="2" fillId="2" borderId="16" xfId="0" applyFont="1" applyFill="1" applyBorder="1" applyAlignment="1">
      <alignment horizontal="left"/>
    </xf>
    <xf numFmtId="0" fontId="2" fillId="2" borderId="1" xfId="0" applyFont="1" applyFill="1" applyBorder="1" applyAlignment="1">
      <alignment horizontal="left"/>
    </xf>
    <xf numFmtId="0" fontId="2" fillId="2" borderId="17"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6" xfId="0" applyFont="1" applyFill="1" applyBorder="1"/>
    <xf numFmtId="0" fontId="2" fillId="2" borderId="16" xfId="0" applyFont="1" applyFill="1" applyBorder="1" applyAlignment="1">
      <alignment horizontal="right"/>
    </xf>
    <xf numFmtId="0" fontId="2" fillId="2" borderId="19" xfId="0" applyFont="1" applyFill="1" applyBorder="1" applyAlignment="1">
      <alignment horizontal="right"/>
    </xf>
    <xf numFmtId="0" fontId="2" fillId="2" borderId="17"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20" xfId="0" applyNumberFormat="1" applyFont="1" applyBorder="1"/>
    <xf numFmtId="9" fontId="2" fillId="2" borderId="12"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17"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0" fontId="2" fillId="2" borderId="14" xfId="0" applyFont="1" applyFill="1" applyBorder="1" applyAlignment="1">
      <alignment horizontal="left"/>
    </xf>
    <xf numFmtId="0" fontId="2" fillId="2" borderId="13"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16" xfId="0" applyFont="1" applyBorder="1"/>
    <xf numFmtId="0" fontId="1" fillId="0" borderId="5" xfId="0" applyFont="1" applyBorder="1"/>
    <xf numFmtId="0" fontId="2" fillId="2" borderId="30" xfId="0" applyFont="1" applyFill="1" applyBorder="1" applyAlignment="1">
      <alignment horizontal="right"/>
    </xf>
    <xf numFmtId="0" fontId="2" fillId="2" borderId="31" xfId="0" applyFont="1" applyFill="1" applyBorder="1" applyAlignment="1">
      <alignment horizontal="right"/>
    </xf>
    <xf numFmtId="0" fontId="2" fillId="2" borderId="32" xfId="0" applyFont="1" applyFill="1" applyBorder="1" applyAlignment="1">
      <alignment horizontal="right"/>
    </xf>
    <xf numFmtId="42" fontId="3" fillId="0" borderId="33" xfId="0" applyNumberFormat="1" applyFont="1" applyBorder="1"/>
    <xf numFmtId="42" fontId="3" fillId="0" borderId="34" xfId="0" applyNumberFormat="1" applyFont="1" applyBorder="1"/>
    <xf numFmtId="42" fontId="2" fillId="2" borderId="35" xfId="0" applyNumberFormat="1" applyFont="1" applyFill="1" applyBorder="1"/>
    <xf numFmtId="0" fontId="1" fillId="0" borderId="7" xfId="0" applyFont="1" applyFill="1" applyBorder="1"/>
    <xf numFmtId="0" fontId="4" fillId="0" borderId="1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40" xfId="0" applyFont="1" applyFill="1" applyBorder="1" applyAlignment="1">
      <alignment horizont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4" fillId="2" borderId="1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1" fillId="0" borderId="16" xfId="0" applyFont="1" applyBorder="1" applyAlignment="1">
      <alignment wrapText="1"/>
    </xf>
    <xf numFmtId="0" fontId="0" fillId="0" borderId="1" xfId="0" applyBorder="1" applyAlignment="1">
      <alignment wrapText="1"/>
    </xf>
    <xf numFmtId="0" fontId="0" fillId="0" borderId="17"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1" fillId="0" borderId="7" xfId="0" applyFont="1" applyFill="1" applyBorder="1" applyAlignment="1">
      <alignment wrapText="1"/>
    </xf>
    <xf numFmtId="0" fontId="0" fillId="0" borderId="0" xfId="0" applyFill="1" applyAlignment="1">
      <alignment wrapText="1"/>
    </xf>
    <xf numFmtId="0" fontId="0" fillId="0" borderId="8" xfId="0" applyFill="1" applyBorder="1" applyAlignment="1">
      <alignment wrapText="1"/>
    </xf>
    <xf numFmtId="0" fontId="3" fillId="0" borderId="7" xfId="0" applyFont="1" applyBorder="1" applyAlignment="1">
      <alignment wrapText="1"/>
    </xf>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11" xfId="0" applyFont="1" applyFill="1" applyBorder="1" applyAlignment="1">
      <alignment horizontal="center"/>
    </xf>
    <xf numFmtId="0" fontId="4" fillId="2" borderId="13" xfId="0" applyFont="1" applyFill="1" applyBorder="1" applyAlignment="1">
      <alignment horizontal="center"/>
    </xf>
    <xf numFmtId="0" fontId="7" fillId="0" borderId="1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8" t="s">
        <v>105</v>
      </c>
      <c r="B1" s="79"/>
      <c r="C1" s="79"/>
      <c r="D1" s="79"/>
      <c r="E1" s="79"/>
      <c r="F1" s="79"/>
      <c r="G1" s="79"/>
      <c r="H1" s="79"/>
      <c r="I1" s="79"/>
      <c r="J1" s="79"/>
      <c r="K1" s="79"/>
      <c r="L1" s="80"/>
    </row>
    <row r="2" spans="1:12" ht="16.5" thickBot="1" x14ac:dyDescent="0.3">
      <c r="A2" s="81" t="s">
        <v>123</v>
      </c>
      <c r="B2" s="82"/>
      <c r="C2" s="82"/>
      <c r="D2" s="82"/>
      <c r="E2" s="82"/>
      <c r="F2" s="82"/>
      <c r="G2" s="82"/>
      <c r="H2" s="82"/>
      <c r="I2" s="82"/>
      <c r="J2" s="82"/>
      <c r="K2" s="82"/>
      <c r="L2" s="83"/>
    </row>
    <row r="3" spans="1:12" ht="15.75" x14ac:dyDescent="0.25">
      <c r="A3" s="24"/>
      <c r="B3" s="89" t="s">
        <v>93</v>
      </c>
      <c r="C3" s="90"/>
      <c r="D3" s="90"/>
      <c r="E3" s="90"/>
      <c r="F3" s="91"/>
      <c r="G3" s="102" t="s">
        <v>95</v>
      </c>
      <c r="H3" s="103"/>
      <c r="I3" s="103"/>
      <c r="J3" s="103"/>
      <c r="K3" s="103"/>
      <c r="L3" s="104"/>
    </row>
    <row r="4" spans="1:12" ht="13.5" thickBot="1" x14ac:dyDescent="0.25">
      <c r="A4" s="25"/>
      <c r="B4" s="26"/>
      <c r="C4" s="27"/>
      <c r="D4" s="27"/>
      <c r="E4" s="27"/>
      <c r="F4" s="28"/>
      <c r="G4" s="84" t="s">
        <v>101</v>
      </c>
      <c r="H4" s="85"/>
      <c r="I4" s="86"/>
      <c r="J4" s="87" t="s">
        <v>102</v>
      </c>
      <c r="K4" s="87"/>
      <c r="L4" s="88"/>
    </row>
    <row r="5" spans="1:12" x14ac:dyDescent="0.2">
      <c r="A5" s="29"/>
      <c r="B5" s="30"/>
      <c r="C5" s="31"/>
      <c r="D5" s="31" t="s">
        <v>97</v>
      </c>
      <c r="E5" s="31"/>
      <c r="F5" s="32" t="s">
        <v>73</v>
      </c>
      <c r="G5" s="30"/>
      <c r="H5" s="31" t="s">
        <v>73</v>
      </c>
      <c r="I5" s="32" t="s">
        <v>92</v>
      </c>
      <c r="J5" s="44"/>
      <c r="K5" s="31" t="s">
        <v>73</v>
      </c>
      <c r="L5" s="32" t="s">
        <v>92</v>
      </c>
    </row>
    <row r="6" spans="1:12" x14ac:dyDescent="0.2">
      <c r="A6" s="29"/>
      <c r="B6" s="30" t="s">
        <v>70</v>
      </c>
      <c r="C6" s="33" t="s">
        <v>86</v>
      </c>
      <c r="D6" s="33" t="s">
        <v>98</v>
      </c>
      <c r="E6" s="33" t="s">
        <v>0</v>
      </c>
      <c r="F6" s="32" t="s">
        <v>82</v>
      </c>
      <c r="G6" s="30" t="s">
        <v>0</v>
      </c>
      <c r="H6" s="33" t="s">
        <v>82</v>
      </c>
      <c r="I6" s="32" t="s">
        <v>91</v>
      </c>
      <c r="J6" s="44" t="s">
        <v>0</v>
      </c>
      <c r="K6" s="33" t="s">
        <v>82</v>
      </c>
      <c r="L6" s="32" t="s">
        <v>91</v>
      </c>
    </row>
    <row r="7" spans="1:12" ht="13.5" thickBot="1" x14ac:dyDescent="0.25">
      <c r="A7" s="34" t="s">
        <v>8</v>
      </c>
      <c r="B7" s="35" t="s">
        <v>71</v>
      </c>
      <c r="C7" s="36" t="s">
        <v>87</v>
      </c>
      <c r="D7" s="36" t="s">
        <v>99</v>
      </c>
      <c r="E7" s="36" t="s">
        <v>91</v>
      </c>
      <c r="F7" s="37" t="s">
        <v>0</v>
      </c>
      <c r="G7" s="35" t="s">
        <v>94</v>
      </c>
      <c r="H7" s="36" t="s">
        <v>0</v>
      </c>
      <c r="I7" s="37" t="s">
        <v>90</v>
      </c>
      <c r="J7" s="3" t="s">
        <v>94</v>
      </c>
      <c r="K7" s="36" t="s">
        <v>0</v>
      </c>
      <c r="L7" s="37" t="s">
        <v>90</v>
      </c>
    </row>
    <row r="8" spans="1:12" x14ac:dyDescent="0.2">
      <c r="A8" s="4" t="s">
        <v>1</v>
      </c>
      <c r="B8" s="13">
        <f>'Data Worksheet'!D9</f>
        <v>216216611.84999999</v>
      </c>
      <c r="C8" s="16">
        <f>'Data Worksheet'!E9</f>
        <v>1693124.73</v>
      </c>
      <c r="D8" s="17">
        <f>'Data Worksheet'!F9</f>
        <v>153721.39160832285</v>
      </c>
      <c r="E8" s="16">
        <f>'Data Worksheet'!G9</f>
        <v>218063457.97160831</v>
      </c>
      <c r="F8" s="14">
        <f>'Data Worksheet'!H9</f>
        <v>9.6064327326616378E-3</v>
      </c>
      <c r="G8" s="13">
        <f>'Data Worksheet'!AD9</f>
        <v>23596177.124791998</v>
      </c>
      <c r="H8" s="41">
        <f>'Data Worksheet'!AE9</f>
        <v>9.1412884751120894E-3</v>
      </c>
      <c r="I8" s="38">
        <f>'Data Worksheet'!AF9</f>
        <v>0.10913211951152864</v>
      </c>
      <c r="J8" s="2">
        <f>'Data Worksheet'!AG9</f>
        <v>23596177.124791998</v>
      </c>
      <c r="K8" s="41">
        <f>'Data Worksheet'!AH9</f>
        <v>5.1285376977816058E-3</v>
      </c>
      <c r="L8" s="5">
        <f>'Data Worksheet'!AI9</f>
        <v>0.10820784621265706</v>
      </c>
    </row>
    <row r="9" spans="1:12" x14ac:dyDescent="0.2">
      <c r="A9" s="6" t="s">
        <v>50</v>
      </c>
      <c r="B9" s="65">
        <f>'Data Worksheet'!D10</f>
        <v>10767277.73</v>
      </c>
      <c r="C9" s="67">
        <f>'Data Worksheet'!E10</f>
        <v>1535105.8699999999</v>
      </c>
      <c r="D9" s="67">
        <f>'Data Worksheet'!F10</f>
        <v>139374.61689695192</v>
      </c>
      <c r="E9" s="67">
        <f>'Data Worksheet'!G10</f>
        <v>12441758.216896951</v>
      </c>
      <c r="F9" s="15">
        <f>'Data Worksheet'!H10</f>
        <v>5.4810152282471045E-4</v>
      </c>
      <c r="G9" s="65">
        <f>'Data Worksheet'!AD10</f>
        <v>3243033.4559440007</v>
      </c>
      <c r="H9" s="42">
        <f>'Data Worksheet'!AE10</f>
        <v>1.2563689532604809E-3</v>
      </c>
      <c r="I9" s="39">
        <f>'Data Worksheet'!AF10</f>
        <v>0.30119344343725779</v>
      </c>
      <c r="J9" s="68">
        <f>'Data Worksheet'!AG10</f>
        <v>5261022.8859440014</v>
      </c>
      <c r="K9" s="42">
        <f>'Data Worksheet'!AH10</f>
        <v>1.1434629455763347E-3</v>
      </c>
      <c r="L9" s="7">
        <f>'Data Worksheet'!AI10</f>
        <v>0.42285204343539573</v>
      </c>
    </row>
    <row r="10" spans="1:12" x14ac:dyDescent="0.2">
      <c r="A10" s="6" t="s">
        <v>26</v>
      </c>
      <c r="B10" s="65">
        <f>'Data Worksheet'!D11</f>
        <v>224159282.5</v>
      </c>
      <c r="C10" s="67">
        <f>'Data Worksheet'!E11</f>
        <v>17319736.739999998</v>
      </c>
      <c r="D10" s="67">
        <f>'Data Worksheet'!F11</f>
        <v>1572485.4683107706</v>
      </c>
      <c r="E10" s="67">
        <f>'Data Worksheet'!G11</f>
        <v>243051504.70831078</v>
      </c>
      <c r="F10" s="15">
        <f>'Data Worksheet'!H11</f>
        <v>1.0707240691636548E-2</v>
      </c>
      <c r="G10" s="65">
        <f>'Data Worksheet'!AD11</f>
        <v>26731446.469396003</v>
      </c>
      <c r="H10" s="42">
        <f>'Data Worksheet'!AE11</f>
        <v>1.0355909020407452E-2</v>
      </c>
      <c r="I10" s="39">
        <f>'Data Worksheet'!AF11</f>
        <v>0.11925201656280285</v>
      </c>
      <c r="J10" s="68">
        <f>'Data Worksheet'!AG11</f>
        <v>45784096.059395999</v>
      </c>
      <c r="K10" s="42">
        <f>'Data Worksheet'!AH11</f>
        <v>9.9509959328437803E-3</v>
      </c>
      <c r="L10" s="7">
        <f>'Data Worksheet'!AI11</f>
        <v>0.18837199183087583</v>
      </c>
    </row>
    <row r="11" spans="1:12" x14ac:dyDescent="0.2">
      <c r="A11" s="6" t="s">
        <v>47</v>
      </c>
      <c r="B11" s="65">
        <f>'Data Worksheet'!D12</f>
        <v>14929628.189999998</v>
      </c>
      <c r="C11" s="67">
        <f>'Data Worksheet'!E12</f>
        <v>2205677.0699999998</v>
      </c>
      <c r="D11" s="67">
        <f>'Data Worksheet'!F12</f>
        <v>200256.80484802095</v>
      </c>
      <c r="E11" s="67">
        <f>'Data Worksheet'!G12</f>
        <v>17335562.064848021</v>
      </c>
      <c r="F11" s="15">
        <f>'Data Worksheet'!H12</f>
        <v>7.6369013134023516E-4</v>
      </c>
      <c r="G11" s="65">
        <f>'Data Worksheet'!AD12</f>
        <v>3803229.9621060002</v>
      </c>
      <c r="H11" s="42">
        <f>'Data Worksheet'!AE12</f>
        <v>1.4733921531836713E-3</v>
      </c>
      <c r="I11" s="39">
        <f>'Data Worksheet'!AF12</f>
        <v>0.25474378287956551</v>
      </c>
      <c r="J11" s="68">
        <f>'Data Worksheet'!AG12</f>
        <v>6482732.8921060003</v>
      </c>
      <c r="K11" s="42">
        <f>'Data Worksheet'!AH12</f>
        <v>1.4089968830960566E-3</v>
      </c>
      <c r="L11" s="7">
        <f>'Data Worksheet'!AI12</f>
        <v>0.37395573722130904</v>
      </c>
    </row>
    <row r="12" spans="1:12" x14ac:dyDescent="0.2">
      <c r="A12" s="6" t="s">
        <v>15</v>
      </c>
      <c r="B12" s="65">
        <f>'Data Worksheet'!D13</f>
        <v>454073141.66000003</v>
      </c>
      <c r="C12" s="67">
        <f>'Data Worksheet'!E13</f>
        <v>15541205.389999999</v>
      </c>
      <c r="D12" s="67">
        <f>'Data Worksheet'!F13</f>
        <v>1411009.8786529258</v>
      </c>
      <c r="E12" s="67">
        <f>'Data Worksheet'!G13</f>
        <v>471025356.92865294</v>
      </c>
      <c r="F12" s="15">
        <f>'Data Worksheet'!H13</f>
        <v>2.0750259804199644E-2</v>
      </c>
      <c r="G12" s="65">
        <f>'Data Worksheet'!AD13</f>
        <v>52527260.011146002</v>
      </c>
      <c r="H12" s="42">
        <f>'Data Worksheet'!AE13</f>
        <v>2.0349348711431906E-2</v>
      </c>
      <c r="I12" s="39">
        <f>'Data Worksheet'!AF13</f>
        <v>0.11568017394536244</v>
      </c>
      <c r="J12" s="68">
        <f>'Data Worksheet'!AG13</f>
        <v>65221894.991145998</v>
      </c>
      <c r="K12" s="42">
        <f>'Data Worksheet'!AH13</f>
        <v>1.4175726237933726E-2</v>
      </c>
      <c r="L12" s="7">
        <f>'Data Worksheet'!AI13</f>
        <v>0.13846790630642264</v>
      </c>
    </row>
    <row r="13" spans="1:12" x14ac:dyDescent="0.2">
      <c r="A13" s="6" t="s">
        <v>9</v>
      </c>
      <c r="B13" s="65">
        <f>'Data Worksheet'!D14</f>
        <v>2105412613.3900001</v>
      </c>
      <c r="C13" s="67">
        <f>'Data Worksheet'!E14</f>
        <v>18098517.32</v>
      </c>
      <c r="D13" s="67">
        <f>'Data Worksheet'!F14</f>
        <v>1643192.1518727886</v>
      </c>
      <c r="E13" s="67">
        <f>'Data Worksheet'!G14</f>
        <v>2125154322.8618729</v>
      </c>
      <c r="F13" s="15">
        <f>'Data Worksheet'!H14</f>
        <v>9.3620234398721275E-2</v>
      </c>
      <c r="G13" s="65">
        <f>'Data Worksheet'!AD14</f>
        <v>257099033.01460397</v>
      </c>
      <c r="H13" s="42">
        <f>'Data Worksheet'!AE14</f>
        <v>9.96015759260232E-2</v>
      </c>
      <c r="I13" s="39">
        <f>'Data Worksheet'!AF14</f>
        <v>0.12211337168757606</v>
      </c>
      <c r="J13" s="68">
        <f>'Data Worksheet'!AG14</f>
        <v>257099033.01460397</v>
      </c>
      <c r="K13" s="42">
        <f>'Data Worksheet'!AH14</f>
        <v>5.5879478947173614E-2</v>
      </c>
      <c r="L13" s="7">
        <f>'Data Worksheet'!AI14</f>
        <v>0.12097899444233183</v>
      </c>
    </row>
    <row r="14" spans="1:12" x14ac:dyDescent="0.2">
      <c r="A14" s="6" t="s">
        <v>57</v>
      </c>
      <c r="B14" s="65">
        <f>'Data Worksheet'!D15</f>
        <v>4175303.8700000006</v>
      </c>
      <c r="C14" s="67">
        <f>'Data Worksheet'!E15</f>
        <v>934233.69000000006</v>
      </c>
      <c r="D14" s="67">
        <f>'Data Worksheet'!F15</f>
        <v>84820.50989484899</v>
      </c>
      <c r="E14" s="67">
        <f>'Data Worksheet'!G15</f>
        <v>5194358.0698948493</v>
      </c>
      <c r="F14" s="15">
        <f>'Data Worksheet'!H15</f>
        <v>2.2882903835405496E-4</v>
      </c>
      <c r="G14" s="65">
        <f>'Data Worksheet'!AD15</f>
        <v>2414321.8902459997</v>
      </c>
      <c r="H14" s="42">
        <f>'Data Worksheet'!AE15</f>
        <v>9.3532154610452144E-4</v>
      </c>
      <c r="I14" s="39">
        <f>'Data Worksheet'!AF15</f>
        <v>0.57823860619897816</v>
      </c>
      <c r="J14" s="68">
        <f>'Data Worksheet'!AG15</f>
        <v>3708405.4202459995</v>
      </c>
      <c r="K14" s="42">
        <f>'Data Worksheet'!AH15</f>
        <v>8.0600755350351675E-4</v>
      </c>
      <c r="L14" s="7">
        <f>'Data Worksheet'!AI15</f>
        <v>0.71392949241196024</v>
      </c>
    </row>
    <row r="15" spans="1:12" x14ac:dyDescent="0.2">
      <c r="A15" s="6" t="s">
        <v>28</v>
      </c>
      <c r="B15" s="65">
        <f>'Data Worksheet'!D16</f>
        <v>146958627.97000003</v>
      </c>
      <c r="C15" s="67">
        <f>'Data Worksheet'!E16</f>
        <v>20625086.899999999</v>
      </c>
      <c r="D15" s="67">
        <f>'Data Worksheet'!F16</f>
        <v>1872583.2799752383</v>
      </c>
      <c r="E15" s="67">
        <f>'Data Worksheet'!G16</f>
        <v>169456298.14997527</v>
      </c>
      <c r="F15" s="15">
        <f>'Data Worksheet'!H16</f>
        <v>7.4651229712937028E-3</v>
      </c>
      <c r="G15" s="65">
        <f>'Data Worksheet'!AD16</f>
        <v>18034128.741595998</v>
      </c>
      <c r="H15" s="42">
        <f>'Data Worksheet'!AE16</f>
        <v>6.9865204160986481E-3</v>
      </c>
      <c r="I15" s="39">
        <f>'Data Worksheet'!AF16</f>
        <v>0.12271568529666367</v>
      </c>
      <c r="J15" s="68">
        <f>'Data Worksheet'!AG16</f>
        <v>41900463.401596002</v>
      </c>
      <c r="K15" s="42">
        <f>'Data Worksheet'!AH16</f>
        <v>9.1069034180043199E-3</v>
      </c>
      <c r="L15" s="7">
        <f>'Data Worksheet'!AI16</f>
        <v>0.24726412567157874</v>
      </c>
    </row>
    <row r="16" spans="1:12" x14ac:dyDescent="0.2">
      <c r="A16" s="6" t="s">
        <v>31</v>
      </c>
      <c r="B16" s="65">
        <f>'Data Worksheet'!D17</f>
        <v>88822458.25</v>
      </c>
      <c r="C16" s="67">
        <f>'Data Worksheet'!E17</f>
        <v>327503.87</v>
      </c>
      <c r="D16" s="67">
        <f>'Data Worksheet'!F17</f>
        <v>29734.578771117034</v>
      </c>
      <c r="E16" s="67">
        <f>'Data Worksheet'!G17</f>
        <v>89179696.698771119</v>
      </c>
      <c r="F16" s="15">
        <f>'Data Worksheet'!H17</f>
        <v>3.9286672119427431E-3</v>
      </c>
      <c r="G16" s="65">
        <f>'Data Worksheet'!AD17</f>
        <v>10256594.024155999</v>
      </c>
      <c r="H16" s="42">
        <f>'Data Worksheet'!AE17</f>
        <v>3.9734607962579977E-3</v>
      </c>
      <c r="I16" s="39">
        <f>'Data Worksheet'!AF17</f>
        <v>0.11547298089057334</v>
      </c>
      <c r="J16" s="68">
        <f>'Data Worksheet'!AG17</f>
        <v>10256594.024155999</v>
      </c>
      <c r="K16" s="42">
        <f>'Data Worksheet'!AH17</f>
        <v>2.2292309820160861E-3</v>
      </c>
      <c r="L16" s="7">
        <f>'Data Worksheet'!AI17</f>
        <v>0.11501041609056439</v>
      </c>
    </row>
    <row r="17" spans="1:12" x14ac:dyDescent="0.2">
      <c r="A17" s="6" t="s">
        <v>27</v>
      </c>
      <c r="B17" s="65">
        <f>'Data Worksheet'!D18</f>
        <v>113199851.69999997</v>
      </c>
      <c r="C17" s="67">
        <f>'Data Worksheet'!E18</f>
        <v>16444464.359999999</v>
      </c>
      <c r="D17" s="67">
        <f>'Data Worksheet'!F18</f>
        <v>1493018.1462015903</v>
      </c>
      <c r="E17" s="67">
        <f>'Data Worksheet'!G18</f>
        <v>131137334.20620157</v>
      </c>
      <c r="F17" s="15">
        <f>'Data Worksheet'!H18</f>
        <v>5.7770430291739358E-3</v>
      </c>
      <c r="G17" s="65">
        <f>'Data Worksheet'!AD18</f>
        <v>13970252.515919998</v>
      </c>
      <c r="H17" s="42">
        <f>'Data Worksheet'!AE18</f>
        <v>5.4121524704104328E-3</v>
      </c>
      <c r="I17" s="39">
        <f>'Data Worksheet'!AF18</f>
        <v>0.12341228637775681</v>
      </c>
      <c r="J17" s="68">
        <f>'Data Worksheet'!AG18</f>
        <v>34293364.245920002</v>
      </c>
      <c r="K17" s="42">
        <f>'Data Worksheet'!AH18</f>
        <v>7.4535298827778625E-3</v>
      </c>
      <c r="L17" s="7">
        <f>'Data Worksheet'!AI18</f>
        <v>0.26150725461596463</v>
      </c>
    </row>
    <row r="18" spans="1:12" x14ac:dyDescent="0.2">
      <c r="A18" s="6" t="s">
        <v>22</v>
      </c>
      <c r="B18" s="65">
        <f>'Data Worksheet'!D19</f>
        <v>482140384.32000005</v>
      </c>
      <c r="C18" s="67">
        <f>'Data Worksheet'!E19</f>
        <v>1113889.98</v>
      </c>
      <c r="D18" s="67">
        <f>'Data Worksheet'!F19</f>
        <v>101131.7800692492</v>
      </c>
      <c r="E18" s="67">
        <f>'Data Worksheet'!G19</f>
        <v>483355406.0800693</v>
      </c>
      <c r="F18" s="15">
        <f>'Data Worksheet'!H19</f>
        <v>2.129344016493168E-2</v>
      </c>
      <c r="G18" s="65">
        <f>'Data Worksheet'!AD19</f>
        <v>53529527.065905996</v>
      </c>
      <c r="H18" s="42">
        <f>'Data Worksheet'!AE19</f>
        <v>2.0737632467237237E-2</v>
      </c>
      <c r="I18" s="39">
        <f>'Data Worksheet'!AF19</f>
        <v>0.11102477371067523</v>
      </c>
      <c r="J18" s="68">
        <f>'Data Worksheet'!AG19</f>
        <v>53529527.065905996</v>
      </c>
      <c r="K18" s="42">
        <f>'Data Worksheet'!AH19</f>
        <v>1.1634435360017651E-2</v>
      </c>
      <c r="L18" s="7">
        <f>'Data Worksheet'!AI19</f>
        <v>0.11074568814699191</v>
      </c>
    </row>
    <row r="19" spans="1:12" x14ac:dyDescent="0.2">
      <c r="A19" s="6" t="s">
        <v>37</v>
      </c>
      <c r="B19" s="65">
        <f>'Data Worksheet'!D20</f>
        <v>53611862.599999994</v>
      </c>
      <c r="C19" s="67">
        <f>'Data Worksheet'!E20</f>
        <v>6756911.9500000002</v>
      </c>
      <c r="D19" s="67">
        <f>'Data Worksheet'!F20</f>
        <v>613470.40151549049</v>
      </c>
      <c r="E19" s="67">
        <f>'Data Worksheet'!G20</f>
        <v>60982244.951515488</v>
      </c>
      <c r="F19" s="15">
        <f>'Data Worksheet'!H20</f>
        <v>2.6864741092462261E-3</v>
      </c>
      <c r="G19" s="65">
        <f>'Data Worksheet'!AD20</f>
        <v>6074373.4568579998</v>
      </c>
      <c r="H19" s="42">
        <f>'Data Worksheet'!AE20</f>
        <v>2.3532456033465337E-3</v>
      </c>
      <c r="I19" s="39">
        <f>'Data Worksheet'!AF20</f>
        <v>0.11330278714953658</v>
      </c>
      <c r="J19" s="68">
        <f>'Data Worksheet'!AG20</f>
        <v>14099297.016858</v>
      </c>
      <c r="K19" s="42">
        <f>'Data Worksheet'!AH20</f>
        <v>3.0644275926884233E-3</v>
      </c>
      <c r="L19" s="7">
        <f>'Data Worksheet'!AI20</f>
        <v>0.23120331217828696</v>
      </c>
    </row>
    <row r="20" spans="1:12" x14ac:dyDescent="0.2">
      <c r="A20" s="70" t="s">
        <v>118</v>
      </c>
      <c r="B20" s="65">
        <f>'Data Worksheet'!D21</f>
        <v>14294026.879999999</v>
      </c>
      <c r="C20" s="67">
        <f>'Data Worksheet'!E21</f>
        <v>2277750.4900000002</v>
      </c>
      <c r="D20" s="67">
        <f>'Data Worksheet'!F21</f>
        <v>206800.46121548253</v>
      </c>
      <c r="E20" s="67">
        <f>'Data Worksheet'!G21</f>
        <v>16778577.831215482</v>
      </c>
      <c r="F20" s="15">
        <f>'Data Worksheet'!H21</f>
        <v>7.3915309233647537E-4</v>
      </c>
      <c r="G20" s="65">
        <f>'Data Worksheet'!AD21</f>
        <v>3889754.7324259998</v>
      </c>
      <c r="H20" s="42">
        <f>'Data Worksheet'!AE21</f>
        <v>1.5069123239111108E-3</v>
      </c>
      <c r="I20" s="39">
        <f>'Data Worksheet'!AF21</f>
        <v>0.27212448703790321</v>
      </c>
      <c r="J20" s="68">
        <f>'Data Worksheet'!AG21</f>
        <v>6705368.642426</v>
      </c>
      <c r="K20" s="42">
        <f>'Data Worksheet'!AH21</f>
        <v>1.4573859010438134E-3</v>
      </c>
      <c r="L20" s="7">
        <f>'Data Worksheet'!AI21</f>
        <v>0.3996386767626447</v>
      </c>
    </row>
    <row r="21" spans="1:12" x14ac:dyDescent="0.2">
      <c r="A21" s="6" t="s">
        <v>59</v>
      </c>
      <c r="B21" s="65">
        <f>'Data Worksheet'!D22</f>
        <v>4234217.13</v>
      </c>
      <c r="C21" s="67">
        <f>'Data Worksheet'!E22</f>
        <v>628206.4800000001</v>
      </c>
      <c r="D21" s="67">
        <f>'Data Worksheet'!F22</f>
        <v>57035.830031828817</v>
      </c>
      <c r="E21" s="67">
        <f>'Data Worksheet'!G22</f>
        <v>4919459.4400318293</v>
      </c>
      <c r="F21" s="15">
        <f>'Data Worksheet'!H22</f>
        <v>2.1671882410429386E-4</v>
      </c>
      <c r="G21" s="65">
        <f>'Data Worksheet'!AD22</f>
        <v>2554410.3919619997</v>
      </c>
      <c r="H21" s="42">
        <f>'Data Worksheet'!AE22</f>
        <v>9.8959260024433391E-4</v>
      </c>
      <c r="I21" s="39">
        <f>'Data Worksheet'!AF22</f>
        <v>0.60327808270947125</v>
      </c>
      <c r="J21" s="68">
        <f>'Data Worksheet'!AG22</f>
        <v>3455851.6019619997</v>
      </c>
      <c r="K21" s="42">
        <f>'Data Worksheet'!AH22</f>
        <v>7.5111595937205446E-4</v>
      </c>
      <c r="L21" s="7">
        <f>'Data Worksheet'!AI22</f>
        <v>0.70248604426742467</v>
      </c>
    </row>
    <row r="22" spans="1:12" x14ac:dyDescent="0.2">
      <c r="A22" s="6" t="s">
        <v>13</v>
      </c>
      <c r="B22" s="65">
        <f>'Data Worksheet'!D23</f>
        <v>993464256.66000009</v>
      </c>
      <c r="C22" s="67">
        <f>'Data Worksheet'!E23</f>
        <v>136737426.74000001</v>
      </c>
      <c r="D22" s="67">
        <f>'Data Worksheet'!F23</f>
        <v>12414600.738490129</v>
      </c>
      <c r="E22" s="67">
        <f>'Data Worksheet'!G23</f>
        <v>1142616284.1384902</v>
      </c>
      <c r="F22" s="15">
        <f>'Data Worksheet'!H23</f>
        <v>5.0336111216989554E-2</v>
      </c>
      <c r="G22" s="65">
        <f>'Data Worksheet'!AD23</f>
        <v>130832239.22403401</v>
      </c>
      <c r="H22" s="42">
        <f>'Data Worksheet'!AE23</f>
        <v>5.0685127267297229E-2</v>
      </c>
      <c r="I22" s="39">
        <f>'Data Worksheet'!AF23</f>
        <v>0.13169295054850635</v>
      </c>
      <c r="J22" s="68">
        <f>'Data Worksheet'!AG23</f>
        <v>286216021.81403399</v>
      </c>
      <c r="K22" s="42">
        <f>'Data Worksheet'!AH23</f>
        <v>6.2207943677456821E-2</v>
      </c>
      <c r="L22" s="7">
        <f>'Data Worksheet'!AI23</f>
        <v>0.25049181058174325</v>
      </c>
    </row>
    <row r="23" spans="1:12" x14ac:dyDescent="0.2">
      <c r="A23" s="6" t="s">
        <v>18</v>
      </c>
      <c r="B23" s="65">
        <f>'Data Worksheet'!D24</f>
        <v>299369058.63</v>
      </c>
      <c r="C23" s="67">
        <f>'Data Worksheet'!E24</f>
        <v>60735471.080000006</v>
      </c>
      <c r="D23" s="67">
        <f>'Data Worksheet'!F24</f>
        <v>5514266.5918090092</v>
      </c>
      <c r="E23" s="67">
        <f>'Data Worksheet'!G24</f>
        <v>365618796.30180901</v>
      </c>
      <c r="F23" s="15">
        <f>'Data Worksheet'!H24</f>
        <v>1.6106744363043823E-2</v>
      </c>
      <c r="G23" s="65">
        <f>'Data Worksheet'!AD24</f>
        <v>36036089.977694005</v>
      </c>
      <c r="H23" s="42">
        <f>'Data Worksheet'!AE24</f>
        <v>1.396057896408507E-2</v>
      </c>
      <c r="I23" s="39">
        <f>'Data Worksheet'!AF24</f>
        <v>0.12037346191555549</v>
      </c>
      <c r="J23" s="68">
        <f>'Data Worksheet'!AG24</f>
        <v>106166424.107694</v>
      </c>
      <c r="K23" s="42">
        <f>'Data Worksheet'!AH24</f>
        <v>2.3074861041914564E-2</v>
      </c>
      <c r="L23" s="7">
        <f>'Data Worksheet'!AI24</f>
        <v>0.29037463385787288</v>
      </c>
    </row>
    <row r="24" spans="1:12" x14ac:dyDescent="0.2">
      <c r="A24" s="6" t="s">
        <v>42</v>
      </c>
      <c r="B24" s="65">
        <f>'Data Worksheet'!D25</f>
        <v>53712210.319999993</v>
      </c>
      <c r="C24" s="67">
        <f>'Data Worksheet'!E25</f>
        <v>7980655.6399999987</v>
      </c>
      <c r="D24" s="67">
        <f>'Data Worksheet'!F25</f>
        <v>724575.96843890555</v>
      </c>
      <c r="E24" s="67">
        <f>'Data Worksheet'!G25</f>
        <v>62417441.928438902</v>
      </c>
      <c r="F24" s="15">
        <f>'Data Worksheet'!H25</f>
        <v>2.7496993893788065E-3</v>
      </c>
      <c r="G24" s="65">
        <f>'Data Worksheet'!AD25</f>
        <v>7807978.2115460001</v>
      </c>
      <c r="H24" s="42">
        <f>'Data Worksheet'!AE25</f>
        <v>3.0248535964810838E-3</v>
      </c>
      <c r="I24" s="39">
        <f>'Data Worksheet'!AF25</f>
        <v>0.14536691312885075</v>
      </c>
      <c r="J24" s="68">
        <f>'Data Worksheet'!AG25</f>
        <v>17839510.931545999</v>
      </c>
      <c r="K24" s="42">
        <f>'Data Worksheet'!AH25</f>
        <v>3.8773485992480315E-3</v>
      </c>
      <c r="L24" s="7">
        <f>'Data Worksheet'!AI25</f>
        <v>0.285809709279641</v>
      </c>
    </row>
    <row r="25" spans="1:12" x14ac:dyDescent="0.2">
      <c r="A25" s="6" t="s">
        <v>61</v>
      </c>
      <c r="B25" s="65">
        <f>'Data Worksheet'!D26</f>
        <v>10379246.09</v>
      </c>
      <c r="C25" s="67">
        <f>'Data Worksheet'!E26</f>
        <v>1647000.39</v>
      </c>
      <c r="D25" s="67">
        <f>'Data Worksheet'!F26</f>
        <v>149533.69202176289</v>
      </c>
      <c r="E25" s="67">
        <f>'Data Worksheet'!G26</f>
        <v>12175780.172021763</v>
      </c>
      <c r="F25" s="15">
        <f>'Data Worksheet'!H26</f>
        <v>5.3638429050974364E-4</v>
      </c>
      <c r="G25" s="65">
        <f>'Data Worksheet'!AD26</f>
        <v>1734471.4867419999</v>
      </c>
      <c r="H25" s="42">
        <f>'Data Worksheet'!AE26</f>
        <v>6.7194376988746816E-4</v>
      </c>
      <c r="I25" s="39">
        <f>'Data Worksheet'!AF26</f>
        <v>0.16710958307589371</v>
      </c>
      <c r="J25" s="68">
        <f>'Data Worksheet'!AG26</f>
        <v>3570403.9167419998</v>
      </c>
      <c r="K25" s="42">
        <f>'Data Worksheet'!AH26</f>
        <v>7.7601346126866962E-4</v>
      </c>
      <c r="L25" s="7">
        <f>'Data Worksheet'!AI26</f>
        <v>0.2932382045584469</v>
      </c>
    </row>
    <row r="26" spans="1:12" x14ac:dyDescent="0.2">
      <c r="A26" s="6" t="s">
        <v>39</v>
      </c>
      <c r="B26" s="65">
        <f>'Data Worksheet'!D27</f>
        <v>18913942.209999997</v>
      </c>
      <c r="C26" s="67">
        <f>'Data Worksheet'!E27</f>
        <v>3515733.62</v>
      </c>
      <c r="D26" s="67">
        <f>'Data Worksheet'!F27</f>
        <v>319198.84874079336</v>
      </c>
      <c r="E26" s="67">
        <f>'Data Worksheet'!G27</f>
        <v>22748874.678740792</v>
      </c>
      <c r="F26" s="15">
        <f>'Data Worksheet'!H27</f>
        <v>1.0021648577797303E-3</v>
      </c>
      <c r="G26" s="65">
        <f>'Data Worksheet'!AD27</f>
        <v>5926583.4733639993</v>
      </c>
      <c r="H26" s="42">
        <f>'Data Worksheet'!AE27</f>
        <v>2.2959909529128727E-3</v>
      </c>
      <c r="I26" s="39">
        <f>'Data Worksheet'!AF27</f>
        <v>0.31334469607454724</v>
      </c>
      <c r="J26" s="68">
        <f>'Data Worksheet'!AG27</f>
        <v>10751507.633363999</v>
      </c>
      <c r="K26" s="42">
        <f>'Data Worksheet'!AH27</f>
        <v>2.3367985379190962E-3</v>
      </c>
      <c r="L26" s="7">
        <f>'Data Worksheet'!AI27</f>
        <v>0.47261711997611316</v>
      </c>
    </row>
    <row r="27" spans="1:12" x14ac:dyDescent="0.2">
      <c r="A27" s="6" t="s">
        <v>60</v>
      </c>
      <c r="B27" s="65">
        <f>'Data Worksheet'!D28</f>
        <v>4039501.8800000008</v>
      </c>
      <c r="C27" s="67">
        <f>'Data Worksheet'!E28</f>
        <v>590524.79999999993</v>
      </c>
      <c r="D27" s="67">
        <f>'Data Worksheet'!F28</f>
        <v>53614.652498299118</v>
      </c>
      <c r="E27" s="67">
        <f>'Data Worksheet'!G28</f>
        <v>4683641.3324982999</v>
      </c>
      <c r="F27" s="15">
        <f>'Data Worksheet'!H28</f>
        <v>2.0633023901884883E-4</v>
      </c>
      <c r="G27" s="65">
        <f>'Data Worksheet'!AD28</f>
        <v>2546249.2744399998</v>
      </c>
      <c r="H27" s="42">
        <f>'Data Worksheet'!AE28</f>
        <v>9.8643093854153588E-4</v>
      </c>
      <c r="I27" s="39">
        <f>'Data Worksheet'!AF28</f>
        <v>0.63033744013011805</v>
      </c>
      <c r="J27" s="68">
        <f>'Data Worksheet'!AG28</f>
        <v>3427511.2844399996</v>
      </c>
      <c r="K27" s="42">
        <f>'Data Worksheet'!AH28</f>
        <v>7.4495630113546798E-4</v>
      </c>
      <c r="L27" s="7">
        <f>'Data Worksheet'!AI28</f>
        <v>0.73180481619239013</v>
      </c>
    </row>
    <row r="28" spans="1:12" x14ac:dyDescent="0.2">
      <c r="A28" s="6" t="s">
        <v>62</v>
      </c>
      <c r="B28" s="65">
        <f>'Data Worksheet'!D29</f>
        <v>2485974.9600000004</v>
      </c>
      <c r="C28" s="67">
        <f>'Data Worksheet'!E29</f>
        <v>315532.71000000002</v>
      </c>
      <c r="D28" s="67">
        <f>'Data Worksheet'!F29</f>
        <v>28647.698790121252</v>
      </c>
      <c r="E28" s="67">
        <f>'Data Worksheet'!G29</f>
        <v>2830155.3687901217</v>
      </c>
      <c r="F28" s="15">
        <f>'Data Worksheet'!H29</f>
        <v>1.2467791452157616E-4</v>
      </c>
      <c r="G28" s="65">
        <f>'Data Worksheet'!AD29</f>
        <v>2132044.8540960001</v>
      </c>
      <c r="H28" s="42">
        <f>'Data Worksheet'!AE29</f>
        <v>8.2596587362842168E-4</v>
      </c>
      <c r="I28" s="39">
        <f>'Data Worksheet'!AF29</f>
        <v>0.8576292554837317</v>
      </c>
      <c r="J28" s="68">
        <f>'Data Worksheet'!AG29</f>
        <v>2662665.754096</v>
      </c>
      <c r="K28" s="42">
        <f>'Data Worksheet'!AH29</f>
        <v>5.7872008776056337E-4</v>
      </c>
      <c r="L28" s="7">
        <f>'Data Worksheet'!AI29</f>
        <v>0.94081963960666837</v>
      </c>
    </row>
    <row r="29" spans="1:12" x14ac:dyDescent="0.2">
      <c r="A29" s="6" t="s">
        <v>54</v>
      </c>
      <c r="B29" s="65">
        <f>'Data Worksheet'!D30</f>
        <v>8467749.120000001</v>
      </c>
      <c r="C29" s="67">
        <f>'Data Worksheet'!E30</f>
        <v>1313532.2899999998</v>
      </c>
      <c r="D29" s="67">
        <f>'Data Worksheet'!F30</f>
        <v>119257.61165940037</v>
      </c>
      <c r="E29" s="67">
        <f>'Data Worksheet'!G30</f>
        <v>9900539.0216594003</v>
      </c>
      <c r="F29" s="15">
        <f>'Data Worksheet'!H30</f>
        <v>4.3615222382213984E-4</v>
      </c>
      <c r="G29" s="65">
        <f>'Data Worksheet'!AD30</f>
        <v>2050507.5724759996</v>
      </c>
      <c r="H29" s="42">
        <f>'Data Worksheet'!AE30</f>
        <v>7.9437788338648752E-4</v>
      </c>
      <c r="I29" s="39">
        <f>'Data Worksheet'!AF30</f>
        <v>0.242154974529524</v>
      </c>
      <c r="J29" s="68">
        <f>'Data Worksheet'!AG30</f>
        <v>3614478.5524759996</v>
      </c>
      <c r="K29" s="42">
        <f>'Data Worksheet'!AH30</f>
        <v>7.855929126214193E-4</v>
      </c>
      <c r="L29" s="7">
        <f>'Data Worksheet'!AI30</f>
        <v>0.36507896636421594</v>
      </c>
    </row>
    <row r="30" spans="1:12" x14ac:dyDescent="0.2">
      <c r="A30" s="6" t="s">
        <v>56</v>
      </c>
      <c r="B30" s="65">
        <f>'Data Worksheet'!D31</f>
        <v>5101556.4499999993</v>
      </c>
      <c r="C30" s="67">
        <f>'Data Worksheet'!E31</f>
        <v>685499.67999999993</v>
      </c>
      <c r="D30" s="67">
        <f>'Data Worksheet'!F31</f>
        <v>62237.567551600288</v>
      </c>
      <c r="E30" s="67">
        <f>'Data Worksheet'!G31</f>
        <v>5849293.6975515997</v>
      </c>
      <c r="F30" s="15">
        <f>'Data Worksheet'!H31</f>
        <v>2.5768116749954093E-4</v>
      </c>
      <c r="G30" s="65">
        <f>'Data Worksheet'!AD31</f>
        <v>2192758.5867619999</v>
      </c>
      <c r="H30" s="42">
        <f>'Data Worksheet'!AE31</f>
        <v>8.494867067602264E-4</v>
      </c>
      <c r="I30" s="39">
        <f>'Data Worksheet'!AF31</f>
        <v>0.42982148845221546</v>
      </c>
      <c r="J30" s="68">
        <f>'Data Worksheet'!AG31</f>
        <v>3116724.6567619997</v>
      </c>
      <c r="K30" s="42">
        <f>'Data Worksheet'!AH31</f>
        <v>6.774080314482405E-4</v>
      </c>
      <c r="L30" s="7">
        <f>'Data Worksheet'!AI31</f>
        <v>0.5328377780152499</v>
      </c>
    </row>
    <row r="31" spans="1:12" x14ac:dyDescent="0.2">
      <c r="A31" s="6" t="s">
        <v>48</v>
      </c>
      <c r="B31" s="65">
        <f>'Data Worksheet'!D32</f>
        <v>10055473.92</v>
      </c>
      <c r="C31" s="67">
        <f>'Data Worksheet'!E32</f>
        <v>1421691.96</v>
      </c>
      <c r="D31" s="67">
        <f>'Data Worksheet'!F32</f>
        <v>129077.59402319054</v>
      </c>
      <c r="E31" s="67">
        <f>'Data Worksheet'!G32</f>
        <v>11606243.474023189</v>
      </c>
      <c r="F31" s="15">
        <f>'Data Worksheet'!H32</f>
        <v>5.1129427300292281E-4</v>
      </c>
      <c r="G31" s="65">
        <f>'Data Worksheet'!AD32</f>
        <v>3564174.8545959997</v>
      </c>
      <c r="H31" s="42">
        <f>'Data Worksheet'!AE32</f>
        <v>1.3807808929934841E-3</v>
      </c>
      <c r="I31" s="39">
        <f>'Data Worksheet'!AF32</f>
        <v>0.35445120567683791</v>
      </c>
      <c r="J31" s="68">
        <f>'Data Worksheet'!AG32</f>
        <v>5465087.4545959998</v>
      </c>
      <c r="K31" s="42">
        <f>'Data Worksheet'!AH32</f>
        <v>1.1878155891244171E-3</v>
      </c>
      <c r="L31" s="7">
        <f>'Data Worksheet'!AI32</f>
        <v>0.47087478966194574</v>
      </c>
    </row>
    <row r="32" spans="1:12" x14ac:dyDescent="0.2">
      <c r="A32" s="6" t="s">
        <v>46</v>
      </c>
      <c r="B32" s="65">
        <f>'Data Worksheet'!D33</f>
        <v>20420115.490000002</v>
      </c>
      <c r="C32" s="67">
        <f>'Data Worksheet'!E33</f>
        <v>2568160.77</v>
      </c>
      <c r="D32" s="67">
        <f>'Data Worksheet'!F33</f>
        <v>233167.256046341</v>
      </c>
      <c r="E32" s="67">
        <f>'Data Worksheet'!G33</f>
        <v>23221443.516046342</v>
      </c>
      <c r="F32" s="15">
        <f>'Data Worksheet'!H33</f>
        <v>1.0229831131140052E-3</v>
      </c>
      <c r="G32" s="65">
        <f>'Data Worksheet'!AD33</f>
        <v>4973687.9636939997</v>
      </c>
      <c r="H32" s="42">
        <f>'Data Worksheet'!AE33</f>
        <v>1.9268340045451521E-3</v>
      </c>
      <c r="I32" s="39">
        <f>'Data Worksheet'!AF33</f>
        <v>0.2435680623907186</v>
      </c>
      <c r="J32" s="68">
        <f>'Data Worksheet'!AG33</f>
        <v>8154958.4236939996</v>
      </c>
      <c r="K32" s="42">
        <f>'Data Worksheet'!AH33</f>
        <v>1.7724486249856885E-3</v>
      </c>
      <c r="L32" s="7">
        <f>'Data Worksheet'!AI33</f>
        <v>0.35118223456086223</v>
      </c>
    </row>
    <row r="33" spans="1:12" x14ac:dyDescent="0.2">
      <c r="A33" s="6" t="s">
        <v>29</v>
      </c>
      <c r="B33" s="65">
        <f>'Data Worksheet'!D34</f>
        <v>98203183.290000007</v>
      </c>
      <c r="C33" s="67">
        <f>'Data Worksheet'!E34</f>
        <v>4780392.03</v>
      </c>
      <c r="D33" s="67">
        <f>'Data Worksheet'!F34</f>
        <v>434019.12585904734</v>
      </c>
      <c r="E33" s="67">
        <f>'Data Worksheet'!G34</f>
        <v>103417594.44585906</v>
      </c>
      <c r="F33" s="15">
        <f>'Data Worksheet'!H34</f>
        <v>4.5558947549441155E-3</v>
      </c>
      <c r="G33" s="65">
        <f>'Data Worksheet'!AD34</f>
        <v>13738611.757470001</v>
      </c>
      <c r="H33" s="42">
        <f>'Data Worksheet'!AE34</f>
        <v>5.3224135697238304E-3</v>
      </c>
      <c r="I33" s="39">
        <f>'Data Worksheet'!AF34</f>
        <v>0.13989986166638854</v>
      </c>
      <c r="J33" s="68">
        <f>'Data Worksheet'!AG34</f>
        <v>19819529.837470002</v>
      </c>
      <c r="K33" s="42">
        <f>'Data Worksheet'!AH34</f>
        <v>4.3076980388054385E-3</v>
      </c>
      <c r="L33" s="7">
        <f>'Data Worksheet'!AI34</f>
        <v>0.19164562803523608</v>
      </c>
    </row>
    <row r="34" spans="1:12" x14ac:dyDescent="0.2">
      <c r="A34" s="6" t="s">
        <v>35</v>
      </c>
      <c r="B34" s="65">
        <f>'Data Worksheet'!D35</f>
        <v>60591215.870000012</v>
      </c>
      <c r="C34" s="67">
        <f>'Data Worksheet'!E35</f>
        <v>8620143.1699999999</v>
      </c>
      <c r="D34" s="67">
        <f>'Data Worksheet'!F35</f>
        <v>782636.0223061532</v>
      </c>
      <c r="E34" s="67">
        <f>'Data Worksheet'!G35</f>
        <v>69993995.062306166</v>
      </c>
      <c r="F34" s="15">
        <f>'Data Worksheet'!H35</f>
        <v>3.0834721759931002E-3</v>
      </c>
      <c r="G34" s="65">
        <f>'Data Worksheet'!AD35</f>
        <v>9143643.2305580005</v>
      </c>
      <c r="H34" s="42">
        <f>'Data Worksheet'!AE35</f>
        <v>3.5422975527767118E-3</v>
      </c>
      <c r="I34" s="39">
        <f>'Data Worksheet'!AF35</f>
        <v>0.15090707620351965</v>
      </c>
      <c r="J34" s="68">
        <f>'Data Worksheet'!AG35</f>
        <v>19699844.570558</v>
      </c>
      <c r="K34" s="42">
        <f>'Data Worksheet'!AH35</f>
        <v>4.2816849096455317E-3</v>
      </c>
      <c r="L34" s="7">
        <f>'Data Worksheet'!AI35</f>
        <v>0.28145049518922155</v>
      </c>
    </row>
    <row r="35" spans="1:12" x14ac:dyDescent="0.2">
      <c r="A35" s="6" t="s">
        <v>10</v>
      </c>
      <c r="B35" s="65">
        <f>'Data Worksheet'!D36</f>
        <v>1415496911.1200001</v>
      </c>
      <c r="C35" s="67">
        <f>'Data Worksheet'!E36</f>
        <v>193864621.62</v>
      </c>
      <c r="D35" s="67">
        <f>'Data Worksheet'!F36</f>
        <v>17601266.39875336</v>
      </c>
      <c r="E35" s="67">
        <f>'Data Worksheet'!G36</f>
        <v>1626962799.1387537</v>
      </c>
      <c r="F35" s="15">
        <f>'Data Worksheet'!H36</f>
        <v>7.1673213081415263E-2</v>
      </c>
      <c r="G35" s="65">
        <f>'Data Worksheet'!AD36</f>
        <v>167867816.10382998</v>
      </c>
      <c r="H35" s="42">
        <f>'Data Worksheet'!AE36</f>
        <v>6.503291294079501E-2</v>
      </c>
      <c r="I35" s="39">
        <f>'Data Worksheet'!AF36</f>
        <v>0.11859285229453873</v>
      </c>
      <c r="J35" s="68">
        <f>'Data Worksheet'!AG36</f>
        <v>387562017.35382998</v>
      </c>
      <c r="K35" s="42">
        <f>'Data Worksheet'!AH36</f>
        <v>8.4235103242170928E-2</v>
      </c>
      <c r="L35" s="7">
        <f>'Data Worksheet'!AI36</f>
        <v>0.23821197236899896</v>
      </c>
    </row>
    <row r="36" spans="1:12" x14ac:dyDescent="0.2">
      <c r="A36" s="6" t="s">
        <v>53</v>
      </c>
      <c r="B36" s="65">
        <f>'Data Worksheet'!D37</f>
        <v>4694788.17</v>
      </c>
      <c r="C36" s="67">
        <f>'Data Worksheet'!E37</f>
        <v>762419.06</v>
      </c>
      <c r="D36" s="67">
        <f>'Data Worksheet'!F37</f>
        <v>69221.19606150304</v>
      </c>
      <c r="E36" s="67">
        <f>'Data Worksheet'!G37</f>
        <v>5526428.4260615036</v>
      </c>
      <c r="F36" s="15">
        <f>'Data Worksheet'!H37</f>
        <v>2.4345786048087499E-4</v>
      </c>
      <c r="G36" s="65">
        <f>'Data Worksheet'!AD37</f>
        <v>3002912.7776100002</v>
      </c>
      <c r="H36" s="42">
        <f>'Data Worksheet'!AE37</f>
        <v>1.1633448850869781E-3</v>
      </c>
      <c r="I36" s="39">
        <f>'Data Worksheet'!AF37</f>
        <v>0.63962689452078092</v>
      </c>
      <c r="J36" s="68">
        <f>'Data Worksheet'!AG37</f>
        <v>4114969.8976100003</v>
      </c>
      <c r="K36" s="42">
        <f>'Data Worksheet'!AH37</f>
        <v>8.943727678224669E-4</v>
      </c>
      <c r="L36" s="7">
        <f>'Data Worksheet'!AI37</f>
        <v>0.74459842421999822</v>
      </c>
    </row>
    <row r="37" spans="1:12" x14ac:dyDescent="0.2">
      <c r="A37" s="6" t="s">
        <v>33</v>
      </c>
      <c r="B37" s="65">
        <f>'Data Worksheet'!D38</f>
        <v>132275501.11000001</v>
      </c>
      <c r="C37" s="67">
        <f>'Data Worksheet'!E38</f>
        <v>19091333.82</v>
      </c>
      <c r="D37" s="67">
        <f>'Data Worksheet'!F38</f>
        <v>1733331.484957661</v>
      </c>
      <c r="E37" s="67">
        <f>'Data Worksheet'!G38</f>
        <v>153100166.41495767</v>
      </c>
      <c r="F37" s="15">
        <f>'Data Worksheet'!H38</f>
        <v>6.7445800580493561E-3</v>
      </c>
      <c r="G37" s="65">
        <f>'Data Worksheet'!AD38</f>
        <v>15561255.047716001</v>
      </c>
      <c r="H37" s="42">
        <f>'Data Worksheet'!AE38</f>
        <v>6.0285155800304264E-3</v>
      </c>
      <c r="I37" s="39">
        <f>'Data Worksheet'!AF38</f>
        <v>0.11764276012664882</v>
      </c>
      <c r="J37" s="68">
        <f>'Data Worksheet'!AG38</f>
        <v>37523515.477715999</v>
      </c>
      <c r="K37" s="42">
        <f>'Data Worksheet'!AH38</f>
        <v>8.1555907409495004E-3</v>
      </c>
      <c r="L37" s="7">
        <f>'Data Worksheet'!AI38</f>
        <v>0.24509127818981916</v>
      </c>
    </row>
    <row r="38" spans="1:12" x14ac:dyDescent="0.2">
      <c r="A38" s="6" t="s">
        <v>40</v>
      </c>
      <c r="B38" s="65">
        <f>'Data Worksheet'!D39</f>
        <v>26887004.579999998</v>
      </c>
      <c r="C38" s="67">
        <f>'Data Worksheet'!E39</f>
        <v>5457915.4000000004</v>
      </c>
      <c r="D38" s="67">
        <f>'Data Worksheet'!F39</f>
        <v>495532.51198953082</v>
      </c>
      <c r="E38" s="67">
        <f>'Data Worksheet'!G39</f>
        <v>32840452.491989527</v>
      </c>
      <c r="F38" s="15">
        <f>'Data Worksheet'!H39</f>
        <v>1.446732986393084E-3</v>
      </c>
      <c r="G38" s="65">
        <f>'Data Worksheet'!AD39</f>
        <v>5912182.4470240008</v>
      </c>
      <c r="H38" s="42">
        <f>'Data Worksheet'!AE39</f>
        <v>2.2904119162996369E-3</v>
      </c>
      <c r="I38" s="39">
        <f>'Data Worksheet'!AF39</f>
        <v>0.2198899631765526</v>
      </c>
      <c r="J38" s="68">
        <f>'Data Worksheet'!AG39</f>
        <v>12590309.677023999</v>
      </c>
      <c r="K38" s="42">
        <f>'Data Worksheet'!AH39</f>
        <v>2.7364550394699291E-3</v>
      </c>
      <c r="L38" s="7">
        <f>'Data Worksheet'!AI39</f>
        <v>0.38337808165387</v>
      </c>
    </row>
    <row r="39" spans="1:12" x14ac:dyDescent="0.2">
      <c r="A39" s="6" t="s">
        <v>55</v>
      </c>
      <c r="B39" s="65">
        <f>'Data Worksheet'!D40</f>
        <v>14384704.789999999</v>
      </c>
      <c r="C39" s="67">
        <f>'Data Worksheet'!E40</f>
        <v>709953.17999999993</v>
      </c>
      <c r="D39" s="67">
        <f>'Data Worksheet'!F40</f>
        <v>64457.738329977685</v>
      </c>
      <c r="E39" s="67">
        <f>'Data Worksheet'!G40</f>
        <v>15159115.708329976</v>
      </c>
      <c r="F39" s="15">
        <f>'Data Worksheet'!H40</f>
        <v>6.6781030940849591E-4</v>
      </c>
      <c r="G39" s="65">
        <f>'Data Worksheet'!AD40</f>
        <v>2514699.0620919997</v>
      </c>
      <c r="H39" s="42">
        <f>'Data Worksheet'!AE40</f>
        <v>9.7420821318230444E-4</v>
      </c>
      <c r="I39" s="39">
        <f>'Data Worksheet'!AF40</f>
        <v>0.17481756482344882</v>
      </c>
      <c r="J39" s="68">
        <f>'Data Worksheet'!AG40</f>
        <v>3477324.5020919996</v>
      </c>
      <c r="K39" s="42">
        <f>'Data Worksheet'!AH40</f>
        <v>7.5578301103957637E-4</v>
      </c>
      <c r="L39" s="7">
        <f>'Data Worksheet'!AI40</f>
        <v>0.22938834751298853</v>
      </c>
    </row>
    <row r="40" spans="1:12" x14ac:dyDescent="0.2">
      <c r="A40" s="6" t="s">
        <v>64</v>
      </c>
      <c r="B40" s="65">
        <f>'Data Worksheet'!D41</f>
        <v>1851923.1900000002</v>
      </c>
      <c r="C40" s="67">
        <f>'Data Worksheet'!E41</f>
        <v>259015.55000000002</v>
      </c>
      <c r="D40" s="67">
        <f>'Data Worksheet'!F41</f>
        <v>23516.419132449344</v>
      </c>
      <c r="E40" s="67">
        <f>'Data Worksheet'!G41</f>
        <v>2134455.1591324494</v>
      </c>
      <c r="F40" s="15">
        <f>'Data Worksheet'!H41</f>
        <v>9.4029967688387921E-5</v>
      </c>
      <c r="G40" s="65">
        <f>'Data Worksheet'!AD41</f>
        <v>1765534.8611860001</v>
      </c>
      <c r="H40" s="42">
        <f>'Data Worksheet'!AE41</f>
        <v>6.839778915717253E-4</v>
      </c>
      <c r="I40" s="39">
        <f>'Data Worksheet'!AF41</f>
        <v>0.95335209943885413</v>
      </c>
      <c r="J40" s="68">
        <f>'Data Worksheet'!AG41</f>
        <v>2153483.011186</v>
      </c>
      <c r="K40" s="42">
        <f>'Data Worksheet'!AH41</f>
        <v>4.6805119091921559E-4</v>
      </c>
      <c r="L40" s="7">
        <f>'Data Worksheet'!AI41</f>
        <v>1.0089146178462163</v>
      </c>
    </row>
    <row r="41" spans="1:12" x14ac:dyDescent="0.2">
      <c r="A41" s="6" t="s">
        <v>23</v>
      </c>
      <c r="B41" s="65">
        <f>'Data Worksheet'!D42</f>
        <v>245688412.27000001</v>
      </c>
      <c r="C41" s="67">
        <f>'Data Worksheet'!E42</f>
        <v>33206412.229999997</v>
      </c>
      <c r="D41" s="67">
        <f>'Data Worksheet'!F42</f>
        <v>3014861.1073179655</v>
      </c>
      <c r="E41" s="67">
        <f>'Data Worksheet'!G42</f>
        <v>281909685.60731798</v>
      </c>
      <c r="F41" s="15">
        <f>'Data Worksheet'!H42</f>
        <v>1.2419074964064311E-2</v>
      </c>
      <c r="G41" s="65">
        <f>'Data Worksheet'!AD42</f>
        <v>31039680.986084003</v>
      </c>
      <c r="H41" s="42">
        <f>'Data Worksheet'!AE42</f>
        <v>1.2024942708669668E-2</v>
      </c>
      <c r="I41" s="39">
        <f>'Data Worksheet'!AF42</f>
        <v>0.12633758629191211</v>
      </c>
      <c r="J41" s="68">
        <f>'Data Worksheet'!AG42</f>
        <v>70208202.636084005</v>
      </c>
      <c r="K41" s="42">
        <f>'Data Worksheet'!AH42</f>
        <v>1.5259480889992714E-2</v>
      </c>
      <c r="L41" s="7">
        <f>'Data Worksheet'!AI42</f>
        <v>0.24904501767945464</v>
      </c>
    </row>
    <row r="42" spans="1:12" x14ac:dyDescent="0.2">
      <c r="A42" s="6" t="s">
        <v>2</v>
      </c>
      <c r="B42" s="65">
        <f>'Data Worksheet'!D43</f>
        <v>773990485.30000007</v>
      </c>
      <c r="C42" s="67">
        <f>'Data Worksheet'!E43</f>
        <v>2751573.95</v>
      </c>
      <c r="D42" s="67">
        <f>'Data Worksheet'!F43</f>
        <v>249819.62002717296</v>
      </c>
      <c r="E42" s="67">
        <f>'Data Worksheet'!G43</f>
        <v>776991878.8700273</v>
      </c>
      <c r="F42" s="15">
        <f>'Data Worksheet'!H43</f>
        <v>3.4229119759997199E-2</v>
      </c>
      <c r="G42" s="65">
        <f>'Data Worksheet'!AD43</f>
        <v>89449248.187375993</v>
      </c>
      <c r="H42" s="42">
        <f>'Data Worksheet'!AE43</f>
        <v>3.4653129497980453E-2</v>
      </c>
      <c r="I42" s="39">
        <f>'Data Worksheet'!AF43</f>
        <v>0.11556892479460559</v>
      </c>
      <c r="J42" s="68">
        <f>'Data Worksheet'!AG43</f>
        <v>89449248.187375993</v>
      </c>
      <c r="K42" s="42">
        <f>'Data Worksheet'!AH43</f>
        <v>1.9441447609968496E-2</v>
      </c>
      <c r="L42" s="7">
        <f>'Data Worksheet'!AI43</f>
        <v>0.11512250078786058</v>
      </c>
    </row>
    <row r="43" spans="1:12" x14ac:dyDescent="0.2">
      <c r="A43" s="6" t="s">
        <v>21</v>
      </c>
      <c r="B43" s="65">
        <f>'Data Worksheet'!D44</f>
        <v>239069827.51999998</v>
      </c>
      <c r="C43" s="67">
        <f>'Data Worksheet'!E44</f>
        <v>51413070.730000004</v>
      </c>
      <c r="D43" s="67">
        <f>'Data Worksheet'!F44</f>
        <v>4667871.5628190795</v>
      </c>
      <c r="E43" s="67">
        <f>'Data Worksheet'!G44</f>
        <v>295150769.81281906</v>
      </c>
      <c r="F43" s="15">
        <f>'Data Worksheet'!H44</f>
        <v>1.3002389499708408E-2</v>
      </c>
      <c r="G43" s="65">
        <f>'Data Worksheet'!AD44</f>
        <v>31129532.669339996</v>
      </c>
      <c r="H43" s="42">
        <f>'Data Worksheet'!AE44</f>
        <v>1.2059751743721132E-2</v>
      </c>
      <c r="I43" s="39">
        <f>'Data Worksheet'!AF44</f>
        <v>0.13021104750968951</v>
      </c>
      <c r="J43" s="68">
        <f>'Data Worksheet'!AG44</f>
        <v>90867210.399339989</v>
      </c>
      <c r="K43" s="42">
        <f>'Data Worksheet'!AH44</f>
        <v>1.9749636204232205E-2</v>
      </c>
      <c r="L43" s="7">
        <f>'Data Worksheet'!AI44</f>
        <v>0.30786709605049256</v>
      </c>
    </row>
    <row r="44" spans="1:12" x14ac:dyDescent="0.2">
      <c r="A44" s="6" t="s">
        <v>45</v>
      </c>
      <c r="B44" s="65">
        <f>'Data Worksheet'!D45</f>
        <v>19593688.659999996</v>
      </c>
      <c r="C44" s="67">
        <f>'Data Worksheet'!E45</f>
        <v>2723220.91</v>
      </c>
      <c r="D44" s="67">
        <f>'Data Worksheet'!F45</f>
        <v>247245.40403002876</v>
      </c>
      <c r="E44" s="67">
        <f>'Data Worksheet'!G45</f>
        <v>22564154.974030025</v>
      </c>
      <c r="F44" s="15">
        <f>'Data Worksheet'!H45</f>
        <v>9.9402733013430463E-4</v>
      </c>
      <c r="G44" s="65">
        <f>'Data Worksheet'!AD45</f>
        <v>4397711.2589880005</v>
      </c>
      <c r="H44" s="42">
        <f>'Data Worksheet'!AE45</f>
        <v>1.7036974691302695E-3</v>
      </c>
      <c r="I44" s="39">
        <f>'Data Worksheet'!AF45</f>
        <v>0.2244452964063787</v>
      </c>
      <c r="J44" s="68">
        <f>'Data Worksheet'!AG45</f>
        <v>7873718.6889880002</v>
      </c>
      <c r="K44" s="42">
        <f>'Data Worksheet'!AH45</f>
        <v>1.7113222580354094E-3</v>
      </c>
      <c r="L44" s="7">
        <f>'Data Worksheet'!AI45</f>
        <v>0.34894808593763749</v>
      </c>
    </row>
    <row r="45" spans="1:12" x14ac:dyDescent="0.2">
      <c r="A45" s="6" t="s">
        <v>63</v>
      </c>
      <c r="B45" s="65">
        <f>'Data Worksheet'!D46</f>
        <v>1527511.82</v>
      </c>
      <c r="C45" s="67">
        <f>'Data Worksheet'!E46</f>
        <v>320629.36000000004</v>
      </c>
      <c r="D45" s="67">
        <f>'Data Worksheet'!F46</f>
        <v>29110.431462238426</v>
      </c>
      <c r="E45" s="67">
        <f>'Data Worksheet'!G46</f>
        <v>1877251.6114622387</v>
      </c>
      <c r="F45" s="15">
        <f>'Data Worksheet'!H46</f>
        <v>8.2699281647366293E-5</v>
      </c>
      <c r="G45" s="65">
        <f>'Data Worksheet'!AD46</f>
        <v>1625470.9283160002</v>
      </c>
      <c r="H45" s="42">
        <f>'Data Worksheet'!AE46</f>
        <v>6.2971635553764663E-4</v>
      </c>
      <c r="I45" s="39">
        <f>'Data Worksheet'!AF46</f>
        <v>1.064129852897636</v>
      </c>
      <c r="J45" s="68">
        <f>'Data Worksheet'!AG46</f>
        <v>2143274.8483160003</v>
      </c>
      <c r="K45" s="42">
        <f>'Data Worksheet'!AH46</f>
        <v>4.6583248626095631E-4</v>
      </c>
      <c r="L45" s="7">
        <f>'Data Worksheet'!AI46</f>
        <v>1.1417088871994892</v>
      </c>
    </row>
    <row r="46" spans="1:12" x14ac:dyDescent="0.2">
      <c r="A46" s="6" t="s">
        <v>3</v>
      </c>
      <c r="B46" s="65">
        <f>'Data Worksheet'!D47</f>
        <v>5841163.580000001</v>
      </c>
      <c r="C46" s="67">
        <f>'Data Worksheet'!E47</f>
        <v>1265218.76</v>
      </c>
      <c r="D46" s="67">
        <f>'Data Worksheet'!F47</f>
        <v>114871.15215437004</v>
      </c>
      <c r="E46" s="67">
        <f>'Data Worksheet'!G47</f>
        <v>7221253.492154371</v>
      </c>
      <c r="F46" s="15">
        <f>'Data Worksheet'!H47</f>
        <v>3.1812063590641072E-4</v>
      </c>
      <c r="G46" s="65">
        <f>'Data Worksheet'!AD47</f>
        <v>2869244.6313800002</v>
      </c>
      <c r="H46" s="42">
        <f>'Data Worksheet'!AE47</f>
        <v>1.1115611118867816E-3</v>
      </c>
      <c r="I46" s="39">
        <f>'Data Worksheet'!AF47</f>
        <v>0.49121114176706548</v>
      </c>
      <c r="J46" s="68">
        <f>'Data Worksheet'!AG47</f>
        <v>4648674.68138</v>
      </c>
      <c r="K46" s="42">
        <f>'Data Worksheet'!AH47</f>
        <v>1.0103714352580908E-3</v>
      </c>
      <c r="L46" s="7">
        <f>'Data Worksheet'!AI47</f>
        <v>0.64374899543834263</v>
      </c>
    </row>
    <row r="47" spans="1:12" x14ac:dyDescent="0.2">
      <c r="A47" s="6" t="s">
        <v>19</v>
      </c>
      <c r="B47" s="65">
        <f>'Data Worksheet'!D48</f>
        <v>314548455.21000004</v>
      </c>
      <c r="C47" s="67">
        <f>'Data Worksheet'!E48</f>
        <v>24785748.570000004</v>
      </c>
      <c r="D47" s="67">
        <f>'Data Worksheet'!F48</f>
        <v>2250336.1357402178</v>
      </c>
      <c r="E47" s="67">
        <f>'Data Worksheet'!G48</f>
        <v>341584539.91574025</v>
      </c>
      <c r="F47" s="15">
        <f>'Data Worksheet'!H48</f>
        <v>1.504795409437637E-2</v>
      </c>
      <c r="G47" s="65">
        <f>'Data Worksheet'!AD48</f>
        <v>38499885.005617999</v>
      </c>
      <c r="H47" s="42">
        <f>'Data Worksheet'!AE48</f>
        <v>1.4915066675153165E-2</v>
      </c>
      <c r="I47" s="39">
        <f>'Data Worksheet'!AF48</f>
        <v>0.12239731070977461</v>
      </c>
      <c r="J47" s="68">
        <f>'Data Worksheet'!AG48</f>
        <v>66625514.145617999</v>
      </c>
      <c r="K47" s="42">
        <f>'Data Worksheet'!AH48</f>
        <v>1.4480797424209687E-2</v>
      </c>
      <c r="L47" s="7">
        <f>'Data Worksheet'!AI48</f>
        <v>0.195048388788476</v>
      </c>
    </row>
    <row r="48" spans="1:12" x14ac:dyDescent="0.2">
      <c r="A48" s="6" t="s">
        <v>20</v>
      </c>
      <c r="B48" s="65">
        <f>'Data Worksheet'!D49</f>
        <v>260160051.04999995</v>
      </c>
      <c r="C48" s="67">
        <f>'Data Worksheet'!E49</f>
        <v>2232505.86</v>
      </c>
      <c r="D48" s="67">
        <f>'Data Worksheet'!F49</f>
        <v>202692.63184935914</v>
      </c>
      <c r="E48" s="67">
        <f>'Data Worksheet'!G49</f>
        <v>262595249.54184932</v>
      </c>
      <c r="F48" s="15">
        <f>'Data Worksheet'!H49</f>
        <v>1.1568208741185391E-2</v>
      </c>
      <c r="G48" s="65">
        <f>'Data Worksheet'!AD49</f>
        <v>32714516.809468001</v>
      </c>
      <c r="H48" s="42">
        <f>'Data Worksheet'!AE49</f>
        <v>1.267378329538992E-2</v>
      </c>
      <c r="I48" s="39">
        <f>'Data Worksheet'!AF49</f>
        <v>0.12574765678832306</v>
      </c>
      <c r="J48" s="68">
        <f>'Data Worksheet'!AG49</f>
        <v>32714516.809468001</v>
      </c>
      <c r="K48" s="42">
        <f>'Data Worksheet'!AH49</f>
        <v>7.1103735081640106E-3</v>
      </c>
      <c r="L48" s="7">
        <f>'Data Worksheet'!AI49</f>
        <v>0.12458152562373125</v>
      </c>
    </row>
    <row r="49" spans="1:12" x14ac:dyDescent="0.2">
      <c r="A49" s="6" t="s">
        <v>30</v>
      </c>
      <c r="B49" s="65">
        <f>'Data Worksheet'!D50</f>
        <v>179998085.15999997</v>
      </c>
      <c r="C49" s="67">
        <f>'Data Worksheet'!E50</f>
        <v>1236399.7599999998</v>
      </c>
      <c r="D49" s="67">
        <f>'Data Worksheet'!F50</f>
        <v>112254.63093401062</v>
      </c>
      <c r="E49" s="67">
        <f>'Data Worksheet'!G50</f>
        <v>181346739.55093396</v>
      </c>
      <c r="F49" s="15">
        <f>'Data Worksheet'!H50</f>
        <v>7.9889371240291721E-3</v>
      </c>
      <c r="G49" s="65">
        <f>'Data Worksheet'!AD50</f>
        <v>20954552.249080002</v>
      </c>
      <c r="H49" s="42">
        <f>'Data Worksheet'!AE50</f>
        <v>8.1179085053735243E-3</v>
      </c>
      <c r="I49" s="39">
        <f>'Data Worksheet'!AF50</f>
        <v>0.1164154175887679</v>
      </c>
      <c r="J49" s="68">
        <f>'Data Worksheet'!AG50</f>
        <v>20954552.249080002</v>
      </c>
      <c r="K49" s="42">
        <f>'Data Worksheet'!AH50</f>
        <v>4.5543907634355172E-3</v>
      </c>
      <c r="L49" s="7">
        <f>'Data Worksheet'!AI50</f>
        <v>0.11554964980881061</v>
      </c>
    </row>
    <row r="50" spans="1:12" x14ac:dyDescent="0.2">
      <c r="A50" s="6" t="s">
        <v>65</v>
      </c>
      <c r="B50" s="65">
        <f>'Data Worksheet'!D51</f>
        <v>2929372857.2300005</v>
      </c>
      <c r="C50" s="67">
        <f>'Data Worksheet'!E51</f>
        <v>423536134.88999999</v>
      </c>
      <c r="D50" s="67">
        <f>'Data Worksheet'!F51</f>
        <v>38453495.420683593</v>
      </c>
      <c r="E50" s="67">
        <f>'Data Worksheet'!G51</f>
        <v>3391362487.5406837</v>
      </c>
      <c r="F50" s="15">
        <f>'Data Worksheet'!H51</f>
        <v>0.14940098589500203</v>
      </c>
      <c r="G50" s="65">
        <f>'Data Worksheet'!AD51</f>
        <v>378799555.77352804</v>
      </c>
      <c r="H50" s="42">
        <f>'Data Worksheet'!AE51</f>
        <v>0.14674902613491275</v>
      </c>
      <c r="I50" s="39">
        <f>'Data Worksheet'!AF51</f>
        <v>0.12931080276742882</v>
      </c>
      <c r="J50" s="68">
        <f>'Data Worksheet'!AG51</f>
        <v>852274629.38352799</v>
      </c>
      <c r="K50" s="42">
        <f>'Data Worksheet'!AH51</f>
        <v>0.18523858939267898</v>
      </c>
      <c r="L50" s="7">
        <f>'Data Worksheet'!AI51</f>
        <v>0.25130744133505245</v>
      </c>
    </row>
    <row r="51" spans="1:12" x14ac:dyDescent="0.2">
      <c r="A51" s="6" t="s">
        <v>34</v>
      </c>
      <c r="B51" s="65">
        <f>'Data Worksheet'!D52</f>
        <v>199765993</v>
      </c>
      <c r="C51" s="67">
        <f>'Data Worksheet'!E52</f>
        <v>47090207.769999996</v>
      </c>
      <c r="D51" s="67">
        <f>'Data Worksheet'!F52</f>
        <v>4275392.2031068895</v>
      </c>
      <c r="E51" s="67">
        <f>'Data Worksheet'!G52</f>
        <v>251131592.97310686</v>
      </c>
      <c r="F51" s="15">
        <f>'Data Worksheet'!H52</f>
        <v>1.106319590353564E-2</v>
      </c>
      <c r="G51" s="65">
        <f>'Data Worksheet'!AD52</f>
        <v>20958111.490069997</v>
      </c>
      <c r="H51" s="42">
        <f>'Data Worksheet'!AE52</f>
        <v>8.1192873748603019E-3</v>
      </c>
      <c r="I51" s="39">
        <f>'Data Worksheet'!AF52</f>
        <v>0.10491330969465858</v>
      </c>
      <c r="J51" s="68">
        <f>'Data Worksheet'!AG52</f>
        <v>70168508.97006999</v>
      </c>
      <c r="K51" s="42">
        <f>'Data Worksheet'!AH52</f>
        <v>1.5250853625438822E-2</v>
      </c>
      <c r="L51" s="7">
        <f>'Data Worksheet'!AI52</f>
        <v>0.27940932536347263</v>
      </c>
    </row>
    <row r="52" spans="1:12" x14ac:dyDescent="0.2">
      <c r="A52" s="6" t="s">
        <v>38</v>
      </c>
      <c r="B52" s="65">
        <f>'Data Worksheet'!D53</f>
        <v>56865158.800000012</v>
      </c>
      <c r="C52" s="67">
        <f>'Data Worksheet'!E53</f>
        <v>8776293.1999999993</v>
      </c>
      <c r="D52" s="67">
        <f>'Data Worksheet'!F53</f>
        <v>796813.12307490839</v>
      </c>
      <c r="E52" s="67">
        <f>'Data Worksheet'!G53</f>
        <v>66438265.123074926</v>
      </c>
      <c r="F52" s="15">
        <f>'Data Worksheet'!H53</f>
        <v>2.926830248021916E-3</v>
      </c>
      <c r="G52" s="65">
        <f>'Data Worksheet'!AD53</f>
        <v>7562564.1184940003</v>
      </c>
      <c r="H52" s="42">
        <f>'Data Worksheet'!AE53</f>
        <v>2.929778830404284E-3</v>
      </c>
      <c r="I52" s="39">
        <f>'Data Worksheet'!AF53</f>
        <v>0.13299117206534555</v>
      </c>
      <c r="J52" s="68">
        <f>'Data Worksheet'!AG53</f>
        <v>17844944.618494</v>
      </c>
      <c r="K52" s="42">
        <f>'Data Worksheet'!AH53</f>
        <v>3.8785295900586781E-3</v>
      </c>
      <c r="L52" s="7">
        <f>'Data Worksheet'!AI53</f>
        <v>0.26859437984174883</v>
      </c>
    </row>
    <row r="53" spans="1:12" x14ac:dyDescent="0.2">
      <c r="A53" s="6" t="s">
        <v>24</v>
      </c>
      <c r="B53" s="65">
        <f>'Data Worksheet'!D54</f>
        <v>228486118.31999999</v>
      </c>
      <c r="C53" s="67">
        <f>'Data Worksheet'!E54</f>
        <v>1877953.0099999998</v>
      </c>
      <c r="D53" s="67">
        <f>'Data Worksheet'!F54</f>
        <v>170502.23468901706</v>
      </c>
      <c r="E53" s="67">
        <f>'Data Worksheet'!G54</f>
        <v>230534573.56468901</v>
      </c>
      <c r="F53" s="15">
        <f>'Data Worksheet'!H54</f>
        <v>1.0155827547182902E-2</v>
      </c>
      <c r="G53" s="65">
        <f>'Data Worksheet'!AD54</f>
        <v>27251596.118599996</v>
      </c>
      <c r="H53" s="42">
        <f>'Data Worksheet'!AE54</f>
        <v>1.0557417848233899E-2</v>
      </c>
      <c r="I53" s="39">
        <f>'Data Worksheet'!AF54</f>
        <v>0.11927024853402042</v>
      </c>
      <c r="J53" s="68">
        <f>'Data Worksheet'!AG54</f>
        <v>27251596.118599996</v>
      </c>
      <c r="K53" s="42">
        <f>'Data Worksheet'!AH54</f>
        <v>5.9230288567428679E-3</v>
      </c>
      <c r="L53" s="7">
        <f>'Data Worksheet'!AI54</f>
        <v>0.1182104518954207</v>
      </c>
    </row>
    <row r="54" spans="1:12" x14ac:dyDescent="0.2">
      <c r="A54" s="6" t="s">
        <v>4</v>
      </c>
      <c r="B54" s="65">
        <f>'Data Worksheet'!D55</f>
        <v>26690144.360000007</v>
      </c>
      <c r="C54" s="67">
        <f>'Data Worksheet'!E55</f>
        <v>4098568.5299999993</v>
      </c>
      <c r="D54" s="67">
        <f>'Data Worksheet'!F55</f>
        <v>372115.32432916394</v>
      </c>
      <c r="E54" s="67">
        <f>'Data Worksheet'!G55</f>
        <v>31160828.214329172</v>
      </c>
      <c r="F54" s="15">
        <f>'Data Worksheet'!H55</f>
        <v>1.3727398571013786E-3</v>
      </c>
      <c r="G54" s="65">
        <f>'Data Worksheet'!AD55</f>
        <v>5098978.7261040006</v>
      </c>
      <c r="H54" s="42">
        <f>'Data Worksheet'!AE55</f>
        <v>1.9753723332921924E-3</v>
      </c>
      <c r="I54" s="39">
        <f>'Data Worksheet'!AF55</f>
        <v>0.19104350494805639</v>
      </c>
      <c r="J54" s="68">
        <f>'Data Worksheet'!AG55</f>
        <v>9916022.7161040008</v>
      </c>
      <c r="K54" s="42">
        <f>'Data Worksheet'!AH55</f>
        <v>2.1552091274211608E-3</v>
      </c>
      <c r="L54" s="7">
        <f>'Data Worksheet'!AI55</f>
        <v>0.31822076896993901</v>
      </c>
    </row>
    <row r="55" spans="1:12" x14ac:dyDescent="0.2">
      <c r="A55" s="6" t="s">
        <v>12</v>
      </c>
      <c r="B55" s="65">
        <f>'Data Worksheet'!D56</f>
        <v>2527701838.7400002</v>
      </c>
      <c r="C55" s="67">
        <f>'Data Worksheet'!E56</f>
        <v>196719726.56999999</v>
      </c>
      <c r="D55" s="67">
        <f>'Data Worksheet'!F56</f>
        <v>17860485.75709432</v>
      </c>
      <c r="E55" s="67">
        <f>'Data Worksheet'!G56</f>
        <v>2742282051.0670948</v>
      </c>
      <c r="F55" s="15">
        <f>'Data Worksheet'!H56</f>
        <v>0.12080679772119977</v>
      </c>
      <c r="G55" s="65">
        <f>'Data Worksheet'!AD56</f>
        <v>270919713.04550201</v>
      </c>
      <c r="H55" s="42">
        <f>'Data Worksheet'!AE56</f>
        <v>0.1049557831951286</v>
      </c>
      <c r="I55" s="39">
        <f>'Data Worksheet'!AF56</f>
        <v>0.10718024922613067</v>
      </c>
      <c r="J55" s="68">
        <f>'Data Worksheet'!AG56</f>
        <v>478779008.53550202</v>
      </c>
      <c r="K55" s="42">
        <f>'Data Worksheet'!AH56</f>
        <v>0.10406076294455972</v>
      </c>
      <c r="L55" s="7">
        <f>'Data Worksheet'!AI56</f>
        <v>0.17459145325667591</v>
      </c>
    </row>
    <row r="56" spans="1:12" x14ac:dyDescent="0.2">
      <c r="A56" s="6" t="s">
        <v>25</v>
      </c>
      <c r="B56" s="65">
        <f>'Data Worksheet'!D57</f>
        <v>276714641.15000004</v>
      </c>
      <c r="C56" s="67">
        <f>'Data Worksheet'!E57</f>
        <v>42993855.679999992</v>
      </c>
      <c r="D56" s="67">
        <f>'Data Worksheet'!F57</f>
        <v>3903478.1127654994</v>
      </c>
      <c r="E56" s="67">
        <f>'Data Worksheet'!G57</f>
        <v>323611974.94276553</v>
      </c>
      <c r="F56" s="15">
        <f>'Data Worksheet'!H57</f>
        <v>1.4256201830827694E-2</v>
      </c>
      <c r="G56" s="65">
        <f>'Data Worksheet'!AD57</f>
        <v>34035604.286848001</v>
      </c>
      <c r="H56" s="42">
        <f>'Data Worksheet'!AE57</f>
        <v>1.3185579832079766E-2</v>
      </c>
      <c r="I56" s="39">
        <f>'Data Worksheet'!AF57</f>
        <v>0.1229989282294541</v>
      </c>
      <c r="J56" s="68">
        <f>'Data Worksheet'!AG57</f>
        <v>82488358.246848002</v>
      </c>
      <c r="K56" s="42">
        <f>'Data Worksheet'!AH57</f>
        <v>1.7928525144549377E-2</v>
      </c>
      <c r="L56" s="7">
        <f>'Data Worksheet'!AI57</f>
        <v>0.25489896738659629</v>
      </c>
    </row>
    <row r="57" spans="1:12" x14ac:dyDescent="0.2">
      <c r="A57" s="6" t="s">
        <v>5</v>
      </c>
      <c r="B57" s="65">
        <f>'Data Worksheet'!D58</f>
        <v>1573645745.6100004</v>
      </c>
      <c r="C57" s="67">
        <f>'Data Worksheet'!E58</f>
        <v>6620679.8499999996</v>
      </c>
      <c r="D57" s="67">
        <f>'Data Worksheet'!F58</f>
        <v>601101.68016693147</v>
      </c>
      <c r="E57" s="67">
        <f>'Data Worksheet'!G58</f>
        <v>1580867527.1401672</v>
      </c>
      <c r="F57" s="15">
        <f>'Data Worksheet'!H58</f>
        <v>6.964256047291717E-2</v>
      </c>
      <c r="G57" s="65">
        <f>'Data Worksheet'!AD58</f>
        <v>187063906.12728599</v>
      </c>
      <c r="H57" s="42">
        <f>'Data Worksheet'!AE58</f>
        <v>7.2469583532416504E-2</v>
      </c>
      <c r="I57" s="39">
        <f>'Data Worksheet'!AF58</f>
        <v>0.11887294624545465</v>
      </c>
      <c r="J57" s="68">
        <f>'Data Worksheet'!AG58</f>
        <v>187063906.12728599</v>
      </c>
      <c r="K57" s="42">
        <f>'Data Worksheet'!AH58</f>
        <v>4.0657615400762612E-2</v>
      </c>
      <c r="L57" s="7">
        <f>'Data Worksheet'!AI58</f>
        <v>0.11832990615329403</v>
      </c>
    </row>
    <row r="58" spans="1:12" x14ac:dyDescent="0.2">
      <c r="A58" s="6" t="s">
        <v>17</v>
      </c>
      <c r="B58" s="65">
        <f>'Data Worksheet'!D59</f>
        <v>316101546.34000003</v>
      </c>
      <c r="C58" s="67">
        <f>'Data Worksheet'!E59</f>
        <v>42781563.259999998</v>
      </c>
      <c r="D58" s="67">
        <f>'Data Worksheet'!F59</f>
        <v>3884203.7582822959</v>
      </c>
      <c r="E58" s="67">
        <f>'Data Worksheet'!G59</f>
        <v>362767313.35828233</v>
      </c>
      <c r="F58" s="15">
        <f>'Data Worksheet'!H59</f>
        <v>1.5981126896733224E-2</v>
      </c>
      <c r="G58" s="65">
        <f>'Data Worksheet'!AD59</f>
        <v>34410748.638557993</v>
      </c>
      <c r="H58" s="42">
        <f>'Data Worksheet'!AE59</f>
        <v>1.3330912812106722E-2</v>
      </c>
      <c r="I58" s="39">
        <f>'Data Worksheet'!AF59</f>
        <v>0.10885979216800686</v>
      </c>
      <c r="J58" s="68">
        <f>'Data Worksheet'!AG59</f>
        <v>86704813.11855799</v>
      </c>
      <c r="K58" s="42">
        <f>'Data Worksheet'!AH59</f>
        <v>1.8844955278388278E-2</v>
      </c>
      <c r="L58" s="7">
        <f>'Data Worksheet'!AI59</f>
        <v>0.23900944193647658</v>
      </c>
    </row>
    <row r="59" spans="1:12" x14ac:dyDescent="0.2">
      <c r="A59" s="6" t="s">
        <v>11</v>
      </c>
      <c r="B59" s="65">
        <f>'Data Worksheet'!D60</f>
        <v>910445056.91000009</v>
      </c>
      <c r="C59" s="67">
        <f>'Data Worksheet'!E60</f>
        <v>128422172.21000001</v>
      </c>
      <c r="D59" s="67">
        <f>'Data Worksheet'!F60</f>
        <v>11659646.023530051</v>
      </c>
      <c r="E59" s="67">
        <f>'Data Worksheet'!G60</f>
        <v>1050526875.1435301</v>
      </c>
      <c r="F59" s="15">
        <f>'Data Worksheet'!H60</f>
        <v>4.6279261338841554E-2</v>
      </c>
      <c r="G59" s="65">
        <f>'Data Worksheet'!AD60</f>
        <v>93661665.775642008</v>
      </c>
      <c r="H59" s="42">
        <f>'Data Worksheet'!AE60</f>
        <v>3.6285043182486452E-2</v>
      </c>
      <c r="I59" s="39">
        <f>'Data Worksheet'!AF60</f>
        <v>0.10287459420508525</v>
      </c>
      <c r="J59" s="68">
        <f>'Data Worksheet'!AG60</f>
        <v>241152717.38564196</v>
      </c>
      <c r="K59" s="42">
        <f>'Data Worksheet'!AH60</f>
        <v>5.2413609013610099E-2</v>
      </c>
      <c r="L59" s="7">
        <f>'Data Worksheet'!AI60</f>
        <v>0.22955406766980049</v>
      </c>
    </row>
    <row r="60" spans="1:12" x14ac:dyDescent="0.2">
      <c r="A60" s="6" t="s">
        <v>14</v>
      </c>
      <c r="B60" s="65">
        <f>'Data Worksheet'!D61</f>
        <v>487754412.0200001</v>
      </c>
      <c r="C60" s="67">
        <f>'Data Worksheet'!E61</f>
        <v>63979517.790000007</v>
      </c>
      <c r="D60" s="67">
        <f>'Data Worksheet'!F61</f>
        <v>5808798.5692042019</v>
      </c>
      <c r="E60" s="67">
        <f>'Data Worksheet'!G61</f>
        <v>557542728.37920427</v>
      </c>
      <c r="F60" s="15">
        <f>'Data Worksheet'!H61</f>
        <v>2.45616425859706E-2</v>
      </c>
      <c r="G60" s="65">
        <f>'Data Worksheet'!AD61</f>
        <v>62099004.866012007</v>
      </c>
      <c r="H60" s="42">
        <f>'Data Worksheet'!AE61</f>
        <v>2.4057495182182361E-2</v>
      </c>
      <c r="I60" s="39">
        <f>'Data Worksheet'!AF61</f>
        <v>0.1273161315114166</v>
      </c>
      <c r="J60" s="68">
        <f>'Data Worksheet'!AG61</f>
        <v>137621490.45601201</v>
      </c>
      <c r="K60" s="42">
        <f>'Data Worksheet'!AH61</f>
        <v>2.9911497870855664E-2</v>
      </c>
      <c r="L60" s="7">
        <f>'Data Worksheet'!AI61</f>
        <v>0.24683577320805955</v>
      </c>
    </row>
    <row r="61" spans="1:12" x14ac:dyDescent="0.2">
      <c r="A61" s="6" t="s">
        <v>36</v>
      </c>
      <c r="B61" s="65">
        <f>'Data Worksheet'!D62</f>
        <v>33782202.570000008</v>
      </c>
      <c r="C61" s="67">
        <f>'Data Worksheet'!E62</f>
        <v>4676634.01</v>
      </c>
      <c r="D61" s="67">
        <f>'Data Worksheet'!F62</f>
        <v>424598.77605119575</v>
      </c>
      <c r="E61" s="67">
        <f>'Data Worksheet'!G62</f>
        <v>38883435.356051199</v>
      </c>
      <c r="F61" s="15">
        <f>'Data Worksheet'!H62</f>
        <v>1.7129468166616733E-3</v>
      </c>
      <c r="G61" s="65">
        <f>'Data Worksheet'!AD62</f>
        <v>6006401.9856099999</v>
      </c>
      <c r="H61" s="42">
        <f>'Data Worksheet'!AE62</f>
        <v>2.3269130824695428E-3</v>
      </c>
      <c r="I61" s="39">
        <f>'Data Worksheet'!AF62</f>
        <v>0.17779782041044101</v>
      </c>
      <c r="J61" s="68">
        <f>'Data Worksheet'!AG62</f>
        <v>12074721.535610002</v>
      </c>
      <c r="K61" s="42">
        <f>'Data Worksheet'!AH62</f>
        <v>2.6243939540751843E-3</v>
      </c>
      <c r="L61" s="7">
        <f>'Data Worksheet'!AI62</f>
        <v>0.310536387154148</v>
      </c>
    </row>
    <row r="62" spans="1:12" x14ac:dyDescent="0.2">
      <c r="A62" s="70" t="s">
        <v>115</v>
      </c>
      <c r="B62" s="65">
        <f>'Data Worksheet'!D63</f>
        <v>188603246.19999999</v>
      </c>
      <c r="C62" s="67">
        <f>'Data Worksheet'!E63</f>
        <v>1378777.0099999998</v>
      </c>
      <c r="D62" s="67">
        <f>'Data Worksheet'!F63</f>
        <v>125181.27987815904</v>
      </c>
      <c r="E62" s="67">
        <f>'Data Worksheet'!G63</f>
        <v>190107204.48987815</v>
      </c>
      <c r="F62" s="15">
        <f>'Data Worksheet'!H63</f>
        <v>8.3748652292037918E-3</v>
      </c>
      <c r="G62" s="65">
        <f>'Data Worksheet'!AD63</f>
        <v>23125201.712064002</v>
      </c>
      <c r="H62" s="42">
        <f>'Data Worksheet'!AE63</f>
        <v>8.9588300162836854E-3</v>
      </c>
      <c r="I62" s="39">
        <f>'Data Worksheet'!AF63</f>
        <v>0.12261295697711062</v>
      </c>
      <c r="J62" s="68">
        <f>'Data Worksheet'!AG63</f>
        <v>23125201.712064002</v>
      </c>
      <c r="K62" s="42">
        <f>'Data Worksheet'!AH63</f>
        <v>5.0261730161584132E-3</v>
      </c>
      <c r="L62" s="7">
        <f>'Data Worksheet'!AI63</f>
        <v>0.12164295284924488</v>
      </c>
    </row>
    <row r="63" spans="1:12" x14ac:dyDescent="0.2">
      <c r="A63" s="70" t="s">
        <v>116</v>
      </c>
      <c r="B63" s="65">
        <f>'Data Worksheet'!D64</f>
        <v>175854946.08000001</v>
      </c>
      <c r="C63" s="67">
        <f>'Data Worksheet'!E64</f>
        <v>12242542.290000001</v>
      </c>
      <c r="D63" s="67">
        <f>'Data Worksheet'!F64</f>
        <v>1111519.1954242757</v>
      </c>
      <c r="E63" s="67">
        <f>'Data Worksheet'!G64</f>
        <v>189209007.56542429</v>
      </c>
      <c r="F63" s="15">
        <f>'Data Worksheet'!H64</f>
        <v>8.3352966173157201E-3</v>
      </c>
      <c r="G63" s="65">
        <f>'Data Worksheet'!AD64</f>
        <v>23730020.866817996</v>
      </c>
      <c r="H63" s="42">
        <f>'Data Worksheet'!AE64</f>
        <v>9.1931402750870372E-3</v>
      </c>
      <c r="I63" s="39">
        <f>'Data Worksheet'!AF64</f>
        <v>0.13494087823963008</v>
      </c>
      <c r="J63" s="68">
        <f>'Data Worksheet'!AG64</f>
        <v>38797277.666818</v>
      </c>
      <c r="K63" s="42">
        <f>'Data Worksheet'!AH64</f>
        <v>8.4324380188059989E-3</v>
      </c>
      <c r="L63" s="7">
        <f>'Data Worksheet'!AI64</f>
        <v>0.20504984496260178</v>
      </c>
    </row>
    <row r="64" spans="1:12" x14ac:dyDescent="0.2">
      <c r="A64" s="6" t="s">
        <v>32</v>
      </c>
      <c r="B64" s="65">
        <f>'Data Worksheet'!D65</f>
        <v>80379137.310000002</v>
      </c>
      <c r="C64" s="67">
        <f>'Data Worksheet'!E65</f>
        <v>6348508.7699999996</v>
      </c>
      <c r="D64" s="67">
        <f>'Data Worksheet'!F65</f>
        <v>576390.85028428002</v>
      </c>
      <c r="E64" s="67">
        <f>'Data Worksheet'!G65</f>
        <v>87304036.930284277</v>
      </c>
      <c r="F64" s="15">
        <f>'Data Worksheet'!H65</f>
        <v>3.8460380563614597E-3</v>
      </c>
      <c r="G64" s="65">
        <f>'Data Worksheet'!AD65</f>
        <v>11715639.190702001</v>
      </c>
      <c r="H64" s="42">
        <f>'Data Worksheet'!AE65</f>
        <v>4.5387028986153951E-3</v>
      </c>
      <c r="I64" s="39">
        <f>'Data Worksheet'!AF65</f>
        <v>0.14575472669628234</v>
      </c>
      <c r="J64" s="68">
        <f>'Data Worksheet'!AG65</f>
        <v>19559706.150702</v>
      </c>
      <c r="K64" s="42">
        <f>'Data Worksheet'!AH65</f>
        <v>4.2512263669189677E-3</v>
      </c>
      <c r="L64" s="7">
        <f>'Data Worksheet'!AI65</f>
        <v>0.22404125672128081</v>
      </c>
    </row>
    <row r="65" spans="1:12" x14ac:dyDescent="0.2">
      <c r="A65" s="6" t="s">
        <v>7</v>
      </c>
      <c r="B65" s="65">
        <f>'Data Worksheet'!D66</f>
        <v>447608424.56000006</v>
      </c>
      <c r="C65" s="67">
        <f>'Data Worksheet'!E66</f>
        <v>61172942.200000003</v>
      </c>
      <c r="D65" s="67">
        <f>'Data Worksheet'!F66</f>
        <v>5553985.265905071</v>
      </c>
      <c r="E65" s="67">
        <f>'Data Worksheet'!G66</f>
        <v>514335352.02590513</v>
      </c>
      <c r="F65" s="15">
        <f>'Data Worksheet'!H66</f>
        <v>2.2658211546429784E-2</v>
      </c>
      <c r="G65" s="65">
        <f>'Data Worksheet'!AD66</f>
        <v>52596419.005158</v>
      </c>
      <c r="H65" s="42">
        <f>'Data Worksheet'!AE66</f>
        <v>2.037614128514284E-2</v>
      </c>
      <c r="I65" s="39">
        <f>'Data Worksheet'!AF66</f>
        <v>0.11750542688480535</v>
      </c>
      <c r="J65" s="68">
        <f>'Data Worksheet'!AG66</f>
        <v>121772209.24515802</v>
      </c>
      <c r="K65" s="42">
        <f>'Data Worksheet'!AH66</f>
        <v>2.646671799220306E-2</v>
      </c>
      <c r="L65" s="7">
        <f>'Data Worksheet'!AI66</f>
        <v>0.23675644453664699</v>
      </c>
    </row>
    <row r="66" spans="1:12" x14ac:dyDescent="0.2">
      <c r="A66" s="6" t="s">
        <v>6</v>
      </c>
      <c r="B66" s="65">
        <f>'Data Worksheet'!D67</f>
        <v>421024660.92999995</v>
      </c>
      <c r="C66" s="67">
        <f>'Data Worksheet'!E67</f>
        <v>26568621.32</v>
      </c>
      <c r="D66" s="67">
        <f>'Data Worksheet'!F67</f>
        <v>2412205.887764073</v>
      </c>
      <c r="E66" s="67">
        <f>'Data Worksheet'!G67</f>
        <v>450005488.13776404</v>
      </c>
      <c r="F66" s="15">
        <f>'Data Worksheet'!H67</f>
        <v>1.9824263502630685E-2</v>
      </c>
      <c r="G66" s="65">
        <f>'Data Worksheet'!AD67</f>
        <v>52073791.678611994</v>
      </c>
      <c r="H66" s="42">
        <f>'Data Worksheet'!AE67</f>
        <v>2.0173672591520683E-2</v>
      </c>
      <c r="I66" s="39">
        <f>'Data Worksheet'!AF67</f>
        <v>0.12368347156574243</v>
      </c>
      <c r="J66" s="68">
        <f>'Data Worksheet'!AG67</f>
        <v>72909248.118611991</v>
      </c>
      <c r="K66" s="42">
        <f>'Data Worksheet'!AH67</f>
        <v>1.5846542663063276E-2</v>
      </c>
      <c r="L66" s="7">
        <f>'Data Worksheet'!AI67</f>
        <v>0.16201857541855502</v>
      </c>
    </row>
    <row r="67" spans="1:12" x14ac:dyDescent="0.2">
      <c r="A67" s="6" t="s">
        <v>41</v>
      </c>
      <c r="B67" s="65">
        <f>'Data Worksheet'!D68</f>
        <v>69674069.840000004</v>
      </c>
      <c r="C67" s="67">
        <f>'Data Worksheet'!E68</f>
        <v>10139985.17</v>
      </c>
      <c r="D67" s="67">
        <f>'Data Worksheet'!F68</f>
        <v>920624.80902996229</v>
      </c>
      <c r="E67" s="67">
        <f>'Data Worksheet'!G68</f>
        <v>80734679.819029972</v>
      </c>
      <c r="F67" s="15">
        <f>'Data Worksheet'!H68</f>
        <v>3.5566356605033081E-3</v>
      </c>
      <c r="G67" s="65">
        <f>'Data Worksheet'!AD68</f>
        <v>8817617.5906119999</v>
      </c>
      <c r="H67" s="42">
        <f>'Data Worksheet'!AE68</f>
        <v>3.4159934311697383E-3</v>
      </c>
      <c r="I67" s="39">
        <f>'Data Worksheet'!AF68</f>
        <v>0.12655522507671557</v>
      </c>
      <c r="J67" s="68">
        <f>'Data Worksheet'!AG68</f>
        <v>20863285.510612</v>
      </c>
      <c r="K67" s="42">
        <f>'Data Worksheet'!AH68</f>
        <v>4.5345542913531418E-3</v>
      </c>
      <c r="L67" s="7">
        <f>'Data Worksheet'!AI68</f>
        <v>0.25841788878556143</v>
      </c>
    </row>
    <row r="68" spans="1:12" x14ac:dyDescent="0.2">
      <c r="A68" s="6" t="s">
        <v>44</v>
      </c>
      <c r="B68" s="65">
        <f>'Data Worksheet'!D69</f>
        <v>20944888.390000001</v>
      </c>
      <c r="C68" s="67">
        <f>'Data Worksheet'!E69</f>
        <v>3127864.53</v>
      </c>
      <c r="D68" s="67">
        <f>'Data Worksheet'!F69</f>
        <v>283983.6190414115</v>
      </c>
      <c r="E68" s="67">
        <f>'Data Worksheet'!G69</f>
        <v>24356736.539041415</v>
      </c>
      <c r="F68" s="15">
        <f>'Data Worksheet'!H69</f>
        <v>1.0729966099130986E-3</v>
      </c>
      <c r="G68" s="65">
        <f>'Data Worksheet'!AD69</f>
        <v>5361065.7821840011</v>
      </c>
      <c r="H68" s="42">
        <f>'Data Worksheet'!AE69</f>
        <v>2.0769062967198079E-3</v>
      </c>
      <c r="I68" s="39">
        <f>'Data Worksheet'!AF69</f>
        <v>0.25596058008805656</v>
      </c>
      <c r="J68" s="68">
        <f>'Data Worksheet'!AG69</f>
        <v>9286034.2521839999</v>
      </c>
      <c r="K68" s="42">
        <f>'Data Worksheet'!AH69</f>
        <v>2.0182835750618086E-3</v>
      </c>
      <c r="L68" s="7">
        <f>'Data Worksheet'!AI69</f>
        <v>0.38125116791814107</v>
      </c>
    </row>
    <row r="69" spans="1:12" x14ac:dyDescent="0.2">
      <c r="A69" s="6" t="s">
        <v>52</v>
      </c>
      <c r="B69" s="65">
        <f>'Data Worksheet'!D70</f>
        <v>14211890.59</v>
      </c>
      <c r="C69" s="67">
        <f>'Data Worksheet'!E70</f>
        <v>1879268.6700000002</v>
      </c>
      <c r="D69" s="67">
        <f>'Data Worksheet'!F70</f>
        <v>170621.68547873144</v>
      </c>
      <c r="E69" s="67">
        <f>'Data Worksheet'!G70</f>
        <v>16261780.945478732</v>
      </c>
      <c r="F69" s="15">
        <f>'Data Worksheet'!H70</f>
        <v>7.1638644190609706E-4</v>
      </c>
      <c r="G69" s="65">
        <f>'Data Worksheet'!AD70</f>
        <v>3077872.3592760004</v>
      </c>
      <c r="H69" s="42">
        <f>'Data Worksheet'!AE70</f>
        <v>1.1923846382791458E-3</v>
      </c>
      <c r="I69" s="39">
        <f>'Data Worksheet'!AF70</f>
        <v>0.21657022616271074</v>
      </c>
      <c r="J69" s="68">
        <f>'Data Worksheet'!AG70</f>
        <v>5374814.2792760003</v>
      </c>
      <c r="K69" s="42">
        <f>'Data Worksheet'!AH70</f>
        <v>1.1681950641436721E-3</v>
      </c>
      <c r="L69" s="7">
        <f>'Data Worksheet'!AI70</f>
        <v>0.33051818231325775</v>
      </c>
    </row>
    <row r="70" spans="1:12" x14ac:dyDescent="0.2">
      <c r="A70" s="6" t="s">
        <v>58</v>
      </c>
      <c r="B70" s="65">
        <f>'Data Worksheet'!D71</f>
        <v>3244356.5</v>
      </c>
      <c r="C70" s="67">
        <f>'Data Worksheet'!E71</f>
        <v>452121.03999999992</v>
      </c>
      <c r="D70" s="67">
        <f>'Data Worksheet'!F71</f>
        <v>41048.76280686196</v>
      </c>
      <c r="E70" s="67">
        <f>'Data Worksheet'!G71</f>
        <v>3737526.3028068622</v>
      </c>
      <c r="F70" s="15">
        <f>'Data Worksheet'!H71</f>
        <v>1.6465067255396081E-4</v>
      </c>
      <c r="G70" s="65">
        <f>'Data Worksheet'!AD71</f>
        <v>2262812.6872199997</v>
      </c>
      <c r="H70" s="42">
        <f>'Data Worksheet'!AE71</f>
        <v>8.7662604961921101E-4</v>
      </c>
      <c r="I70" s="39">
        <f>'Data Worksheet'!AF71</f>
        <v>0.69746117210608627</v>
      </c>
      <c r="J70" s="68">
        <f>'Data Worksheet'!AG71</f>
        <v>2923043.9472199995</v>
      </c>
      <c r="K70" s="42">
        <f>'Data Worksheet'!AH71</f>
        <v>6.353122794556179E-4</v>
      </c>
      <c r="L70" s="7">
        <f>'Data Worksheet'!AI71</f>
        <v>0.78207983313048768</v>
      </c>
    </row>
    <row r="71" spans="1:12" x14ac:dyDescent="0.2">
      <c r="A71" s="6" t="s">
        <v>16</v>
      </c>
      <c r="B71" s="65">
        <f>'Data Worksheet'!D72</f>
        <v>425550333.03999996</v>
      </c>
      <c r="C71" s="67">
        <f>'Data Worksheet'!E72</f>
        <v>30804589.540000003</v>
      </c>
      <c r="D71" s="67">
        <f>'Data Worksheet'!F72</f>
        <v>2796795.9407290607</v>
      </c>
      <c r="E71" s="67">
        <f>'Data Worksheet'!G72</f>
        <v>459151718.52072906</v>
      </c>
      <c r="F71" s="15">
        <f>'Data Worksheet'!H72</f>
        <v>2.0227185880128794E-2</v>
      </c>
      <c r="G71" s="65">
        <f>'Data Worksheet'!AD72</f>
        <v>55982908.564720005</v>
      </c>
      <c r="H71" s="42">
        <f>'Data Worksheet'!AE72</f>
        <v>2.1688085919995825E-2</v>
      </c>
      <c r="I71" s="39">
        <f>'Data Worksheet'!AF72</f>
        <v>0.13155414111603536</v>
      </c>
      <c r="J71" s="68">
        <f>'Data Worksheet'!AG72</f>
        <v>91782553.914719999</v>
      </c>
      <c r="K71" s="42">
        <f>'Data Worksheet'!AH72</f>
        <v>1.9948582571697553E-2</v>
      </c>
      <c r="L71" s="7">
        <f>'Data Worksheet'!AI72</f>
        <v>0.19989591721538191</v>
      </c>
    </row>
    <row r="72" spans="1:12" x14ac:dyDescent="0.2">
      <c r="A72" s="6" t="s">
        <v>51</v>
      </c>
      <c r="B72" s="65">
        <f>'Data Worksheet'!D73</f>
        <v>10565797.050000001</v>
      </c>
      <c r="C72" s="67">
        <f>'Data Worksheet'!E73</f>
        <v>1583255.2799999998</v>
      </c>
      <c r="D72" s="67">
        <f>'Data Worksheet'!F73</f>
        <v>143746.17569541073</v>
      </c>
      <c r="E72" s="67">
        <f>'Data Worksheet'!G73</f>
        <v>12292798.50569541</v>
      </c>
      <c r="F72" s="15">
        <f>'Data Worksheet'!H73</f>
        <v>5.415393438202822E-4</v>
      </c>
      <c r="G72" s="65">
        <f>'Data Worksheet'!AD73</f>
        <v>3631100.2538200002</v>
      </c>
      <c r="H72" s="42">
        <f>'Data Worksheet'!AE73</f>
        <v>1.4067081598292566E-3</v>
      </c>
      <c r="I72" s="39">
        <f>'Data Worksheet'!AF73</f>
        <v>0.34366553101831537</v>
      </c>
      <c r="J72" s="68">
        <f>'Data Worksheet'!AG73</f>
        <v>5761707.0738200005</v>
      </c>
      <c r="K72" s="42">
        <f>'Data Worksheet'!AH73</f>
        <v>1.2522847144003752E-3</v>
      </c>
      <c r="L72" s="7">
        <f>'Data Worksheet'!AI73</f>
        <v>0.46870589078235753</v>
      </c>
    </row>
    <row r="73" spans="1:12" x14ac:dyDescent="0.2">
      <c r="A73" s="6" t="s">
        <v>43</v>
      </c>
      <c r="B73" s="65">
        <f>'Data Worksheet'!D74</f>
        <v>113646422.66</v>
      </c>
      <c r="C73" s="67">
        <f>'Data Worksheet'!E74</f>
        <v>25905960.049999997</v>
      </c>
      <c r="D73" s="67">
        <f>'Data Worksheet'!F74</f>
        <v>2352041.8544920888</v>
      </c>
      <c r="E73" s="67">
        <f>'Data Worksheet'!G74</f>
        <v>141904424.56449208</v>
      </c>
      <c r="F73" s="15">
        <f>'Data Worksheet'!H74</f>
        <v>6.2513697697270205E-3</v>
      </c>
      <c r="G73" s="65">
        <f>'Data Worksheet'!AD74</f>
        <v>12452320.255892001</v>
      </c>
      <c r="H73" s="42">
        <f>'Data Worksheet'!AE74</f>
        <v>4.8240971849627017E-3</v>
      </c>
      <c r="I73" s="39">
        <f>'Data Worksheet'!AF74</f>
        <v>0.10957071911665928</v>
      </c>
      <c r="J73" s="68">
        <f>'Data Worksheet'!AG74</f>
        <v>39998147.835891992</v>
      </c>
      <c r="K73" s="42">
        <f>'Data Worksheet'!AH74</f>
        <v>8.693442498458194E-3</v>
      </c>
      <c r="L73" s="7">
        <f>'Data Worksheet'!AI74</f>
        <v>0.28186681252996321</v>
      </c>
    </row>
    <row r="74" spans="1:12" x14ac:dyDescent="0.2">
      <c r="A74" s="6" t="s">
        <v>49</v>
      </c>
      <c r="B74" s="65">
        <f>'Data Worksheet'!D75</f>
        <v>9625677.9800000023</v>
      </c>
      <c r="C74" s="67">
        <f>'Data Worksheet'!E75</f>
        <v>1353639.0599999998</v>
      </c>
      <c r="D74" s="67">
        <f>'Data Worksheet'!F75</f>
        <v>122898.96683428754</v>
      </c>
      <c r="E74" s="67">
        <f>'Data Worksheet'!G75</f>
        <v>11102216.006834291</v>
      </c>
      <c r="F74" s="15">
        <f>'Data Worksheet'!H75</f>
        <v>4.8909015864097229E-4</v>
      </c>
      <c r="G74" s="65">
        <f>'Data Worksheet'!AD75</f>
        <v>3058484.1072159996</v>
      </c>
      <c r="H74" s="42">
        <f>'Data Worksheet'!AE75</f>
        <v>1.1848735230602979E-3</v>
      </c>
      <c r="I74" s="39">
        <f>'Data Worksheet'!AF75</f>
        <v>0.31774220097232037</v>
      </c>
      <c r="J74" s="68">
        <f>'Data Worksheet'!AG75</f>
        <v>4842366.797216</v>
      </c>
      <c r="K74" s="42">
        <f>'Data Worksheet'!AH75</f>
        <v>1.0524696663645318E-3</v>
      </c>
      <c r="L74" s="7">
        <f>'Data Worksheet'!AI75</f>
        <v>0.43616218548037083</v>
      </c>
    </row>
    <row r="75" spans="1:12" x14ac:dyDescent="0.2">
      <c r="A75" s="18" t="s">
        <v>72</v>
      </c>
      <c r="B75" s="19">
        <f>'Data Worksheet'!D76</f>
        <v>20702466852.640003</v>
      </c>
      <c r="C75" s="20">
        <f>'Data Worksheet'!E76</f>
        <v>1831024600.1799996</v>
      </c>
      <c r="D75" s="20">
        <f>'Data Worksheet'!F76</f>
        <v>166241532.37</v>
      </c>
      <c r="E75" s="20">
        <f>'Data Worksheet'!G76</f>
        <v>22699732985.190002</v>
      </c>
      <c r="F75" s="21">
        <f>'Data Worksheet'!H76</f>
        <v>1</v>
      </c>
      <c r="G75" s="19">
        <f>'Data Worksheet'!AD76</f>
        <v>2581274750.1661863</v>
      </c>
      <c r="H75" s="43">
        <f>'Data Worksheet'!AE76</f>
        <v>1</v>
      </c>
      <c r="I75" s="40">
        <f>'Data Worksheet'!AF76</f>
        <v>0.12468440444994694</v>
      </c>
      <c r="J75" s="22">
        <f>'Data Worksheet'!AG76</f>
        <v>4600956162.4161863</v>
      </c>
      <c r="K75" s="43">
        <f>'Data Worksheet'!AH76</f>
        <v>1</v>
      </c>
      <c r="L75" s="23">
        <f>'Data Worksheet'!AI76</f>
        <v>0.20268767766642851</v>
      </c>
    </row>
    <row r="76" spans="1:12" x14ac:dyDescent="0.2">
      <c r="A76" s="8"/>
      <c r="B76" s="11"/>
      <c r="C76" s="11"/>
      <c r="D76" s="11"/>
      <c r="E76" s="11"/>
      <c r="F76" s="11"/>
      <c r="G76" s="11"/>
      <c r="H76" s="11"/>
      <c r="I76" s="11"/>
      <c r="J76" s="11"/>
      <c r="K76" s="11"/>
      <c r="L76" s="12"/>
    </row>
    <row r="77" spans="1:12" x14ac:dyDescent="0.2">
      <c r="A77" s="101" t="s">
        <v>96</v>
      </c>
      <c r="B77" s="96"/>
      <c r="C77" s="96"/>
      <c r="D77" s="96"/>
      <c r="E77" s="96"/>
      <c r="F77" s="96"/>
      <c r="G77" s="96"/>
      <c r="H77" s="96"/>
      <c r="I77" s="96"/>
      <c r="J77" s="96"/>
      <c r="K77" s="96"/>
      <c r="L77" s="97"/>
    </row>
    <row r="78" spans="1:12" ht="25.5" customHeight="1" x14ac:dyDescent="0.2">
      <c r="A78" s="98" t="s">
        <v>124</v>
      </c>
      <c r="B78" s="99"/>
      <c r="C78" s="99"/>
      <c r="D78" s="99"/>
      <c r="E78" s="99"/>
      <c r="F78" s="99"/>
      <c r="G78" s="99"/>
      <c r="H78" s="99"/>
      <c r="I78" s="99"/>
      <c r="J78" s="99"/>
      <c r="K78" s="99"/>
      <c r="L78" s="100"/>
    </row>
    <row r="79" spans="1:12" ht="25.5" customHeight="1" x14ac:dyDescent="0.2">
      <c r="A79" s="95" t="s">
        <v>121</v>
      </c>
      <c r="B79" s="96"/>
      <c r="C79" s="96"/>
      <c r="D79" s="96"/>
      <c r="E79" s="96"/>
      <c r="F79" s="96"/>
      <c r="G79" s="96"/>
      <c r="H79" s="96"/>
      <c r="I79" s="96"/>
      <c r="J79" s="96"/>
      <c r="K79" s="96"/>
      <c r="L79" s="97"/>
    </row>
    <row r="80" spans="1:12" ht="25.5" customHeight="1" x14ac:dyDescent="0.2">
      <c r="A80" s="95" t="s">
        <v>120</v>
      </c>
      <c r="B80" s="96"/>
      <c r="C80" s="96"/>
      <c r="D80" s="96"/>
      <c r="E80" s="96"/>
      <c r="F80" s="96"/>
      <c r="G80" s="96"/>
      <c r="H80" s="96"/>
      <c r="I80" s="96"/>
      <c r="J80" s="96"/>
      <c r="K80" s="96"/>
      <c r="L80" s="97"/>
    </row>
    <row r="81" spans="1:12" ht="13.5" thickBot="1" x14ac:dyDescent="0.25">
      <c r="A81" s="92" t="s">
        <v>114</v>
      </c>
      <c r="B81" s="93"/>
      <c r="C81" s="93"/>
      <c r="D81" s="93"/>
      <c r="E81" s="93"/>
      <c r="F81" s="93"/>
      <c r="G81" s="93"/>
      <c r="H81" s="93"/>
      <c r="I81" s="93"/>
      <c r="J81" s="93"/>
      <c r="K81" s="93"/>
      <c r="L81" s="94"/>
    </row>
  </sheetData>
  <mergeCells count="11">
    <mergeCell ref="G3:L3"/>
    <mergeCell ref="A1:L1"/>
    <mergeCell ref="A2:L2"/>
    <mergeCell ref="G4:I4"/>
    <mergeCell ref="J4:L4"/>
    <mergeCell ref="B3:F3"/>
    <mergeCell ref="A81:L81"/>
    <mergeCell ref="A80:L80"/>
    <mergeCell ref="A79:L79"/>
    <mergeCell ref="A78:L78"/>
    <mergeCell ref="A77:L77"/>
  </mergeCells>
  <phoneticPr fontId="0" type="noConversion"/>
  <printOptions horizontalCentered="1"/>
  <pageMargins left="0.5" right="0.5" top="0.5" bottom="0.5" header="0.3" footer="0.3"/>
  <pageSetup scale="74"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4" width="14.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7" t="s">
        <v>105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9"/>
    </row>
    <row r="2" spans="1:35" ht="18.75" thickBot="1" x14ac:dyDescent="0.3">
      <c r="A2" s="110" t="s">
        <v>123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2"/>
    </row>
    <row r="3" spans="1:35" ht="15.75" x14ac:dyDescent="0.25">
      <c r="A3" s="24"/>
      <c r="B3" s="89" t="s">
        <v>100</v>
      </c>
      <c r="C3" s="91"/>
      <c r="D3" s="89" t="s">
        <v>93</v>
      </c>
      <c r="E3" s="90"/>
      <c r="F3" s="90"/>
      <c r="G3" s="90"/>
      <c r="H3" s="91"/>
      <c r="I3" s="89" t="s">
        <v>111</v>
      </c>
      <c r="J3" s="90"/>
      <c r="K3" s="90"/>
      <c r="L3" s="90"/>
      <c r="M3" s="90"/>
      <c r="N3" s="90"/>
      <c r="O3" s="90"/>
      <c r="P3" s="90"/>
      <c r="Q3" s="90"/>
      <c r="R3" s="90"/>
      <c r="S3" s="91"/>
      <c r="T3" s="89" t="s">
        <v>112</v>
      </c>
      <c r="U3" s="90"/>
      <c r="V3" s="90"/>
      <c r="W3" s="90"/>
      <c r="X3" s="90"/>
      <c r="Y3" s="91"/>
      <c r="Z3" s="89" t="s">
        <v>103</v>
      </c>
      <c r="AA3" s="91"/>
      <c r="AB3" s="89" t="s">
        <v>113</v>
      </c>
      <c r="AC3" s="91"/>
      <c r="AD3" s="89" t="s">
        <v>95</v>
      </c>
      <c r="AE3" s="90"/>
      <c r="AF3" s="90"/>
      <c r="AG3" s="90"/>
      <c r="AH3" s="90"/>
      <c r="AI3" s="91"/>
    </row>
    <row r="4" spans="1:35" ht="15.75" x14ac:dyDescent="0.25">
      <c r="A4" s="25"/>
      <c r="B4" s="105" t="s">
        <v>110</v>
      </c>
      <c r="C4" s="106"/>
      <c r="D4" s="53"/>
      <c r="E4" s="55"/>
      <c r="F4" s="55"/>
      <c r="G4" s="55"/>
      <c r="H4" s="54"/>
      <c r="I4" s="55"/>
      <c r="J4" s="55"/>
      <c r="K4" s="55"/>
      <c r="L4" s="55"/>
      <c r="M4" s="55"/>
      <c r="N4" s="55"/>
      <c r="O4" s="55"/>
      <c r="P4" s="55"/>
      <c r="Q4" s="55"/>
      <c r="R4" s="55"/>
      <c r="S4" s="54"/>
      <c r="T4" s="55"/>
      <c r="U4" s="55"/>
      <c r="V4" s="55"/>
      <c r="W4" s="55"/>
      <c r="X4" s="55"/>
      <c r="Y4" s="54"/>
      <c r="Z4" s="105" t="s">
        <v>122</v>
      </c>
      <c r="AA4" s="106"/>
      <c r="AB4" s="105" t="s">
        <v>94</v>
      </c>
      <c r="AC4" s="106"/>
      <c r="AD4" s="55"/>
      <c r="AE4" s="56"/>
      <c r="AF4" s="56"/>
      <c r="AG4" s="56"/>
      <c r="AH4" s="56"/>
      <c r="AI4" s="57"/>
    </row>
    <row r="5" spans="1:35" x14ac:dyDescent="0.2">
      <c r="A5" s="29"/>
      <c r="B5" s="58"/>
      <c r="C5" s="59"/>
      <c r="D5" s="30"/>
      <c r="E5" s="60"/>
      <c r="F5" s="60"/>
      <c r="G5" s="60"/>
      <c r="H5" s="32"/>
      <c r="I5" s="71"/>
      <c r="J5" s="44" t="s">
        <v>77</v>
      </c>
      <c r="K5" s="60"/>
      <c r="L5" s="60"/>
      <c r="M5" s="60"/>
      <c r="N5" s="60"/>
      <c r="O5" s="60" t="s">
        <v>109</v>
      </c>
      <c r="P5" s="60"/>
      <c r="Q5" s="60"/>
      <c r="R5" s="60"/>
      <c r="S5" s="32"/>
      <c r="T5" s="44"/>
      <c r="U5" s="60"/>
      <c r="V5" s="60"/>
      <c r="W5" s="60"/>
      <c r="X5" s="60"/>
      <c r="Y5" s="32"/>
      <c r="Z5" s="30"/>
      <c r="AA5" s="59"/>
      <c r="AB5" s="30"/>
      <c r="AC5" s="59"/>
      <c r="AD5" s="44"/>
      <c r="AE5" s="60"/>
      <c r="AF5" s="61"/>
      <c r="AG5" s="44"/>
      <c r="AH5" s="60"/>
      <c r="AI5" s="32"/>
    </row>
    <row r="6" spans="1:35" x14ac:dyDescent="0.2">
      <c r="A6" s="29"/>
      <c r="B6" s="58"/>
      <c r="C6" s="63"/>
      <c r="D6" s="30"/>
      <c r="E6" s="33"/>
      <c r="F6" s="33" t="s">
        <v>97</v>
      </c>
      <c r="G6" s="33"/>
      <c r="H6" s="32" t="s">
        <v>73</v>
      </c>
      <c r="I6" s="72" t="s">
        <v>77</v>
      </c>
      <c r="J6" s="44" t="s">
        <v>78</v>
      </c>
      <c r="K6" s="33" t="s">
        <v>77</v>
      </c>
      <c r="L6" s="33" t="s">
        <v>0</v>
      </c>
      <c r="M6" s="33" t="s">
        <v>79</v>
      </c>
      <c r="N6" s="33" t="s">
        <v>80</v>
      </c>
      <c r="O6" s="33" t="s">
        <v>108</v>
      </c>
      <c r="P6" s="33" t="s">
        <v>0</v>
      </c>
      <c r="Q6" s="33" t="s">
        <v>0</v>
      </c>
      <c r="R6" s="33" t="s">
        <v>0</v>
      </c>
      <c r="S6" s="32" t="s">
        <v>73</v>
      </c>
      <c r="T6" s="30" t="s">
        <v>0</v>
      </c>
      <c r="U6" s="33" t="s">
        <v>83</v>
      </c>
      <c r="V6" s="33" t="s">
        <v>0</v>
      </c>
      <c r="W6" s="33" t="s">
        <v>83</v>
      </c>
      <c r="X6" s="33" t="s">
        <v>83</v>
      </c>
      <c r="Y6" s="32" t="s">
        <v>73</v>
      </c>
      <c r="Z6" s="30"/>
      <c r="AA6" s="63" t="s">
        <v>73</v>
      </c>
      <c r="AB6" s="30"/>
      <c r="AC6" s="63" t="s">
        <v>73</v>
      </c>
      <c r="AD6" s="44" t="s">
        <v>94</v>
      </c>
      <c r="AE6" s="33" t="s">
        <v>73</v>
      </c>
      <c r="AF6" s="32" t="s">
        <v>92</v>
      </c>
      <c r="AG6" s="44" t="s">
        <v>94</v>
      </c>
      <c r="AH6" s="33" t="s">
        <v>73</v>
      </c>
      <c r="AI6" s="32" t="s">
        <v>92</v>
      </c>
    </row>
    <row r="7" spans="1:35" x14ac:dyDescent="0.2">
      <c r="A7" s="29"/>
      <c r="B7" s="62" t="s">
        <v>67</v>
      </c>
      <c r="C7" s="63" t="s">
        <v>69</v>
      </c>
      <c r="D7" s="30" t="s">
        <v>70</v>
      </c>
      <c r="E7" s="33" t="s">
        <v>86</v>
      </c>
      <c r="F7" s="33" t="s">
        <v>98</v>
      </c>
      <c r="G7" s="33" t="s">
        <v>0</v>
      </c>
      <c r="H7" s="32" t="s">
        <v>82</v>
      </c>
      <c r="I7" s="72" t="s">
        <v>78</v>
      </c>
      <c r="J7" s="44" t="s">
        <v>75</v>
      </c>
      <c r="K7" s="33" t="s">
        <v>78</v>
      </c>
      <c r="L7" s="33" t="s">
        <v>77</v>
      </c>
      <c r="M7" s="33" t="s">
        <v>78</v>
      </c>
      <c r="N7" s="33" t="s">
        <v>78</v>
      </c>
      <c r="O7" s="33" t="s">
        <v>78</v>
      </c>
      <c r="P7" s="33" t="s">
        <v>78</v>
      </c>
      <c r="Q7" s="33" t="s">
        <v>78</v>
      </c>
      <c r="R7" s="33" t="s">
        <v>78</v>
      </c>
      <c r="S7" s="32" t="s">
        <v>82</v>
      </c>
      <c r="T7" s="44" t="s">
        <v>78</v>
      </c>
      <c r="U7" s="33" t="s">
        <v>84</v>
      </c>
      <c r="V7" s="33" t="s">
        <v>78</v>
      </c>
      <c r="W7" s="33" t="s">
        <v>84</v>
      </c>
      <c r="X7" s="33" t="s">
        <v>84</v>
      </c>
      <c r="Y7" s="32" t="s">
        <v>82</v>
      </c>
      <c r="Z7" s="30" t="s">
        <v>106</v>
      </c>
      <c r="AA7" s="63" t="s">
        <v>82</v>
      </c>
      <c r="AB7" s="30" t="s">
        <v>66</v>
      </c>
      <c r="AC7" s="63" t="s">
        <v>82</v>
      </c>
      <c r="AD7" s="44" t="s">
        <v>89</v>
      </c>
      <c r="AE7" s="33" t="s">
        <v>82</v>
      </c>
      <c r="AF7" s="32" t="s">
        <v>91</v>
      </c>
      <c r="AG7" s="44" t="s">
        <v>88</v>
      </c>
      <c r="AH7" s="33" t="s">
        <v>82</v>
      </c>
      <c r="AI7" s="32" t="s">
        <v>91</v>
      </c>
    </row>
    <row r="8" spans="1:35" ht="13.5" thickBot="1" x14ac:dyDescent="0.25">
      <c r="A8" s="34" t="s">
        <v>8</v>
      </c>
      <c r="B8" s="35" t="s">
        <v>68</v>
      </c>
      <c r="C8" s="64" t="s">
        <v>68</v>
      </c>
      <c r="D8" s="35" t="s">
        <v>71</v>
      </c>
      <c r="E8" s="36" t="s">
        <v>87</v>
      </c>
      <c r="F8" s="36" t="s">
        <v>99</v>
      </c>
      <c r="G8" s="36" t="s">
        <v>91</v>
      </c>
      <c r="H8" s="37" t="s">
        <v>0</v>
      </c>
      <c r="I8" s="73" t="s">
        <v>75</v>
      </c>
      <c r="J8" s="3" t="s">
        <v>119</v>
      </c>
      <c r="K8" s="36" t="s">
        <v>76</v>
      </c>
      <c r="L8" s="36" t="s">
        <v>74</v>
      </c>
      <c r="M8" s="36" t="s">
        <v>75</v>
      </c>
      <c r="N8" s="36" t="s">
        <v>75</v>
      </c>
      <c r="O8" s="36" t="s">
        <v>75</v>
      </c>
      <c r="P8" s="36" t="s">
        <v>75</v>
      </c>
      <c r="Q8" s="36" t="s">
        <v>76</v>
      </c>
      <c r="R8" s="36" t="s">
        <v>81</v>
      </c>
      <c r="S8" s="37" t="s">
        <v>0</v>
      </c>
      <c r="T8" s="3" t="s">
        <v>75</v>
      </c>
      <c r="U8" s="36" t="s">
        <v>75</v>
      </c>
      <c r="V8" s="36" t="s">
        <v>76</v>
      </c>
      <c r="W8" s="36" t="s">
        <v>76</v>
      </c>
      <c r="X8" s="36" t="s">
        <v>85</v>
      </c>
      <c r="Y8" s="37" t="s">
        <v>0</v>
      </c>
      <c r="Z8" s="35" t="s">
        <v>75</v>
      </c>
      <c r="AA8" s="64" t="s">
        <v>0</v>
      </c>
      <c r="AB8" s="35" t="s">
        <v>74</v>
      </c>
      <c r="AC8" s="64" t="s">
        <v>0</v>
      </c>
      <c r="AD8" s="3" t="s">
        <v>86</v>
      </c>
      <c r="AE8" s="36" t="s">
        <v>0</v>
      </c>
      <c r="AF8" s="37" t="s">
        <v>90</v>
      </c>
      <c r="AG8" s="3" t="s">
        <v>86</v>
      </c>
      <c r="AH8" s="36" t="s">
        <v>0</v>
      </c>
      <c r="AI8" s="37" t="s">
        <v>90</v>
      </c>
    </row>
    <row r="9" spans="1:35" x14ac:dyDescent="0.2">
      <c r="A9" s="4" t="s">
        <v>1</v>
      </c>
      <c r="B9" s="13">
        <v>9708820677.2600002</v>
      </c>
      <c r="C9" s="48">
        <v>3555981302.6100006</v>
      </c>
      <c r="D9" s="13">
        <v>216216611.84999999</v>
      </c>
      <c r="E9" s="16">
        <v>1693124.73</v>
      </c>
      <c r="F9" s="17">
        <f t="shared" ref="F9:F40" si="0">(E9/E$76)*F$76</f>
        <v>153721.39160832285</v>
      </c>
      <c r="G9" s="16">
        <f>SUM(D9:F9)</f>
        <v>218063457.97160831</v>
      </c>
      <c r="H9" s="14">
        <f t="shared" ref="H9:H40" si="1">(G9/G$76)</f>
        <v>9.6064327326616378E-3</v>
      </c>
      <c r="I9" s="74">
        <v>11003816.509999998</v>
      </c>
      <c r="J9" s="2">
        <v>-3540060</v>
      </c>
      <c r="K9" s="16">
        <v>8241818.5000000009</v>
      </c>
      <c r="L9" s="17">
        <f>SUM(I9:K9)</f>
        <v>15705575.009999998</v>
      </c>
      <c r="M9" s="16">
        <v>0</v>
      </c>
      <c r="N9" s="16">
        <v>0</v>
      </c>
      <c r="O9" s="16">
        <v>0</v>
      </c>
      <c r="P9" s="16">
        <f>(I9+J9+M9+N9+O9)</f>
        <v>7463756.5099999979</v>
      </c>
      <c r="Q9" s="16">
        <f>K9</f>
        <v>8241818.5000000009</v>
      </c>
      <c r="R9" s="16">
        <f>SUM(P9:Q9)</f>
        <v>15705575.009999998</v>
      </c>
      <c r="S9" s="14">
        <f t="shared" ref="S9:S40" si="2">(R9/R$76)</f>
        <v>8.386853456148282E-3</v>
      </c>
      <c r="T9" s="2">
        <v>3852194.8</v>
      </c>
      <c r="U9" s="16">
        <f>(T9*0.983)</f>
        <v>3786707.4883999997</v>
      </c>
      <c r="V9" s="16">
        <v>4867440.28</v>
      </c>
      <c r="W9" s="16">
        <f>(V9*0.7514)</f>
        <v>3657394.6263919999</v>
      </c>
      <c r="X9" s="16">
        <f>(U9+W9)</f>
        <v>7444102.1147919996</v>
      </c>
      <c r="Y9" s="14">
        <f t="shared" ref="Y9:Y40" si="3">(X9/X$76)</f>
        <v>1.0967900690291637E-2</v>
      </c>
      <c r="Z9" s="13">
        <v>446500</v>
      </c>
      <c r="AA9" s="49">
        <f t="shared" ref="AA9:AA40" si="4">(Z9/Z$76)</f>
        <v>1.4925373134328358E-2</v>
      </c>
      <c r="AB9" s="13">
        <v>0</v>
      </c>
      <c r="AC9" s="49">
        <f t="shared" ref="AC9:AC40" si="5">(AB9/AB$76)</f>
        <v>0</v>
      </c>
      <c r="AD9" s="2">
        <f t="shared" ref="AD9:AD40" si="6">(R9+X9+Z9)</f>
        <v>23596177.124791998</v>
      </c>
      <c r="AE9" s="41">
        <f t="shared" ref="AE9:AE40" si="7">(AD9/AD$76)</f>
        <v>9.1412884751120894E-3</v>
      </c>
      <c r="AF9" s="14">
        <f t="shared" ref="AF9:AF40" si="8">(AD9/D9)</f>
        <v>0.10913211951152864</v>
      </c>
      <c r="AG9" s="2">
        <f t="shared" ref="AG9:AG40" si="9">(R9+X9+Z9+AB9)</f>
        <v>23596177.124791998</v>
      </c>
      <c r="AH9" s="41">
        <f t="shared" ref="AH9:AH40" si="10">(AG9/AG$76)</f>
        <v>5.1285376977816058E-3</v>
      </c>
      <c r="AI9" s="45">
        <f t="shared" ref="AI9:AI40" si="11">(AG9/G9)</f>
        <v>0.10820784621265706</v>
      </c>
    </row>
    <row r="10" spans="1:35" x14ac:dyDescent="0.2">
      <c r="A10" s="6" t="s">
        <v>50</v>
      </c>
      <c r="B10" s="65">
        <v>2685928475.9399991</v>
      </c>
      <c r="C10" s="66">
        <v>168694352.97999996</v>
      </c>
      <c r="D10" s="65">
        <v>10767277.73</v>
      </c>
      <c r="E10" s="67">
        <v>1535105.8699999999</v>
      </c>
      <c r="F10" s="67">
        <f t="shared" si="0"/>
        <v>139374.61689695192</v>
      </c>
      <c r="G10" s="67">
        <f>SUM(D10:F10)</f>
        <v>12441758.216896951</v>
      </c>
      <c r="H10" s="15">
        <f t="shared" si="1"/>
        <v>5.4810152282471045E-4</v>
      </c>
      <c r="I10" s="75">
        <v>751096.23</v>
      </c>
      <c r="J10" s="68">
        <v>-321320.03999999986</v>
      </c>
      <c r="K10" s="67">
        <v>225802.43999999997</v>
      </c>
      <c r="L10" s="67">
        <f>SUM(I10:K10)</f>
        <v>655578.63000000012</v>
      </c>
      <c r="M10" s="67">
        <v>913595.01</v>
      </c>
      <c r="N10" s="67">
        <v>22254.080000000002</v>
      </c>
      <c r="O10" s="67">
        <v>551355.8600000001</v>
      </c>
      <c r="P10" s="67">
        <f>(I10+J10+M10+N10+O10)</f>
        <v>1916981.1400000004</v>
      </c>
      <c r="Q10" s="67">
        <f>K10</f>
        <v>225802.43999999997</v>
      </c>
      <c r="R10" s="67">
        <f>SUM(P10:Q10)</f>
        <v>2142783.5800000005</v>
      </c>
      <c r="S10" s="15">
        <f t="shared" si="2"/>
        <v>1.1442568554324325E-3</v>
      </c>
      <c r="T10" s="68">
        <v>511192.87000000005</v>
      </c>
      <c r="U10" s="67">
        <f>(T10*0.983)</f>
        <v>502502.59121000004</v>
      </c>
      <c r="V10" s="67">
        <v>201287.31000000003</v>
      </c>
      <c r="W10" s="67">
        <f>(V10*0.7514)</f>
        <v>151247.28473400002</v>
      </c>
      <c r="X10" s="67">
        <f>(U10+W10)</f>
        <v>653749.87594400009</v>
      </c>
      <c r="Y10" s="15">
        <f t="shared" si="3"/>
        <v>9.6321404584125863E-4</v>
      </c>
      <c r="Z10" s="65">
        <v>446500</v>
      </c>
      <c r="AA10" s="50">
        <f t="shared" si="4"/>
        <v>1.4925373134328358E-2</v>
      </c>
      <c r="AB10" s="65">
        <v>2017989.4300000002</v>
      </c>
      <c r="AC10" s="50">
        <f t="shared" si="5"/>
        <v>9.9916225289803763E-4</v>
      </c>
      <c r="AD10" s="68">
        <f t="shared" si="6"/>
        <v>3243033.4559440007</v>
      </c>
      <c r="AE10" s="42">
        <f t="shared" si="7"/>
        <v>1.2563689532604809E-3</v>
      </c>
      <c r="AF10" s="15">
        <f t="shared" si="8"/>
        <v>0.30119344343725779</v>
      </c>
      <c r="AG10" s="68">
        <f t="shared" si="9"/>
        <v>5261022.8859440014</v>
      </c>
      <c r="AH10" s="42">
        <f t="shared" si="10"/>
        <v>1.1434629455763347E-3</v>
      </c>
      <c r="AI10" s="46">
        <f t="shared" si="11"/>
        <v>0.42285204343539573</v>
      </c>
    </row>
    <row r="11" spans="1:35" x14ac:dyDescent="0.2">
      <c r="A11" s="6" t="s">
        <v>26</v>
      </c>
      <c r="B11" s="65">
        <v>6679301604.2399998</v>
      </c>
      <c r="C11" s="66">
        <v>3640351109.6899996</v>
      </c>
      <c r="D11" s="65">
        <v>224159282.5</v>
      </c>
      <c r="E11" s="67">
        <v>17319736.739999998</v>
      </c>
      <c r="F11" s="67">
        <f t="shared" si="0"/>
        <v>1572485.4683107706</v>
      </c>
      <c r="G11" s="67">
        <f t="shared" ref="G11:G74" si="12">SUM(D11:F11)</f>
        <v>243051504.70831078</v>
      </c>
      <c r="H11" s="15">
        <f t="shared" si="1"/>
        <v>1.0707240691636548E-2</v>
      </c>
      <c r="I11" s="75">
        <v>11670771.560000001</v>
      </c>
      <c r="J11" s="68">
        <v>0</v>
      </c>
      <c r="K11" s="67">
        <v>8112630.8099999996</v>
      </c>
      <c r="L11" s="67">
        <f t="shared" ref="L11:L74" si="13">SUM(I11:K11)</f>
        <v>19783402.370000001</v>
      </c>
      <c r="M11" s="67">
        <v>0</v>
      </c>
      <c r="N11" s="67">
        <v>0</v>
      </c>
      <c r="O11" s="67">
        <v>0</v>
      </c>
      <c r="P11" s="67">
        <f t="shared" ref="P11:P74" si="14">(I11+J11+M11+N11+O11)</f>
        <v>11670771.560000001</v>
      </c>
      <c r="Q11" s="67">
        <f t="shared" ref="Q11:Q74" si="15">K11</f>
        <v>8112630.8099999996</v>
      </c>
      <c r="R11" s="67">
        <f t="shared" ref="R11:R74" si="16">SUM(P11:Q11)</f>
        <v>19783402.370000001</v>
      </c>
      <c r="S11" s="15">
        <f t="shared" si="2"/>
        <v>1.0564433103249154E-2</v>
      </c>
      <c r="T11" s="68">
        <v>3817754.6300000004</v>
      </c>
      <c r="U11" s="67">
        <f t="shared" ref="U11:U74" si="17">(T11*0.983)</f>
        <v>3752852.8012900003</v>
      </c>
      <c r="V11" s="67">
        <v>3658093.2900000005</v>
      </c>
      <c r="W11" s="67">
        <f t="shared" ref="W11:W74" si="18">(V11*0.7514)</f>
        <v>2748691.2981060003</v>
      </c>
      <c r="X11" s="67">
        <f t="shared" ref="X11:X74" si="19">(U11+W11)</f>
        <v>6501544.0993960006</v>
      </c>
      <c r="Y11" s="15">
        <f t="shared" si="3"/>
        <v>9.579166018428455E-3</v>
      </c>
      <c r="Z11" s="65">
        <v>446500</v>
      </c>
      <c r="AA11" s="50">
        <f t="shared" si="4"/>
        <v>1.4925373134328358E-2</v>
      </c>
      <c r="AB11" s="65">
        <v>19052649.59</v>
      </c>
      <c r="AC11" s="50">
        <f t="shared" si="5"/>
        <v>9.4334925669166021E-3</v>
      </c>
      <c r="AD11" s="68">
        <f t="shared" si="6"/>
        <v>26731446.469396003</v>
      </c>
      <c r="AE11" s="42">
        <f t="shared" si="7"/>
        <v>1.0355909020407452E-2</v>
      </c>
      <c r="AF11" s="15">
        <f t="shared" si="8"/>
        <v>0.11925201656280285</v>
      </c>
      <c r="AG11" s="68">
        <f t="shared" si="9"/>
        <v>45784096.059395999</v>
      </c>
      <c r="AH11" s="42">
        <f t="shared" si="10"/>
        <v>9.9509959328437803E-3</v>
      </c>
      <c r="AI11" s="46">
        <f t="shared" si="11"/>
        <v>0.18837199183087583</v>
      </c>
    </row>
    <row r="12" spans="1:35" x14ac:dyDescent="0.2">
      <c r="A12" s="6" t="s">
        <v>47</v>
      </c>
      <c r="B12" s="65">
        <v>568109911.60000002</v>
      </c>
      <c r="C12" s="66">
        <v>245338407.55999997</v>
      </c>
      <c r="D12" s="65">
        <v>14929628.189999998</v>
      </c>
      <c r="E12" s="67">
        <v>2205677.0699999998</v>
      </c>
      <c r="F12" s="67">
        <f t="shared" si="0"/>
        <v>200256.80484802095</v>
      </c>
      <c r="G12" s="67">
        <f t="shared" si="12"/>
        <v>17335562.064848021</v>
      </c>
      <c r="H12" s="15">
        <f t="shared" si="1"/>
        <v>7.6369013134023516E-4</v>
      </c>
      <c r="I12" s="75">
        <v>977806.59999999986</v>
      </c>
      <c r="J12" s="68">
        <v>0</v>
      </c>
      <c r="K12" s="67">
        <v>313663.83000000007</v>
      </c>
      <c r="L12" s="67">
        <f t="shared" si="13"/>
        <v>1291470.43</v>
      </c>
      <c r="M12" s="67">
        <v>694656.72</v>
      </c>
      <c r="N12" s="67">
        <v>31313.75</v>
      </c>
      <c r="O12" s="67">
        <v>639649.51</v>
      </c>
      <c r="P12" s="67">
        <f t="shared" si="14"/>
        <v>2343426.58</v>
      </c>
      <c r="Q12" s="67">
        <f t="shared" si="15"/>
        <v>313663.83000000007</v>
      </c>
      <c r="R12" s="67">
        <f t="shared" si="16"/>
        <v>2657090.41</v>
      </c>
      <c r="S12" s="15">
        <f t="shared" si="2"/>
        <v>1.4188992045320193E-3</v>
      </c>
      <c r="T12" s="68">
        <v>517271.11000000004</v>
      </c>
      <c r="U12" s="67">
        <f t="shared" si="17"/>
        <v>508477.50113000005</v>
      </c>
      <c r="V12" s="67">
        <v>254407.84000000003</v>
      </c>
      <c r="W12" s="67">
        <f t="shared" si="18"/>
        <v>191162.050976</v>
      </c>
      <c r="X12" s="67">
        <f t="shared" si="19"/>
        <v>699639.55210600002</v>
      </c>
      <c r="Y12" s="15">
        <f t="shared" si="3"/>
        <v>1.0308264191124872E-3</v>
      </c>
      <c r="Z12" s="65">
        <v>446500</v>
      </c>
      <c r="AA12" s="50">
        <f t="shared" si="4"/>
        <v>1.4925373134328358E-2</v>
      </c>
      <c r="AB12" s="65">
        <v>2679502.9300000002</v>
      </c>
      <c r="AC12" s="50">
        <f t="shared" si="5"/>
        <v>1.3266958411103733E-3</v>
      </c>
      <c r="AD12" s="68">
        <f t="shared" si="6"/>
        <v>3803229.9621060002</v>
      </c>
      <c r="AE12" s="42">
        <f t="shared" si="7"/>
        <v>1.4733921531836713E-3</v>
      </c>
      <c r="AF12" s="15">
        <f t="shared" si="8"/>
        <v>0.25474378287956551</v>
      </c>
      <c r="AG12" s="68">
        <f t="shared" si="9"/>
        <v>6482732.8921060003</v>
      </c>
      <c r="AH12" s="42">
        <f t="shared" si="10"/>
        <v>1.4089968830960566E-3</v>
      </c>
      <c r="AI12" s="46">
        <f t="shared" si="11"/>
        <v>0.37395573722130904</v>
      </c>
    </row>
    <row r="13" spans="1:35" x14ac:dyDescent="0.2">
      <c r="A13" s="6" t="s">
        <v>15</v>
      </c>
      <c r="B13" s="65">
        <v>17739637559.210003</v>
      </c>
      <c r="C13" s="66">
        <v>7474159541.4500017</v>
      </c>
      <c r="D13" s="65">
        <v>454073141.66000003</v>
      </c>
      <c r="E13" s="67">
        <v>15541205.389999999</v>
      </c>
      <c r="F13" s="67">
        <f t="shared" si="0"/>
        <v>1411009.8786529258</v>
      </c>
      <c r="G13" s="67">
        <f t="shared" si="12"/>
        <v>471025356.92865294</v>
      </c>
      <c r="H13" s="15">
        <f t="shared" si="1"/>
        <v>2.0750259804199644E-2</v>
      </c>
      <c r="I13" s="75">
        <v>22704963.990000002</v>
      </c>
      <c r="J13" s="68">
        <v>-6844670.04</v>
      </c>
      <c r="K13" s="67">
        <v>17895293.360000003</v>
      </c>
      <c r="L13" s="67">
        <f t="shared" si="13"/>
        <v>33755587.310000002</v>
      </c>
      <c r="M13" s="67">
        <v>0</v>
      </c>
      <c r="N13" s="67">
        <v>0</v>
      </c>
      <c r="O13" s="67">
        <v>0</v>
      </c>
      <c r="P13" s="67">
        <f t="shared" si="14"/>
        <v>15860293.950000003</v>
      </c>
      <c r="Q13" s="67">
        <f t="shared" si="15"/>
        <v>17895293.360000003</v>
      </c>
      <c r="R13" s="67">
        <f t="shared" si="16"/>
        <v>33755587.310000002</v>
      </c>
      <c r="S13" s="15">
        <f t="shared" si="2"/>
        <v>1.8025647829826807E-2</v>
      </c>
      <c r="T13" s="68">
        <v>10062472.869999999</v>
      </c>
      <c r="U13" s="67">
        <f t="shared" si="17"/>
        <v>9891410.8312099986</v>
      </c>
      <c r="V13" s="67">
        <v>11224064.24</v>
      </c>
      <c r="W13" s="67">
        <f t="shared" si="18"/>
        <v>8433761.8699360006</v>
      </c>
      <c r="X13" s="67">
        <f t="shared" si="19"/>
        <v>18325172.701145999</v>
      </c>
      <c r="Y13" s="15">
        <f t="shared" si="3"/>
        <v>2.6999720210612484E-2</v>
      </c>
      <c r="Z13" s="65">
        <v>446500</v>
      </c>
      <c r="AA13" s="50">
        <f t="shared" si="4"/>
        <v>1.4925373134328358E-2</v>
      </c>
      <c r="AB13" s="65">
        <v>12694634.98</v>
      </c>
      <c r="AC13" s="50">
        <f t="shared" si="5"/>
        <v>6.2854640850794914E-3</v>
      </c>
      <c r="AD13" s="68">
        <f t="shared" si="6"/>
        <v>52527260.011146002</v>
      </c>
      <c r="AE13" s="42">
        <f t="shared" si="7"/>
        <v>2.0349348711431906E-2</v>
      </c>
      <c r="AF13" s="15">
        <f t="shared" si="8"/>
        <v>0.11568017394536244</v>
      </c>
      <c r="AG13" s="68">
        <f t="shared" si="9"/>
        <v>65221894.991145998</v>
      </c>
      <c r="AH13" s="42">
        <f t="shared" si="10"/>
        <v>1.4175726237933726E-2</v>
      </c>
      <c r="AI13" s="46">
        <f t="shared" si="11"/>
        <v>0.13846790630642264</v>
      </c>
    </row>
    <row r="14" spans="1:35" x14ac:dyDescent="0.2">
      <c r="A14" s="6" t="s">
        <v>9</v>
      </c>
      <c r="B14" s="65">
        <v>103776629736.74997</v>
      </c>
      <c r="C14" s="66">
        <v>34973669838.87001</v>
      </c>
      <c r="D14" s="65">
        <v>2105412613.3900001</v>
      </c>
      <c r="E14" s="67">
        <v>18098517.32</v>
      </c>
      <c r="F14" s="67">
        <f t="shared" si="0"/>
        <v>1643192.1518727886</v>
      </c>
      <c r="G14" s="67">
        <f t="shared" si="12"/>
        <v>2125154322.8618729</v>
      </c>
      <c r="H14" s="15">
        <f t="shared" si="1"/>
        <v>9.3620234398721275E-2</v>
      </c>
      <c r="I14" s="75">
        <v>75582483.760000005</v>
      </c>
      <c r="J14" s="68">
        <v>0</v>
      </c>
      <c r="K14" s="67">
        <v>111954487.56999999</v>
      </c>
      <c r="L14" s="67">
        <f t="shared" si="13"/>
        <v>187536971.32999998</v>
      </c>
      <c r="M14" s="67">
        <v>0</v>
      </c>
      <c r="N14" s="67">
        <v>0</v>
      </c>
      <c r="O14" s="67">
        <v>0</v>
      </c>
      <c r="P14" s="67">
        <f t="shared" si="14"/>
        <v>75582483.760000005</v>
      </c>
      <c r="Q14" s="67">
        <f t="shared" si="15"/>
        <v>111954487.56999999</v>
      </c>
      <c r="R14" s="67">
        <f t="shared" si="16"/>
        <v>187536971.32999998</v>
      </c>
      <c r="S14" s="15">
        <f t="shared" si="2"/>
        <v>0.10014565497621929</v>
      </c>
      <c r="T14" s="68">
        <v>27831763.73</v>
      </c>
      <c r="U14" s="67">
        <f t="shared" si="17"/>
        <v>27358623.74659</v>
      </c>
      <c r="V14" s="67">
        <v>55572182.509999998</v>
      </c>
      <c r="W14" s="67">
        <f t="shared" si="18"/>
        <v>41756937.938013993</v>
      </c>
      <c r="X14" s="67">
        <f t="shared" si="19"/>
        <v>69115561.684603989</v>
      </c>
      <c r="Y14" s="15">
        <f t="shared" si="3"/>
        <v>0.10183264617020149</v>
      </c>
      <c r="Z14" s="65">
        <v>446500</v>
      </c>
      <c r="AA14" s="50">
        <f t="shared" si="4"/>
        <v>1.4925373134328358E-2</v>
      </c>
      <c r="AB14" s="65">
        <v>0</v>
      </c>
      <c r="AC14" s="50">
        <f t="shared" si="5"/>
        <v>0</v>
      </c>
      <c r="AD14" s="68">
        <f t="shared" si="6"/>
        <v>257099033.01460397</v>
      </c>
      <c r="AE14" s="42">
        <f t="shared" si="7"/>
        <v>9.96015759260232E-2</v>
      </c>
      <c r="AF14" s="15">
        <f t="shared" si="8"/>
        <v>0.12211337168757606</v>
      </c>
      <c r="AG14" s="68">
        <f t="shared" si="9"/>
        <v>257099033.01460397</v>
      </c>
      <c r="AH14" s="42">
        <f t="shared" si="10"/>
        <v>5.5879478947173614E-2</v>
      </c>
      <c r="AI14" s="46">
        <f t="shared" si="11"/>
        <v>0.12097899444233183</v>
      </c>
    </row>
    <row r="15" spans="1:35" x14ac:dyDescent="0.2">
      <c r="A15" s="6" t="s">
        <v>57</v>
      </c>
      <c r="B15" s="65">
        <v>165912442.59000003</v>
      </c>
      <c r="C15" s="66">
        <v>63435908.980000019</v>
      </c>
      <c r="D15" s="65">
        <v>4175303.8700000006</v>
      </c>
      <c r="E15" s="67">
        <v>934233.69000000006</v>
      </c>
      <c r="F15" s="67">
        <f t="shared" si="0"/>
        <v>84820.50989484899</v>
      </c>
      <c r="G15" s="67">
        <f t="shared" si="12"/>
        <v>5194358.0698948493</v>
      </c>
      <c r="H15" s="15">
        <f t="shared" si="1"/>
        <v>2.2882903835405496E-4</v>
      </c>
      <c r="I15" s="75">
        <v>297414.27</v>
      </c>
      <c r="J15" s="68">
        <v>0</v>
      </c>
      <c r="K15" s="67">
        <v>76424.55</v>
      </c>
      <c r="L15" s="67">
        <f t="shared" si="13"/>
        <v>373838.82</v>
      </c>
      <c r="M15" s="67">
        <v>552918.29</v>
      </c>
      <c r="N15" s="67">
        <v>18314.110000000004</v>
      </c>
      <c r="O15" s="67">
        <v>672275.16999999993</v>
      </c>
      <c r="P15" s="67">
        <f t="shared" si="14"/>
        <v>1540921.8399999999</v>
      </c>
      <c r="Q15" s="67">
        <f t="shared" si="15"/>
        <v>76424.55</v>
      </c>
      <c r="R15" s="67">
        <f t="shared" si="16"/>
        <v>1617346.39</v>
      </c>
      <c r="S15" s="15">
        <f t="shared" si="2"/>
        <v>8.6367083994847306E-4</v>
      </c>
      <c r="T15" s="68">
        <v>263226.92999999993</v>
      </c>
      <c r="U15" s="67">
        <f t="shared" si="17"/>
        <v>258752.07218999992</v>
      </c>
      <c r="V15" s="67">
        <v>122070.04</v>
      </c>
      <c r="W15" s="67">
        <f t="shared" si="18"/>
        <v>91723.42805599999</v>
      </c>
      <c r="X15" s="67">
        <f t="shared" si="19"/>
        <v>350475.50024599989</v>
      </c>
      <c r="Y15" s="15">
        <f t="shared" si="3"/>
        <v>5.1637933249735069E-4</v>
      </c>
      <c r="Z15" s="65">
        <v>446500</v>
      </c>
      <c r="AA15" s="50">
        <f t="shared" si="4"/>
        <v>1.4925373134328358E-2</v>
      </c>
      <c r="AB15" s="65">
        <v>1294083.5299999998</v>
      </c>
      <c r="AC15" s="50">
        <f t="shared" si="5"/>
        <v>6.4073646573710994E-4</v>
      </c>
      <c r="AD15" s="68">
        <f t="shared" si="6"/>
        <v>2414321.8902459997</v>
      </c>
      <c r="AE15" s="42">
        <f t="shared" si="7"/>
        <v>9.3532154610452144E-4</v>
      </c>
      <c r="AF15" s="15">
        <f t="shared" si="8"/>
        <v>0.57823860619897816</v>
      </c>
      <c r="AG15" s="68">
        <f t="shared" si="9"/>
        <v>3708405.4202459995</v>
      </c>
      <c r="AH15" s="42">
        <f t="shared" si="10"/>
        <v>8.0600755350351675E-4</v>
      </c>
      <c r="AI15" s="46">
        <f t="shared" si="11"/>
        <v>0.71392949241196024</v>
      </c>
    </row>
    <row r="16" spans="1:35" x14ac:dyDescent="0.2">
      <c r="A16" s="6" t="s">
        <v>28</v>
      </c>
      <c r="B16" s="65">
        <v>4169500432.71</v>
      </c>
      <c r="C16" s="66">
        <v>2380877837.3000007</v>
      </c>
      <c r="D16" s="65">
        <v>146958627.97000003</v>
      </c>
      <c r="E16" s="67">
        <v>20625086.899999999</v>
      </c>
      <c r="F16" s="67">
        <f t="shared" si="0"/>
        <v>1872583.2799752383</v>
      </c>
      <c r="G16" s="67">
        <f t="shared" si="12"/>
        <v>169456298.14997527</v>
      </c>
      <c r="H16" s="15">
        <f t="shared" si="1"/>
        <v>7.4651229712937028E-3</v>
      </c>
      <c r="I16" s="75">
        <v>11712990.119999999</v>
      </c>
      <c r="J16" s="68">
        <v>0</v>
      </c>
      <c r="K16" s="67">
        <v>1295627.32</v>
      </c>
      <c r="L16" s="67">
        <f t="shared" si="13"/>
        <v>13008617.439999999</v>
      </c>
      <c r="M16" s="67">
        <v>0</v>
      </c>
      <c r="N16" s="67">
        <v>0</v>
      </c>
      <c r="O16" s="67">
        <v>0</v>
      </c>
      <c r="P16" s="67">
        <f t="shared" si="14"/>
        <v>11712990.119999999</v>
      </c>
      <c r="Q16" s="67">
        <f t="shared" si="15"/>
        <v>1295627.32</v>
      </c>
      <c r="R16" s="67">
        <f t="shared" si="16"/>
        <v>13008617.439999999</v>
      </c>
      <c r="S16" s="15">
        <f t="shared" si="2"/>
        <v>6.9466649942398276E-3</v>
      </c>
      <c r="T16" s="68">
        <v>4243643.71</v>
      </c>
      <c r="U16" s="67">
        <f t="shared" si="17"/>
        <v>4171501.7669299999</v>
      </c>
      <c r="V16" s="67">
        <v>542333.69000000006</v>
      </c>
      <c r="W16" s="67">
        <f t="shared" si="18"/>
        <v>407509.53466600005</v>
      </c>
      <c r="X16" s="67">
        <f t="shared" si="19"/>
        <v>4579011.3015959999</v>
      </c>
      <c r="Y16" s="15">
        <f t="shared" si="3"/>
        <v>6.7465680133313522E-3</v>
      </c>
      <c r="Z16" s="65">
        <v>446500</v>
      </c>
      <c r="AA16" s="50">
        <f t="shared" si="4"/>
        <v>1.4925373134328358E-2</v>
      </c>
      <c r="AB16" s="65">
        <v>23866334.660000004</v>
      </c>
      <c r="AC16" s="50">
        <f t="shared" si="5"/>
        <v>1.181688087796581E-2</v>
      </c>
      <c r="AD16" s="68">
        <f t="shared" si="6"/>
        <v>18034128.741595998</v>
      </c>
      <c r="AE16" s="42">
        <f t="shared" si="7"/>
        <v>6.9865204160986481E-3</v>
      </c>
      <c r="AF16" s="15">
        <f t="shared" si="8"/>
        <v>0.12271568529666367</v>
      </c>
      <c r="AG16" s="68">
        <f t="shared" si="9"/>
        <v>41900463.401596002</v>
      </c>
      <c r="AH16" s="42">
        <f t="shared" si="10"/>
        <v>9.1069034180043199E-3</v>
      </c>
      <c r="AI16" s="46">
        <f t="shared" si="11"/>
        <v>0.24726412567157874</v>
      </c>
    </row>
    <row r="17" spans="1:35" x14ac:dyDescent="0.2">
      <c r="A17" s="6" t="s">
        <v>31</v>
      </c>
      <c r="B17" s="65">
        <v>2665443212.3399997</v>
      </c>
      <c r="C17" s="66">
        <v>1445138687.29</v>
      </c>
      <c r="D17" s="65">
        <v>88822458.25</v>
      </c>
      <c r="E17" s="67">
        <v>327503.87</v>
      </c>
      <c r="F17" s="67">
        <f t="shared" si="0"/>
        <v>29734.578771117034</v>
      </c>
      <c r="G17" s="67">
        <f t="shared" si="12"/>
        <v>89179696.698771119</v>
      </c>
      <c r="H17" s="15">
        <f t="shared" si="1"/>
        <v>3.9286672119427431E-3</v>
      </c>
      <c r="I17" s="75">
        <v>7397103.5099999998</v>
      </c>
      <c r="J17" s="68">
        <v>-1836510</v>
      </c>
      <c r="K17" s="67">
        <v>553308.47000000009</v>
      </c>
      <c r="L17" s="67">
        <f t="shared" si="13"/>
        <v>6113901.9799999995</v>
      </c>
      <c r="M17" s="67">
        <v>0</v>
      </c>
      <c r="N17" s="67">
        <v>0</v>
      </c>
      <c r="O17" s="67">
        <v>0</v>
      </c>
      <c r="P17" s="67">
        <f t="shared" si="14"/>
        <v>5560593.5099999998</v>
      </c>
      <c r="Q17" s="67">
        <f t="shared" si="15"/>
        <v>553308.47000000009</v>
      </c>
      <c r="R17" s="67">
        <f t="shared" si="16"/>
        <v>6113901.9799999995</v>
      </c>
      <c r="S17" s="15">
        <f t="shared" si="2"/>
        <v>3.2648533988005085E-3</v>
      </c>
      <c r="T17" s="68">
        <v>3377892.8999999994</v>
      </c>
      <c r="U17" s="67">
        <f t="shared" si="17"/>
        <v>3320468.7206999995</v>
      </c>
      <c r="V17" s="67">
        <v>500031.04</v>
      </c>
      <c r="W17" s="67">
        <f t="shared" si="18"/>
        <v>375723.32345599995</v>
      </c>
      <c r="X17" s="67">
        <f t="shared" si="19"/>
        <v>3696192.0441559996</v>
      </c>
      <c r="Y17" s="15">
        <f t="shared" si="3"/>
        <v>5.4458505065364468E-3</v>
      </c>
      <c r="Z17" s="65">
        <v>446500</v>
      </c>
      <c r="AA17" s="50">
        <f t="shared" si="4"/>
        <v>1.4925373134328358E-2</v>
      </c>
      <c r="AB17" s="65">
        <v>0</v>
      </c>
      <c r="AC17" s="50">
        <f t="shared" si="5"/>
        <v>0</v>
      </c>
      <c r="AD17" s="68">
        <f t="shared" si="6"/>
        <v>10256594.024155999</v>
      </c>
      <c r="AE17" s="42">
        <f t="shared" si="7"/>
        <v>3.9734607962579977E-3</v>
      </c>
      <c r="AF17" s="15">
        <f t="shared" si="8"/>
        <v>0.11547298089057334</v>
      </c>
      <c r="AG17" s="68">
        <f t="shared" si="9"/>
        <v>10256594.024155999</v>
      </c>
      <c r="AH17" s="42">
        <f t="shared" si="10"/>
        <v>2.2292309820160861E-3</v>
      </c>
      <c r="AI17" s="46">
        <f t="shared" si="11"/>
        <v>0.11501041609056439</v>
      </c>
    </row>
    <row r="18" spans="1:35" x14ac:dyDescent="0.2">
      <c r="A18" s="6" t="s">
        <v>27</v>
      </c>
      <c r="B18" s="65">
        <v>3973281309.7400007</v>
      </c>
      <c r="C18" s="66">
        <v>1840644848.2900002</v>
      </c>
      <c r="D18" s="65">
        <v>113199851.69999997</v>
      </c>
      <c r="E18" s="67">
        <v>16444464.359999999</v>
      </c>
      <c r="F18" s="67">
        <f t="shared" si="0"/>
        <v>1493018.1462015903</v>
      </c>
      <c r="G18" s="67">
        <f t="shared" si="12"/>
        <v>131137334.20620157</v>
      </c>
      <c r="H18" s="15">
        <f t="shared" si="1"/>
        <v>5.7770430291739358E-3</v>
      </c>
      <c r="I18" s="75">
        <v>9394622.3899999987</v>
      </c>
      <c r="J18" s="68">
        <v>-1758950.0399999998</v>
      </c>
      <c r="K18" s="67">
        <v>876951.81</v>
      </c>
      <c r="L18" s="67">
        <f t="shared" si="13"/>
        <v>8512624.1599999983</v>
      </c>
      <c r="M18" s="67">
        <v>0</v>
      </c>
      <c r="N18" s="67">
        <v>0</v>
      </c>
      <c r="O18" s="67">
        <v>0</v>
      </c>
      <c r="P18" s="67">
        <f t="shared" si="14"/>
        <v>7635672.3499999987</v>
      </c>
      <c r="Q18" s="67">
        <f t="shared" si="15"/>
        <v>876951.81</v>
      </c>
      <c r="R18" s="67">
        <f t="shared" si="16"/>
        <v>8512624.1599999983</v>
      </c>
      <c r="S18" s="15">
        <f t="shared" si="2"/>
        <v>4.5457827116631858E-3</v>
      </c>
      <c r="T18" s="68">
        <v>4606483.8199999994</v>
      </c>
      <c r="U18" s="67">
        <f t="shared" si="17"/>
        <v>4528173.5950599993</v>
      </c>
      <c r="V18" s="67">
        <v>642739.9</v>
      </c>
      <c r="W18" s="67">
        <f t="shared" si="18"/>
        <v>482954.76085999998</v>
      </c>
      <c r="X18" s="67">
        <f t="shared" si="19"/>
        <v>5011128.3559199991</v>
      </c>
      <c r="Y18" s="15">
        <f t="shared" si="3"/>
        <v>7.3832353864171398E-3</v>
      </c>
      <c r="Z18" s="65">
        <v>446500</v>
      </c>
      <c r="AA18" s="50">
        <f t="shared" si="4"/>
        <v>1.4925373134328358E-2</v>
      </c>
      <c r="AB18" s="65">
        <v>20323111.73</v>
      </c>
      <c r="AC18" s="50">
        <f t="shared" si="5"/>
        <v>1.0062533430636122E-2</v>
      </c>
      <c r="AD18" s="68">
        <f t="shared" si="6"/>
        <v>13970252.515919998</v>
      </c>
      <c r="AE18" s="42">
        <f t="shared" si="7"/>
        <v>5.4121524704104328E-3</v>
      </c>
      <c r="AF18" s="15">
        <f t="shared" si="8"/>
        <v>0.12341228637775681</v>
      </c>
      <c r="AG18" s="68">
        <f t="shared" si="9"/>
        <v>34293364.245920002</v>
      </c>
      <c r="AH18" s="42">
        <f t="shared" si="10"/>
        <v>7.4535298827778625E-3</v>
      </c>
      <c r="AI18" s="46">
        <f t="shared" si="11"/>
        <v>0.26150725461596463</v>
      </c>
    </row>
    <row r="19" spans="1:35" x14ac:dyDescent="0.2">
      <c r="A19" s="6" t="s">
        <v>22</v>
      </c>
      <c r="B19" s="65">
        <v>14488975145.500002</v>
      </c>
      <c r="C19" s="66">
        <v>7907861407.4200029</v>
      </c>
      <c r="D19" s="65">
        <v>482140384.32000005</v>
      </c>
      <c r="E19" s="67">
        <v>1113889.98</v>
      </c>
      <c r="F19" s="67">
        <f t="shared" si="0"/>
        <v>101131.7800692492</v>
      </c>
      <c r="G19" s="67">
        <f t="shared" si="12"/>
        <v>483355406.0800693</v>
      </c>
      <c r="H19" s="15">
        <f t="shared" si="1"/>
        <v>2.129344016493168E-2</v>
      </c>
      <c r="I19" s="75">
        <v>38067139.810000002</v>
      </c>
      <c r="J19" s="68">
        <v>0</v>
      </c>
      <c r="K19" s="67">
        <v>4339027.9400000004</v>
      </c>
      <c r="L19" s="67">
        <f t="shared" si="13"/>
        <v>42406167.75</v>
      </c>
      <c r="M19" s="67">
        <v>0</v>
      </c>
      <c r="N19" s="67">
        <v>0</v>
      </c>
      <c r="O19" s="67">
        <v>0</v>
      </c>
      <c r="P19" s="67">
        <f t="shared" si="14"/>
        <v>38067139.810000002</v>
      </c>
      <c r="Q19" s="67">
        <f t="shared" si="15"/>
        <v>4339027.9400000004</v>
      </c>
      <c r="R19" s="67">
        <f t="shared" si="16"/>
        <v>42406167.75</v>
      </c>
      <c r="S19" s="15">
        <f t="shared" si="2"/>
        <v>2.2645099866107441E-2</v>
      </c>
      <c r="T19" s="68">
        <v>9794048.179999996</v>
      </c>
      <c r="U19" s="67">
        <f t="shared" si="17"/>
        <v>9627549.3609399963</v>
      </c>
      <c r="V19" s="67">
        <v>1396473.19</v>
      </c>
      <c r="W19" s="67">
        <f t="shared" si="18"/>
        <v>1049309.9549659998</v>
      </c>
      <c r="X19" s="67">
        <f t="shared" si="19"/>
        <v>10676859.315905996</v>
      </c>
      <c r="Y19" s="15">
        <f t="shared" si="3"/>
        <v>1.5730941200870954E-2</v>
      </c>
      <c r="Z19" s="65">
        <v>446500</v>
      </c>
      <c r="AA19" s="50">
        <f t="shared" si="4"/>
        <v>1.4925373134328358E-2</v>
      </c>
      <c r="AB19" s="65">
        <v>0</v>
      </c>
      <c r="AC19" s="50">
        <f t="shared" si="5"/>
        <v>0</v>
      </c>
      <c r="AD19" s="68">
        <f t="shared" si="6"/>
        <v>53529527.065905996</v>
      </c>
      <c r="AE19" s="42">
        <f t="shared" si="7"/>
        <v>2.0737632467237237E-2</v>
      </c>
      <c r="AF19" s="15">
        <f t="shared" si="8"/>
        <v>0.11102477371067523</v>
      </c>
      <c r="AG19" s="68">
        <f t="shared" si="9"/>
        <v>53529527.065905996</v>
      </c>
      <c r="AH19" s="42">
        <f t="shared" si="10"/>
        <v>1.1634435360017651E-2</v>
      </c>
      <c r="AI19" s="46">
        <f t="shared" si="11"/>
        <v>0.11074568814699191</v>
      </c>
    </row>
    <row r="20" spans="1:35" x14ac:dyDescent="0.2">
      <c r="A20" s="6" t="s">
        <v>37</v>
      </c>
      <c r="B20" s="65">
        <v>2649652466.6200004</v>
      </c>
      <c r="C20" s="66">
        <v>881464340.69000006</v>
      </c>
      <c r="D20" s="65">
        <v>53611862.599999994</v>
      </c>
      <c r="E20" s="67">
        <v>6756911.9500000002</v>
      </c>
      <c r="F20" s="67">
        <f t="shared" si="0"/>
        <v>613470.40151549049</v>
      </c>
      <c r="G20" s="67">
        <f t="shared" si="12"/>
        <v>60982244.951515488</v>
      </c>
      <c r="H20" s="15">
        <f t="shared" si="1"/>
        <v>2.6864741092462261E-3</v>
      </c>
      <c r="I20" s="75">
        <v>3932699.76</v>
      </c>
      <c r="J20" s="68">
        <v>-1542890.0399999998</v>
      </c>
      <c r="K20" s="67">
        <v>805381.60000000009</v>
      </c>
      <c r="L20" s="67">
        <f t="shared" si="13"/>
        <v>3195191.32</v>
      </c>
      <c r="M20" s="67">
        <v>0</v>
      </c>
      <c r="N20" s="67">
        <v>0</v>
      </c>
      <c r="O20" s="67">
        <v>587225.58000000007</v>
      </c>
      <c r="P20" s="67">
        <f t="shared" si="14"/>
        <v>2977035.3</v>
      </c>
      <c r="Q20" s="67">
        <f t="shared" si="15"/>
        <v>805381.60000000009</v>
      </c>
      <c r="R20" s="67">
        <f t="shared" si="16"/>
        <v>3782416.9</v>
      </c>
      <c r="S20" s="15">
        <f t="shared" si="2"/>
        <v>2.0198290244171501E-3</v>
      </c>
      <c r="T20" s="68">
        <v>1549586.57</v>
      </c>
      <c r="U20" s="67">
        <f t="shared" si="17"/>
        <v>1523243.59831</v>
      </c>
      <c r="V20" s="67">
        <v>428816.81999999989</v>
      </c>
      <c r="W20" s="67">
        <f t="shared" si="18"/>
        <v>322212.95854799991</v>
      </c>
      <c r="X20" s="67">
        <f t="shared" si="19"/>
        <v>1845456.5568579999</v>
      </c>
      <c r="Y20" s="15">
        <f t="shared" si="3"/>
        <v>2.7190363500852709E-3</v>
      </c>
      <c r="Z20" s="65">
        <v>446500</v>
      </c>
      <c r="AA20" s="50">
        <f t="shared" si="4"/>
        <v>1.4925373134328358E-2</v>
      </c>
      <c r="AB20" s="65">
        <v>8024923.5599999996</v>
      </c>
      <c r="AC20" s="50">
        <f t="shared" si="5"/>
        <v>3.9733611010758065E-3</v>
      </c>
      <c r="AD20" s="68">
        <f t="shared" si="6"/>
        <v>6074373.4568579998</v>
      </c>
      <c r="AE20" s="42">
        <f t="shared" si="7"/>
        <v>2.3532456033465337E-3</v>
      </c>
      <c r="AF20" s="15">
        <f t="shared" si="8"/>
        <v>0.11330278714953658</v>
      </c>
      <c r="AG20" s="68">
        <f t="shared" si="9"/>
        <v>14099297.016858</v>
      </c>
      <c r="AH20" s="42">
        <f t="shared" si="10"/>
        <v>3.0644275926884233E-3</v>
      </c>
      <c r="AI20" s="46">
        <f t="shared" si="11"/>
        <v>0.23120331217828696</v>
      </c>
    </row>
    <row r="21" spans="1:35" x14ac:dyDescent="0.2">
      <c r="A21" s="70" t="s">
        <v>118</v>
      </c>
      <c r="B21" s="65">
        <v>3444909004.3399992</v>
      </c>
      <c r="C21" s="66">
        <v>232379410.09000003</v>
      </c>
      <c r="D21" s="65">
        <v>14294026.879999999</v>
      </c>
      <c r="E21" s="67">
        <v>2277750.4900000002</v>
      </c>
      <c r="F21" s="67">
        <f t="shared" si="0"/>
        <v>206800.46121548253</v>
      </c>
      <c r="G21" s="67">
        <f t="shared" si="12"/>
        <v>16778577.831215482</v>
      </c>
      <c r="H21" s="15">
        <f t="shared" si="1"/>
        <v>7.3915309233647537E-4</v>
      </c>
      <c r="I21" s="75">
        <v>1018975.13</v>
      </c>
      <c r="J21" s="68">
        <v>-462590.03999999986</v>
      </c>
      <c r="K21" s="67">
        <v>257067.39</v>
      </c>
      <c r="L21" s="67">
        <f t="shared" si="13"/>
        <v>813452.4800000001</v>
      </c>
      <c r="M21" s="67">
        <v>1137376.73</v>
      </c>
      <c r="N21" s="67">
        <v>0</v>
      </c>
      <c r="O21" s="67">
        <v>608251.1</v>
      </c>
      <c r="P21" s="67">
        <f t="shared" si="14"/>
        <v>2302012.92</v>
      </c>
      <c r="Q21" s="67">
        <f t="shared" si="15"/>
        <v>257067.39</v>
      </c>
      <c r="R21" s="67">
        <f t="shared" si="16"/>
        <v>2559080.31</v>
      </c>
      <c r="S21" s="15">
        <f t="shared" si="2"/>
        <v>1.3665613343554061E-3</v>
      </c>
      <c r="T21" s="68">
        <v>691164.61</v>
      </c>
      <c r="U21" s="67">
        <f t="shared" si="17"/>
        <v>679414.81163000001</v>
      </c>
      <c r="V21" s="67">
        <v>272504.14</v>
      </c>
      <c r="W21" s="67">
        <f t="shared" si="18"/>
        <v>204759.61079599999</v>
      </c>
      <c r="X21" s="67">
        <f t="shared" si="19"/>
        <v>884174.422426</v>
      </c>
      <c r="Y21" s="15">
        <f t="shared" si="3"/>
        <v>1.3027141633098487E-3</v>
      </c>
      <c r="Z21" s="65">
        <v>446500</v>
      </c>
      <c r="AA21" s="50">
        <f t="shared" si="4"/>
        <v>1.4925373134328358E-2</v>
      </c>
      <c r="AB21" s="65">
        <v>2815613.91</v>
      </c>
      <c r="AC21" s="50">
        <f t="shared" si="5"/>
        <v>1.3940881432697358E-3</v>
      </c>
      <c r="AD21" s="68">
        <f t="shared" si="6"/>
        <v>3889754.7324259998</v>
      </c>
      <c r="AE21" s="42">
        <f t="shared" si="7"/>
        <v>1.5069123239111108E-3</v>
      </c>
      <c r="AF21" s="15">
        <f t="shared" si="8"/>
        <v>0.27212448703790321</v>
      </c>
      <c r="AG21" s="68">
        <f t="shared" si="9"/>
        <v>6705368.642426</v>
      </c>
      <c r="AH21" s="42">
        <f t="shared" si="10"/>
        <v>1.4573859010438134E-3</v>
      </c>
      <c r="AI21" s="46">
        <f t="shared" si="11"/>
        <v>0.3996386767626447</v>
      </c>
    </row>
    <row r="22" spans="1:35" x14ac:dyDescent="0.2">
      <c r="A22" s="6" t="s">
        <v>59</v>
      </c>
      <c r="B22" s="65">
        <v>250253131.62</v>
      </c>
      <c r="C22" s="66">
        <v>66949864.430000007</v>
      </c>
      <c r="D22" s="65">
        <v>4234217.13</v>
      </c>
      <c r="E22" s="67">
        <v>628206.4800000001</v>
      </c>
      <c r="F22" s="67">
        <f t="shared" si="0"/>
        <v>57035.830031828817</v>
      </c>
      <c r="G22" s="67">
        <f t="shared" si="12"/>
        <v>4919459.4400318293</v>
      </c>
      <c r="H22" s="15">
        <f t="shared" si="1"/>
        <v>2.1671882410429386E-4</v>
      </c>
      <c r="I22" s="75">
        <v>341008.74999999994</v>
      </c>
      <c r="J22" s="68">
        <v>0</v>
      </c>
      <c r="K22" s="67">
        <v>44551.31</v>
      </c>
      <c r="L22" s="67">
        <f t="shared" si="13"/>
        <v>385560.05999999994</v>
      </c>
      <c r="M22" s="67">
        <v>624660.86999999988</v>
      </c>
      <c r="N22" s="67">
        <v>13865.450000000003</v>
      </c>
      <c r="O22" s="67">
        <v>676787.08</v>
      </c>
      <c r="P22" s="67">
        <f t="shared" si="14"/>
        <v>1656322.15</v>
      </c>
      <c r="Q22" s="67">
        <f t="shared" si="15"/>
        <v>44551.31</v>
      </c>
      <c r="R22" s="67">
        <f t="shared" si="16"/>
        <v>1700873.46</v>
      </c>
      <c r="S22" s="15">
        <f t="shared" si="2"/>
        <v>9.0827470165142895E-4</v>
      </c>
      <c r="T22" s="68">
        <v>327009.65999999992</v>
      </c>
      <c r="U22" s="67">
        <f t="shared" si="17"/>
        <v>321450.49577999994</v>
      </c>
      <c r="V22" s="67">
        <v>113902.62999999999</v>
      </c>
      <c r="W22" s="67">
        <f t="shared" si="18"/>
        <v>85586.43618199999</v>
      </c>
      <c r="X22" s="67">
        <f t="shared" si="19"/>
        <v>407036.93196199992</v>
      </c>
      <c r="Y22" s="15">
        <f t="shared" si="3"/>
        <v>5.9971512725076983E-4</v>
      </c>
      <c r="Z22" s="65">
        <v>446500</v>
      </c>
      <c r="AA22" s="50">
        <f t="shared" si="4"/>
        <v>1.4925373134328358E-2</v>
      </c>
      <c r="AB22" s="65">
        <v>901441.21</v>
      </c>
      <c r="AC22" s="50">
        <f t="shared" si="5"/>
        <v>4.4632841820124546E-4</v>
      </c>
      <c r="AD22" s="68">
        <f t="shared" si="6"/>
        <v>2554410.3919619997</v>
      </c>
      <c r="AE22" s="42">
        <f t="shared" si="7"/>
        <v>9.8959260024433391E-4</v>
      </c>
      <c r="AF22" s="15">
        <f t="shared" si="8"/>
        <v>0.60327808270947125</v>
      </c>
      <c r="AG22" s="68">
        <f t="shared" si="9"/>
        <v>3455851.6019619997</v>
      </c>
      <c r="AH22" s="42">
        <f t="shared" si="10"/>
        <v>7.5111595937205446E-4</v>
      </c>
      <c r="AI22" s="46">
        <f t="shared" si="11"/>
        <v>0.70248604426742467</v>
      </c>
    </row>
    <row r="23" spans="1:35" x14ac:dyDescent="0.2">
      <c r="A23" s="6" t="s">
        <v>13</v>
      </c>
      <c r="B23" s="65">
        <v>49634344256.080009</v>
      </c>
      <c r="C23" s="66">
        <v>16475147678.83</v>
      </c>
      <c r="D23" s="65">
        <v>993464256.66000009</v>
      </c>
      <c r="E23" s="67">
        <v>136737426.74000001</v>
      </c>
      <c r="F23" s="67">
        <f t="shared" si="0"/>
        <v>12414600.738490129</v>
      </c>
      <c r="G23" s="67">
        <f t="shared" si="12"/>
        <v>1142616284.1384902</v>
      </c>
      <c r="H23" s="15">
        <f t="shared" si="1"/>
        <v>5.0336111216989554E-2</v>
      </c>
      <c r="I23" s="75">
        <v>84623873.560000017</v>
      </c>
      <c r="J23" s="68">
        <v>0</v>
      </c>
      <c r="K23" s="67">
        <v>4235829.4400000004</v>
      </c>
      <c r="L23" s="67">
        <f t="shared" si="13"/>
        <v>88859703.000000015</v>
      </c>
      <c r="M23" s="67">
        <v>0</v>
      </c>
      <c r="N23" s="67">
        <v>0</v>
      </c>
      <c r="O23" s="67">
        <v>0</v>
      </c>
      <c r="P23" s="67">
        <f t="shared" si="14"/>
        <v>84623873.560000017</v>
      </c>
      <c r="Q23" s="67">
        <f t="shared" si="15"/>
        <v>4235829.4400000004</v>
      </c>
      <c r="R23" s="67">
        <f t="shared" si="16"/>
        <v>88859703.000000015</v>
      </c>
      <c r="S23" s="15">
        <f t="shared" si="2"/>
        <v>4.7451513665901758E-2</v>
      </c>
      <c r="T23" s="68">
        <v>21257536.289999999</v>
      </c>
      <c r="U23" s="67">
        <f t="shared" si="17"/>
        <v>20896158.173069999</v>
      </c>
      <c r="V23" s="67">
        <v>27455254.260000002</v>
      </c>
      <c r="W23" s="67">
        <f t="shared" si="18"/>
        <v>20629878.050964002</v>
      </c>
      <c r="X23" s="67">
        <f t="shared" si="19"/>
        <v>41526036.224033996</v>
      </c>
      <c r="Y23" s="15">
        <f t="shared" si="3"/>
        <v>6.1183126499787965E-2</v>
      </c>
      <c r="Z23" s="65">
        <v>446500</v>
      </c>
      <c r="AA23" s="50">
        <f t="shared" si="4"/>
        <v>1.4925373134328358E-2</v>
      </c>
      <c r="AB23" s="65">
        <v>155383782.59</v>
      </c>
      <c r="AC23" s="50">
        <f t="shared" si="5"/>
        <v>7.6934798551666975E-2</v>
      </c>
      <c r="AD23" s="68">
        <f t="shared" si="6"/>
        <v>130832239.22403401</v>
      </c>
      <c r="AE23" s="42">
        <f t="shared" si="7"/>
        <v>5.0685127267297229E-2</v>
      </c>
      <c r="AF23" s="15">
        <f t="shared" si="8"/>
        <v>0.13169295054850635</v>
      </c>
      <c r="AG23" s="68">
        <f t="shared" si="9"/>
        <v>286216021.81403399</v>
      </c>
      <c r="AH23" s="42">
        <f t="shared" si="10"/>
        <v>6.2207943677456821E-2</v>
      </c>
      <c r="AI23" s="46">
        <f t="shared" si="11"/>
        <v>0.25049181058174325</v>
      </c>
    </row>
    <row r="24" spans="1:35" x14ac:dyDescent="0.2">
      <c r="A24" s="6" t="s">
        <v>18</v>
      </c>
      <c r="B24" s="65">
        <v>9741683654.0800018</v>
      </c>
      <c r="C24" s="66">
        <v>4886648243.3499985</v>
      </c>
      <c r="D24" s="65">
        <v>299369058.63</v>
      </c>
      <c r="E24" s="67">
        <v>60735471.080000006</v>
      </c>
      <c r="F24" s="67">
        <f t="shared" si="0"/>
        <v>5514266.5918090092</v>
      </c>
      <c r="G24" s="67">
        <f t="shared" si="12"/>
        <v>365618796.30180901</v>
      </c>
      <c r="H24" s="15">
        <f t="shared" si="1"/>
        <v>1.6106744363043823E-2</v>
      </c>
      <c r="I24" s="75">
        <v>22431094.540000003</v>
      </c>
      <c r="J24" s="68">
        <v>0</v>
      </c>
      <c r="K24" s="67">
        <v>4312316.68</v>
      </c>
      <c r="L24" s="67">
        <f t="shared" si="13"/>
        <v>26743411.220000003</v>
      </c>
      <c r="M24" s="67">
        <v>0</v>
      </c>
      <c r="N24" s="67">
        <v>0</v>
      </c>
      <c r="O24" s="67">
        <v>0</v>
      </c>
      <c r="P24" s="67">
        <f t="shared" si="14"/>
        <v>22431094.540000003</v>
      </c>
      <c r="Q24" s="67">
        <f t="shared" si="15"/>
        <v>4312316.68</v>
      </c>
      <c r="R24" s="67">
        <f t="shared" si="16"/>
        <v>26743411.220000003</v>
      </c>
      <c r="S24" s="15">
        <f t="shared" si="2"/>
        <v>1.4281111686572487E-2</v>
      </c>
      <c r="T24" s="68">
        <v>7173350.2999999989</v>
      </c>
      <c r="U24" s="67">
        <f t="shared" si="17"/>
        <v>7051403.344899999</v>
      </c>
      <c r="V24" s="67">
        <v>2388575.2100000004</v>
      </c>
      <c r="W24" s="67">
        <f t="shared" si="18"/>
        <v>1794775.4127940002</v>
      </c>
      <c r="X24" s="67">
        <f t="shared" si="19"/>
        <v>8846178.7576939985</v>
      </c>
      <c r="Y24" s="15">
        <f t="shared" si="3"/>
        <v>1.3033675332067398E-2</v>
      </c>
      <c r="Z24" s="65">
        <v>446500</v>
      </c>
      <c r="AA24" s="50">
        <f t="shared" si="4"/>
        <v>1.4925373134328358E-2</v>
      </c>
      <c r="AB24" s="65">
        <v>70130334.129999995</v>
      </c>
      <c r="AC24" s="50">
        <f t="shared" si="5"/>
        <v>3.4723463663445912E-2</v>
      </c>
      <c r="AD24" s="68">
        <f t="shared" si="6"/>
        <v>36036089.977694005</v>
      </c>
      <c r="AE24" s="42">
        <f t="shared" si="7"/>
        <v>1.396057896408507E-2</v>
      </c>
      <c r="AF24" s="15">
        <f t="shared" si="8"/>
        <v>0.12037346191555549</v>
      </c>
      <c r="AG24" s="68">
        <f t="shared" si="9"/>
        <v>106166424.107694</v>
      </c>
      <c r="AH24" s="42">
        <f t="shared" si="10"/>
        <v>2.3074861041914564E-2</v>
      </c>
      <c r="AI24" s="46">
        <f t="shared" si="11"/>
        <v>0.29037463385787288</v>
      </c>
    </row>
    <row r="25" spans="1:35" x14ac:dyDescent="0.2">
      <c r="A25" s="6" t="s">
        <v>42</v>
      </c>
      <c r="B25" s="65">
        <v>1835264140.47</v>
      </c>
      <c r="C25" s="66">
        <v>876960533.63000011</v>
      </c>
      <c r="D25" s="65">
        <v>53712210.319999993</v>
      </c>
      <c r="E25" s="67">
        <v>7980655.6399999987</v>
      </c>
      <c r="F25" s="67">
        <f t="shared" si="0"/>
        <v>724575.96843890555</v>
      </c>
      <c r="G25" s="67">
        <f t="shared" si="12"/>
        <v>62417441.928438902</v>
      </c>
      <c r="H25" s="15">
        <f t="shared" si="1"/>
        <v>2.7496993893788065E-3</v>
      </c>
      <c r="I25" s="75">
        <v>2203095.98</v>
      </c>
      <c r="J25" s="68">
        <v>0</v>
      </c>
      <c r="K25" s="67">
        <v>2672904.19</v>
      </c>
      <c r="L25" s="67">
        <f t="shared" si="13"/>
        <v>4876000.17</v>
      </c>
      <c r="M25" s="67">
        <v>0</v>
      </c>
      <c r="N25" s="67">
        <v>0</v>
      </c>
      <c r="O25" s="67">
        <v>0</v>
      </c>
      <c r="P25" s="67">
        <f t="shared" si="14"/>
        <v>2203095.98</v>
      </c>
      <c r="Q25" s="67">
        <f t="shared" si="15"/>
        <v>2672904.19</v>
      </c>
      <c r="R25" s="67">
        <f t="shared" si="16"/>
        <v>4876000.17</v>
      </c>
      <c r="S25" s="15">
        <f t="shared" si="2"/>
        <v>2.6038078104052885E-3</v>
      </c>
      <c r="T25" s="68">
        <v>1183361.04</v>
      </c>
      <c r="U25" s="67">
        <f t="shared" si="17"/>
        <v>1163243.9023200001</v>
      </c>
      <c r="V25" s="67">
        <v>1759694.09</v>
      </c>
      <c r="W25" s="67">
        <f t="shared" si="18"/>
        <v>1322234.1392260001</v>
      </c>
      <c r="X25" s="67">
        <f t="shared" si="19"/>
        <v>2485478.0415460002</v>
      </c>
      <c r="Y25" s="15">
        <f t="shared" si="3"/>
        <v>3.6620234256873551E-3</v>
      </c>
      <c r="Z25" s="65">
        <v>446500</v>
      </c>
      <c r="AA25" s="50">
        <f t="shared" si="4"/>
        <v>1.4925373134328358E-2</v>
      </c>
      <c r="AB25" s="65">
        <v>10031532.719999999</v>
      </c>
      <c r="AC25" s="50">
        <f t="shared" si="5"/>
        <v>4.9668886682600602E-3</v>
      </c>
      <c r="AD25" s="68">
        <f t="shared" si="6"/>
        <v>7807978.2115460001</v>
      </c>
      <c r="AE25" s="42">
        <f t="shared" si="7"/>
        <v>3.0248535964810838E-3</v>
      </c>
      <c r="AF25" s="15">
        <f t="shared" si="8"/>
        <v>0.14536691312885075</v>
      </c>
      <c r="AG25" s="68">
        <f t="shared" si="9"/>
        <v>17839510.931545999</v>
      </c>
      <c r="AH25" s="42">
        <f t="shared" si="10"/>
        <v>3.8773485992480315E-3</v>
      </c>
      <c r="AI25" s="46">
        <f t="shared" si="11"/>
        <v>0.285809709279641</v>
      </c>
    </row>
    <row r="26" spans="1:35" x14ac:dyDescent="0.2">
      <c r="A26" s="6" t="s">
        <v>61</v>
      </c>
      <c r="B26" s="65">
        <v>290959335.23999995</v>
      </c>
      <c r="C26" s="66">
        <v>168789054.71000001</v>
      </c>
      <c r="D26" s="65">
        <v>10379246.09</v>
      </c>
      <c r="E26" s="67">
        <v>1647000.39</v>
      </c>
      <c r="F26" s="67">
        <f t="shared" si="0"/>
        <v>149533.69202176289</v>
      </c>
      <c r="G26" s="67">
        <f t="shared" si="12"/>
        <v>12175780.172021763</v>
      </c>
      <c r="H26" s="15">
        <f t="shared" si="1"/>
        <v>5.3638429050974364E-4</v>
      </c>
      <c r="I26" s="75">
        <v>632913.72</v>
      </c>
      <c r="J26" s="68">
        <v>-252069.96000000008</v>
      </c>
      <c r="K26" s="67">
        <v>266428</v>
      </c>
      <c r="L26" s="67">
        <f t="shared" si="13"/>
        <v>647271.75999999989</v>
      </c>
      <c r="M26" s="67">
        <v>0</v>
      </c>
      <c r="N26" s="67">
        <v>18465.669999999995</v>
      </c>
      <c r="O26" s="67">
        <v>291943.37</v>
      </c>
      <c r="P26" s="67">
        <f t="shared" si="14"/>
        <v>691252.79999999981</v>
      </c>
      <c r="Q26" s="67">
        <f t="shared" si="15"/>
        <v>266428</v>
      </c>
      <c r="R26" s="67">
        <f t="shared" si="16"/>
        <v>957680.79999999981</v>
      </c>
      <c r="S26" s="15">
        <f t="shared" si="2"/>
        <v>5.1140620590158523E-4</v>
      </c>
      <c r="T26" s="68">
        <v>229632.59999999998</v>
      </c>
      <c r="U26" s="67">
        <f t="shared" si="17"/>
        <v>225728.84579999998</v>
      </c>
      <c r="V26" s="67">
        <v>139156.03000000003</v>
      </c>
      <c r="W26" s="67">
        <f t="shared" si="18"/>
        <v>104561.84094200001</v>
      </c>
      <c r="X26" s="67">
        <f t="shared" si="19"/>
        <v>330290.68674199999</v>
      </c>
      <c r="Y26" s="15">
        <f t="shared" si="3"/>
        <v>4.8663967732469804E-4</v>
      </c>
      <c r="Z26" s="65">
        <v>446500</v>
      </c>
      <c r="AA26" s="50">
        <f t="shared" si="4"/>
        <v>1.4925373134328358E-2</v>
      </c>
      <c r="AB26" s="65">
        <v>1835932.4300000002</v>
      </c>
      <c r="AC26" s="50">
        <f t="shared" si="5"/>
        <v>9.0902080836338618E-4</v>
      </c>
      <c r="AD26" s="68">
        <f t="shared" si="6"/>
        <v>1734471.4867419999</v>
      </c>
      <c r="AE26" s="42">
        <f t="shared" si="7"/>
        <v>6.7194376988746816E-4</v>
      </c>
      <c r="AF26" s="15">
        <f t="shared" si="8"/>
        <v>0.16710958307589371</v>
      </c>
      <c r="AG26" s="68">
        <f t="shared" si="9"/>
        <v>3570403.9167419998</v>
      </c>
      <c r="AH26" s="42">
        <f t="shared" si="10"/>
        <v>7.7601346126866962E-4</v>
      </c>
      <c r="AI26" s="46">
        <f t="shared" si="11"/>
        <v>0.2932382045584469</v>
      </c>
    </row>
    <row r="27" spans="1:35" x14ac:dyDescent="0.2">
      <c r="A27" s="6" t="s">
        <v>39</v>
      </c>
      <c r="B27" s="65">
        <v>1347853578.1000001</v>
      </c>
      <c r="C27" s="66">
        <v>302724988.94</v>
      </c>
      <c r="D27" s="65">
        <v>18913942.209999997</v>
      </c>
      <c r="E27" s="67">
        <v>3515733.62</v>
      </c>
      <c r="F27" s="67">
        <f t="shared" si="0"/>
        <v>319198.84874079336</v>
      </c>
      <c r="G27" s="67">
        <f t="shared" si="12"/>
        <v>22748874.678740792</v>
      </c>
      <c r="H27" s="15">
        <f t="shared" si="1"/>
        <v>1.0021648577797303E-3</v>
      </c>
      <c r="I27" s="75">
        <v>1200191.6800000002</v>
      </c>
      <c r="J27" s="68">
        <v>0</v>
      </c>
      <c r="K27" s="67">
        <v>513892.45999999996</v>
      </c>
      <c r="L27" s="67">
        <f t="shared" si="13"/>
        <v>1714084.1400000001</v>
      </c>
      <c r="M27" s="67">
        <v>1744197.3399999999</v>
      </c>
      <c r="N27" s="67">
        <v>0</v>
      </c>
      <c r="O27" s="67">
        <v>627444.79</v>
      </c>
      <c r="P27" s="67">
        <f t="shared" si="14"/>
        <v>3571833.81</v>
      </c>
      <c r="Q27" s="67">
        <f t="shared" si="15"/>
        <v>513892.45999999996</v>
      </c>
      <c r="R27" s="67">
        <f t="shared" si="16"/>
        <v>4085726.27</v>
      </c>
      <c r="S27" s="15">
        <f t="shared" si="2"/>
        <v>2.1817977034656391E-3</v>
      </c>
      <c r="T27" s="68">
        <v>857256.04999999993</v>
      </c>
      <c r="U27" s="67">
        <f t="shared" si="17"/>
        <v>842682.69714999991</v>
      </c>
      <c r="V27" s="67">
        <v>734195.50999999989</v>
      </c>
      <c r="W27" s="67">
        <f t="shared" si="18"/>
        <v>551674.50621399994</v>
      </c>
      <c r="X27" s="67">
        <f t="shared" si="19"/>
        <v>1394357.2033639997</v>
      </c>
      <c r="Y27" s="15">
        <f t="shared" si="3"/>
        <v>2.0544010677796092E-3</v>
      </c>
      <c r="Z27" s="65">
        <v>446500</v>
      </c>
      <c r="AA27" s="50">
        <f t="shared" si="4"/>
        <v>1.4925373134328358E-2</v>
      </c>
      <c r="AB27" s="65">
        <v>4824924.1600000001</v>
      </c>
      <c r="AC27" s="50">
        <f t="shared" si="5"/>
        <v>2.3889530946491488E-3</v>
      </c>
      <c r="AD27" s="68">
        <f t="shared" si="6"/>
        <v>5926583.4733639993</v>
      </c>
      <c r="AE27" s="42">
        <f t="shared" si="7"/>
        <v>2.2959909529128727E-3</v>
      </c>
      <c r="AF27" s="15">
        <f t="shared" si="8"/>
        <v>0.31334469607454724</v>
      </c>
      <c r="AG27" s="68">
        <f t="shared" si="9"/>
        <v>10751507.633363999</v>
      </c>
      <c r="AH27" s="42">
        <f t="shared" si="10"/>
        <v>2.3367985379190962E-3</v>
      </c>
      <c r="AI27" s="46">
        <f t="shared" si="11"/>
        <v>0.47261711997611316</v>
      </c>
    </row>
    <row r="28" spans="1:35" x14ac:dyDescent="0.2">
      <c r="A28" s="6" t="s">
        <v>60</v>
      </c>
      <c r="B28" s="65">
        <v>218662053.01999998</v>
      </c>
      <c r="C28" s="66">
        <v>63409296.500000015</v>
      </c>
      <c r="D28" s="65">
        <v>4039501.8800000008</v>
      </c>
      <c r="E28" s="67">
        <v>590524.79999999993</v>
      </c>
      <c r="F28" s="67">
        <f t="shared" si="0"/>
        <v>53614.652498299118</v>
      </c>
      <c r="G28" s="67">
        <f t="shared" si="12"/>
        <v>4683641.3324982999</v>
      </c>
      <c r="H28" s="15">
        <f t="shared" si="1"/>
        <v>2.0633023901884883E-4</v>
      </c>
      <c r="I28" s="75">
        <v>311624.91000000003</v>
      </c>
      <c r="J28" s="68">
        <v>0</v>
      </c>
      <c r="K28" s="67">
        <v>54813.919999999984</v>
      </c>
      <c r="L28" s="67">
        <f t="shared" si="13"/>
        <v>366438.83</v>
      </c>
      <c r="M28" s="67">
        <v>759921.88</v>
      </c>
      <c r="N28" s="67">
        <v>0</v>
      </c>
      <c r="O28" s="67">
        <v>598708.41999999993</v>
      </c>
      <c r="P28" s="67">
        <f t="shared" si="14"/>
        <v>1670255.21</v>
      </c>
      <c r="Q28" s="67">
        <f t="shared" si="15"/>
        <v>54813.919999999984</v>
      </c>
      <c r="R28" s="67">
        <f t="shared" si="16"/>
        <v>1725069.13</v>
      </c>
      <c r="S28" s="15">
        <f t="shared" si="2"/>
        <v>9.2119530713286578E-4</v>
      </c>
      <c r="T28" s="68">
        <v>332456.95</v>
      </c>
      <c r="U28" s="67">
        <f t="shared" si="17"/>
        <v>326805.18184999999</v>
      </c>
      <c r="V28" s="67">
        <v>63714.349999999991</v>
      </c>
      <c r="W28" s="67">
        <f t="shared" si="18"/>
        <v>47874.962589999988</v>
      </c>
      <c r="X28" s="67">
        <f t="shared" si="19"/>
        <v>374680.14444</v>
      </c>
      <c r="Y28" s="15">
        <f t="shared" si="3"/>
        <v>5.5204167695070249E-4</v>
      </c>
      <c r="Z28" s="65">
        <v>446500</v>
      </c>
      <c r="AA28" s="50">
        <f t="shared" si="4"/>
        <v>1.4925373134328358E-2</v>
      </c>
      <c r="AB28" s="65">
        <v>881262.00999999989</v>
      </c>
      <c r="AC28" s="50">
        <f t="shared" si="5"/>
        <v>4.3633713943935418E-4</v>
      </c>
      <c r="AD28" s="68">
        <f t="shared" si="6"/>
        <v>2546249.2744399998</v>
      </c>
      <c r="AE28" s="42">
        <f t="shared" si="7"/>
        <v>9.8643093854153588E-4</v>
      </c>
      <c r="AF28" s="15">
        <f t="shared" si="8"/>
        <v>0.63033744013011805</v>
      </c>
      <c r="AG28" s="68">
        <f t="shared" si="9"/>
        <v>3427511.2844399996</v>
      </c>
      <c r="AH28" s="42">
        <f t="shared" si="10"/>
        <v>7.4495630113546798E-4</v>
      </c>
      <c r="AI28" s="46">
        <f t="shared" si="11"/>
        <v>0.73180481619239013</v>
      </c>
    </row>
    <row r="29" spans="1:35" x14ac:dyDescent="0.2">
      <c r="A29" s="6" t="s">
        <v>62</v>
      </c>
      <c r="B29" s="65">
        <v>134643933.99000001</v>
      </c>
      <c r="C29" s="66">
        <v>38969112.969999999</v>
      </c>
      <c r="D29" s="65">
        <v>2485974.9600000004</v>
      </c>
      <c r="E29" s="67">
        <v>315532.71000000002</v>
      </c>
      <c r="F29" s="67">
        <f t="shared" si="0"/>
        <v>28647.698790121252</v>
      </c>
      <c r="G29" s="67">
        <f t="shared" si="12"/>
        <v>2830155.3687901217</v>
      </c>
      <c r="H29" s="15">
        <f t="shared" si="1"/>
        <v>1.2467791452157616E-4</v>
      </c>
      <c r="I29" s="75">
        <v>192482.55</v>
      </c>
      <c r="J29" s="68">
        <v>0</v>
      </c>
      <c r="K29" s="67">
        <v>29124.249999999996</v>
      </c>
      <c r="L29" s="67">
        <f t="shared" si="13"/>
        <v>221606.8</v>
      </c>
      <c r="M29" s="67">
        <v>549620.40999999992</v>
      </c>
      <c r="N29" s="67">
        <v>10499.2</v>
      </c>
      <c r="O29" s="67">
        <v>637835.72</v>
      </c>
      <c r="P29" s="67">
        <f t="shared" si="14"/>
        <v>1390437.88</v>
      </c>
      <c r="Q29" s="67">
        <f t="shared" si="15"/>
        <v>29124.249999999996</v>
      </c>
      <c r="R29" s="67">
        <f t="shared" si="16"/>
        <v>1419562.13</v>
      </c>
      <c r="S29" s="15">
        <f t="shared" si="2"/>
        <v>7.5805308297386038E-4</v>
      </c>
      <c r="T29" s="68">
        <v>229415.93000000002</v>
      </c>
      <c r="U29" s="67">
        <f t="shared" si="17"/>
        <v>225515.85919000002</v>
      </c>
      <c r="V29" s="67">
        <v>53855.289999999986</v>
      </c>
      <c r="W29" s="67">
        <f t="shared" si="18"/>
        <v>40466.864905999988</v>
      </c>
      <c r="X29" s="67">
        <f t="shared" si="19"/>
        <v>265982.72409600002</v>
      </c>
      <c r="Y29" s="15">
        <f t="shared" si="3"/>
        <v>3.9189039298928021E-4</v>
      </c>
      <c r="Z29" s="65">
        <v>446500</v>
      </c>
      <c r="AA29" s="50">
        <f t="shared" si="4"/>
        <v>1.4925373134328358E-2</v>
      </c>
      <c r="AB29" s="65">
        <v>530620.9</v>
      </c>
      <c r="AC29" s="50">
        <f t="shared" si="5"/>
        <v>2.6272504999135915E-4</v>
      </c>
      <c r="AD29" s="68">
        <f t="shared" si="6"/>
        <v>2132044.8540960001</v>
      </c>
      <c r="AE29" s="42">
        <f t="shared" si="7"/>
        <v>8.2596587362842168E-4</v>
      </c>
      <c r="AF29" s="15">
        <f t="shared" si="8"/>
        <v>0.8576292554837317</v>
      </c>
      <c r="AG29" s="68">
        <f t="shared" si="9"/>
        <v>2662665.754096</v>
      </c>
      <c r="AH29" s="42">
        <f t="shared" si="10"/>
        <v>5.7872008776056337E-4</v>
      </c>
      <c r="AI29" s="46">
        <f t="shared" si="11"/>
        <v>0.94081963960666837</v>
      </c>
    </row>
    <row r="30" spans="1:35" x14ac:dyDescent="0.2">
      <c r="A30" s="6" t="s">
        <v>54</v>
      </c>
      <c r="B30" s="65">
        <v>256111165.37</v>
      </c>
      <c r="C30" s="66">
        <v>136342904.56</v>
      </c>
      <c r="D30" s="65">
        <v>8467749.120000001</v>
      </c>
      <c r="E30" s="67">
        <v>1313532.2899999998</v>
      </c>
      <c r="F30" s="67">
        <f t="shared" si="0"/>
        <v>119257.61165940037</v>
      </c>
      <c r="G30" s="67">
        <f t="shared" si="12"/>
        <v>9900539.0216594003</v>
      </c>
      <c r="H30" s="15">
        <f t="shared" si="1"/>
        <v>4.3615222382213984E-4</v>
      </c>
      <c r="I30" s="75">
        <v>490777.93999999994</v>
      </c>
      <c r="J30" s="68">
        <v>-210519.96000000008</v>
      </c>
      <c r="K30" s="67">
        <v>246944.16999999998</v>
      </c>
      <c r="L30" s="67">
        <f t="shared" si="13"/>
        <v>527202.14999999991</v>
      </c>
      <c r="M30" s="67">
        <v>374784.24</v>
      </c>
      <c r="N30" s="67">
        <v>36346.81</v>
      </c>
      <c r="O30" s="67">
        <v>296017.64999999997</v>
      </c>
      <c r="P30" s="67">
        <f t="shared" si="14"/>
        <v>987406.6799999997</v>
      </c>
      <c r="Q30" s="67">
        <f t="shared" si="15"/>
        <v>246944.16999999998</v>
      </c>
      <c r="R30" s="67">
        <f t="shared" si="16"/>
        <v>1234350.8499999996</v>
      </c>
      <c r="S30" s="15">
        <f t="shared" si="2"/>
        <v>6.5914935848134014E-4</v>
      </c>
      <c r="T30" s="68">
        <v>253572.29000000004</v>
      </c>
      <c r="U30" s="67">
        <f t="shared" si="17"/>
        <v>249261.56107000003</v>
      </c>
      <c r="V30" s="67">
        <v>160227.79</v>
      </c>
      <c r="W30" s="67">
        <f t="shared" si="18"/>
        <v>120395.161406</v>
      </c>
      <c r="X30" s="67">
        <f t="shared" si="19"/>
        <v>369656.72247600002</v>
      </c>
      <c r="Y30" s="15">
        <f t="shared" si="3"/>
        <v>5.446403285574422E-4</v>
      </c>
      <c r="Z30" s="65">
        <v>446500</v>
      </c>
      <c r="AA30" s="50">
        <f t="shared" si="4"/>
        <v>1.4925373134328358E-2</v>
      </c>
      <c r="AB30" s="65">
        <v>1563970.98</v>
      </c>
      <c r="AC30" s="50">
        <f t="shared" si="5"/>
        <v>7.7436518973439405E-4</v>
      </c>
      <c r="AD30" s="68">
        <f t="shared" si="6"/>
        <v>2050507.5724759996</v>
      </c>
      <c r="AE30" s="42">
        <f t="shared" si="7"/>
        <v>7.9437788338648752E-4</v>
      </c>
      <c r="AF30" s="15">
        <f t="shared" si="8"/>
        <v>0.242154974529524</v>
      </c>
      <c r="AG30" s="68">
        <f t="shared" si="9"/>
        <v>3614478.5524759996</v>
      </c>
      <c r="AH30" s="42">
        <f t="shared" si="10"/>
        <v>7.855929126214193E-4</v>
      </c>
      <c r="AI30" s="46">
        <f t="shared" si="11"/>
        <v>0.36507896636421594</v>
      </c>
    </row>
    <row r="31" spans="1:35" x14ac:dyDescent="0.2">
      <c r="A31" s="6" t="s">
        <v>56</v>
      </c>
      <c r="B31" s="65">
        <v>234890745.5</v>
      </c>
      <c r="C31" s="66">
        <v>75733641.600000009</v>
      </c>
      <c r="D31" s="65">
        <v>5101556.4499999993</v>
      </c>
      <c r="E31" s="67">
        <v>685499.67999999993</v>
      </c>
      <c r="F31" s="67">
        <f t="shared" si="0"/>
        <v>62237.567551600288</v>
      </c>
      <c r="G31" s="67">
        <f t="shared" si="12"/>
        <v>5849293.6975515997</v>
      </c>
      <c r="H31" s="15">
        <f t="shared" si="1"/>
        <v>2.5768116749954093E-4</v>
      </c>
      <c r="I31" s="75">
        <v>351806.56000000006</v>
      </c>
      <c r="J31" s="68">
        <v>0</v>
      </c>
      <c r="K31" s="67">
        <v>107073.26000000001</v>
      </c>
      <c r="L31" s="67">
        <f t="shared" si="13"/>
        <v>458879.82000000007</v>
      </c>
      <c r="M31" s="67">
        <v>458479.64999999997</v>
      </c>
      <c r="N31" s="67">
        <v>26540.369999999995</v>
      </c>
      <c r="O31" s="67">
        <v>451191.37999999995</v>
      </c>
      <c r="P31" s="67">
        <f t="shared" si="14"/>
        <v>1288017.96</v>
      </c>
      <c r="Q31" s="67">
        <f t="shared" si="15"/>
        <v>107073.26000000001</v>
      </c>
      <c r="R31" s="67">
        <f t="shared" si="16"/>
        <v>1395091.22</v>
      </c>
      <c r="S31" s="15">
        <f t="shared" si="2"/>
        <v>7.4498549799350037E-4</v>
      </c>
      <c r="T31" s="68">
        <v>246255.25000000003</v>
      </c>
      <c r="U31" s="67">
        <f t="shared" si="17"/>
        <v>242068.91075000004</v>
      </c>
      <c r="V31" s="67">
        <v>145193.58000000002</v>
      </c>
      <c r="W31" s="67">
        <f t="shared" si="18"/>
        <v>109098.45601200001</v>
      </c>
      <c r="X31" s="67">
        <f t="shared" si="19"/>
        <v>351167.36676200002</v>
      </c>
      <c r="Y31" s="15">
        <f t="shared" si="3"/>
        <v>5.1739870637500728E-4</v>
      </c>
      <c r="Z31" s="65">
        <v>446500</v>
      </c>
      <c r="AA31" s="50">
        <f t="shared" si="4"/>
        <v>1.4925373134328358E-2</v>
      </c>
      <c r="AB31" s="65">
        <v>923966.07</v>
      </c>
      <c r="AC31" s="50">
        <f t="shared" si="5"/>
        <v>4.5748109795726028E-4</v>
      </c>
      <c r="AD31" s="68">
        <f t="shared" si="6"/>
        <v>2192758.5867619999</v>
      </c>
      <c r="AE31" s="42">
        <f t="shared" si="7"/>
        <v>8.494867067602264E-4</v>
      </c>
      <c r="AF31" s="15">
        <f t="shared" si="8"/>
        <v>0.42982148845221546</v>
      </c>
      <c r="AG31" s="68">
        <f t="shared" si="9"/>
        <v>3116724.6567619997</v>
      </c>
      <c r="AH31" s="42">
        <f t="shared" si="10"/>
        <v>6.774080314482405E-4</v>
      </c>
      <c r="AI31" s="46">
        <f t="shared" si="11"/>
        <v>0.5328377780152499</v>
      </c>
    </row>
    <row r="32" spans="1:35" x14ac:dyDescent="0.2">
      <c r="A32" s="6" t="s">
        <v>48</v>
      </c>
      <c r="B32" s="65">
        <v>514003937.10000002</v>
      </c>
      <c r="C32" s="66">
        <v>160707096.01000002</v>
      </c>
      <c r="D32" s="65">
        <v>10055473.92</v>
      </c>
      <c r="E32" s="67">
        <v>1421691.96</v>
      </c>
      <c r="F32" s="67">
        <f t="shared" si="0"/>
        <v>129077.59402319054</v>
      </c>
      <c r="G32" s="67">
        <f t="shared" si="12"/>
        <v>11606243.474023189</v>
      </c>
      <c r="H32" s="15">
        <f t="shared" si="1"/>
        <v>5.1129427300292281E-4</v>
      </c>
      <c r="I32" s="75">
        <v>626255.34</v>
      </c>
      <c r="J32" s="68">
        <v>0</v>
      </c>
      <c r="K32" s="67">
        <v>271099.48</v>
      </c>
      <c r="L32" s="67">
        <f t="shared" si="13"/>
        <v>897354.82</v>
      </c>
      <c r="M32" s="67">
        <v>1044667.73</v>
      </c>
      <c r="N32" s="67">
        <v>0</v>
      </c>
      <c r="O32" s="67">
        <v>385949.12</v>
      </c>
      <c r="P32" s="67">
        <f t="shared" si="14"/>
        <v>2056872.19</v>
      </c>
      <c r="Q32" s="67">
        <f t="shared" si="15"/>
        <v>271099.48</v>
      </c>
      <c r="R32" s="67">
        <f t="shared" si="16"/>
        <v>2327971.67</v>
      </c>
      <c r="S32" s="15">
        <f t="shared" si="2"/>
        <v>1.243148196352143E-3</v>
      </c>
      <c r="T32" s="68">
        <v>490319.50999999995</v>
      </c>
      <c r="U32" s="67">
        <f t="shared" si="17"/>
        <v>481984.07832999993</v>
      </c>
      <c r="V32" s="67">
        <v>409527.69</v>
      </c>
      <c r="W32" s="67">
        <f t="shared" si="18"/>
        <v>307719.10626599996</v>
      </c>
      <c r="X32" s="67">
        <f t="shared" si="19"/>
        <v>789703.18459599989</v>
      </c>
      <c r="Y32" s="15">
        <f t="shared" si="3"/>
        <v>1.1635232792206243E-3</v>
      </c>
      <c r="Z32" s="65">
        <v>446500</v>
      </c>
      <c r="AA32" s="50">
        <f t="shared" si="4"/>
        <v>1.4925373134328358E-2</v>
      </c>
      <c r="AB32" s="65">
        <v>1900912.6</v>
      </c>
      <c r="AC32" s="50">
        <f t="shared" si="5"/>
        <v>9.4119428364808941E-4</v>
      </c>
      <c r="AD32" s="68">
        <f t="shared" si="6"/>
        <v>3564174.8545959997</v>
      </c>
      <c r="AE32" s="42">
        <f t="shared" si="7"/>
        <v>1.3807808929934841E-3</v>
      </c>
      <c r="AF32" s="15">
        <f t="shared" si="8"/>
        <v>0.35445120567683791</v>
      </c>
      <c r="AG32" s="68">
        <f t="shared" si="9"/>
        <v>5465087.4545959998</v>
      </c>
      <c r="AH32" s="42">
        <f t="shared" si="10"/>
        <v>1.1878155891244171E-3</v>
      </c>
      <c r="AI32" s="46">
        <f t="shared" si="11"/>
        <v>0.47087478966194574</v>
      </c>
    </row>
    <row r="33" spans="1:35" x14ac:dyDescent="0.2">
      <c r="A33" s="6" t="s">
        <v>46</v>
      </c>
      <c r="B33" s="65">
        <v>1328774817.1800001</v>
      </c>
      <c r="C33" s="66">
        <v>331151801.66999996</v>
      </c>
      <c r="D33" s="65">
        <v>20420115.490000002</v>
      </c>
      <c r="E33" s="67">
        <v>2568160.77</v>
      </c>
      <c r="F33" s="67">
        <f t="shared" si="0"/>
        <v>233167.256046341</v>
      </c>
      <c r="G33" s="67">
        <f t="shared" si="12"/>
        <v>23221443.516046342</v>
      </c>
      <c r="H33" s="15">
        <f t="shared" si="1"/>
        <v>1.0229831131140052E-3</v>
      </c>
      <c r="I33" s="75">
        <v>1233520.8900000001</v>
      </c>
      <c r="J33" s="68">
        <v>0</v>
      </c>
      <c r="K33" s="67">
        <v>433696.67000000004</v>
      </c>
      <c r="L33" s="67">
        <f t="shared" si="13"/>
        <v>1667217.56</v>
      </c>
      <c r="M33" s="67">
        <v>1243638.21</v>
      </c>
      <c r="N33" s="67">
        <v>0</v>
      </c>
      <c r="O33" s="67">
        <v>573956.03999999992</v>
      </c>
      <c r="P33" s="67">
        <f t="shared" si="14"/>
        <v>3051115.14</v>
      </c>
      <c r="Q33" s="67">
        <f t="shared" si="15"/>
        <v>433696.67000000004</v>
      </c>
      <c r="R33" s="67">
        <f t="shared" si="16"/>
        <v>3484811.81</v>
      </c>
      <c r="S33" s="15">
        <f t="shared" si="2"/>
        <v>1.8609064586375087E-3</v>
      </c>
      <c r="T33" s="68">
        <v>780646.83999999985</v>
      </c>
      <c r="U33" s="67">
        <f t="shared" si="17"/>
        <v>767375.84371999989</v>
      </c>
      <c r="V33" s="67">
        <v>365983.91000000003</v>
      </c>
      <c r="W33" s="67">
        <f t="shared" si="18"/>
        <v>275000.30997400003</v>
      </c>
      <c r="X33" s="67">
        <f t="shared" si="19"/>
        <v>1042376.1536939999</v>
      </c>
      <c r="Y33" s="15">
        <f t="shared" si="3"/>
        <v>1.5358035071719876E-3</v>
      </c>
      <c r="Z33" s="65">
        <v>446500</v>
      </c>
      <c r="AA33" s="50">
        <f t="shared" si="4"/>
        <v>1.4925373134328358E-2</v>
      </c>
      <c r="AB33" s="65">
        <v>3181270.46</v>
      </c>
      <c r="AC33" s="50">
        <f t="shared" si="5"/>
        <v>1.5751347914104666E-3</v>
      </c>
      <c r="AD33" s="68">
        <f t="shared" si="6"/>
        <v>4973687.9636939997</v>
      </c>
      <c r="AE33" s="42">
        <f t="shared" si="7"/>
        <v>1.9268340045451521E-3</v>
      </c>
      <c r="AF33" s="15">
        <f t="shared" si="8"/>
        <v>0.2435680623907186</v>
      </c>
      <c r="AG33" s="68">
        <f t="shared" si="9"/>
        <v>8154958.4236939996</v>
      </c>
      <c r="AH33" s="42">
        <f t="shared" si="10"/>
        <v>1.7724486249856885E-3</v>
      </c>
      <c r="AI33" s="46">
        <f t="shared" si="11"/>
        <v>0.35118223456086223</v>
      </c>
    </row>
    <row r="34" spans="1:35" x14ac:dyDescent="0.2">
      <c r="A34" s="6" t="s">
        <v>29</v>
      </c>
      <c r="B34" s="65">
        <v>3367461165.0100002</v>
      </c>
      <c r="C34" s="66">
        <v>1605055429.25</v>
      </c>
      <c r="D34" s="65">
        <v>98203183.290000007</v>
      </c>
      <c r="E34" s="67">
        <v>4780392.03</v>
      </c>
      <c r="F34" s="67">
        <f t="shared" si="0"/>
        <v>434019.12585904734</v>
      </c>
      <c r="G34" s="67">
        <f t="shared" si="12"/>
        <v>103417594.44585906</v>
      </c>
      <c r="H34" s="15">
        <f t="shared" si="1"/>
        <v>4.5558947549441155E-3</v>
      </c>
      <c r="I34" s="75">
        <v>8399506.1800000016</v>
      </c>
      <c r="J34" s="68">
        <v>0</v>
      </c>
      <c r="K34" s="67">
        <v>376984.29</v>
      </c>
      <c r="L34" s="67">
        <f t="shared" si="13"/>
        <v>8776490.4700000007</v>
      </c>
      <c r="M34" s="67">
        <v>0</v>
      </c>
      <c r="N34" s="67">
        <v>0</v>
      </c>
      <c r="O34" s="67">
        <v>0</v>
      </c>
      <c r="P34" s="67">
        <f t="shared" si="14"/>
        <v>8399506.1800000016</v>
      </c>
      <c r="Q34" s="67">
        <f t="shared" si="15"/>
        <v>376984.29</v>
      </c>
      <c r="R34" s="67">
        <f t="shared" si="16"/>
        <v>8776490.4700000007</v>
      </c>
      <c r="S34" s="15">
        <f t="shared" si="2"/>
        <v>4.6866886047983022E-3</v>
      </c>
      <c r="T34" s="68">
        <v>4282271.8600000003</v>
      </c>
      <c r="U34" s="67">
        <f t="shared" si="17"/>
        <v>4209473.23838</v>
      </c>
      <c r="V34" s="67">
        <v>407436.84999999986</v>
      </c>
      <c r="W34" s="67">
        <f t="shared" si="18"/>
        <v>306148.04908999987</v>
      </c>
      <c r="X34" s="67">
        <f t="shared" si="19"/>
        <v>4515621.2874699999</v>
      </c>
      <c r="Y34" s="15">
        <f t="shared" si="3"/>
        <v>6.6531712048286014E-3</v>
      </c>
      <c r="Z34" s="65">
        <v>446500</v>
      </c>
      <c r="AA34" s="50">
        <f t="shared" si="4"/>
        <v>1.4925373134328358E-2</v>
      </c>
      <c r="AB34" s="65">
        <v>6080918.0800000001</v>
      </c>
      <c r="AC34" s="50">
        <f t="shared" si="5"/>
        <v>3.0108303433983839E-3</v>
      </c>
      <c r="AD34" s="68">
        <f t="shared" si="6"/>
        <v>13738611.757470001</v>
      </c>
      <c r="AE34" s="42">
        <f t="shared" si="7"/>
        <v>5.3224135697238304E-3</v>
      </c>
      <c r="AF34" s="15">
        <f t="shared" si="8"/>
        <v>0.13989986166638854</v>
      </c>
      <c r="AG34" s="68">
        <f t="shared" si="9"/>
        <v>19819529.837470002</v>
      </c>
      <c r="AH34" s="42">
        <f t="shared" si="10"/>
        <v>4.3076980388054385E-3</v>
      </c>
      <c r="AI34" s="46">
        <f t="shared" si="11"/>
        <v>0.19164562803523608</v>
      </c>
    </row>
    <row r="35" spans="1:35" x14ac:dyDescent="0.2">
      <c r="A35" s="6" t="s">
        <v>35</v>
      </c>
      <c r="B35" s="65">
        <v>2089906856.6399999</v>
      </c>
      <c r="C35" s="66">
        <v>996211824.80000019</v>
      </c>
      <c r="D35" s="65">
        <v>60591215.870000012</v>
      </c>
      <c r="E35" s="67">
        <v>8620143.1699999999</v>
      </c>
      <c r="F35" s="67">
        <f t="shared" si="0"/>
        <v>782636.0223061532</v>
      </c>
      <c r="G35" s="67">
        <f t="shared" si="12"/>
        <v>69993995.062306166</v>
      </c>
      <c r="H35" s="15">
        <f t="shared" si="1"/>
        <v>3.0834721759931002E-3</v>
      </c>
      <c r="I35" s="75">
        <v>4319704.0999999996</v>
      </c>
      <c r="J35" s="68">
        <v>0</v>
      </c>
      <c r="K35" s="67">
        <v>1075527.0999999999</v>
      </c>
      <c r="L35" s="67">
        <f t="shared" si="13"/>
        <v>5395231.1999999993</v>
      </c>
      <c r="M35" s="67">
        <v>0</v>
      </c>
      <c r="N35" s="67">
        <v>0</v>
      </c>
      <c r="O35" s="67">
        <v>545941.57000000007</v>
      </c>
      <c r="P35" s="67">
        <f t="shared" si="14"/>
        <v>4865645.67</v>
      </c>
      <c r="Q35" s="67">
        <f t="shared" si="15"/>
        <v>1075527.0999999999</v>
      </c>
      <c r="R35" s="67">
        <f t="shared" si="16"/>
        <v>5941172.7699999996</v>
      </c>
      <c r="S35" s="15">
        <f t="shared" si="2"/>
        <v>3.1726151604078434E-3</v>
      </c>
      <c r="T35" s="68">
        <v>2222194.21</v>
      </c>
      <c r="U35" s="67">
        <f t="shared" si="17"/>
        <v>2184416.9084299998</v>
      </c>
      <c r="V35" s="67">
        <v>760651.52</v>
      </c>
      <c r="W35" s="67">
        <f t="shared" si="18"/>
        <v>571553.55212799995</v>
      </c>
      <c r="X35" s="67">
        <f t="shared" si="19"/>
        <v>2755970.460558</v>
      </c>
      <c r="Y35" s="15">
        <f t="shared" si="3"/>
        <v>4.0605582581563025E-3</v>
      </c>
      <c r="Z35" s="65">
        <v>446500</v>
      </c>
      <c r="AA35" s="50">
        <f t="shared" si="4"/>
        <v>1.4925373134328358E-2</v>
      </c>
      <c r="AB35" s="65">
        <v>10556201.34</v>
      </c>
      <c r="AC35" s="50">
        <f t="shared" si="5"/>
        <v>5.2266665801711772E-3</v>
      </c>
      <c r="AD35" s="68">
        <f t="shared" si="6"/>
        <v>9143643.2305580005</v>
      </c>
      <c r="AE35" s="42">
        <f t="shared" si="7"/>
        <v>3.5422975527767118E-3</v>
      </c>
      <c r="AF35" s="15">
        <f t="shared" si="8"/>
        <v>0.15090707620351965</v>
      </c>
      <c r="AG35" s="68">
        <f t="shared" si="9"/>
        <v>19699844.570558</v>
      </c>
      <c r="AH35" s="42">
        <f t="shared" si="10"/>
        <v>4.2816849096455317E-3</v>
      </c>
      <c r="AI35" s="46">
        <f t="shared" si="11"/>
        <v>0.28145049518922155</v>
      </c>
    </row>
    <row r="36" spans="1:35" x14ac:dyDescent="0.2">
      <c r="A36" s="6" t="s">
        <v>10</v>
      </c>
      <c r="B36" s="65">
        <v>71753831335.940018</v>
      </c>
      <c r="C36" s="66">
        <v>23401330650.019997</v>
      </c>
      <c r="D36" s="65">
        <v>1415496911.1200001</v>
      </c>
      <c r="E36" s="67">
        <v>193864621.62</v>
      </c>
      <c r="F36" s="67">
        <f t="shared" si="0"/>
        <v>17601266.39875336</v>
      </c>
      <c r="G36" s="67">
        <f t="shared" si="12"/>
        <v>1626962799.1387537</v>
      </c>
      <c r="H36" s="15">
        <f t="shared" si="1"/>
        <v>7.1673213081415263E-2</v>
      </c>
      <c r="I36" s="75">
        <v>92692939.5</v>
      </c>
      <c r="J36" s="68">
        <v>0</v>
      </c>
      <c r="K36" s="67">
        <v>33082801.749999993</v>
      </c>
      <c r="L36" s="67">
        <f t="shared" si="13"/>
        <v>125775741.25</v>
      </c>
      <c r="M36" s="67">
        <v>0</v>
      </c>
      <c r="N36" s="67">
        <v>0</v>
      </c>
      <c r="O36" s="67">
        <v>0</v>
      </c>
      <c r="P36" s="67">
        <f t="shared" si="14"/>
        <v>92692939.5</v>
      </c>
      <c r="Q36" s="67">
        <f t="shared" si="15"/>
        <v>33082801.749999993</v>
      </c>
      <c r="R36" s="67">
        <f t="shared" si="16"/>
        <v>125775741.25</v>
      </c>
      <c r="S36" s="15">
        <f t="shared" si="2"/>
        <v>6.716485767191116E-2</v>
      </c>
      <c r="T36" s="68">
        <v>31435426.159999996</v>
      </c>
      <c r="U36" s="67">
        <f t="shared" si="17"/>
        <v>30901023.915279996</v>
      </c>
      <c r="V36" s="67">
        <v>14299375.749999998</v>
      </c>
      <c r="W36" s="67">
        <f t="shared" si="18"/>
        <v>10744550.938549997</v>
      </c>
      <c r="X36" s="67">
        <f t="shared" si="19"/>
        <v>41645574.853829995</v>
      </c>
      <c r="Y36" s="15">
        <f t="shared" si="3"/>
        <v>6.1359250873156086E-2</v>
      </c>
      <c r="Z36" s="65">
        <v>446500</v>
      </c>
      <c r="AA36" s="50">
        <f t="shared" si="4"/>
        <v>1.4925373134328358E-2</v>
      </c>
      <c r="AB36" s="65">
        <v>219694201.25000003</v>
      </c>
      <c r="AC36" s="50">
        <f t="shared" si="5"/>
        <v>0.10877666146625203</v>
      </c>
      <c r="AD36" s="68">
        <f t="shared" si="6"/>
        <v>167867816.10382998</v>
      </c>
      <c r="AE36" s="42">
        <f t="shared" si="7"/>
        <v>6.503291294079501E-2</v>
      </c>
      <c r="AF36" s="15">
        <f t="shared" si="8"/>
        <v>0.11859285229453873</v>
      </c>
      <c r="AG36" s="68">
        <f t="shared" si="9"/>
        <v>387562017.35382998</v>
      </c>
      <c r="AH36" s="42">
        <f t="shared" si="10"/>
        <v>8.4235103242170928E-2</v>
      </c>
      <c r="AI36" s="46">
        <f t="shared" si="11"/>
        <v>0.23821197236899896</v>
      </c>
    </row>
    <row r="37" spans="1:35" x14ac:dyDescent="0.2">
      <c r="A37" s="6" t="s">
        <v>53</v>
      </c>
      <c r="B37" s="65">
        <v>161217488.68000001</v>
      </c>
      <c r="C37" s="66">
        <v>65235505.120000005</v>
      </c>
      <c r="D37" s="65">
        <v>4694788.17</v>
      </c>
      <c r="E37" s="67">
        <v>762419.06</v>
      </c>
      <c r="F37" s="67">
        <f t="shared" si="0"/>
        <v>69221.19606150304</v>
      </c>
      <c r="G37" s="67">
        <f t="shared" si="12"/>
        <v>5526428.4260615036</v>
      </c>
      <c r="H37" s="15">
        <f t="shared" si="1"/>
        <v>2.4345786048087499E-4</v>
      </c>
      <c r="I37" s="75">
        <v>344988.04000000004</v>
      </c>
      <c r="J37" s="68">
        <v>0</v>
      </c>
      <c r="K37" s="67">
        <v>82953.740000000005</v>
      </c>
      <c r="L37" s="67">
        <f t="shared" si="13"/>
        <v>427941.78</v>
      </c>
      <c r="M37" s="67">
        <v>852302.85000000009</v>
      </c>
      <c r="N37" s="67">
        <v>16766.22</v>
      </c>
      <c r="O37" s="67">
        <v>774266.96</v>
      </c>
      <c r="P37" s="67">
        <f t="shared" si="14"/>
        <v>1988324.07</v>
      </c>
      <c r="Q37" s="67">
        <f t="shared" si="15"/>
        <v>82953.740000000005</v>
      </c>
      <c r="R37" s="67">
        <f t="shared" si="16"/>
        <v>2071277.81</v>
      </c>
      <c r="S37" s="15">
        <f t="shared" si="2"/>
        <v>1.1060724264078854E-3</v>
      </c>
      <c r="T37" s="68">
        <v>373080.21</v>
      </c>
      <c r="U37" s="67">
        <f t="shared" si="17"/>
        <v>366737.84643000003</v>
      </c>
      <c r="V37" s="67">
        <v>157568.69999999998</v>
      </c>
      <c r="W37" s="67">
        <f t="shared" si="18"/>
        <v>118397.12117999997</v>
      </c>
      <c r="X37" s="67">
        <f t="shared" si="19"/>
        <v>485134.96760999999</v>
      </c>
      <c r="Y37" s="15">
        <f t="shared" si="3"/>
        <v>7.1478226172653797E-4</v>
      </c>
      <c r="Z37" s="65">
        <v>446500</v>
      </c>
      <c r="AA37" s="50">
        <f t="shared" si="4"/>
        <v>1.4925373134328358E-2</v>
      </c>
      <c r="AB37" s="65">
        <v>1112057.1199999999</v>
      </c>
      <c r="AC37" s="50">
        <f t="shared" si="5"/>
        <v>5.5061016715558472E-4</v>
      </c>
      <c r="AD37" s="68">
        <f t="shared" si="6"/>
        <v>3002912.7776100002</v>
      </c>
      <c r="AE37" s="42">
        <f t="shared" si="7"/>
        <v>1.1633448850869781E-3</v>
      </c>
      <c r="AF37" s="15">
        <f t="shared" si="8"/>
        <v>0.63962689452078092</v>
      </c>
      <c r="AG37" s="68">
        <f t="shared" si="9"/>
        <v>4114969.8976100003</v>
      </c>
      <c r="AH37" s="42">
        <f t="shared" si="10"/>
        <v>8.943727678224669E-4</v>
      </c>
      <c r="AI37" s="46">
        <f t="shared" si="11"/>
        <v>0.74459842421999822</v>
      </c>
    </row>
    <row r="38" spans="1:35" x14ac:dyDescent="0.2">
      <c r="A38" s="6" t="s">
        <v>33</v>
      </c>
      <c r="B38" s="65">
        <v>3944306030.96</v>
      </c>
      <c r="C38" s="66">
        <v>2121996408.7399995</v>
      </c>
      <c r="D38" s="65">
        <v>132275501.11000001</v>
      </c>
      <c r="E38" s="67">
        <v>19091333.82</v>
      </c>
      <c r="F38" s="67">
        <f t="shared" si="0"/>
        <v>1733331.484957661</v>
      </c>
      <c r="G38" s="67">
        <f t="shared" si="12"/>
        <v>153100166.41495767</v>
      </c>
      <c r="H38" s="15">
        <f t="shared" si="1"/>
        <v>6.7445800580493561E-3</v>
      </c>
      <c r="I38" s="75">
        <v>8542729.3000000007</v>
      </c>
      <c r="J38" s="68">
        <v>-1099689.9599999997</v>
      </c>
      <c r="K38" s="67">
        <v>3257314.76</v>
      </c>
      <c r="L38" s="67">
        <f t="shared" si="13"/>
        <v>10700354.100000001</v>
      </c>
      <c r="M38" s="67">
        <v>0</v>
      </c>
      <c r="N38" s="67">
        <v>0</v>
      </c>
      <c r="O38" s="67">
        <v>0</v>
      </c>
      <c r="P38" s="67">
        <f t="shared" si="14"/>
        <v>7443039.3400000008</v>
      </c>
      <c r="Q38" s="67">
        <f t="shared" si="15"/>
        <v>3257314.76</v>
      </c>
      <c r="R38" s="67">
        <f t="shared" si="16"/>
        <v>10700354.100000001</v>
      </c>
      <c r="S38" s="15">
        <f t="shared" si="2"/>
        <v>5.7140411419801598E-3</v>
      </c>
      <c r="T38" s="68">
        <v>3249012.9399999995</v>
      </c>
      <c r="U38" s="67">
        <f t="shared" si="17"/>
        <v>3193779.7200199994</v>
      </c>
      <c r="V38" s="67">
        <v>1624462.6400000001</v>
      </c>
      <c r="W38" s="67">
        <f t="shared" si="18"/>
        <v>1220621.2276960001</v>
      </c>
      <c r="X38" s="67">
        <f t="shared" si="19"/>
        <v>4414400.9477159996</v>
      </c>
      <c r="Y38" s="15">
        <f t="shared" si="3"/>
        <v>6.504036410982416E-3</v>
      </c>
      <c r="Z38" s="65">
        <v>446500</v>
      </c>
      <c r="AA38" s="50">
        <f t="shared" si="4"/>
        <v>1.4925373134328358E-2</v>
      </c>
      <c r="AB38" s="65">
        <v>21962260.43</v>
      </c>
      <c r="AC38" s="50">
        <f t="shared" si="5"/>
        <v>1.087412118406003E-2</v>
      </c>
      <c r="AD38" s="68">
        <f t="shared" si="6"/>
        <v>15561255.047716001</v>
      </c>
      <c r="AE38" s="42">
        <f t="shared" si="7"/>
        <v>6.0285155800304264E-3</v>
      </c>
      <c r="AF38" s="15">
        <f t="shared" si="8"/>
        <v>0.11764276012664882</v>
      </c>
      <c r="AG38" s="68">
        <f t="shared" si="9"/>
        <v>37523515.477715999</v>
      </c>
      <c r="AH38" s="42">
        <f t="shared" si="10"/>
        <v>8.1555907409495004E-3</v>
      </c>
      <c r="AI38" s="46">
        <f t="shared" si="11"/>
        <v>0.24509127818981916</v>
      </c>
    </row>
    <row r="39" spans="1:35" x14ac:dyDescent="0.2">
      <c r="A39" s="6" t="s">
        <v>40</v>
      </c>
      <c r="B39" s="65">
        <v>1164653239.8499999</v>
      </c>
      <c r="C39" s="66">
        <v>426438125.74000001</v>
      </c>
      <c r="D39" s="65">
        <v>26887004.579999998</v>
      </c>
      <c r="E39" s="67">
        <v>5457915.4000000004</v>
      </c>
      <c r="F39" s="67">
        <f t="shared" si="0"/>
        <v>495532.51198953082</v>
      </c>
      <c r="G39" s="67">
        <f t="shared" si="12"/>
        <v>32840452.491989527</v>
      </c>
      <c r="H39" s="15">
        <f t="shared" si="1"/>
        <v>1.446732986393084E-3</v>
      </c>
      <c r="I39" s="75">
        <v>1721861.3800000004</v>
      </c>
      <c r="J39" s="68">
        <v>-30</v>
      </c>
      <c r="K39" s="67">
        <v>666634.46</v>
      </c>
      <c r="L39" s="67">
        <f t="shared" si="13"/>
        <v>2388465.8400000003</v>
      </c>
      <c r="M39" s="67">
        <v>1054165.0899999999</v>
      </c>
      <c r="N39" s="67">
        <v>83680.139999999985</v>
      </c>
      <c r="O39" s="67">
        <v>555867.76000000013</v>
      </c>
      <c r="P39" s="67">
        <f t="shared" si="14"/>
        <v>3415544.3700000006</v>
      </c>
      <c r="Q39" s="67">
        <f t="shared" si="15"/>
        <v>666634.46</v>
      </c>
      <c r="R39" s="67">
        <f t="shared" si="16"/>
        <v>4082178.8300000005</v>
      </c>
      <c r="S39" s="15">
        <f t="shared" si="2"/>
        <v>2.1799033532488832E-3</v>
      </c>
      <c r="T39" s="68">
        <v>905482.87</v>
      </c>
      <c r="U39" s="67">
        <f t="shared" si="17"/>
        <v>890089.66120999993</v>
      </c>
      <c r="V39" s="67">
        <v>656659.50999999989</v>
      </c>
      <c r="W39" s="67">
        <f t="shared" si="18"/>
        <v>493413.95581399987</v>
      </c>
      <c r="X39" s="67">
        <f t="shared" si="19"/>
        <v>1383503.6170239998</v>
      </c>
      <c r="Y39" s="15">
        <f t="shared" si="3"/>
        <v>2.0384097426641083E-3</v>
      </c>
      <c r="Z39" s="65">
        <v>446500</v>
      </c>
      <c r="AA39" s="50">
        <f t="shared" si="4"/>
        <v>1.4925373134328358E-2</v>
      </c>
      <c r="AB39" s="65">
        <v>6678127.2299999995</v>
      </c>
      <c r="AC39" s="50">
        <f t="shared" si="5"/>
        <v>3.3065250734571642E-3</v>
      </c>
      <c r="AD39" s="68">
        <f t="shared" si="6"/>
        <v>5912182.4470240008</v>
      </c>
      <c r="AE39" s="42">
        <f t="shared" si="7"/>
        <v>2.2904119162996369E-3</v>
      </c>
      <c r="AF39" s="15">
        <f t="shared" si="8"/>
        <v>0.2198899631765526</v>
      </c>
      <c r="AG39" s="68">
        <f t="shared" si="9"/>
        <v>12590309.677023999</v>
      </c>
      <c r="AH39" s="42">
        <f t="shared" si="10"/>
        <v>2.7364550394699291E-3</v>
      </c>
      <c r="AI39" s="46">
        <f t="shared" si="11"/>
        <v>0.38337808165387</v>
      </c>
    </row>
    <row r="40" spans="1:35" x14ac:dyDescent="0.2">
      <c r="A40" s="6" t="s">
        <v>55</v>
      </c>
      <c r="B40" s="65">
        <v>159606785.47999999</v>
      </c>
      <c r="C40" s="66">
        <v>49464641.18</v>
      </c>
      <c r="D40" s="65">
        <v>14384704.789999999</v>
      </c>
      <c r="E40" s="67">
        <v>709953.17999999993</v>
      </c>
      <c r="F40" s="67">
        <f t="shared" si="0"/>
        <v>64457.738329977685</v>
      </c>
      <c r="G40" s="67">
        <f t="shared" si="12"/>
        <v>15159115.708329976</v>
      </c>
      <c r="H40" s="15">
        <f t="shared" si="1"/>
        <v>6.6781030940849591E-4</v>
      </c>
      <c r="I40" s="75">
        <v>1058843.3599999999</v>
      </c>
      <c r="J40" s="68">
        <v>-229910.03999999992</v>
      </c>
      <c r="K40" s="67">
        <v>206453.92999999996</v>
      </c>
      <c r="L40" s="67">
        <f t="shared" si="13"/>
        <v>1035387.2499999999</v>
      </c>
      <c r="M40" s="67">
        <v>0</v>
      </c>
      <c r="N40" s="67">
        <v>12111.88</v>
      </c>
      <c r="O40" s="67">
        <v>600598.91</v>
      </c>
      <c r="P40" s="67">
        <f t="shared" si="14"/>
        <v>1441644.1099999999</v>
      </c>
      <c r="Q40" s="67">
        <f t="shared" si="15"/>
        <v>206453.92999999996</v>
      </c>
      <c r="R40" s="67">
        <f t="shared" si="16"/>
        <v>1648098.0399999998</v>
      </c>
      <c r="S40" s="15">
        <f t="shared" si="2"/>
        <v>8.8009237064190819E-4</v>
      </c>
      <c r="T40" s="68">
        <v>346287.48999999993</v>
      </c>
      <c r="U40" s="67">
        <f t="shared" si="17"/>
        <v>340400.60266999993</v>
      </c>
      <c r="V40" s="67">
        <v>106069.23000000003</v>
      </c>
      <c r="W40" s="67">
        <f t="shared" si="18"/>
        <v>79700.419422000021</v>
      </c>
      <c r="X40" s="67">
        <f t="shared" si="19"/>
        <v>420101.02209199994</v>
      </c>
      <c r="Y40" s="15">
        <f t="shared" si="3"/>
        <v>6.1896333757154715E-4</v>
      </c>
      <c r="Z40" s="65">
        <v>446500</v>
      </c>
      <c r="AA40" s="50">
        <f t="shared" si="4"/>
        <v>1.4925373134328358E-2</v>
      </c>
      <c r="AB40" s="65">
        <v>962625.44000000006</v>
      </c>
      <c r="AC40" s="50">
        <f t="shared" si="5"/>
        <v>4.7662241884357382E-4</v>
      </c>
      <c r="AD40" s="68">
        <f t="shared" si="6"/>
        <v>2514699.0620919997</v>
      </c>
      <c r="AE40" s="42">
        <f t="shared" si="7"/>
        <v>9.7420821318230444E-4</v>
      </c>
      <c r="AF40" s="15">
        <f t="shared" si="8"/>
        <v>0.17481756482344882</v>
      </c>
      <c r="AG40" s="68">
        <f t="shared" si="9"/>
        <v>3477324.5020919996</v>
      </c>
      <c r="AH40" s="42">
        <f t="shared" si="10"/>
        <v>7.5578301103957637E-4</v>
      </c>
      <c r="AI40" s="46">
        <f t="shared" si="11"/>
        <v>0.22938834751298853</v>
      </c>
    </row>
    <row r="41" spans="1:35" x14ac:dyDescent="0.2">
      <c r="A41" s="6" t="s">
        <v>64</v>
      </c>
      <c r="B41" s="65">
        <v>134103779.17000002</v>
      </c>
      <c r="C41" s="66">
        <v>25822145.590000004</v>
      </c>
      <c r="D41" s="65">
        <v>1851923.1900000002</v>
      </c>
      <c r="E41" s="67">
        <v>259015.55000000002</v>
      </c>
      <c r="F41" s="67">
        <f t="shared" ref="F41:F72" si="20">(E41/E$76)*F$76</f>
        <v>23516.419132449344</v>
      </c>
      <c r="G41" s="67">
        <f t="shared" si="12"/>
        <v>2134455.1591324494</v>
      </c>
      <c r="H41" s="15">
        <f t="shared" ref="H41:H72" si="21">(G41/G$76)</f>
        <v>9.4029967688387921E-5</v>
      </c>
      <c r="I41" s="75">
        <v>141746.32999999999</v>
      </c>
      <c r="J41" s="68">
        <v>0</v>
      </c>
      <c r="K41" s="67">
        <v>26511.62</v>
      </c>
      <c r="L41" s="67">
        <f t="shared" si="13"/>
        <v>168257.94999999998</v>
      </c>
      <c r="M41" s="67">
        <v>326581.16000000003</v>
      </c>
      <c r="N41" s="67">
        <v>18433.149999999998</v>
      </c>
      <c r="O41" s="67">
        <v>631667.91</v>
      </c>
      <c r="P41" s="67">
        <f t="shared" si="14"/>
        <v>1118428.55</v>
      </c>
      <c r="Q41" s="67">
        <f t="shared" si="15"/>
        <v>26511.62</v>
      </c>
      <c r="R41" s="67">
        <f t="shared" si="16"/>
        <v>1144940.1700000002</v>
      </c>
      <c r="S41" s="15">
        <f t="shared" ref="S41:S72" si="22">(R41/R$76)</f>
        <v>6.1140362041717472E-4</v>
      </c>
      <c r="T41" s="68">
        <v>142747.01999999999</v>
      </c>
      <c r="U41" s="67">
        <f t="shared" si="17"/>
        <v>140320.32066</v>
      </c>
      <c r="V41" s="67">
        <v>44948.59</v>
      </c>
      <c r="W41" s="67">
        <f t="shared" si="18"/>
        <v>33774.370525999999</v>
      </c>
      <c r="X41" s="67">
        <f t="shared" si="19"/>
        <v>174094.69118600001</v>
      </c>
      <c r="Y41" s="15">
        <f t="shared" ref="Y41:Y72" si="23">(X41/X$76)</f>
        <v>2.5650551996604258E-4</v>
      </c>
      <c r="Z41" s="65">
        <v>446500</v>
      </c>
      <c r="AA41" s="50">
        <f t="shared" ref="AA41:AA72" si="24">(Z41/Z$76)</f>
        <v>1.4925373134328358E-2</v>
      </c>
      <c r="AB41" s="65">
        <v>387948.15</v>
      </c>
      <c r="AC41" s="50">
        <f t="shared" ref="AC41:AC72" si="25">(AB41/AB$76)</f>
        <v>1.9208383443397215E-4</v>
      </c>
      <c r="AD41" s="68">
        <f t="shared" ref="AD41:AD76" si="26">(R41+X41+Z41)</f>
        <v>1765534.8611860001</v>
      </c>
      <c r="AE41" s="42">
        <f t="shared" ref="AE41:AE72" si="27">(AD41/AD$76)</f>
        <v>6.839778915717253E-4</v>
      </c>
      <c r="AF41" s="15">
        <f t="shared" ref="AF41:AF76" si="28">(AD41/D41)</f>
        <v>0.95335209943885413</v>
      </c>
      <c r="AG41" s="68">
        <f t="shared" ref="AG41:AG76" si="29">(R41+X41+Z41+AB41)</f>
        <v>2153483.011186</v>
      </c>
      <c r="AH41" s="42">
        <f t="shared" ref="AH41:AH72" si="30">(AG41/AG$76)</f>
        <v>4.6805119091921559E-4</v>
      </c>
      <c r="AI41" s="46">
        <f t="shared" ref="AI41:AI76" si="31">(AG41/G41)</f>
        <v>1.0089146178462163</v>
      </c>
    </row>
    <row r="42" spans="1:35" x14ac:dyDescent="0.2">
      <c r="A42" s="6" t="s">
        <v>23</v>
      </c>
      <c r="B42" s="65">
        <v>7879046490.0500011</v>
      </c>
      <c r="C42" s="66">
        <v>4047630026.4299998</v>
      </c>
      <c r="D42" s="65">
        <v>245688412.27000001</v>
      </c>
      <c r="E42" s="67">
        <v>33206412.229999997</v>
      </c>
      <c r="F42" s="67">
        <f t="shared" si="20"/>
        <v>3014861.1073179655</v>
      </c>
      <c r="G42" s="67">
        <f t="shared" si="12"/>
        <v>281909685.60731798</v>
      </c>
      <c r="H42" s="15">
        <f t="shared" si="21"/>
        <v>1.2419074964064311E-2</v>
      </c>
      <c r="I42" s="75">
        <v>13803343.779999999</v>
      </c>
      <c r="J42" s="68">
        <v>0</v>
      </c>
      <c r="K42" s="67">
        <v>8026390.9299999997</v>
      </c>
      <c r="L42" s="67">
        <f t="shared" si="13"/>
        <v>21829734.710000001</v>
      </c>
      <c r="M42" s="67">
        <v>0</v>
      </c>
      <c r="N42" s="67">
        <v>0</v>
      </c>
      <c r="O42" s="67">
        <v>0</v>
      </c>
      <c r="P42" s="67">
        <f t="shared" si="14"/>
        <v>13803343.779999999</v>
      </c>
      <c r="Q42" s="67">
        <f t="shared" si="15"/>
        <v>8026390.9299999997</v>
      </c>
      <c r="R42" s="67">
        <f t="shared" si="16"/>
        <v>21829734.710000001</v>
      </c>
      <c r="S42" s="15">
        <f t="shared" si="22"/>
        <v>1.1657184527328149E-2</v>
      </c>
      <c r="T42" s="68">
        <v>5770751.9000000013</v>
      </c>
      <c r="U42" s="67">
        <f t="shared" si="17"/>
        <v>5672649.1177000012</v>
      </c>
      <c r="V42" s="67">
        <v>4113384.56</v>
      </c>
      <c r="W42" s="67">
        <f t="shared" si="18"/>
        <v>3090797.158384</v>
      </c>
      <c r="X42" s="67">
        <f t="shared" si="19"/>
        <v>8763446.2760840021</v>
      </c>
      <c r="Y42" s="15">
        <f t="shared" si="23"/>
        <v>1.2911779953932169E-2</v>
      </c>
      <c r="Z42" s="65">
        <v>446500</v>
      </c>
      <c r="AA42" s="50">
        <f t="shared" si="24"/>
        <v>1.4925373134328358E-2</v>
      </c>
      <c r="AB42" s="65">
        <v>39168521.649999999</v>
      </c>
      <c r="AC42" s="50">
        <f t="shared" si="25"/>
        <v>1.9393415918189206E-2</v>
      </c>
      <c r="AD42" s="68">
        <f t="shared" si="26"/>
        <v>31039680.986084003</v>
      </c>
      <c r="AE42" s="42">
        <f t="shared" si="27"/>
        <v>1.2024942708669668E-2</v>
      </c>
      <c r="AF42" s="15">
        <f t="shared" si="28"/>
        <v>0.12633758629191211</v>
      </c>
      <c r="AG42" s="68">
        <f t="shared" si="29"/>
        <v>70208202.636084005</v>
      </c>
      <c r="AH42" s="42">
        <f t="shared" si="30"/>
        <v>1.5259480889992714E-2</v>
      </c>
      <c r="AI42" s="46">
        <f t="shared" si="31"/>
        <v>0.24904501767945464</v>
      </c>
    </row>
    <row r="43" spans="1:35" x14ac:dyDescent="0.2">
      <c r="A43" s="6" t="s">
        <v>2</v>
      </c>
      <c r="B43" s="65">
        <v>22640927185.820004</v>
      </c>
      <c r="C43" s="66">
        <v>12715562563.820002</v>
      </c>
      <c r="D43" s="65">
        <v>773990485.30000007</v>
      </c>
      <c r="E43" s="67">
        <v>2751573.95</v>
      </c>
      <c r="F43" s="67">
        <f t="shared" si="20"/>
        <v>249819.62002717296</v>
      </c>
      <c r="G43" s="67">
        <f t="shared" si="12"/>
        <v>776991878.8700273</v>
      </c>
      <c r="H43" s="15">
        <f t="shared" si="21"/>
        <v>3.4229119759997199E-2</v>
      </c>
      <c r="I43" s="75">
        <v>44655874.159999996</v>
      </c>
      <c r="J43" s="68">
        <v>0</v>
      </c>
      <c r="K43" s="67">
        <v>23597338.079999998</v>
      </c>
      <c r="L43" s="67">
        <f t="shared" si="13"/>
        <v>68253212.239999995</v>
      </c>
      <c r="M43" s="67">
        <v>0</v>
      </c>
      <c r="N43" s="67">
        <v>0</v>
      </c>
      <c r="O43" s="67">
        <v>0</v>
      </c>
      <c r="P43" s="67">
        <f t="shared" si="14"/>
        <v>44655874.159999996</v>
      </c>
      <c r="Q43" s="67">
        <f t="shared" si="15"/>
        <v>23597338.079999998</v>
      </c>
      <c r="R43" s="67">
        <f t="shared" si="16"/>
        <v>68253212.239999995</v>
      </c>
      <c r="S43" s="15">
        <f t="shared" si="22"/>
        <v>3.644754735842469E-2</v>
      </c>
      <c r="T43" s="68">
        <v>14306916.140000002</v>
      </c>
      <c r="U43" s="67">
        <f t="shared" si="17"/>
        <v>14063698.565620001</v>
      </c>
      <c r="V43" s="67">
        <v>8897840.5399999991</v>
      </c>
      <c r="W43" s="67">
        <f t="shared" si="18"/>
        <v>6685837.3817559993</v>
      </c>
      <c r="X43" s="67">
        <f t="shared" si="19"/>
        <v>20749535.947376002</v>
      </c>
      <c r="Y43" s="15">
        <f t="shared" si="23"/>
        <v>3.0571699062031919E-2</v>
      </c>
      <c r="Z43" s="65">
        <v>446500</v>
      </c>
      <c r="AA43" s="50">
        <f t="shared" si="24"/>
        <v>1.4925373134328358E-2</v>
      </c>
      <c r="AB43" s="65">
        <v>0</v>
      </c>
      <c r="AC43" s="50">
        <f t="shared" si="25"/>
        <v>0</v>
      </c>
      <c r="AD43" s="68">
        <f t="shared" si="26"/>
        <v>89449248.187375993</v>
      </c>
      <c r="AE43" s="42">
        <f t="shared" si="27"/>
        <v>3.4653129497980453E-2</v>
      </c>
      <c r="AF43" s="15">
        <f t="shared" si="28"/>
        <v>0.11556892479460559</v>
      </c>
      <c r="AG43" s="68">
        <f t="shared" si="29"/>
        <v>89449248.187375993</v>
      </c>
      <c r="AH43" s="42">
        <f t="shared" si="30"/>
        <v>1.9441447609968496E-2</v>
      </c>
      <c r="AI43" s="46">
        <f t="shared" si="31"/>
        <v>0.11512250078786058</v>
      </c>
    </row>
    <row r="44" spans="1:35" x14ac:dyDescent="0.2">
      <c r="A44" s="6" t="s">
        <v>21</v>
      </c>
      <c r="B44" s="65">
        <v>7412484555.6999989</v>
      </c>
      <c r="C44" s="66">
        <v>3903352584.3899999</v>
      </c>
      <c r="D44" s="65">
        <v>239069827.51999998</v>
      </c>
      <c r="E44" s="67">
        <v>51413070.730000004</v>
      </c>
      <c r="F44" s="67">
        <f t="shared" si="20"/>
        <v>4667871.5628190795</v>
      </c>
      <c r="G44" s="67">
        <f t="shared" si="12"/>
        <v>295150769.81281906</v>
      </c>
      <c r="H44" s="15">
        <f t="shared" si="21"/>
        <v>1.3002389499708408E-2</v>
      </c>
      <c r="I44" s="75">
        <v>11650472.329999998</v>
      </c>
      <c r="J44" s="68">
        <v>0</v>
      </c>
      <c r="K44" s="67">
        <v>9831004.1199999992</v>
      </c>
      <c r="L44" s="67">
        <f t="shared" si="13"/>
        <v>21481476.449999996</v>
      </c>
      <c r="M44" s="67">
        <v>0</v>
      </c>
      <c r="N44" s="67">
        <v>0</v>
      </c>
      <c r="O44" s="67">
        <v>0</v>
      </c>
      <c r="P44" s="67">
        <f t="shared" si="14"/>
        <v>11650472.329999998</v>
      </c>
      <c r="Q44" s="67">
        <f t="shared" si="15"/>
        <v>9831004.1199999992</v>
      </c>
      <c r="R44" s="67">
        <f t="shared" si="16"/>
        <v>21481476.449999996</v>
      </c>
      <c r="S44" s="15">
        <f t="shared" si="22"/>
        <v>1.1471212922362809E-2</v>
      </c>
      <c r="T44" s="68">
        <v>5077733.33</v>
      </c>
      <c r="U44" s="67">
        <f t="shared" si="17"/>
        <v>4991411.8633899996</v>
      </c>
      <c r="V44" s="67">
        <v>5603066.7500000009</v>
      </c>
      <c r="W44" s="67">
        <f t="shared" si="18"/>
        <v>4210144.3559500007</v>
      </c>
      <c r="X44" s="67">
        <f t="shared" si="19"/>
        <v>9201556.2193400003</v>
      </c>
      <c r="Y44" s="15">
        <f t="shared" si="23"/>
        <v>1.3557277056868586E-2</v>
      </c>
      <c r="Z44" s="65">
        <v>446500</v>
      </c>
      <c r="AA44" s="50">
        <f t="shared" si="24"/>
        <v>1.4925373134328358E-2</v>
      </c>
      <c r="AB44" s="65">
        <v>59737677.729999989</v>
      </c>
      <c r="AC44" s="50">
        <f t="shared" si="25"/>
        <v>2.9577772696065964E-2</v>
      </c>
      <c r="AD44" s="68">
        <f t="shared" si="26"/>
        <v>31129532.669339996</v>
      </c>
      <c r="AE44" s="42">
        <f t="shared" si="27"/>
        <v>1.2059751743721132E-2</v>
      </c>
      <c r="AF44" s="15">
        <f t="shared" si="28"/>
        <v>0.13021104750968951</v>
      </c>
      <c r="AG44" s="68">
        <f t="shared" si="29"/>
        <v>90867210.399339989</v>
      </c>
      <c r="AH44" s="42">
        <f t="shared" si="30"/>
        <v>1.9749636204232205E-2</v>
      </c>
      <c r="AI44" s="46">
        <f t="shared" si="31"/>
        <v>0.30786709605049256</v>
      </c>
    </row>
    <row r="45" spans="1:35" x14ac:dyDescent="0.2">
      <c r="A45" s="6" t="s">
        <v>45</v>
      </c>
      <c r="B45" s="65">
        <v>751060316.81999981</v>
      </c>
      <c r="C45" s="66">
        <v>316621163.94</v>
      </c>
      <c r="D45" s="65">
        <v>19593688.659999996</v>
      </c>
      <c r="E45" s="67">
        <v>2723220.91</v>
      </c>
      <c r="F45" s="67">
        <f t="shared" si="20"/>
        <v>247245.40403002876</v>
      </c>
      <c r="G45" s="67">
        <f t="shared" si="12"/>
        <v>22564154.974030025</v>
      </c>
      <c r="H45" s="15">
        <f t="shared" si="21"/>
        <v>9.9402733013430463E-4</v>
      </c>
      <c r="I45" s="75">
        <v>1395181.29</v>
      </c>
      <c r="J45" s="68">
        <v>-709119.96</v>
      </c>
      <c r="K45" s="67">
        <v>346767.70000000007</v>
      </c>
      <c r="L45" s="67">
        <f t="shared" si="13"/>
        <v>1032829.0300000001</v>
      </c>
      <c r="M45" s="67">
        <v>1321510.8399999999</v>
      </c>
      <c r="N45" s="67">
        <v>0</v>
      </c>
      <c r="O45" s="67">
        <v>601469.71000000008</v>
      </c>
      <c r="P45" s="67">
        <f t="shared" si="14"/>
        <v>2609041.88</v>
      </c>
      <c r="Q45" s="67">
        <f>K45</f>
        <v>346767.70000000007</v>
      </c>
      <c r="R45" s="67">
        <f t="shared" si="16"/>
        <v>2955809.58</v>
      </c>
      <c r="S45" s="15">
        <f t="shared" si="22"/>
        <v>1.5784166944511767E-3</v>
      </c>
      <c r="T45" s="68">
        <v>770574.49</v>
      </c>
      <c r="U45" s="67">
        <f t="shared" si="17"/>
        <v>757474.72366999998</v>
      </c>
      <c r="V45" s="67">
        <v>316644.87</v>
      </c>
      <c r="W45" s="67">
        <f t="shared" si="18"/>
        <v>237926.95531799999</v>
      </c>
      <c r="X45" s="67">
        <f t="shared" si="19"/>
        <v>995401.67898799991</v>
      </c>
      <c r="Y45" s="15">
        <f t="shared" si="23"/>
        <v>1.4665928266078053E-3</v>
      </c>
      <c r="Z45" s="65">
        <v>446500</v>
      </c>
      <c r="AA45" s="50">
        <f t="shared" si="24"/>
        <v>1.4925373134328358E-2</v>
      </c>
      <c r="AB45" s="65">
        <v>3476007.4299999997</v>
      </c>
      <c r="AC45" s="50">
        <f t="shared" si="25"/>
        <v>1.7210671984783971E-3</v>
      </c>
      <c r="AD45" s="68">
        <f t="shared" si="26"/>
        <v>4397711.2589880005</v>
      </c>
      <c r="AE45" s="42">
        <f t="shared" si="27"/>
        <v>1.7036974691302695E-3</v>
      </c>
      <c r="AF45" s="15">
        <f t="shared" si="28"/>
        <v>0.2244452964063787</v>
      </c>
      <c r="AG45" s="68">
        <f t="shared" si="29"/>
        <v>7873718.6889880002</v>
      </c>
      <c r="AH45" s="42">
        <f t="shared" si="30"/>
        <v>1.7113222580354094E-3</v>
      </c>
      <c r="AI45" s="46">
        <f t="shared" si="31"/>
        <v>0.34894808593763749</v>
      </c>
    </row>
    <row r="46" spans="1:35" x14ac:dyDescent="0.2">
      <c r="A46" s="6" t="s">
        <v>63</v>
      </c>
      <c r="B46" s="65">
        <v>137066760.52000001</v>
      </c>
      <c r="C46" s="66">
        <v>20773180.110000003</v>
      </c>
      <c r="D46" s="65">
        <v>1527511.82</v>
      </c>
      <c r="E46" s="67">
        <v>320629.36000000004</v>
      </c>
      <c r="F46" s="67">
        <f t="shared" si="20"/>
        <v>29110.431462238426</v>
      </c>
      <c r="G46" s="67">
        <f t="shared" si="12"/>
        <v>1877251.6114622387</v>
      </c>
      <c r="H46" s="15">
        <f t="shared" si="21"/>
        <v>8.2699281647366293E-5</v>
      </c>
      <c r="I46" s="75">
        <v>124795.1</v>
      </c>
      <c r="J46" s="68">
        <v>-121683.96</v>
      </c>
      <c r="K46" s="67">
        <v>18388.900000000001</v>
      </c>
      <c r="L46" s="67">
        <f t="shared" si="13"/>
        <v>21500.04</v>
      </c>
      <c r="M46" s="67">
        <v>298098.86</v>
      </c>
      <c r="N46" s="67">
        <v>19028.470000000005</v>
      </c>
      <c r="O46" s="67">
        <v>676787.08</v>
      </c>
      <c r="P46" s="67">
        <f t="shared" si="14"/>
        <v>997025.55</v>
      </c>
      <c r="Q46" s="67">
        <f t="shared" si="15"/>
        <v>18388.900000000001</v>
      </c>
      <c r="R46" s="67">
        <f>SUM(P46:Q46)</f>
        <v>1015414.4500000001</v>
      </c>
      <c r="S46" s="15">
        <f t="shared" si="22"/>
        <v>5.4223625585074389E-4</v>
      </c>
      <c r="T46" s="68">
        <v>128289.51000000001</v>
      </c>
      <c r="U46" s="67">
        <f t="shared" si="17"/>
        <v>126108.58833000001</v>
      </c>
      <c r="V46" s="67">
        <v>49837.490000000005</v>
      </c>
      <c r="W46" s="67">
        <f t="shared" si="18"/>
        <v>37447.889986000002</v>
      </c>
      <c r="X46" s="67">
        <f t="shared" si="19"/>
        <v>163556.47831600002</v>
      </c>
      <c r="Y46" s="15">
        <f t="shared" si="23"/>
        <v>2.4097885598038302E-4</v>
      </c>
      <c r="Z46" s="65">
        <v>446500</v>
      </c>
      <c r="AA46" s="50">
        <f t="shared" si="24"/>
        <v>1.4925373134328358E-2</v>
      </c>
      <c r="AB46" s="65">
        <v>517803.92000000004</v>
      </c>
      <c r="AC46" s="50">
        <f t="shared" si="25"/>
        <v>2.5637900951078581E-4</v>
      </c>
      <c r="AD46" s="68">
        <f t="shared" si="26"/>
        <v>1625470.9283160002</v>
      </c>
      <c r="AE46" s="42">
        <f t="shared" si="27"/>
        <v>6.2971635553764663E-4</v>
      </c>
      <c r="AF46" s="15">
        <f t="shared" si="28"/>
        <v>1.064129852897636</v>
      </c>
      <c r="AG46" s="68">
        <f t="shared" si="29"/>
        <v>2143274.8483160003</v>
      </c>
      <c r="AH46" s="42">
        <f t="shared" si="30"/>
        <v>4.6583248626095631E-4</v>
      </c>
      <c r="AI46" s="46">
        <f t="shared" si="31"/>
        <v>1.1417088871994892</v>
      </c>
    </row>
    <row r="47" spans="1:35" x14ac:dyDescent="0.2">
      <c r="A47" s="6" t="s">
        <v>3</v>
      </c>
      <c r="B47" s="65">
        <v>280706074.06</v>
      </c>
      <c r="C47" s="66">
        <v>83874010.700000003</v>
      </c>
      <c r="D47" s="65">
        <v>5841163.580000001</v>
      </c>
      <c r="E47" s="67">
        <v>1265218.76</v>
      </c>
      <c r="F47" s="67">
        <f t="shared" si="20"/>
        <v>114871.15215437004</v>
      </c>
      <c r="G47" s="67">
        <f t="shared" si="12"/>
        <v>7221253.492154371</v>
      </c>
      <c r="H47" s="15">
        <f t="shared" si="21"/>
        <v>3.1812063590641072E-4</v>
      </c>
      <c r="I47" s="75">
        <v>421827.01000000007</v>
      </c>
      <c r="J47" s="68">
        <v>0</v>
      </c>
      <c r="K47" s="67">
        <v>110004.48999999999</v>
      </c>
      <c r="L47" s="67">
        <f t="shared" si="13"/>
        <v>531831.5</v>
      </c>
      <c r="M47" s="67">
        <v>708198.59</v>
      </c>
      <c r="N47" s="67">
        <v>17913.54</v>
      </c>
      <c r="O47" s="67">
        <v>676787.08</v>
      </c>
      <c r="P47" s="67">
        <f t="shared" si="14"/>
        <v>1824726.2200000002</v>
      </c>
      <c r="Q47" s="67">
        <f t="shared" si="15"/>
        <v>110004.48999999999</v>
      </c>
      <c r="R47" s="67">
        <f t="shared" si="16"/>
        <v>1934730.7100000002</v>
      </c>
      <c r="S47" s="15">
        <f t="shared" si="22"/>
        <v>1.0331556107654872E-3</v>
      </c>
      <c r="T47" s="68">
        <v>366537.07000000007</v>
      </c>
      <c r="U47" s="67">
        <f t="shared" si="17"/>
        <v>360305.93981000007</v>
      </c>
      <c r="V47" s="67">
        <v>169960.05</v>
      </c>
      <c r="W47" s="67">
        <f t="shared" si="18"/>
        <v>127707.98156999999</v>
      </c>
      <c r="X47" s="67">
        <f t="shared" si="19"/>
        <v>488013.92138000007</v>
      </c>
      <c r="Y47" s="15">
        <f t="shared" si="23"/>
        <v>7.1902401963828901E-4</v>
      </c>
      <c r="Z47" s="65">
        <v>446500</v>
      </c>
      <c r="AA47" s="50">
        <f t="shared" si="24"/>
        <v>1.4925373134328358E-2</v>
      </c>
      <c r="AB47" s="65">
        <v>1779430.0499999998</v>
      </c>
      <c r="AC47" s="50">
        <f t="shared" si="25"/>
        <v>8.8104492085098161E-4</v>
      </c>
      <c r="AD47" s="68">
        <f t="shared" si="26"/>
        <v>2869244.6313800002</v>
      </c>
      <c r="AE47" s="42">
        <f t="shared" si="27"/>
        <v>1.1115611118867816E-3</v>
      </c>
      <c r="AF47" s="15">
        <f t="shared" si="28"/>
        <v>0.49121114176706548</v>
      </c>
      <c r="AG47" s="68">
        <f t="shared" si="29"/>
        <v>4648674.68138</v>
      </c>
      <c r="AH47" s="42">
        <f t="shared" si="30"/>
        <v>1.0103714352580908E-3</v>
      </c>
      <c r="AI47" s="46">
        <f t="shared" si="31"/>
        <v>0.64374899543834263</v>
      </c>
    </row>
    <row r="48" spans="1:35" x14ac:dyDescent="0.2">
      <c r="A48" s="6" t="s">
        <v>19</v>
      </c>
      <c r="B48" s="65">
        <v>12127531246.330002</v>
      </c>
      <c r="C48" s="66">
        <v>5182424525.5</v>
      </c>
      <c r="D48" s="65">
        <v>314548455.21000004</v>
      </c>
      <c r="E48" s="67">
        <v>24785748.570000004</v>
      </c>
      <c r="F48" s="67">
        <f t="shared" si="20"/>
        <v>2250336.1357402178</v>
      </c>
      <c r="G48" s="67">
        <f t="shared" si="12"/>
        <v>341584539.91574025</v>
      </c>
      <c r="H48" s="15">
        <f t="shared" si="21"/>
        <v>1.504795409437637E-2</v>
      </c>
      <c r="I48" s="75">
        <v>22753020.619999997</v>
      </c>
      <c r="J48" s="68">
        <v>0</v>
      </c>
      <c r="K48" s="67">
        <v>5312741.1499999994</v>
      </c>
      <c r="L48" s="67">
        <f t="shared" si="13"/>
        <v>28065761.769999996</v>
      </c>
      <c r="M48" s="67">
        <v>0</v>
      </c>
      <c r="N48" s="67">
        <v>0</v>
      </c>
      <c r="O48" s="67">
        <v>0</v>
      </c>
      <c r="P48" s="67">
        <f t="shared" si="14"/>
        <v>22753020.619999997</v>
      </c>
      <c r="Q48" s="67">
        <f t="shared" si="15"/>
        <v>5312741.1499999994</v>
      </c>
      <c r="R48" s="67">
        <f t="shared" si="16"/>
        <v>28065761.769999996</v>
      </c>
      <c r="S48" s="15">
        <f t="shared" si="22"/>
        <v>1.4987253312934185E-2</v>
      </c>
      <c r="T48" s="68">
        <v>8305559.6100000013</v>
      </c>
      <c r="U48" s="67">
        <f t="shared" si="17"/>
        <v>8164365.0966300014</v>
      </c>
      <c r="V48" s="67">
        <v>2426481.4200000004</v>
      </c>
      <c r="W48" s="67">
        <f t="shared" si="18"/>
        <v>1823258.1389880001</v>
      </c>
      <c r="X48" s="67">
        <f t="shared" si="19"/>
        <v>9987623.2356180009</v>
      </c>
      <c r="Y48" s="15">
        <f t="shared" si="23"/>
        <v>1.4715442922610726E-2</v>
      </c>
      <c r="Z48" s="65">
        <v>446500</v>
      </c>
      <c r="AA48" s="50">
        <f t="shared" si="24"/>
        <v>1.4925373134328358E-2</v>
      </c>
      <c r="AB48" s="65">
        <v>28125629.140000001</v>
      </c>
      <c r="AC48" s="50">
        <f t="shared" si="25"/>
        <v>1.3925775109583748E-2</v>
      </c>
      <c r="AD48" s="68">
        <f t="shared" si="26"/>
        <v>38499885.005617999</v>
      </c>
      <c r="AE48" s="42">
        <f t="shared" si="27"/>
        <v>1.4915066675153165E-2</v>
      </c>
      <c r="AF48" s="15">
        <f t="shared" si="28"/>
        <v>0.12239731070977461</v>
      </c>
      <c r="AG48" s="68">
        <f t="shared" si="29"/>
        <v>66625514.145617999</v>
      </c>
      <c r="AH48" s="42">
        <f t="shared" si="30"/>
        <v>1.4480797424209687E-2</v>
      </c>
      <c r="AI48" s="46">
        <f t="shared" si="31"/>
        <v>0.195048388788476</v>
      </c>
    </row>
    <row r="49" spans="1:35" x14ac:dyDescent="0.2">
      <c r="A49" s="6" t="s">
        <v>20</v>
      </c>
      <c r="B49" s="65">
        <v>9843494860.7600002</v>
      </c>
      <c r="C49" s="66">
        <v>4267061628.1799994</v>
      </c>
      <c r="D49" s="65">
        <v>260160051.04999995</v>
      </c>
      <c r="E49" s="67">
        <v>2232505.86</v>
      </c>
      <c r="F49" s="67">
        <f t="shared" si="20"/>
        <v>202692.63184935914</v>
      </c>
      <c r="G49" s="67">
        <f t="shared" si="12"/>
        <v>262595249.54184932</v>
      </c>
      <c r="H49" s="15">
        <f t="shared" si="21"/>
        <v>1.1568208741185391E-2</v>
      </c>
      <c r="I49" s="75">
        <v>19091354.640000001</v>
      </c>
      <c r="J49" s="68">
        <v>0</v>
      </c>
      <c r="K49" s="67">
        <v>3997618.1700000004</v>
      </c>
      <c r="L49" s="67">
        <f t="shared" si="13"/>
        <v>23088972.810000002</v>
      </c>
      <c r="M49" s="67">
        <v>0</v>
      </c>
      <c r="N49" s="67">
        <v>0</v>
      </c>
      <c r="O49" s="67">
        <v>0</v>
      </c>
      <c r="P49" s="67">
        <f t="shared" si="14"/>
        <v>19091354.640000001</v>
      </c>
      <c r="Q49" s="67">
        <f t="shared" si="15"/>
        <v>3997618.1700000004</v>
      </c>
      <c r="R49" s="67">
        <f t="shared" si="16"/>
        <v>23088972.810000002</v>
      </c>
      <c r="S49" s="15">
        <f t="shared" si="22"/>
        <v>1.2329623798375164E-2</v>
      </c>
      <c r="T49" s="68">
        <v>7758111.0999999996</v>
      </c>
      <c r="U49" s="67">
        <f t="shared" si="17"/>
        <v>7626223.2112999996</v>
      </c>
      <c r="V49" s="67">
        <v>2066570.12</v>
      </c>
      <c r="W49" s="67">
        <f t="shared" si="18"/>
        <v>1552820.7881680001</v>
      </c>
      <c r="X49" s="67">
        <f t="shared" si="19"/>
        <v>9179043.9994679987</v>
      </c>
      <c r="Y49" s="15">
        <f t="shared" si="23"/>
        <v>1.352410827599124E-2</v>
      </c>
      <c r="Z49" s="65">
        <v>446500</v>
      </c>
      <c r="AA49" s="50">
        <f t="shared" si="24"/>
        <v>1.4925373134328358E-2</v>
      </c>
      <c r="AB49" s="65">
        <v>0</v>
      </c>
      <c r="AC49" s="50">
        <f t="shared" si="25"/>
        <v>0</v>
      </c>
      <c r="AD49" s="68">
        <f t="shared" si="26"/>
        <v>32714516.809468001</v>
      </c>
      <c r="AE49" s="42">
        <f t="shared" si="27"/>
        <v>1.267378329538992E-2</v>
      </c>
      <c r="AF49" s="15">
        <f t="shared" si="28"/>
        <v>0.12574765678832306</v>
      </c>
      <c r="AG49" s="68">
        <f t="shared" si="29"/>
        <v>32714516.809468001</v>
      </c>
      <c r="AH49" s="42">
        <f t="shared" si="30"/>
        <v>7.1103735081640106E-3</v>
      </c>
      <c r="AI49" s="46">
        <f t="shared" si="31"/>
        <v>0.12458152562373125</v>
      </c>
    </row>
    <row r="50" spans="1:35" x14ac:dyDescent="0.2">
      <c r="A50" s="6" t="s">
        <v>30</v>
      </c>
      <c r="B50" s="65">
        <v>6825123516.6000004</v>
      </c>
      <c r="C50" s="66">
        <v>2912322654.3200002</v>
      </c>
      <c r="D50" s="65">
        <v>179998085.15999997</v>
      </c>
      <c r="E50" s="67">
        <v>1236399.7599999998</v>
      </c>
      <c r="F50" s="67">
        <f t="shared" si="20"/>
        <v>112254.63093401062</v>
      </c>
      <c r="G50" s="67">
        <f t="shared" si="12"/>
        <v>181346739.55093396</v>
      </c>
      <c r="H50" s="15">
        <f t="shared" si="21"/>
        <v>7.9889371240291721E-3</v>
      </c>
      <c r="I50" s="75">
        <v>14043763.810000002</v>
      </c>
      <c r="J50" s="68">
        <v>0</v>
      </c>
      <c r="K50" s="67">
        <v>1894844.59</v>
      </c>
      <c r="L50" s="67">
        <f t="shared" si="13"/>
        <v>15938608.400000002</v>
      </c>
      <c r="M50" s="67">
        <v>0</v>
      </c>
      <c r="N50" s="67">
        <v>0</v>
      </c>
      <c r="O50" s="67">
        <v>0</v>
      </c>
      <c r="P50" s="67">
        <f t="shared" si="14"/>
        <v>14043763.810000002</v>
      </c>
      <c r="Q50" s="67">
        <f t="shared" si="15"/>
        <v>1894844.59</v>
      </c>
      <c r="R50" s="67">
        <f t="shared" si="16"/>
        <v>15938608.400000002</v>
      </c>
      <c r="S50" s="15">
        <f t="shared" si="22"/>
        <v>8.5112944200146212E-3</v>
      </c>
      <c r="T50" s="68">
        <v>4101894.97</v>
      </c>
      <c r="U50" s="67">
        <f t="shared" si="17"/>
        <v>4032162.75551</v>
      </c>
      <c r="V50" s="67">
        <v>715040.05</v>
      </c>
      <c r="W50" s="67">
        <f t="shared" si="18"/>
        <v>537281.09357000003</v>
      </c>
      <c r="X50" s="67">
        <f t="shared" si="19"/>
        <v>4569443.8490800001</v>
      </c>
      <c r="Y50" s="15">
        <f t="shared" si="23"/>
        <v>6.7324716364364065E-3</v>
      </c>
      <c r="Z50" s="65">
        <v>446500</v>
      </c>
      <c r="AA50" s="50">
        <f t="shared" si="24"/>
        <v>1.4925373134328358E-2</v>
      </c>
      <c r="AB50" s="65">
        <v>0</v>
      </c>
      <c r="AC50" s="50">
        <f t="shared" si="25"/>
        <v>0</v>
      </c>
      <c r="AD50" s="68">
        <f t="shared" si="26"/>
        <v>20954552.249080002</v>
      </c>
      <c r="AE50" s="42">
        <f t="shared" si="27"/>
        <v>8.1179085053735243E-3</v>
      </c>
      <c r="AF50" s="15">
        <f t="shared" si="28"/>
        <v>0.1164154175887679</v>
      </c>
      <c r="AG50" s="68">
        <f t="shared" si="29"/>
        <v>20954552.249080002</v>
      </c>
      <c r="AH50" s="42">
        <f t="shared" si="30"/>
        <v>4.5543907634355172E-3</v>
      </c>
      <c r="AI50" s="46">
        <f t="shared" si="31"/>
        <v>0.11554964980881061</v>
      </c>
    </row>
    <row r="51" spans="1:35" x14ac:dyDescent="0.2">
      <c r="A51" s="6" t="s">
        <v>65</v>
      </c>
      <c r="B51" s="65">
        <v>156250489967.78</v>
      </c>
      <c r="C51" s="66">
        <v>48557146164.840004</v>
      </c>
      <c r="D51" s="65">
        <v>2929372857.2300005</v>
      </c>
      <c r="E51" s="67">
        <v>423536134.88999999</v>
      </c>
      <c r="F51" s="67">
        <f t="shared" si="20"/>
        <v>38453495.420683593</v>
      </c>
      <c r="G51" s="67">
        <f t="shared" si="12"/>
        <v>3391362487.5406837</v>
      </c>
      <c r="H51" s="15">
        <f t="shared" si="21"/>
        <v>0.14940098589500203</v>
      </c>
      <c r="I51" s="75">
        <v>153551689.18000001</v>
      </c>
      <c r="J51" s="68">
        <v>0</v>
      </c>
      <c r="K51" s="67">
        <v>105958087.16000001</v>
      </c>
      <c r="L51" s="67">
        <f t="shared" si="13"/>
        <v>259509776.34000003</v>
      </c>
      <c r="M51" s="67">
        <v>0</v>
      </c>
      <c r="N51" s="67">
        <v>0</v>
      </c>
      <c r="O51" s="67">
        <v>0</v>
      </c>
      <c r="P51" s="67">
        <f t="shared" si="14"/>
        <v>153551689.18000001</v>
      </c>
      <c r="Q51" s="67">
        <f t="shared" si="15"/>
        <v>105958087.16000001</v>
      </c>
      <c r="R51" s="67">
        <f t="shared" si="16"/>
        <v>259509776.34000003</v>
      </c>
      <c r="S51" s="15">
        <f t="shared" si="22"/>
        <v>0.13857948296802902</v>
      </c>
      <c r="T51" s="68">
        <v>47995829.04999999</v>
      </c>
      <c r="U51" s="67">
        <f t="shared" si="17"/>
        <v>47179899.956149988</v>
      </c>
      <c r="V51" s="67">
        <v>95373142.770000011</v>
      </c>
      <c r="W51" s="67">
        <f t="shared" si="18"/>
        <v>71663379.477378011</v>
      </c>
      <c r="X51" s="67">
        <f t="shared" si="19"/>
        <v>118843279.43352801</v>
      </c>
      <c r="Y51" s="15">
        <f t="shared" si="23"/>
        <v>0.17509986650309869</v>
      </c>
      <c r="Z51" s="65">
        <v>446500</v>
      </c>
      <c r="AA51" s="50">
        <f t="shared" si="24"/>
        <v>1.4925373134328358E-2</v>
      </c>
      <c r="AB51" s="65">
        <v>473475073.61000001</v>
      </c>
      <c r="AC51" s="50">
        <f t="shared" si="25"/>
        <v>0.23443057441546253</v>
      </c>
      <c r="AD51" s="68">
        <f t="shared" si="26"/>
        <v>378799555.77352804</v>
      </c>
      <c r="AE51" s="42">
        <f t="shared" si="27"/>
        <v>0.14674902613491275</v>
      </c>
      <c r="AF51" s="15">
        <f t="shared" si="28"/>
        <v>0.12931080276742882</v>
      </c>
      <c r="AG51" s="68">
        <f t="shared" si="29"/>
        <v>852274629.38352799</v>
      </c>
      <c r="AH51" s="42">
        <f t="shared" si="30"/>
        <v>0.18523858939267898</v>
      </c>
      <c r="AI51" s="46">
        <f t="shared" si="31"/>
        <v>0.25130744133505245</v>
      </c>
    </row>
    <row r="52" spans="1:35" x14ac:dyDescent="0.2">
      <c r="A52" s="6" t="s">
        <v>34</v>
      </c>
      <c r="B52" s="65">
        <v>4639892552.9500008</v>
      </c>
      <c r="C52" s="66">
        <v>3295372956.9699998</v>
      </c>
      <c r="D52" s="65">
        <v>199765993</v>
      </c>
      <c r="E52" s="67">
        <v>47090207.769999996</v>
      </c>
      <c r="F52" s="67">
        <f t="shared" si="20"/>
        <v>4275392.2031068895</v>
      </c>
      <c r="G52" s="67">
        <f t="shared" si="12"/>
        <v>251131592.97310686</v>
      </c>
      <c r="H52" s="15">
        <f t="shared" si="21"/>
        <v>1.106319590353564E-2</v>
      </c>
      <c r="I52" s="75">
        <v>10464010.469999999</v>
      </c>
      <c r="J52" s="68">
        <v>-725739.96</v>
      </c>
      <c r="K52" s="67">
        <v>7010646.6600000001</v>
      </c>
      <c r="L52" s="67">
        <f t="shared" si="13"/>
        <v>16748917.169999998</v>
      </c>
      <c r="M52" s="67">
        <v>0</v>
      </c>
      <c r="N52" s="67">
        <v>0</v>
      </c>
      <c r="O52" s="67">
        <v>0</v>
      </c>
      <c r="P52" s="67">
        <f t="shared" si="14"/>
        <v>9738270.5099999979</v>
      </c>
      <c r="Q52" s="67">
        <f t="shared" si="15"/>
        <v>7010646.6600000001</v>
      </c>
      <c r="R52" s="67">
        <f t="shared" si="16"/>
        <v>16748917.169999998</v>
      </c>
      <c r="S52" s="15">
        <f t="shared" si="22"/>
        <v>8.9440032449952175E-3</v>
      </c>
      <c r="T52" s="68">
        <v>2353188.0299999998</v>
      </c>
      <c r="U52" s="67">
        <f t="shared" si="17"/>
        <v>2313183.8334899996</v>
      </c>
      <c r="V52" s="67">
        <v>1929079.6999999997</v>
      </c>
      <c r="W52" s="67">
        <f t="shared" si="18"/>
        <v>1449510.4865799998</v>
      </c>
      <c r="X52" s="67">
        <f t="shared" si="19"/>
        <v>3762694.3200699994</v>
      </c>
      <c r="Y52" s="15">
        <f t="shared" si="23"/>
        <v>5.5438328214826339E-3</v>
      </c>
      <c r="Z52" s="65">
        <v>446500</v>
      </c>
      <c r="AA52" s="50">
        <f t="shared" si="24"/>
        <v>1.4925373134328358E-2</v>
      </c>
      <c r="AB52" s="65">
        <v>49210397.479999997</v>
      </c>
      <c r="AC52" s="50">
        <f t="shared" si="25"/>
        <v>2.4365425745626779E-2</v>
      </c>
      <c r="AD52" s="68">
        <f t="shared" si="26"/>
        <v>20958111.490069997</v>
      </c>
      <c r="AE52" s="42">
        <f t="shared" si="27"/>
        <v>8.1192873748603019E-3</v>
      </c>
      <c r="AF52" s="15">
        <f t="shared" si="28"/>
        <v>0.10491330969465858</v>
      </c>
      <c r="AG52" s="68">
        <f t="shared" si="29"/>
        <v>70168508.97006999</v>
      </c>
      <c r="AH52" s="42">
        <f t="shared" si="30"/>
        <v>1.5250853625438822E-2</v>
      </c>
      <c r="AI52" s="46">
        <f t="shared" si="31"/>
        <v>0.27940932536347263</v>
      </c>
    </row>
    <row r="53" spans="1:35" x14ac:dyDescent="0.2">
      <c r="A53" s="6" t="s">
        <v>38</v>
      </c>
      <c r="B53" s="65">
        <v>1805671949.1500003</v>
      </c>
      <c r="C53" s="66">
        <v>908601327.35000002</v>
      </c>
      <c r="D53" s="65">
        <v>56865158.800000012</v>
      </c>
      <c r="E53" s="67">
        <v>8776293.1999999993</v>
      </c>
      <c r="F53" s="67">
        <f t="shared" si="20"/>
        <v>796813.12307490839</v>
      </c>
      <c r="G53" s="67">
        <f t="shared" si="12"/>
        <v>66438265.123074926</v>
      </c>
      <c r="H53" s="15">
        <f t="shared" si="21"/>
        <v>2.926830248021916E-3</v>
      </c>
      <c r="I53" s="75">
        <v>4155792.2700000005</v>
      </c>
      <c r="J53" s="68">
        <v>0</v>
      </c>
      <c r="K53" s="67">
        <v>964924.90000000014</v>
      </c>
      <c r="L53" s="67">
        <f t="shared" si="13"/>
        <v>5120717.1700000009</v>
      </c>
      <c r="M53" s="67">
        <v>0</v>
      </c>
      <c r="N53" s="67">
        <v>0</v>
      </c>
      <c r="O53" s="67">
        <v>0</v>
      </c>
      <c r="P53" s="67">
        <f t="shared" si="14"/>
        <v>4155792.2700000005</v>
      </c>
      <c r="Q53" s="67">
        <f t="shared" si="15"/>
        <v>964924.90000000014</v>
      </c>
      <c r="R53" s="67">
        <f t="shared" si="16"/>
        <v>5120717.1700000009</v>
      </c>
      <c r="S53" s="15">
        <f t="shared" si="22"/>
        <v>2.734487878847319E-3</v>
      </c>
      <c r="T53" s="68">
        <v>1682120.6500000001</v>
      </c>
      <c r="U53" s="67">
        <f t="shared" si="17"/>
        <v>1653524.59895</v>
      </c>
      <c r="V53" s="67">
        <v>454913.9599999999</v>
      </c>
      <c r="W53" s="67">
        <f t="shared" si="18"/>
        <v>341822.34954399988</v>
      </c>
      <c r="X53" s="67">
        <f t="shared" si="19"/>
        <v>1995346.9484939999</v>
      </c>
      <c r="Y53" s="15">
        <f t="shared" si="23"/>
        <v>2.9398800333853494E-3</v>
      </c>
      <c r="Z53" s="65">
        <v>446500</v>
      </c>
      <c r="AA53" s="50">
        <f t="shared" si="24"/>
        <v>1.4925373134328358E-2</v>
      </c>
      <c r="AB53" s="65">
        <v>10282380.5</v>
      </c>
      <c r="AC53" s="50">
        <f t="shared" si="25"/>
        <v>5.0910903262436072E-3</v>
      </c>
      <c r="AD53" s="68">
        <f t="shared" si="26"/>
        <v>7562564.1184940003</v>
      </c>
      <c r="AE53" s="42">
        <f t="shared" si="27"/>
        <v>2.929778830404284E-3</v>
      </c>
      <c r="AF53" s="15">
        <f t="shared" si="28"/>
        <v>0.13299117206534555</v>
      </c>
      <c r="AG53" s="68">
        <f t="shared" si="29"/>
        <v>17844944.618494</v>
      </c>
      <c r="AH53" s="42">
        <f t="shared" si="30"/>
        <v>3.8785295900586781E-3</v>
      </c>
      <c r="AI53" s="46">
        <f t="shared" si="31"/>
        <v>0.26859437984174883</v>
      </c>
    </row>
    <row r="54" spans="1:35" x14ac:dyDescent="0.2">
      <c r="A54" s="6" t="s">
        <v>24</v>
      </c>
      <c r="B54" s="65">
        <v>8481605260.4699993</v>
      </c>
      <c r="C54" s="66">
        <v>3692863785.4099994</v>
      </c>
      <c r="D54" s="65">
        <v>228486118.31999999</v>
      </c>
      <c r="E54" s="67">
        <v>1877953.0099999998</v>
      </c>
      <c r="F54" s="67">
        <f t="shared" si="20"/>
        <v>170502.23468901706</v>
      </c>
      <c r="G54" s="67">
        <f t="shared" si="12"/>
        <v>230534573.56468901</v>
      </c>
      <c r="H54" s="15">
        <f t="shared" si="21"/>
        <v>1.0155827547182902E-2</v>
      </c>
      <c r="I54" s="75">
        <v>13539062.619999999</v>
      </c>
      <c r="J54" s="68">
        <v>0</v>
      </c>
      <c r="K54" s="67">
        <v>6742946.8399999989</v>
      </c>
      <c r="L54" s="67">
        <f t="shared" si="13"/>
        <v>20282009.459999997</v>
      </c>
      <c r="M54" s="67">
        <v>0</v>
      </c>
      <c r="N54" s="67">
        <v>0</v>
      </c>
      <c r="O54" s="67">
        <v>0</v>
      </c>
      <c r="P54" s="67">
        <f t="shared" si="14"/>
        <v>13539062.619999999</v>
      </c>
      <c r="Q54" s="67">
        <f t="shared" si="15"/>
        <v>6742946.8399999989</v>
      </c>
      <c r="R54" s="67">
        <f t="shared" si="16"/>
        <v>20282009.459999997</v>
      </c>
      <c r="S54" s="15">
        <f t="shared" si="22"/>
        <v>1.0830691714816314E-2</v>
      </c>
      <c r="T54" s="68">
        <v>4462117.2299999995</v>
      </c>
      <c r="U54" s="67">
        <f t="shared" si="17"/>
        <v>4386261.237089999</v>
      </c>
      <c r="V54" s="67">
        <v>2843792.1500000004</v>
      </c>
      <c r="W54" s="67">
        <f t="shared" si="18"/>
        <v>2136825.4215100002</v>
      </c>
      <c r="X54" s="67">
        <f t="shared" si="19"/>
        <v>6523086.6585999988</v>
      </c>
      <c r="Y54" s="15">
        <f t="shared" si="23"/>
        <v>9.6109061324570737E-3</v>
      </c>
      <c r="Z54" s="65">
        <v>446500</v>
      </c>
      <c r="AA54" s="50">
        <f t="shared" si="24"/>
        <v>1.4925373134328358E-2</v>
      </c>
      <c r="AB54" s="65">
        <v>0</v>
      </c>
      <c r="AC54" s="50">
        <f t="shared" si="25"/>
        <v>0</v>
      </c>
      <c r="AD54" s="68">
        <f t="shared" si="26"/>
        <v>27251596.118599996</v>
      </c>
      <c r="AE54" s="42">
        <f t="shared" si="27"/>
        <v>1.0557417848233899E-2</v>
      </c>
      <c r="AF54" s="15">
        <f t="shared" si="28"/>
        <v>0.11927024853402042</v>
      </c>
      <c r="AG54" s="68">
        <f t="shared" si="29"/>
        <v>27251596.118599996</v>
      </c>
      <c r="AH54" s="42">
        <f t="shared" si="30"/>
        <v>5.9230288567428679E-3</v>
      </c>
      <c r="AI54" s="46">
        <f t="shared" si="31"/>
        <v>0.1182104518954207</v>
      </c>
    </row>
    <row r="55" spans="1:35" x14ac:dyDescent="0.2">
      <c r="A55" s="6" t="s">
        <v>4</v>
      </c>
      <c r="B55" s="65">
        <v>1294309329.5599999</v>
      </c>
      <c r="C55" s="66">
        <v>454735923.71999997</v>
      </c>
      <c r="D55" s="65">
        <v>26690144.360000007</v>
      </c>
      <c r="E55" s="67">
        <v>4098568.5299999993</v>
      </c>
      <c r="F55" s="67">
        <f t="shared" si="20"/>
        <v>372115.32432916394</v>
      </c>
      <c r="G55" s="67">
        <f t="shared" si="12"/>
        <v>31160828.214329172</v>
      </c>
      <c r="H55" s="15">
        <f t="shared" si="21"/>
        <v>1.3727398571013786E-3</v>
      </c>
      <c r="I55" s="75">
        <v>2042198.7100000002</v>
      </c>
      <c r="J55" s="68">
        <v>0</v>
      </c>
      <c r="K55" s="67">
        <v>315499.01</v>
      </c>
      <c r="L55" s="67">
        <f t="shared" si="13"/>
        <v>2357697.7200000002</v>
      </c>
      <c r="M55" s="67">
        <v>574607.92000000004</v>
      </c>
      <c r="N55" s="67">
        <v>0</v>
      </c>
      <c r="O55" s="67">
        <v>611228.97</v>
      </c>
      <c r="P55" s="67">
        <f t="shared" si="14"/>
        <v>3228035.6000000006</v>
      </c>
      <c r="Q55" s="67">
        <f t="shared" si="15"/>
        <v>315499.01</v>
      </c>
      <c r="R55" s="67">
        <f t="shared" si="16"/>
        <v>3543534.6100000003</v>
      </c>
      <c r="S55" s="15">
        <f t="shared" si="22"/>
        <v>1.8922647194984528E-3</v>
      </c>
      <c r="T55" s="68">
        <v>918190.81</v>
      </c>
      <c r="U55" s="67">
        <f t="shared" si="17"/>
        <v>902581.56623</v>
      </c>
      <c r="V55" s="67">
        <v>274637.41000000003</v>
      </c>
      <c r="W55" s="67">
        <f t="shared" si="18"/>
        <v>206362.54987400002</v>
      </c>
      <c r="X55" s="67">
        <f t="shared" si="19"/>
        <v>1108944.116104</v>
      </c>
      <c r="Y55" s="15">
        <f t="shared" si="23"/>
        <v>1.633882602489227E-3</v>
      </c>
      <c r="Z55" s="65">
        <v>446500</v>
      </c>
      <c r="AA55" s="50">
        <f t="shared" si="24"/>
        <v>1.4925373134328358E-2</v>
      </c>
      <c r="AB55" s="65">
        <v>4817043.9900000012</v>
      </c>
      <c r="AC55" s="50">
        <f t="shared" si="25"/>
        <v>2.3850514050300815E-3</v>
      </c>
      <c r="AD55" s="68">
        <f t="shared" si="26"/>
        <v>5098978.7261040006</v>
      </c>
      <c r="AE55" s="42">
        <f t="shared" si="27"/>
        <v>1.9753723332921924E-3</v>
      </c>
      <c r="AF55" s="15">
        <f t="shared" si="28"/>
        <v>0.19104350494805639</v>
      </c>
      <c r="AG55" s="68">
        <f t="shared" si="29"/>
        <v>9916022.7161040008</v>
      </c>
      <c r="AH55" s="42">
        <f t="shared" si="30"/>
        <v>2.1552091274211608E-3</v>
      </c>
      <c r="AI55" s="46">
        <f t="shared" si="31"/>
        <v>0.31822076896993901</v>
      </c>
    </row>
    <row r="56" spans="1:35" x14ac:dyDescent="0.2">
      <c r="A56" s="6" t="s">
        <v>12</v>
      </c>
      <c r="B56" s="65">
        <v>90071913946.310013</v>
      </c>
      <c r="C56" s="66">
        <v>42310899937.32</v>
      </c>
      <c r="D56" s="65">
        <v>2527701838.7400002</v>
      </c>
      <c r="E56" s="67">
        <v>196719726.56999999</v>
      </c>
      <c r="F56" s="67">
        <f t="shared" si="20"/>
        <v>17860485.75709432</v>
      </c>
      <c r="G56" s="67">
        <f t="shared" si="12"/>
        <v>2742282051.0670948</v>
      </c>
      <c r="H56" s="15">
        <f t="shared" si="21"/>
        <v>0.12080679772119977</v>
      </c>
      <c r="I56" s="75">
        <v>156276206.29000002</v>
      </c>
      <c r="J56" s="68">
        <v>0</v>
      </c>
      <c r="K56" s="67">
        <v>63617550.630000003</v>
      </c>
      <c r="L56" s="67">
        <f t="shared" si="13"/>
        <v>219893756.92000002</v>
      </c>
      <c r="M56" s="67">
        <v>0</v>
      </c>
      <c r="N56" s="67">
        <v>0</v>
      </c>
      <c r="O56" s="67">
        <v>0</v>
      </c>
      <c r="P56" s="67">
        <f t="shared" si="14"/>
        <v>156276206.29000002</v>
      </c>
      <c r="Q56" s="67">
        <f t="shared" si="15"/>
        <v>63617550.630000003</v>
      </c>
      <c r="R56" s="67">
        <f t="shared" si="16"/>
        <v>219893756.92000002</v>
      </c>
      <c r="S56" s="15">
        <f t="shared" si="22"/>
        <v>0.11742433588300265</v>
      </c>
      <c r="T56" s="68">
        <v>36875782.539999999</v>
      </c>
      <c r="U56" s="67">
        <f t="shared" si="17"/>
        <v>36248894.236819997</v>
      </c>
      <c r="V56" s="67">
        <v>19071815.129999999</v>
      </c>
      <c r="W56" s="67">
        <f t="shared" si="18"/>
        <v>14330561.888681998</v>
      </c>
      <c r="X56" s="67">
        <f t="shared" si="19"/>
        <v>50579456.125501998</v>
      </c>
      <c r="Y56" s="15">
        <f t="shared" si="23"/>
        <v>7.4522144269237978E-2</v>
      </c>
      <c r="Z56" s="65">
        <v>446500</v>
      </c>
      <c r="AA56" s="50">
        <f t="shared" si="24"/>
        <v>1.4925373134328358E-2</v>
      </c>
      <c r="AB56" s="65">
        <v>207859295.49000001</v>
      </c>
      <c r="AC56" s="50">
        <f t="shared" si="25"/>
        <v>0.10291687304208888</v>
      </c>
      <c r="AD56" s="68">
        <f t="shared" si="26"/>
        <v>270919713.04550201</v>
      </c>
      <c r="AE56" s="42">
        <f t="shared" si="27"/>
        <v>0.1049557831951286</v>
      </c>
      <c r="AF56" s="15">
        <f t="shared" si="28"/>
        <v>0.10718024922613067</v>
      </c>
      <c r="AG56" s="68">
        <f t="shared" si="29"/>
        <v>478779008.53550202</v>
      </c>
      <c r="AH56" s="42">
        <f t="shared" si="30"/>
        <v>0.10406076294455972</v>
      </c>
      <c r="AI56" s="46">
        <f t="shared" si="31"/>
        <v>0.17459145325667591</v>
      </c>
    </row>
    <row r="57" spans="1:35" x14ac:dyDescent="0.2">
      <c r="A57" s="6" t="s">
        <v>25</v>
      </c>
      <c r="B57" s="65">
        <v>13969916146.690002</v>
      </c>
      <c r="C57" s="66">
        <v>4679171667.8400002</v>
      </c>
      <c r="D57" s="65">
        <v>276714641.15000004</v>
      </c>
      <c r="E57" s="67">
        <v>42993855.679999992</v>
      </c>
      <c r="F57" s="67">
        <f t="shared" si="20"/>
        <v>3903478.1127654994</v>
      </c>
      <c r="G57" s="67">
        <f t="shared" si="12"/>
        <v>323611974.94276553</v>
      </c>
      <c r="H57" s="15">
        <f t="shared" si="21"/>
        <v>1.4256201830827694E-2</v>
      </c>
      <c r="I57" s="75">
        <v>17426297.279999997</v>
      </c>
      <c r="J57" s="68">
        <v>0</v>
      </c>
      <c r="K57" s="67">
        <v>7029634.8200000003</v>
      </c>
      <c r="L57" s="67">
        <f t="shared" si="13"/>
        <v>24455932.099999998</v>
      </c>
      <c r="M57" s="67">
        <v>0</v>
      </c>
      <c r="N57" s="67">
        <v>0</v>
      </c>
      <c r="O57" s="67">
        <v>0</v>
      </c>
      <c r="P57" s="67">
        <f t="shared" si="14"/>
        <v>17426297.279999997</v>
      </c>
      <c r="Q57" s="67">
        <f t="shared" si="15"/>
        <v>7029634.8200000003</v>
      </c>
      <c r="R57" s="67">
        <f t="shared" si="16"/>
        <v>24455932.099999998</v>
      </c>
      <c r="S57" s="15">
        <f t="shared" si="22"/>
        <v>1.3059586708899028E-2</v>
      </c>
      <c r="T57" s="68">
        <v>6632130.0900000008</v>
      </c>
      <c r="U57" s="67">
        <f t="shared" si="17"/>
        <v>6519383.8784700008</v>
      </c>
      <c r="V57" s="67">
        <v>3478557.7700000005</v>
      </c>
      <c r="W57" s="67">
        <f t="shared" si="18"/>
        <v>2613788.3083780003</v>
      </c>
      <c r="X57" s="67">
        <f t="shared" si="19"/>
        <v>9133172.1868480016</v>
      </c>
      <c r="Y57" s="15">
        <f t="shared" si="23"/>
        <v>1.3456522222288396E-2</v>
      </c>
      <c r="Z57" s="65">
        <v>446500</v>
      </c>
      <c r="AA57" s="50">
        <f t="shared" si="24"/>
        <v>1.4925373134328358E-2</v>
      </c>
      <c r="AB57" s="65">
        <v>48452753.960000001</v>
      </c>
      <c r="AC57" s="50">
        <f t="shared" si="25"/>
        <v>2.3990295531819469E-2</v>
      </c>
      <c r="AD57" s="68">
        <f t="shared" si="26"/>
        <v>34035604.286848001</v>
      </c>
      <c r="AE57" s="42">
        <f t="shared" si="27"/>
        <v>1.3185579832079766E-2</v>
      </c>
      <c r="AF57" s="15">
        <f t="shared" si="28"/>
        <v>0.1229989282294541</v>
      </c>
      <c r="AG57" s="68">
        <f t="shared" si="29"/>
        <v>82488358.246848002</v>
      </c>
      <c r="AH57" s="42">
        <f t="shared" si="30"/>
        <v>1.7928525144549377E-2</v>
      </c>
      <c r="AI57" s="46">
        <f t="shared" si="31"/>
        <v>0.25489896738659629</v>
      </c>
    </row>
    <row r="58" spans="1:35" x14ac:dyDescent="0.2">
      <c r="A58" s="6" t="s">
        <v>5</v>
      </c>
      <c r="B58" s="65">
        <v>53636937583.330002</v>
      </c>
      <c r="C58" s="66">
        <v>25932930862.380001</v>
      </c>
      <c r="D58" s="65">
        <v>1573645745.6100004</v>
      </c>
      <c r="E58" s="67">
        <v>6620679.8499999996</v>
      </c>
      <c r="F58" s="67">
        <f t="shared" si="20"/>
        <v>601101.68016693147</v>
      </c>
      <c r="G58" s="67">
        <f t="shared" si="12"/>
        <v>1580867527.1401672</v>
      </c>
      <c r="H58" s="15">
        <f t="shared" si="21"/>
        <v>6.964256047291717E-2</v>
      </c>
      <c r="I58" s="75">
        <v>83351056.650000006</v>
      </c>
      <c r="J58" s="68">
        <v>0</v>
      </c>
      <c r="K58" s="67">
        <v>56912288.86999999</v>
      </c>
      <c r="L58" s="67">
        <f t="shared" si="13"/>
        <v>140263345.51999998</v>
      </c>
      <c r="M58" s="67">
        <v>0</v>
      </c>
      <c r="N58" s="67">
        <v>0</v>
      </c>
      <c r="O58" s="67">
        <v>0</v>
      </c>
      <c r="P58" s="67">
        <f t="shared" si="14"/>
        <v>83351056.650000006</v>
      </c>
      <c r="Q58" s="67">
        <f t="shared" si="15"/>
        <v>56912288.86999999</v>
      </c>
      <c r="R58" s="67">
        <f t="shared" si="16"/>
        <v>140263345.51999998</v>
      </c>
      <c r="S58" s="15">
        <f t="shared" si="22"/>
        <v>7.4901308828000224E-2</v>
      </c>
      <c r="T58" s="68">
        <v>28966579.539999995</v>
      </c>
      <c r="U58" s="67">
        <f t="shared" si="17"/>
        <v>28474147.687819995</v>
      </c>
      <c r="V58" s="67">
        <v>23795465.690000005</v>
      </c>
      <c r="W58" s="67">
        <f t="shared" si="18"/>
        <v>17879912.919466004</v>
      </c>
      <c r="X58" s="67">
        <f t="shared" si="19"/>
        <v>46354060.607285999</v>
      </c>
      <c r="Y58" s="15">
        <f t="shared" si="23"/>
        <v>6.829658238059759E-2</v>
      </c>
      <c r="Z58" s="65">
        <v>446500</v>
      </c>
      <c r="AA58" s="50">
        <f t="shared" si="24"/>
        <v>1.4925373134328358E-2</v>
      </c>
      <c r="AB58" s="65">
        <v>0</v>
      </c>
      <c r="AC58" s="50">
        <f t="shared" si="25"/>
        <v>0</v>
      </c>
      <c r="AD58" s="68">
        <f t="shared" si="26"/>
        <v>187063906.12728599</v>
      </c>
      <c r="AE58" s="42">
        <f t="shared" si="27"/>
        <v>7.2469583532416504E-2</v>
      </c>
      <c r="AF58" s="15">
        <f t="shared" si="28"/>
        <v>0.11887294624545465</v>
      </c>
      <c r="AG58" s="68">
        <f t="shared" si="29"/>
        <v>187063906.12728599</v>
      </c>
      <c r="AH58" s="42">
        <f t="shared" si="30"/>
        <v>4.0657615400762612E-2</v>
      </c>
      <c r="AI58" s="46">
        <f t="shared" si="31"/>
        <v>0.11832990615329403</v>
      </c>
    </row>
    <row r="59" spans="1:35" x14ac:dyDescent="0.2">
      <c r="A59" s="6" t="s">
        <v>17</v>
      </c>
      <c r="B59" s="65">
        <v>10741210949.289999</v>
      </c>
      <c r="C59" s="66">
        <v>5168028787.6499987</v>
      </c>
      <c r="D59" s="65">
        <v>316101546.34000003</v>
      </c>
      <c r="E59" s="67">
        <v>42781563.259999998</v>
      </c>
      <c r="F59" s="67">
        <f t="shared" si="20"/>
        <v>3884203.7582822959</v>
      </c>
      <c r="G59" s="67">
        <f t="shared" si="12"/>
        <v>362767313.35828233</v>
      </c>
      <c r="H59" s="15">
        <f t="shared" si="21"/>
        <v>1.5981126896733224E-2</v>
      </c>
      <c r="I59" s="75">
        <v>26040014.679999992</v>
      </c>
      <c r="J59" s="68">
        <v>-6625839.96</v>
      </c>
      <c r="K59" s="67">
        <v>2330334.34</v>
      </c>
      <c r="L59" s="67">
        <f t="shared" si="13"/>
        <v>21744509.059999991</v>
      </c>
      <c r="M59" s="67">
        <v>0</v>
      </c>
      <c r="N59" s="67">
        <v>0</v>
      </c>
      <c r="O59" s="67">
        <v>0</v>
      </c>
      <c r="P59" s="67">
        <f t="shared" si="14"/>
        <v>19414174.719999991</v>
      </c>
      <c r="Q59" s="67">
        <f t="shared" si="15"/>
        <v>2330334.34</v>
      </c>
      <c r="R59" s="67">
        <f t="shared" si="16"/>
        <v>21744509.059999991</v>
      </c>
      <c r="S59" s="15">
        <f t="shared" si="22"/>
        <v>1.1611673615642333E-2</v>
      </c>
      <c r="T59" s="68">
        <v>11189020.790000001</v>
      </c>
      <c r="U59" s="67">
        <f t="shared" si="17"/>
        <v>10998807.43657</v>
      </c>
      <c r="V59" s="67">
        <v>1624876.42</v>
      </c>
      <c r="W59" s="67">
        <f t="shared" si="18"/>
        <v>1220932.1419879999</v>
      </c>
      <c r="X59" s="67">
        <f t="shared" si="19"/>
        <v>12219739.578558</v>
      </c>
      <c r="Y59" s="15">
        <f t="shared" si="23"/>
        <v>1.8004171368435778E-2</v>
      </c>
      <c r="Z59" s="65">
        <v>446500</v>
      </c>
      <c r="AA59" s="50">
        <f t="shared" si="24"/>
        <v>1.4925373134328358E-2</v>
      </c>
      <c r="AB59" s="65">
        <v>52294064.480000004</v>
      </c>
      <c r="AC59" s="50">
        <f t="shared" si="25"/>
        <v>2.5892234370638922E-2</v>
      </c>
      <c r="AD59" s="68">
        <f t="shared" si="26"/>
        <v>34410748.638557993</v>
      </c>
      <c r="AE59" s="42">
        <f t="shared" si="27"/>
        <v>1.3330912812106722E-2</v>
      </c>
      <c r="AF59" s="15">
        <f t="shared" si="28"/>
        <v>0.10885979216800686</v>
      </c>
      <c r="AG59" s="68">
        <f t="shared" si="29"/>
        <v>86704813.11855799</v>
      </c>
      <c r="AH59" s="42">
        <f t="shared" si="30"/>
        <v>1.8844955278388278E-2</v>
      </c>
      <c r="AI59" s="46">
        <f t="shared" si="31"/>
        <v>0.23900944193647658</v>
      </c>
    </row>
    <row r="60" spans="1:35" x14ac:dyDescent="0.2">
      <c r="A60" s="6" t="s">
        <v>11</v>
      </c>
      <c r="B60" s="65">
        <v>38523785450.269997</v>
      </c>
      <c r="C60" s="66">
        <v>14966902034.279999</v>
      </c>
      <c r="D60" s="65">
        <v>910445056.91000009</v>
      </c>
      <c r="E60" s="67">
        <v>128422172.21000001</v>
      </c>
      <c r="F60" s="67">
        <f t="shared" si="20"/>
        <v>11659646.023530051</v>
      </c>
      <c r="G60" s="67">
        <f t="shared" si="12"/>
        <v>1050526875.1435301</v>
      </c>
      <c r="H60" s="15">
        <f t="shared" si="21"/>
        <v>4.6279261338841554E-2</v>
      </c>
      <c r="I60" s="75">
        <v>42234784.189999998</v>
      </c>
      <c r="J60" s="68">
        <v>-18406650</v>
      </c>
      <c r="K60" s="67">
        <v>39125313.920000002</v>
      </c>
      <c r="L60" s="67">
        <f t="shared" si="13"/>
        <v>62953448.109999999</v>
      </c>
      <c r="M60" s="67">
        <v>0</v>
      </c>
      <c r="N60" s="67">
        <v>0</v>
      </c>
      <c r="O60" s="67">
        <v>0</v>
      </c>
      <c r="P60" s="67">
        <f t="shared" si="14"/>
        <v>23828134.189999998</v>
      </c>
      <c r="Q60" s="67">
        <f t="shared" si="15"/>
        <v>39125313.920000002</v>
      </c>
      <c r="R60" s="67">
        <f t="shared" si="16"/>
        <v>62953448.109999999</v>
      </c>
      <c r="S60" s="15">
        <f t="shared" si="22"/>
        <v>3.3617447531951596E-2</v>
      </c>
      <c r="T60" s="68">
        <v>14390895.650000002</v>
      </c>
      <c r="U60" s="67">
        <f t="shared" si="17"/>
        <v>14146250.423950002</v>
      </c>
      <c r="V60" s="67">
        <v>21447254.779999997</v>
      </c>
      <c r="W60" s="67">
        <f t="shared" si="18"/>
        <v>16115467.241691997</v>
      </c>
      <c r="X60" s="67">
        <f t="shared" si="19"/>
        <v>30261717.665642001</v>
      </c>
      <c r="Y60" s="15">
        <f t="shared" si="23"/>
        <v>4.4586641740832648E-2</v>
      </c>
      <c r="Z60" s="65">
        <v>446500</v>
      </c>
      <c r="AA60" s="50">
        <f t="shared" si="24"/>
        <v>1.4925373134328358E-2</v>
      </c>
      <c r="AB60" s="65">
        <v>147491051.60999995</v>
      </c>
      <c r="AC60" s="50">
        <f t="shared" si="25"/>
        <v>7.3026889644782877E-2</v>
      </c>
      <c r="AD60" s="68">
        <f t="shared" si="26"/>
        <v>93661665.775642008</v>
      </c>
      <c r="AE60" s="42">
        <f t="shared" si="27"/>
        <v>3.6285043182486452E-2</v>
      </c>
      <c r="AF60" s="15">
        <f t="shared" si="28"/>
        <v>0.10287459420508525</v>
      </c>
      <c r="AG60" s="68">
        <f t="shared" si="29"/>
        <v>241152717.38564196</v>
      </c>
      <c r="AH60" s="42">
        <f t="shared" si="30"/>
        <v>5.2413609013610099E-2</v>
      </c>
      <c r="AI60" s="46">
        <f t="shared" si="31"/>
        <v>0.22955406766980049</v>
      </c>
    </row>
    <row r="61" spans="1:35" x14ac:dyDescent="0.2">
      <c r="A61" s="6" t="s">
        <v>14</v>
      </c>
      <c r="B61" s="65">
        <v>38370423032.209991</v>
      </c>
      <c r="C61" s="66">
        <v>8078598953.9300003</v>
      </c>
      <c r="D61" s="65">
        <v>487754412.0200001</v>
      </c>
      <c r="E61" s="67">
        <v>63979517.790000007</v>
      </c>
      <c r="F61" s="67">
        <f t="shared" si="20"/>
        <v>5808798.5692042019</v>
      </c>
      <c r="G61" s="67">
        <f t="shared" si="12"/>
        <v>557542728.37920427</v>
      </c>
      <c r="H61" s="15">
        <f t="shared" si="21"/>
        <v>2.45616425859706E-2</v>
      </c>
      <c r="I61" s="75">
        <v>29913881.440000005</v>
      </c>
      <c r="J61" s="68">
        <v>0</v>
      </c>
      <c r="K61" s="67">
        <v>13038132.899999997</v>
      </c>
      <c r="L61" s="67">
        <f t="shared" si="13"/>
        <v>42952014.340000004</v>
      </c>
      <c r="M61" s="67">
        <v>0</v>
      </c>
      <c r="N61" s="67">
        <v>0</v>
      </c>
      <c r="O61" s="67">
        <v>0</v>
      </c>
      <c r="P61" s="67">
        <f t="shared" si="14"/>
        <v>29913881.440000005</v>
      </c>
      <c r="Q61" s="67">
        <f t="shared" si="15"/>
        <v>13038132.899999997</v>
      </c>
      <c r="R61" s="67">
        <f t="shared" si="16"/>
        <v>42952014.340000004</v>
      </c>
      <c r="S61" s="15">
        <f t="shared" si="22"/>
        <v>2.2936584600474277E-2</v>
      </c>
      <c r="T61" s="68">
        <v>13199525.02</v>
      </c>
      <c r="U61" s="67">
        <f t="shared" si="17"/>
        <v>12975133.094659999</v>
      </c>
      <c r="V61" s="67">
        <v>7619586.6800000016</v>
      </c>
      <c r="W61" s="67">
        <f t="shared" si="18"/>
        <v>5725357.4313520007</v>
      </c>
      <c r="X61" s="67">
        <f t="shared" si="19"/>
        <v>18700490.526012</v>
      </c>
      <c r="Y61" s="15">
        <f t="shared" si="23"/>
        <v>2.7552701425398195E-2</v>
      </c>
      <c r="Z61" s="65">
        <v>446500</v>
      </c>
      <c r="AA61" s="50">
        <f t="shared" si="24"/>
        <v>1.4925373134328358E-2</v>
      </c>
      <c r="AB61" s="65">
        <v>75522485.590000004</v>
      </c>
      <c r="AC61" s="50">
        <f t="shared" si="25"/>
        <v>3.7393266646874354E-2</v>
      </c>
      <c r="AD61" s="68">
        <f t="shared" si="26"/>
        <v>62099004.866012007</v>
      </c>
      <c r="AE61" s="42">
        <f t="shared" si="27"/>
        <v>2.4057495182182361E-2</v>
      </c>
      <c r="AF61" s="15">
        <f t="shared" si="28"/>
        <v>0.1273161315114166</v>
      </c>
      <c r="AG61" s="68">
        <f t="shared" si="29"/>
        <v>137621490.45601201</v>
      </c>
      <c r="AH61" s="42">
        <f t="shared" si="30"/>
        <v>2.9911497870855664E-2</v>
      </c>
      <c r="AI61" s="46">
        <f t="shared" si="31"/>
        <v>0.24683577320805955</v>
      </c>
    </row>
    <row r="62" spans="1:35" x14ac:dyDescent="0.2">
      <c r="A62" s="6" t="s">
        <v>36</v>
      </c>
      <c r="B62" s="65">
        <v>1315076698.76</v>
      </c>
      <c r="C62" s="66">
        <v>551636582.73000002</v>
      </c>
      <c r="D62" s="65">
        <v>33782202.570000008</v>
      </c>
      <c r="E62" s="67">
        <v>4676634.01</v>
      </c>
      <c r="F62" s="67">
        <f t="shared" si="20"/>
        <v>424598.77605119575</v>
      </c>
      <c r="G62" s="67">
        <f t="shared" si="12"/>
        <v>38883435.356051199</v>
      </c>
      <c r="H62" s="15">
        <f t="shared" si="21"/>
        <v>1.7129468166616733E-3</v>
      </c>
      <c r="I62" s="75">
        <v>2483663.12</v>
      </c>
      <c r="J62" s="68">
        <v>0</v>
      </c>
      <c r="K62" s="67">
        <v>542927.16999999993</v>
      </c>
      <c r="L62" s="67">
        <f t="shared" si="13"/>
        <v>3026590.29</v>
      </c>
      <c r="M62" s="67">
        <v>0</v>
      </c>
      <c r="N62" s="67">
        <v>0</v>
      </c>
      <c r="O62" s="67">
        <v>627156.01</v>
      </c>
      <c r="P62" s="67">
        <f t="shared" si="14"/>
        <v>3110819.13</v>
      </c>
      <c r="Q62" s="67">
        <f t="shared" si="15"/>
        <v>542927.16999999993</v>
      </c>
      <c r="R62" s="67">
        <f t="shared" si="16"/>
        <v>3653746.3</v>
      </c>
      <c r="S62" s="15">
        <f t="shared" si="22"/>
        <v>1.9511182980905073E-3</v>
      </c>
      <c r="T62" s="68">
        <v>1510920.81</v>
      </c>
      <c r="U62" s="67">
        <f t="shared" si="17"/>
        <v>1485235.1562300001</v>
      </c>
      <c r="V62" s="67">
        <v>560181.70000000007</v>
      </c>
      <c r="W62" s="67">
        <f t="shared" si="18"/>
        <v>420920.52938000002</v>
      </c>
      <c r="X62" s="67">
        <f t="shared" si="19"/>
        <v>1906155.68561</v>
      </c>
      <c r="Y62" s="15">
        <f t="shared" si="23"/>
        <v>2.8084684946035848E-3</v>
      </c>
      <c r="Z62" s="65">
        <v>446500</v>
      </c>
      <c r="AA62" s="50">
        <f t="shared" si="24"/>
        <v>1.4925373134328358E-2</v>
      </c>
      <c r="AB62" s="65">
        <v>6068319.5500000007</v>
      </c>
      <c r="AC62" s="50">
        <f t="shared" si="25"/>
        <v>3.0045924635409048E-3</v>
      </c>
      <c r="AD62" s="68">
        <f t="shared" si="26"/>
        <v>6006401.9856099999</v>
      </c>
      <c r="AE62" s="42">
        <f t="shared" si="27"/>
        <v>2.3269130824695428E-3</v>
      </c>
      <c r="AF62" s="15">
        <f t="shared" si="28"/>
        <v>0.17779782041044101</v>
      </c>
      <c r="AG62" s="68">
        <f t="shared" si="29"/>
        <v>12074721.535610002</v>
      </c>
      <c r="AH62" s="42">
        <f t="shared" si="30"/>
        <v>2.6243939540751843E-3</v>
      </c>
      <c r="AI62" s="46">
        <f t="shared" si="31"/>
        <v>0.310536387154148</v>
      </c>
    </row>
    <row r="63" spans="1:35" x14ac:dyDescent="0.2">
      <c r="A63" s="70" t="s">
        <v>115</v>
      </c>
      <c r="B63" s="65">
        <v>5691981223.0799999</v>
      </c>
      <c r="C63" s="66">
        <v>3119565498.6300001</v>
      </c>
      <c r="D63" s="65">
        <v>188603246.19999999</v>
      </c>
      <c r="E63" s="67">
        <v>1378777.0099999998</v>
      </c>
      <c r="F63" s="67">
        <f t="shared" si="20"/>
        <v>125181.27987815904</v>
      </c>
      <c r="G63" s="67">
        <f t="shared" si="12"/>
        <v>190107204.48987815</v>
      </c>
      <c r="H63" s="15">
        <f t="shared" si="21"/>
        <v>8.3748652292037918E-3</v>
      </c>
      <c r="I63" s="75">
        <v>15336749.020000001</v>
      </c>
      <c r="J63" s="68">
        <v>-0.5</v>
      </c>
      <c r="K63" s="67">
        <v>1600739.0200000003</v>
      </c>
      <c r="L63" s="67">
        <f t="shared" si="13"/>
        <v>16937487.540000003</v>
      </c>
      <c r="M63" s="67">
        <v>0</v>
      </c>
      <c r="N63" s="67">
        <v>0</v>
      </c>
      <c r="O63" s="67">
        <v>0</v>
      </c>
      <c r="P63" s="67">
        <f t="shared" si="14"/>
        <v>15336748.520000001</v>
      </c>
      <c r="Q63" s="67">
        <f t="shared" si="15"/>
        <v>1600739.0200000003</v>
      </c>
      <c r="R63" s="67">
        <f t="shared" si="16"/>
        <v>16937487.540000003</v>
      </c>
      <c r="S63" s="15">
        <f t="shared" si="22"/>
        <v>9.0447007398882558E-3</v>
      </c>
      <c r="T63" s="68">
        <v>5262914.6399999997</v>
      </c>
      <c r="U63" s="67">
        <f t="shared" si="17"/>
        <v>5173445.09112</v>
      </c>
      <c r="V63" s="67">
        <v>755614.96</v>
      </c>
      <c r="W63" s="67">
        <f t="shared" si="18"/>
        <v>567769.08094399993</v>
      </c>
      <c r="X63" s="67">
        <f t="shared" si="19"/>
        <v>5741214.1720639998</v>
      </c>
      <c r="Y63" s="15">
        <f t="shared" si="23"/>
        <v>8.4589203519613906E-3</v>
      </c>
      <c r="Z63" s="65">
        <v>446500</v>
      </c>
      <c r="AA63" s="50">
        <f t="shared" si="24"/>
        <v>1.4925373134328358E-2</v>
      </c>
      <c r="AB63" s="65">
        <v>0</v>
      </c>
      <c r="AC63" s="50">
        <f t="shared" si="25"/>
        <v>0</v>
      </c>
      <c r="AD63" s="68">
        <f t="shared" si="26"/>
        <v>23125201.712064002</v>
      </c>
      <c r="AE63" s="42">
        <f t="shared" si="27"/>
        <v>8.9588300162836854E-3</v>
      </c>
      <c r="AF63" s="15">
        <f t="shared" si="28"/>
        <v>0.12261295697711062</v>
      </c>
      <c r="AG63" s="68">
        <f t="shared" si="29"/>
        <v>23125201.712064002</v>
      </c>
      <c r="AH63" s="42">
        <f t="shared" si="30"/>
        <v>5.0261730161584132E-3</v>
      </c>
      <c r="AI63" s="46">
        <f t="shared" si="31"/>
        <v>0.12164295284924488</v>
      </c>
    </row>
    <row r="64" spans="1:35" x14ac:dyDescent="0.2">
      <c r="A64" s="70" t="s">
        <v>116</v>
      </c>
      <c r="B64" s="65">
        <v>10383038806.820002</v>
      </c>
      <c r="C64" s="66">
        <v>2885100509.0300007</v>
      </c>
      <c r="D64" s="65">
        <v>175854946.08000001</v>
      </c>
      <c r="E64" s="67">
        <v>12242542.290000001</v>
      </c>
      <c r="F64" s="67">
        <f t="shared" si="20"/>
        <v>1111519.1954242757</v>
      </c>
      <c r="G64" s="67">
        <f t="shared" si="12"/>
        <v>189209007.56542429</v>
      </c>
      <c r="H64" s="15">
        <f t="shared" si="21"/>
        <v>8.3352966173157201E-3</v>
      </c>
      <c r="I64" s="75">
        <v>7942758.6499999994</v>
      </c>
      <c r="J64" s="68">
        <v>0</v>
      </c>
      <c r="K64" s="67">
        <v>7928801.9799999995</v>
      </c>
      <c r="L64" s="67">
        <f t="shared" si="13"/>
        <v>15871560.629999999</v>
      </c>
      <c r="M64" s="67">
        <v>0</v>
      </c>
      <c r="N64" s="67">
        <v>0</v>
      </c>
      <c r="O64" s="67">
        <v>0</v>
      </c>
      <c r="P64" s="67">
        <f t="shared" si="14"/>
        <v>7942758.6499999994</v>
      </c>
      <c r="Q64" s="67">
        <f t="shared" si="15"/>
        <v>7928801.9799999995</v>
      </c>
      <c r="R64" s="67">
        <f t="shared" si="16"/>
        <v>15871560.629999999</v>
      </c>
      <c r="S64" s="15">
        <f t="shared" si="22"/>
        <v>8.4754905846763078E-3</v>
      </c>
      <c r="T64" s="68">
        <v>3228566.8699999996</v>
      </c>
      <c r="U64" s="67">
        <f t="shared" si="17"/>
        <v>3173681.2332099997</v>
      </c>
      <c r="V64" s="67">
        <v>5640509.7199999997</v>
      </c>
      <c r="W64" s="67">
        <f t="shared" si="18"/>
        <v>4238279.0036079995</v>
      </c>
      <c r="X64" s="67">
        <f t="shared" si="19"/>
        <v>7411960.2368179988</v>
      </c>
      <c r="Y64" s="15">
        <f t="shared" si="23"/>
        <v>1.092054388080916E-2</v>
      </c>
      <c r="Z64" s="65">
        <v>446500</v>
      </c>
      <c r="AA64" s="50">
        <f t="shared" si="24"/>
        <v>1.4925373134328358E-2</v>
      </c>
      <c r="AB64" s="65">
        <v>15067256.800000004</v>
      </c>
      <c r="AC64" s="50">
        <f t="shared" si="25"/>
        <v>7.4602146202922782E-3</v>
      </c>
      <c r="AD64" s="68">
        <f t="shared" si="26"/>
        <v>23730020.866817996</v>
      </c>
      <c r="AE64" s="42">
        <f t="shared" si="27"/>
        <v>9.1931402750870372E-3</v>
      </c>
      <c r="AF64" s="15">
        <f t="shared" si="28"/>
        <v>0.13494087823963008</v>
      </c>
      <c r="AG64" s="68">
        <f t="shared" si="29"/>
        <v>38797277.666818</v>
      </c>
      <c r="AH64" s="42">
        <f t="shared" si="30"/>
        <v>8.4324380188059989E-3</v>
      </c>
      <c r="AI64" s="46">
        <f t="shared" si="31"/>
        <v>0.20504984496260178</v>
      </c>
    </row>
    <row r="65" spans="1:35" x14ac:dyDescent="0.2">
      <c r="A65" s="6" t="s">
        <v>32</v>
      </c>
      <c r="B65" s="65">
        <v>3021147341.1000004</v>
      </c>
      <c r="C65" s="66">
        <v>1253416074.3200002</v>
      </c>
      <c r="D65" s="65">
        <v>80379137.310000002</v>
      </c>
      <c r="E65" s="67">
        <v>6348508.7699999996</v>
      </c>
      <c r="F65" s="67">
        <f t="shared" si="20"/>
        <v>576390.85028428002</v>
      </c>
      <c r="G65" s="67">
        <f t="shared" si="12"/>
        <v>87304036.930284277</v>
      </c>
      <c r="H65" s="15">
        <f t="shared" si="21"/>
        <v>3.8460380563614597E-3</v>
      </c>
      <c r="I65" s="75">
        <v>6630034.1299999999</v>
      </c>
      <c r="J65" s="68">
        <v>0</v>
      </c>
      <c r="K65" s="67">
        <v>698096.27</v>
      </c>
      <c r="L65" s="67">
        <f t="shared" si="13"/>
        <v>7328130.4000000004</v>
      </c>
      <c r="M65" s="67">
        <v>0</v>
      </c>
      <c r="N65" s="67">
        <v>0</v>
      </c>
      <c r="O65" s="67">
        <v>0</v>
      </c>
      <c r="P65" s="67">
        <f t="shared" si="14"/>
        <v>6630034.1299999999</v>
      </c>
      <c r="Q65" s="67">
        <f t="shared" si="15"/>
        <v>698096.27</v>
      </c>
      <c r="R65" s="67">
        <f t="shared" si="16"/>
        <v>7328130.4000000004</v>
      </c>
      <c r="S65" s="15">
        <f t="shared" si="22"/>
        <v>3.9132572817749574E-3</v>
      </c>
      <c r="T65" s="68">
        <v>3608084.3300000005</v>
      </c>
      <c r="U65" s="67">
        <f t="shared" si="17"/>
        <v>3546746.8963900004</v>
      </c>
      <c r="V65" s="67">
        <v>524703.07999999996</v>
      </c>
      <c r="W65" s="67">
        <f t="shared" si="18"/>
        <v>394261.89431199996</v>
      </c>
      <c r="X65" s="67">
        <f t="shared" si="19"/>
        <v>3941008.7907020003</v>
      </c>
      <c r="Y65" s="15">
        <f t="shared" si="23"/>
        <v>5.8065556287971E-3</v>
      </c>
      <c r="Z65" s="65">
        <v>446500</v>
      </c>
      <c r="AA65" s="50">
        <f t="shared" si="24"/>
        <v>1.4925373134328358E-2</v>
      </c>
      <c r="AB65" s="65">
        <v>7844066.9600000009</v>
      </c>
      <c r="AC65" s="50">
        <f t="shared" si="25"/>
        <v>3.8838140077060075E-3</v>
      </c>
      <c r="AD65" s="68">
        <f t="shared" si="26"/>
        <v>11715639.190702001</v>
      </c>
      <c r="AE65" s="42">
        <f t="shared" si="27"/>
        <v>4.5387028986153951E-3</v>
      </c>
      <c r="AF65" s="15">
        <f t="shared" si="28"/>
        <v>0.14575472669628234</v>
      </c>
      <c r="AG65" s="68">
        <f t="shared" si="29"/>
        <v>19559706.150702</v>
      </c>
      <c r="AH65" s="42">
        <f t="shared" si="30"/>
        <v>4.2512263669189677E-3</v>
      </c>
      <c r="AI65" s="46">
        <f t="shared" si="31"/>
        <v>0.22404125672128081</v>
      </c>
    </row>
    <row r="66" spans="1:35" x14ac:dyDescent="0.2">
      <c r="A66" s="6" t="s">
        <v>7</v>
      </c>
      <c r="B66" s="65">
        <v>13914704251.530001</v>
      </c>
      <c r="C66" s="66">
        <v>7345130596.9400005</v>
      </c>
      <c r="D66" s="65">
        <v>447608424.56000006</v>
      </c>
      <c r="E66" s="67">
        <v>61172942.200000003</v>
      </c>
      <c r="F66" s="67">
        <f t="shared" si="20"/>
        <v>5553985.265905071</v>
      </c>
      <c r="G66" s="67">
        <f t="shared" si="12"/>
        <v>514335352.02590513</v>
      </c>
      <c r="H66" s="15">
        <f t="shared" si="21"/>
        <v>2.2658211546429784E-2</v>
      </c>
      <c r="I66" s="75">
        <v>28205127.18</v>
      </c>
      <c r="J66" s="68">
        <v>0</v>
      </c>
      <c r="K66" s="67">
        <v>11419209.640000001</v>
      </c>
      <c r="L66" s="67">
        <f t="shared" si="13"/>
        <v>39624336.82</v>
      </c>
      <c r="M66" s="67">
        <v>0</v>
      </c>
      <c r="N66" s="67">
        <v>0</v>
      </c>
      <c r="O66" s="67">
        <v>0</v>
      </c>
      <c r="P66" s="67">
        <f t="shared" si="14"/>
        <v>28205127.18</v>
      </c>
      <c r="Q66" s="67">
        <f t="shared" si="15"/>
        <v>11419209.640000001</v>
      </c>
      <c r="R66" s="67">
        <f t="shared" si="16"/>
        <v>39624336.82</v>
      </c>
      <c r="S66" s="15">
        <f t="shared" si="22"/>
        <v>2.1159588617086913E-2</v>
      </c>
      <c r="T66" s="68">
        <v>9302208.8399999999</v>
      </c>
      <c r="U66" s="67">
        <f t="shared" si="17"/>
        <v>9144071.2897199988</v>
      </c>
      <c r="V66" s="67">
        <v>4500280.67</v>
      </c>
      <c r="W66" s="67">
        <f t="shared" si="18"/>
        <v>3381510.8954379996</v>
      </c>
      <c r="X66" s="67">
        <f t="shared" si="19"/>
        <v>12525582.185157999</v>
      </c>
      <c r="Y66" s="15">
        <f t="shared" si="23"/>
        <v>1.8454790030609038E-2</v>
      </c>
      <c r="Z66" s="65">
        <v>446500</v>
      </c>
      <c r="AA66" s="50">
        <f t="shared" si="24"/>
        <v>1.4925373134328358E-2</v>
      </c>
      <c r="AB66" s="65">
        <v>69175790.24000001</v>
      </c>
      <c r="AC66" s="50">
        <f t="shared" si="25"/>
        <v>3.4250842643016463E-2</v>
      </c>
      <c r="AD66" s="68">
        <f t="shared" si="26"/>
        <v>52596419.005158</v>
      </c>
      <c r="AE66" s="42">
        <f t="shared" si="27"/>
        <v>2.037614128514284E-2</v>
      </c>
      <c r="AF66" s="15">
        <f t="shared" si="28"/>
        <v>0.11750542688480535</v>
      </c>
      <c r="AG66" s="68">
        <f t="shared" si="29"/>
        <v>121772209.24515802</v>
      </c>
      <c r="AH66" s="42">
        <f t="shared" si="30"/>
        <v>2.646671799220306E-2</v>
      </c>
      <c r="AI66" s="46">
        <f t="shared" si="31"/>
        <v>0.23675644453664699</v>
      </c>
    </row>
    <row r="67" spans="1:35" x14ac:dyDescent="0.2">
      <c r="A67" s="6" t="s">
        <v>6</v>
      </c>
      <c r="B67" s="65">
        <v>15604153406.389999</v>
      </c>
      <c r="C67" s="66">
        <v>6931167276.7900009</v>
      </c>
      <c r="D67" s="65">
        <v>421024660.92999995</v>
      </c>
      <c r="E67" s="67">
        <v>26568621.32</v>
      </c>
      <c r="F67" s="67">
        <f t="shared" si="20"/>
        <v>2412205.887764073</v>
      </c>
      <c r="G67" s="67">
        <f t="shared" si="12"/>
        <v>450005488.13776404</v>
      </c>
      <c r="H67" s="15">
        <f t="shared" si="21"/>
        <v>1.9824263502630685E-2</v>
      </c>
      <c r="I67" s="75">
        <v>23187108.939999998</v>
      </c>
      <c r="J67" s="68">
        <v>0</v>
      </c>
      <c r="K67" s="67">
        <v>14308631.07</v>
      </c>
      <c r="L67" s="67">
        <f t="shared" si="13"/>
        <v>37495740.009999998</v>
      </c>
      <c r="M67" s="67">
        <v>0</v>
      </c>
      <c r="N67" s="67">
        <v>0</v>
      </c>
      <c r="O67" s="67">
        <v>0</v>
      </c>
      <c r="P67" s="67">
        <f t="shared" si="14"/>
        <v>23187108.939999998</v>
      </c>
      <c r="Q67" s="67">
        <f t="shared" si="15"/>
        <v>14308631.07</v>
      </c>
      <c r="R67" s="67">
        <f t="shared" si="16"/>
        <v>37495740.009999998</v>
      </c>
      <c r="S67" s="15">
        <f t="shared" si="22"/>
        <v>2.0022907565846959E-2</v>
      </c>
      <c r="T67" s="68">
        <v>9038364.8599999994</v>
      </c>
      <c r="U67" s="67">
        <f t="shared" si="17"/>
        <v>8884712.6573799998</v>
      </c>
      <c r="V67" s="67">
        <v>6982750.8799999999</v>
      </c>
      <c r="W67" s="67">
        <f t="shared" si="18"/>
        <v>5246839.0112319998</v>
      </c>
      <c r="X67" s="67">
        <f t="shared" si="19"/>
        <v>14131551.668612</v>
      </c>
      <c r="Y67" s="15">
        <f t="shared" si="23"/>
        <v>2.0820973827465054E-2</v>
      </c>
      <c r="Z67" s="65">
        <v>446500</v>
      </c>
      <c r="AA67" s="50">
        <f t="shared" si="24"/>
        <v>1.4925373134328358E-2</v>
      </c>
      <c r="AB67" s="65">
        <v>20835456.440000001</v>
      </c>
      <c r="AC67" s="50">
        <f t="shared" si="25"/>
        <v>1.0316209434629858E-2</v>
      </c>
      <c r="AD67" s="68">
        <f t="shared" si="26"/>
        <v>52073791.678611994</v>
      </c>
      <c r="AE67" s="42">
        <f t="shared" si="27"/>
        <v>2.0173672591520683E-2</v>
      </c>
      <c r="AF67" s="15">
        <f t="shared" si="28"/>
        <v>0.12368347156574243</v>
      </c>
      <c r="AG67" s="68">
        <f t="shared" si="29"/>
        <v>72909248.118611991</v>
      </c>
      <c r="AH67" s="42">
        <f t="shared" si="30"/>
        <v>1.5846542663063276E-2</v>
      </c>
      <c r="AI67" s="46">
        <f t="shared" si="31"/>
        <v>0.16201857541855502</v>
      </c>
    </row>
    <row r="68" spans="1:35" x14ac:dyDescent="0.2">
      <c r="A68" s="6" t="s">
        <v>41</v>
      </c>
      <c r="B68" s="65">
        <v>2469414229.2299995</v>
      </c>
      <c r="C68" s="66">
        <v>1136540291.5</v>
      </c>
      <c r="D68" s="65">
        <v>69674069.840000004</v>
      </c>
      <c r="E68" s="67">
        <v>10139985.17</v>
      </c>
      <c r="F68" s="67">
        <f t="shared" si="20"/>
        <v>920624.80902996229</v>
      </c>
      <c r="G68" s="67">
        <f t="shared" si="12"/>
        <v>80734679.819029972</v>
      </c>
      <c r="H68" s="15">
        <f t="shared" si="21"/>
        <v>3.5566356605033081E-3</v>
      </c>
      <c r="I68" s="75">
        <v>5501240.46</v>
      </c>
      <c r="J68" s="68">
        <v>-603860.03999999992</v>
      </c>
      <c r="K68" s="67">
        <v>720945.88000000012</v>
      </c>
      <c r="L68" s="67">
        <f t="shared" si="13"/>
        <v>5618326.2999999998</v>
      </c>
      <c r="M68" s="67">
        <v>0</v>
      </c>
      <c r="N68" s="67">
        <v>94709.860000000015</v>
      </c>
      <c r="O68" s="67">
        <v>0</v>
      </c>
      <c r="P68" s="67">
        <f t="shared" si="14"/>
        <v>4992090.28</v>
      </c>
      <c r="Q68" s="67">
        <f t="shared" si="15"/>
        <v>720945.88000000012</v>
      </c>
      <c r="R68" s="67">
        <f t="shared" si="16"/>
        <v>5713036.1600000001</v>
      </c>
      <c r="S68" s="15">
        <f t="shared" si="22"/>
        <v>3.050789100882217E-3</v>
      </c>
      <c r="T68" s="68">
        <v>2387941.06</v>
      </c>
      <c r="U68" s="67">
        <f t="shared" si="17"/>
        <v>2347346.0619800002</v>
      </c>
      <c r="V68" s="67">
        <v>413541.88</v>
      </c>
      <c r="W68" s="67">
        <f t="shared" si="18"/>
        <v>310735.368632</v>
      </c>
      <c r="X68" s="67">
        <f t="shared" si="19"/>
        <v>2658081.4306120002</v>
      </c>
      <c r="Y68" s="15">
        <f t="shared" si="23"/>
        <v>3.9163317090627177E-3</v>
      </c>
      <c r="Z68" s="65">
        <v>446500</v>
      </c>
      <c r="AA68" s="50">
        <f t="shared" si="24"/>
        <v>1.4925373134328358E-2</v>
      </c>
      <c r="AB68" s="65">
        <v>12045667.92</v>
      </c>
      <c r="AC68" s="50">
        <f t="shared" si="25"/>
        <v>5.9641425855282201E-3</v>
      </c>
      <c r="AD68" s="68">
        <f t="shared" si="26"/>
        <v>8817617.5906119999</v>
      </c>
      <c r="AE68" s="42">
        <f t="shared" si="27"/>
        <v>3.4159934311697383E-3</v>
      </c>
      <c r="AF68" s="15">
        <f t="shared" si="28"/>
        <v>0.12655522507671557</v>
      </c>
      <c r="AG68" s="68">
        <f t="shared" si="29"/>
        <v>20863285.510612</v>
      </c>
      <c r="AH68" s="42">
        <f t="shared" si="30"/>
        <v>4.5345542913531418E-3</v>
      </c>
      <c r="AI68" s="46">
        <f t="shared" si="31"/>
        <v>0.25841788878556143</v>
      </c>
    </row>
    <row r="69" spans="1:35" x14ac:dyDescent="0.2">
      <c r="A69" s="6" t="s">
        <v>44</v>
      </c>
      <c r="B69" s="65">
        <v>1553312116.8500001</v>
      </c>
      <c r="C69" s="66">
        <v>338878619.34000003</v>
      </c>
      <c r="D69" s="65">
        <v>20944888.390000001</v>
      </c>
      <c r="E69" s="67">
        <v>3127864.53</v>
      </c>
      <c r="F69" s="67">
        <f t="shared" si="20"/>
        <v>283983.6190414115</v>
      </c>
      <c r="G69" s="67">
        <f t="shared" si="12"/>
        <v>24356736.539041415</v>
      </c>
      <c r="H69" s="15">
        <f t="shared" si="21"/>
        <v>1.0729966099130986E-3</v>
      </c>
      <c r="I69" s="75">
        <v>1555477.9600000002</v>
      </c>
      <c r="J69" s="68">
        <v>0</v>
      </c>
      <c r="K69" s="67">
        <v>302630.66000000003</v>
      </c>
      <c r="L69" s="67">
        <f t="shared" si="13"/>
        <v>1858108.62</v>
      </c>
      <c r="M69" s="67">
        <v>1284043.74</v>
      </c>
      <c r="N69" s="67">
        <v>0</v>
      </c>
      <c r="O69" s="67">
        <v>631667.91</v>
      </c>
      <c r="P69" s="67">
        <f t="shared" si="14"/>
        <v>3471189.6100000003</v>
      </c>
      <c r="Q69" s="67">
        <f t="shared" si="15"/>
        <v>302630.66000000003</v>
      </c>
      <c r="R69" s="67">
        <f t="shared" si="16"/>
        <v>3773820.2700000005</v>
      </c>
      <c r="S69" s="15">
        <f t="shared" si="22"/>
        <v>2.0152383821782755E-3</v>
      </c>
      <c r="T69" s="68">
        <v>915749.34000000008</v>
      </c>
      <c r="U69" s="67">
        <f t="shared" si="17"/>
        <v>900181.60122000007</v>
      </c>
      <c r="V69" s="67">
        <v>320154.26</v>
      </c>
      <c r="W69" s="67">
        <f t="shared" si="18"/>
        <v>240563.91096399998</v>
      </c>
      <c r="X69" s="67">
        <f t="shared" si="19"/>
        <v>1140745.5121840001</v>
      </c>
      <c r="Y69" s="15">
        <f t="shared" si="23"/>
        <v>1.680737756897304E-3</v>
      </c>
      <c r="Z69" s="65">
        <v>446500</v>
      </c>
      <c r="AA69" s="50">
        <f t="shared" si="24"/>
        <v>1.4925373134328358E-2</v>
      </c>
      <c r="AB69" s="65">
        <v>3924968.4699999997</v>
      </c>
      <c r="AC69" s="50">
        <f t="shared" si="25"/>
        <v>1.9433601983925969E-3</v>
      </c>
      <c r="AD69" s="68">
        <f t="shared" si="26"/>
        <v>5361065.7821840011</v>
      </c>
      <c r="AE69" s="42">
        <f t="shared" si="27"/>
        <v>2.0769062967198079E-3</v>
      </c>
      <c r="AF69" s="15">
        <f t="shared" si="28"/>
        <v>0.25596058008805656</v>
      </c>
      <c r="AG69" s="68">
        <f t="shared" si="29"/>
        <v>9286034.2521839999</v>
      </c>
      <c r="AH69" s="42">
        <f t="shared" si="30"/>
        <v>2.0182835750618086E-3</v>
      </c>
      <c r="AI69" s="46">
        <f t="shared" si="31"/>
        <v>0.38125116791814107</v>
      </c>
    </row>
    <row r="70" spans="1:35" x14ac:dyDescent="0.2">
      <c r="A70" s="6" t="s">
        <v>52</v>
      </c>
      <c r="B70" s="65">
        <v>885053549.83999991</v>
      </c>
      <c r="C70" s="66">
        <v>219349220.20999995</v>
      </c>
      <c r="D70" s="65">
        <v>14211890.59</v>
      </c>
      <c r="E70" s="67">
        <v>1879268.6700000002</v>
      </c>
      <c r="F70" s="67">
        <f t="shared" si="20"/>
        <v>170621.68547873144</v>
      </c>
      <c r="G70" s="67">
        <f t="shared" si="12"/>
        <v>16261780.945478732</v>
      </c>
      <c r="H70" s="15">
        <f t="shared" si="21"/>
        <v>7.1638644190609706E-4</v>
      </c>
      <c r="I70" s="75">
        <v>893825.39999999991</v>
      </c>
      <c r="J70" s="68">
        <v>0</v>
      </c>
      <c r="K70" s="67">
        <v>364289.02999999997</v>
      </c>
      <c r="L70" s="67">
        <f t="shared" si="13"/>
        <v>1258114.43</v>
      </c>
      <c r="M70" s="67">
        <v>398132.57</v>
      </c>
      <c r="N70" s="67">
        <v>36704.049999999996</v>
      </c>
      <c r="O70" s="67">
        <v>316343.83</v>
      </c>
      <c r="P70" s="67">
        <f t="shared" si="14"/>
        <v>1645005.85</v>
      </c>
      <c r="Q70" s="67">
        <f t="shared" si="15"/>
        <v>364289.02999999997</v>
      </c>
      <c r="R70" s="67">
        <f t="shared" si="16"/>
        <v>2009294.8800000001</v>
      </c>
      <c r="S70" s="15">
        <f t="shared" si="22"/>
        <v>1.0729732402678233E-3</v>
      </c>
      <c r="T70" s="68">
        <v>425354.0500000001</v>
      </c>
      <c r="U70" s="67">
        <f t="shared" si="17"/>
        <v>418123.03115000011</v>
      </c>
      <c r="V70" s="67">
        <v>271432.59000000003</v>
      </c>
      <c r="W70" s="67">
        <f t="shared" si="18"/>
        <v>203954.448126</v>
      </c>
      <c r="X70" s="67">
        <f t="shared" si="19"/>
        <v>622077.47927600006</v>
      </c>
      <c r="Y70" s="15">
        <f t="shared" si="23"/>
        <v>9.1654895501883712E-4</v>
      </c>
      <c r="Z70" s="65">
        <v>446500</v>
      </c>
      <c r="AA70" s="50">
        <f t="shared" si="24"/>
        <v>1.4925373134328358E-2</v>
      </c>
      <c r="AB70" s="65">
        <v>2296941.9200000004</v>
      </c>
      <c r="AC70" s="50">
        <f t="shared" si="25"/>
        <v>1.1372793283476934E-3</v>
      </c>
      <c r="AD70" s="68">
        <f t="shared" si="26"/>
        <v>3077872.3592760004</v>
      </c>
      <c r="AE70" s="42">
        <f t="shared" si="27"/>
        <v>1.1923846382791458E-3</v>
      </c>
      <c r="AF70" s="15">
        <f t="shared" si="28"/>
        <v>0.21657022616271074</v>
      </c>
      <c r="AG70" s="68">
        <f t="shared" si="29"/>
        <v>5374814.2792760003</v>
      </c>
      <c r="AH70" s="42">
        <f t="shared" si="30"/>
        <v>1.1681950641436721E-3</v>
      </c>
      <c r="AI70" s="46">
        <f t="shared" si="31"/>
        <v>0.33051818231325775</v>
      </c>
    </row>
    <row r="71" spans="1:35" x14ac:dyDescent="0.2">
      <c r="A71" s="6" t="s">
        <v>58</v>
      </c>
      <c r="B71" s="65">
        <v>264950015.06999996</v>
      </c>
      <c r="C71" s="66">
        <v>51631944.269999996</v>
      </c>
      <c r="D71" s="65">
        <v>3244356.5</v>
      </c>
      <c r="E71" s="67">
        <v>452121.03999999992</v>
      </c>
      <c r="F71" s="67">
        <f t="shared" si="20"/>
        <v>41048.76280686196</v>
      </c>
      <c r="G71" s="67">
        <f t="shared" si="12"/>
        <v>3737526.3028068622</v>
      </c>
      <c r="H71" s="15">
        <f t="shared" si="21"/>
        <v>1.6465067255396081E-4</v>
      </c>
      <c r="I71" s="75">
        <v>237294.93000000002</v>
      </c>
      <c r="J71" s="68">
        <v>-206934.31</v>
      </c>
      <c r="K71" s="67">
        <v>60806.920000000006</v>
      </c>
      <c r="L71" s="67">
        <f t="shared" si="13"/>
        <v>91167.540000000037</v>
      </c>
      <c r="M71" s="67">
        <v>487224.49</v>
      </c>
      <c r="N71" s="67">
        <v>52052.47</v>
      </c>
      <c r="O71" s="67">
        <v>902382.7699999999</v>
      </c>
      <c r="P71" s="67">
        <f t="shared" si="14"/>
        <v>1472020.3499999999</v>
      </c>
      <c r="Q71" s="67">
        <f t="shared" si="15"/>
        <v>60806.920000000006</v>
      </c>
      <c r="R71" s="67">
        <f t="shared" si="16"/>
        <v>1532827.2699999998</v>
      </c>
      <c r="S71" s="15">
        <f t="shared" si="22"/>
        <v>8.1853721871962438E-4</v>
      </c>
      <c r="T71" s="68">
        <v>209526.94</v>
      </c>
      <c r="U71" s="67">
        <f t="shared" si="17"/>
        <v>205964.98202</v>
      </c>
      <c r="V71" s="67">
        <v>103167.99999999999</v>
      </c>
      <c r="W71" s="67">
        <f t="shared" si="18"/>
        <v>77520.435199999978</v>
      </c>
      <c r="X71" s="67">
        <f t="shared" si="19"/>
        <v>283485.41721999994</v>
      </c>
      <c r="Y71" s="15">
        <f t="shared" si="23"/>
        <v>4.1767829823781611E-4</v>
      </c>
      <c r="Z71" s="65">
        <v>446500</v>
      </c>
      <c r="AA71" s="50">
        <f t="shared" si="24"/>
        <v>1.4925373134328358E-2</v>
      </c>
      <c r="AB71" s="65">
        <v>660231.26</v>
      </c>
      <c r="AC71" s="50">
        <f t="shared" si="25"/>
        <v>3.2689871580512194E-4</v>
      </c>
      <c r="AD71" s="68">
        <f t="shared" si="26"/>
        <v>2262812.6872199997</v>
      </c>
      <c r="AE71" s="42">
        <f t="shared" si="27"/>
        <v>8.7662604961921101E-4</v>
      </c>
      <c r="AF71" s="15">
        <f t="shared" si="28"/>
        <v>0.69746117210608627</v>
      </c>
      <c r="AG71" s="68">
        <f t="shared" si="29"/>
        <v>2923043.9472199995</v>
      </c>
      <c r="AH71" s="42">
        <f t="shared" si="30"/>
        <v>6.353122794556179E-4</v>
      </c>
      <c r="AI71" s="46">
        <f t="shared" si="31"/>
        <v>0.78207983313048768</v>
      </c>
    </row>
    <row r="72" spans="1:35" x14ac:dyDescent="0.2">
      <c r="A72" s="6" t="s">
        <v>16</v>
      </c>
      <c r="B72" s="65">
        <v>14608850590.25</v>
      </c>
      <c r="C72" s="66">
        <v>7105650454.6900005</v>
      </c>
      <c r="D72" s="65">
        <v>425550333.03999996</v>
      </c>
      <c r="E72" s="67">
        <v>30804589.540000003</v>
      </c>
      <c r="F72" s="67">
        <f t="shared" si="20"/>
        <v>2796795.9407290607</v>
      </c>
      <c r="G72" s="67">
        <f t="shared" si="12"/>
        <v>459151718.52072906</v>
      </c>
      <c r="H72" s="15">
        <f t="shared" si="21"/>
        <v>2.0227185880128794E-2</v>
      </c>
      <c r="I72" s="75">
        <v>18595352.109999999</v>
      </c>
      <c r="J72" s="68">
        <v>0</v>
      </c>
      <c r="K72" s="67">
        <v>19368066.25</v>
      </c>
      <c r="L72" s="67">
        <f t="shared" si="13"/>
        <v>37963418.359999999</v>
      </c>
      <c r="M72" s="67">
        <v>0</v>
      </c>
      <c r="N72" s="67">
        <v>0</v>
      </c>
      <c r="O72" s="67">
        <v>0</v>
      </c>
      <c r="P72" s="67">
        <f t="shared" si="14"/>
        <v>18595352.109999999</v>
      </c>
      <c r="Q72" s="67">
        <f t="shared" si="15"/>
        <v>19368066.25</v>
      </c>
      <c r="R72" s="67">
        <f t="shared" si="16"/>
        <v>37963418.359999999</v>
      </c>
      <c r="S72" s="15">
        <f t="shared" si="22"/>
        <v>2.0272650079799222E-2</v>
      </c>
      <c r="T72" s="68">
        <v>8154369.0900000008</v>
      </c>
      <c r="U72" s="67">
        <f t="shared" si="17"/>
        <v>8015744.8154700007</v>
      </c>
      <c r="V72" s="67">
        <v>12719251.250000004</v>
      </c>
      <c r="W72" s="67">
        <f t="shared" si="18"/>
        <v>9557245.3892500028</v>
      </c>
      <c r="X72" s="67">
        <f t="shared" si="19"/>
        <v>17572990.204720005</v>
      </c>
      <c r="Y72" s="15">
        <f t="shared" si="23"/>
        <v>2.58914787068611E-2</v>
      </c>
      <c r="Z72" s="65">
        <v>446500</v>
      </c>
      <c r="AA72" s="50">
        <f t="shared" si="24"/>
        <v>1.4925373134328358E-2</v>
      </c>
      <c r="AB72" s="65">
        <v>35799645.350000001</v>
      </c>
      <c r="AC72" s="50">
        <f t="shared" si="25"/>
        <v>1.7725392298440709E-2</v>
      </c>
      <c r="AD72" s="68">
        <f t="shared" si="26"/>
        <v>55982908.564720005</v>
      </c>
      <c r="AE72" s="42">
        <f t="shared" si="27"/>
        <v>2.1688085919995825E-2</v>
      </c>
      <c r="AF72" s="15">
        <f t="shared" si="28"/>
        <v>0.13155414111603536</v>
      </c>
      <c r="AG72" s="68">
        <f t="shared" si="29"/>
        <v>91782553.914719999</v>
      </c>
      <c r="AH72" s="42">
        <f t="shared" si="30"/>
        <v>1.9948582571697553E-2</v>
      </c>
      <c r="AI72" s="46">
        <f t="shared" si="31"/>
        <v>0.19989591721538191</v>
      </c>
    </row>
    <row r="73" spans="1:35" x14ac:dyDescent="0.2">
      <c r="A73" s="6" t="s">
        <v>51</v>
      </c>
      <c r="B73" s="65">
        <v>323178078.67000002</v>
      </c>
      <c r="C73" s="66">
        <v>168159060.59000003</v>
      </c>
      <c r="D73" s="65">
        <v>10565797.050000001</v>
      </c>
      <c r="E73" s="67">
        <v>1583255.2799999998</v>
      </c>
      <c r="F73" s="67">
        <f>(E73/E$76)*F$76</f>
        <v>143746.17569541073</v>
      </c>
      <c r="G73" s="67">
        <f t="shared" si="12"/>
        <v>12292798.50569541</v>
      </c>
      <c r="H73" s="15">
        <f>(G73/G$76)</f>
        <v>5.415393438202822E-4</v>
      </c>
      <c r="I73" s="75">
        <v>932142.8600000001</v>
      </c>
      <c r="J73" s="68">
        <v>0</v>
      </c>
      <c r="K73" s="67">
        <v>25157.71</v>
      </c>
      <c r="L73" s="67">
        <f t="shared" si="13"/>
        <v>957300.57000000007</v>
      </c>
      <c r="M73" s="67">
        <v>895362.46</v>
      </c>
      <c r="N73" s="67">
        <v>37515.850000000006</v>
      </c>
      <c r="O73" s="67">
        <v>609108.37000000011</v>
      </c>
      <c r="P73" s="67">
        <f t="shared" si="14"/>
        <v>2474129.54</v>
      </c>
      <c r="Q73" s="67">
        <f t="shared" si="15"/>
        <v>25157.71</v>
      </c>
      <c r="R73" s="67">
        <f t="shared" si="16"/>
        <v>2499287.25</v>
      </c>
      <c r="S73" s="15">
        <f>(R73/R$76)</f>
        <v>1.3346315494481115E-3</v>
      </c>
      <c r="T73" s="68">
        <v>651233.13000000012</v>
      </c>
      <c r="U73" s="67">
        <f t="shared" si="17"/>
        <v>640162.16679000016</v>
      </c>
      <c r="V73" s="67">
        <v>60088.950000000004</v>
      </c>
      <c r="W73" s="67">
        <f t="shared" si="18"/>
        <v>45150.837030000002</v>
      </c>
      <c r="X73" s="67">
        <f t="shared" si="19"/>
        <v>685313.00382000022</v>
      </c>
      <c r="Y73" s="15">
        <f>(X73/X$76)</f>
        <v>1.0097181435390933E-3</v>
      </c>
      <c r="Z73" s="65">
        <v>446500</v>
      </c>
      <c r="AA73" s="50">
        <f>(Z73/Z$76)</f>
        <v>1.4925373134328358E-2</v>
      </c>
      <c r="AB73" s="65">
        <v>2130606.8199999998</v>
      </c>
      <c r="AC73" s="50">
        <f>(AB73/AB$76)</f>
        <v>1.0549222303464312E-3</v>
      </c>
      <c r="AD73" s="68">
        <f t="shared" si="26"/>
        <v>3631100.2538200002</v>
      </c>
      <c r="AE73" s="42">
        <f>(AD73/AD$76)</f>
        <v>1.4067081598292566E-3</v>
      </c>
      <c r="AF73" s="15">
        <f t="shared" si="28"/>
        <v>0.34366553101831537</v>
      </c>
      <c r="AG73" s="68">
        <f t="shared" si="29"/>
        <v>5761707.0738200005</v>
      </c>
      <c r="AH73" s="42">
        <f>(AG73/AG$76)</f>
        <v>1.2522847144003752E-3</v>
      </c>
      <c r="AI73" s="46">
        <f t="shared" si="31"/>
        <v>0.46870589078235753</v>
      </c>
    </row>
    <row r="74" spans="1:35" x14ac:dyDescent="0.2">
      <c r="A74" s="6" t="s">
        <v>43</v>
      </c>
      <c r="B74" s="65">
        <v>2768283598.2700005</v>
      </c>
      <c r="C74" s="66">
        <v>1842543036.8799996</v>
      </c>
      <c r="D74" s="65">
        <v>113646422.66</v>
      </c>
      <c r="E74" s="67">
        <v>25905960.049999997</v>
      </c>
      <c r="F74" s="67">
        <f>(E74/E$76)*F$76</f>
        <v>2352041.8544920888</v>
      </c>
      <c r="G74" s="67">
        <f t="shared" si="12"/>
        <v>141904424.56449208</v>
      </c>
      <c r="H74" s="15">
        <f>(G74/G$76)</f>
        <v>6.2513697697270205E-3</v>
      </c>
      <c r="I74" s="75">
        <v>8559130.7599999998</v>
      </c>
      <c r="J74" s="68">
        <v>0</v>
      </c>
      <c r="K74" s="67">
        <v>1314276.4899999998</v>
      </c>
      <c r="L74" s="67">
        <f t="shared" si="13"/>
        <v>9873407.25</v>
      </c>
      <c r="M74" s="67">
        <v>0</v>
      </c>
      <c r="N74" s="67">
        <v>0</v>
      </c>
      <c r="O74" s="67">
        <v>0</v>
      </c>
      <c r="P74" s="67">
        <f t="shared" si="14"/>
        <v>8559130.7599999998</v>
      </c>
      <c r="Q74" s="67">
        <f t="shared" si="15"/>
        <v>1314276.4899999998</v>
      </c>
      <c r="R74" s="67">
        <f t="shared" si="16"/>
        <v>9873407.25</v>
      </c>
      <c r="S74" s="15">
        <f>(R74/R$76)</f>
        <v>5.27244750134252E-3</v>
      </c>
      <c r="T74" s="68">
        <v>1850680.7800000003</v>
      </c>
      <c r="U74" s="67">
        <f t="shared" si="17"/>
        <v>1819219.2067400003</v>
      </c>
      <c r="V74" s="67">
        <v>416813.68</v>
      </c>
      <c r="W74" s="67">
        <f t="shared" si="18"/>
        <v>313193.79915199999</v>
      </c>
      <c r="X74" s="67">
        <f t="shared" si="19"/>
        <v>2132413.0058920002</v>
      </c>
      <c r="Y74" s="15">
        <f>(X74/X$76)</f>
        <v>3.1418287549865556E-3</v>
      </c>
      <c r="Z74" s="65">
        <v>446500</v>
      </c>
      <c r="AA74" s="50">
        <f>(Z74/Z$76)</f>
        <v>1.4925373134328358E-2</v>
      </c>
      <c r="AB74" s="65">
        <v>27545827.579999994</v>
      </c>
      <c r="AC74" s="50">
        <f>(AB74/AB$76)</f>
        <v>1.3638699357693709E-2</v>
      </c>
      <c r="AD74" s="68">
        <f t="shared" si="26"/>
        <v>12452320.255892001</v>
      </c>
      <c r="AE74" s="42">
        <f>(AD74/AD$76)</f>
        <v>4.8240971849627017E-3</v>
      </c>
      <c r="AF74" s="15">
        <f t="shared" si="28"/>
        <v>0.10957071911665928</v>
      </c>
      <c r="AG74" s="68">
        <f t="shared" si="29"/>
        <v>39998147.835891992</v>
      </c>
      <c r="AH74" s="42">
        <f>(AG74/AG$76)</f>
        <v>8.693442498458194E-3</v>
      </c>
      <c r="AI74" s="46">
        <f t="shared" si="31"/>
        <v>0.28186681252996321</v>
      </c>
    </row>
    <row r="75" spans="1:35" x14ac:dyDescent="0.2">
      <c r="A75" s="6" t="s">
        <v>49</v>
      </c>
      <c r="B75" s="65">
        <v>416523250.44000006</v>
      </c>
      <c r="C75" s="66">
        <v>149368193.50999996</v>
      </c>
      <c r="D75" s="65">
        <v>9625677.9800000023</v>
      </c>
      <c r="E75" s="67">
        <v>1353639.0599999998</v>
      </c>
      <c r="F75" s="67">
        <f>(E75/E$76)*F$76</f>
        <v>122898.96683428754</v>
      </c>
      <c r="G75" s="67">
        <f>SUM(D75:F75)</f>
        <v>11102216.006834291</v>
      </c>
      <c r="H75" s="15">
        <f>(G75/G$76)</f>
        <v>4.8909015864097229E-4</v>
      </c>
      <c r="I75" s="75">
        <v>672443.77000000014</v>
      </c>
      <c r="J75" s="68">
        <v>-315780</v>
      </c>
      <c r="K75" s="67">
        <v>168014.01</v>
      </c>
      <c r="L75" s="67">
        <f>SUM(I75:K75)</f>
        <v>524677.78000000014</v>
      </c>
      <c r="M75" s="67">
        <v>808296.34999999986</v>
      </c>
      <c r="N75" s="67">
        <v>26442.93</v>
      </c>
      <c r="O75" s="67">
        <v>628035.82999999996</v>
      </c>
      <c r="P75" s="67">
        <f>(I75+J75+M75+N75+O75)</f>
        <v>1819438.88</v>
      </c>
      <c r="Q75" s="67">
        <f>K75</f>
        <v>168014.01</v>
      </c>
      <c r="R75" s="67">
        <f>SUM(P75:Q75)</f>
        <v>1987452.89</v>
      </c>
      <c r="S75" s="15">
        <f>(R75/R$76)</f>
        <v>1.0613095113560184E-3</v>
      </c>
      <c r="T75" s="68">
        <v>472595.94</v>
      </c>
      <c r="U75" s="67">
        <f>(T75*0.983)</f>
        <v>464561.80901999999</v>
      </c>
      <c r="V75" s="67">
        <v>212895.14</v>
      </c>
      <c r="W75" s="67">
        <f>(V75*0.7514)</f>
        <v>159969.408196</v>
      </c>
      <c r="X75" s="67">
        <f>(U75+W75)</f>
        <v>624531.21721599996</v>
      </c>
      <c r="Y75" s="15">
        <f>(X75/X$76)</f>
        <v>9.2016421359951178E-4</v>
      </c>
      <c r="Z75" s="65">
        <v>446500</v>
      </c>
      <c r="AA75" s="50">
        <f>(Z75/Z$76)</f>
        <v>1.4925373134328358E-2</v>
      </c>
      <c r="AB75" s="65">
        <v>1783882.69</v>
      </c>
      <c r="AC75" s="50">
        <f>(AB75/AB$76)</f>
        <v>8.8324954578489125E-4</v>
      </c>
      <c r="AD75" s="68">
        <f t="shared" si="26"/>
        <v>3058484.1072159996</v>
      </c>
      <c r="AE75" s="42">
        <f>(AD75/AD$76)</f>
        <v>1.1848735230602979E-3</v>
      </c>
      <c r="AF75" s="15">
        <f t="shared" si="28"/>
        <v>0.31774220097232037</v>
      </c>
      <c r="AG75" s="68">
        <f t="shared" si="29"/>
        <v>4842366.797216</v>
      </c>
      <c r="AH75" s="42">
        <f>(AG75/AG$76)</f>
        <v>1.0524696663645318E-3</v>
      </c>
      <c r="AI75" s="46">
        <f t="shared" si="31"/>
        <v>0.43616218548037083</v>
      </c>
    </row>
    <row r="76" spans="1:35" x14ac:dyDescent="0.2">
      <c r="A76" s="18" t="s">
        <v>72</v>
      </c>
      <c r="B76" s="19">
        <f>SUM(B9:B75)</f>
        <v>880181897739.28967</v>
      </c>
      <c r="C76" s="51">
        <f>SUM(C9:C75)</f>
        <v>341678098039.37012</v>
      </c>
      <c r="D76" s="19">
        <f>SUM(D9:D75)</f>
        <v>20702466852.640003</v>
      </c>
      <c r="E76" s="20">
        <f>SUM(E9:E75)</f>
        <v>1831024600.1799996</v>
      </c>
      <c r="F76" s="20">
        <v>166241532.37</v>
      </c>
      <c r="G76" s="20">
        <f>SUM(D76:F76)</f>
        <v>22699732985.190002</v>
      </c>
      <c r="H76" s="21">
        <f>(G76/G$76)</f>
        <v>1</v>
      </c>
      <c r="I76" s="76">
        <f>SUM(I9:I75)</f>
        <v>1214039824.0600004</v>
      </c>
      <c r="J76" s="22">
        <f>SUM(J9:J75)</f>
        <v>-45814818.810000002</v>
      </c>
      <c r="K76" s="20">
        <f>SUM(K9:K75)</f>
        <v>621914391.34999979</v>
      </c>
      <c r="L76" s="20">
        <f>SUM(I76:K76)</f>
        <v>1790139396.6000004</v>
      </c>
      <c r="M76" s="20">
        <f>SUM(M9:M75)</f>
        <v>19107042</v>
      </c>
      <c r="N76" s="20">
        <f>SUM(N9:N75)</f>
        <v>592958.00000000012</v>
      </c>
      <c r="O76" s="20">
        <f>SUM(O9:O75)</f>
        <v>16987901.460000001</v>
      </c>
      <c r="P76" s="20">
        <f>(I76+M76+N76+O76)</f>
        <v>1250727725.5200005</v>
      </c>
      <c r="Q76" s="20">
        <f>K76</f>
        <v>621914391.34999979</v>
      </c>
      <c r="R76" s="20">
        <f>SUM(P76:Q76)</f>
        <v>1872642116.8700004</v>
      </c>
      <c r="S76" s="21">
        <f>(R76/R$76)</f>
        <v>1</v>
      </c>
      <c r="T76" s="22">
        <f>SUM(T9:T75)</f>
        <v>409706270.39999992</v>
      </c>
      <c r="U76" s="20">
        <f>SUM(U9:U75)</f>
        <v>402741263.80320007</v>
      </c>
      <c r="V76" s="20">
        <f>SUM(V9:V75)</f>
        <v>367282232.48999995</v>
      </c>
      <c r="W76" s="20">
        <f>SUM(W9:W75)</f>
        <v>275975869.49298596</v>
      </c>
      <c r="X76" s="20">
        <f>(U76+W76)</f>
        <v>678717133.29618597</v>
      </c>
      <c r="Y76" s="21">
        <f>(X76/X$76)</f>
        <v>1</v>
      </c>
      <c r="Z76" s="19">
        <f>SUM(Z9:Z75)</f>
        <v>29915500</v>
      </c>
      <c r="AA76" s="52">
        <f>(Z76/Z$76)</f>
        <v>1</v>
      </c>
      <c r="AB76" s="19">
        <f>SUM(AB9:AB75)</f>
        <v>2019681412.2499998</v>
      </c>
      <c r="AC76" s="52">
        <f>(AB76/$AB76)</f>
        <v>1</v>
      </c>
      <c r="AD76" s="22">
        <f t="shared" si="26"/>
        <v>2581274750.1661863</v>
      </c>
      <c r="AE76" s="43">
        <f>(AD76/AD$76)</f>
        <v>1</v>
      </c>
      <c r="AF76" s="40">
        <f t="shared" si="28"/>
        <v>0.12468440444994694</v>
      </c>
      <c r="AG76" s="22">
        <f t="shared" si="29"/>
        <v>4600956162.4161863</v>
      </c>
      <c r="AH76" s="43">
        <f>(AG76/AG$76)</f>
        <v>1</v>
      </c>
      <c r="AI76" s="23">
        <f t="shared" si="31"/>
        <v>0.20268767766642851</v>
      </c>
    </row>
    <row r="77" spans="1:35" x14ac:dyDescent="0.2">
      <c r="A77" s="8"/>
      <c r="B77" s="10"/>
      <c r="C77" s="10"/>
      <c r="D77" s="10"/>
      <c r="E77" s="10"/>
      <c r="F77" s="10"/>
      <c r="G77" s="10"/>
      <c r="H77" s="11"/>
      <c r="I77" s="10"/>
      <c r="J77" s="10"/>
      <c r="K77" s="10"/>
      <c r="L77" s="10"/>
      <c r="M77" s="10"/>
      <c r="N77" s="10"/>
      <c r="O77" s="10"/>
      <c r="P77" s="10"/>
      <c r="Q77" s="11"/>
      <c r="R77" s="11"/>
      <c r="S77" s="11"/>
      <c r="T77" s="10"/>
      <c r="U77" s="10"/>
      <c r="V77" s="10"/>
      <c r="W77" s="10"/>
      <c r="X77" s="10"/>
      <c r="Y77" s="11"/>
      <c r="Z77" s="11"/>
      <c r="AA77" s="11"/>
      <c r="AB77" s="10"/>
      <c r="AC77" s="11"/>
      <c r="AD77" s="11"/>
      <c r="AE77" s="11"/>
      <c r="AF77" s="11"/>
      <c r="AG77" s="11"/>
      <c r="AH77" s="11"/>
      <c r="AI77" s="12"/>
    </row>
    <row r="78" spans="1:35" x14ac:dyDescent="0.2">
      <c r="A78" s="8" t="s">
        <v>96</v>
      </c>
      <c r="B78" s="9"/>
      <c r="C78" s="9"/>
      <c r="D78" s="11"/>
      <c r="E78" s="11"/>
      <c r="F78" s="11"/>
      <c r="G78" s="11"/>
      <c r="H78" s="11"/>
      <c r="I78" s="11"/>
      <c r="J78" s="11"/>
      <c r="K78" s="11"/>
      <c r="L78" s="10"/>
      <c r="M78" s="11"/>
      <c r="N78" s="11"/>
      <c r="O78" s="11"/>
      <c r="P78" s="11"/>
      <c r="Q78" s="11"/>
      <c r="R78" s="11"/>
      <c r="S78" s="11"/>
      <c r="T78" s="11"/>
      <c r="U78" s="11"/>
      <c r="V78" s="11"/>
      <c r="W78" s="11"/>
      <c r="X78" s="11"/>
      <c r="Y78" s="11"/>
      <c r="Z78" s="11"/>
      <c r="AA78" s="11"/>
      <c r="AB78" s="11"/>
      <c r="AC78" s="11"/>
      <c r="AD78" s="11"/>
      <c r="AE78" s="11"/>
      <c r="AF78" s="11"/>
      <c r="AG78" s="11"/>
      <c r="AH78" s="11"/>
      <c r="AI78" s="12"/>
    </row>
    <row r="79" spans="1:35" x14ac:dyDescent="0.2">
      <c r="A79" s="77" t="s">
        <v>125</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2"/>
    </row>
    <row r="80" spans="1:35" x14ac:dyDescent="0.2">
      <c r="A80" s="77" t="s">
        <v>126</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2"/>
    </row>
    <row r="81" spans="1:35" x14ac:dyDescent="0.2">
      <c r="A81" s="8" t="s">
        <v>107</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1:35" x14ac:dyDescent="0.2">
      <c r="A82" s="8" t="s">
        <v>104</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2"/>
    </row>
    <row r="83" spans="1:35" ht="13.5" thickBot="1" x14ac:dyDescent="0.25">
      <c r="A83" s="69"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47"/>
    </row>
  </sheetData>
  <mergeCells count="12">
    <mergeCell ref="AB4:AC4"/>
    <mergeCell ref="Z3:AA3"/>
    <mergeCell ref="Z4:AA4"/>
    <mergeCell ref="AB3:AC3"/>
    <mergeCell ref="A1:AI1"/>
    <mergeCell ref="A2:AI2"/>
    <mergeCell ref="B3:C3"/>
    <mergeCell ref="D3:H3"/>
    <mergeCell ref="I3:S3"/>
    <mergeCell ref="B4:C4"/>
    <mergeCell ref="T3:Y3"/>
    <mergeCell ref="AD3:AI3"/>
  </mergeCells>
  <phoneticPr fontId="0" type="noConversion"/>
  <printOptions horizontalCentered="1"/>
  <pageMargins left="0.5" right="0.5" top="0.5" bottom="0.5" header="0.3" footer="0.3"/>
  <pageSetup paperSize="5" scale="32" fitToHeight="0" orientation="landscape" r:id="rId1"/>
  <headerFooter>
    <oddFooter>&amp;L&amp;14Office of Economic and Demographic Research&amp;R&amp;14Page &amp;P of &amp;N</oddFooter>
  </headerFooter>
  <ignoredErrors>
    <ignoredError sqref="Z76:AA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2016-08-17T16:26:45Z</cp:lastPrinted>
  <dcterms:created xsi:type="dcterms:W3CDTF">2000-01-10T21:55:04Z</dcterms:created>
  <dcterms:modified xsi:type="dcterms:W3CDTF">2023-06-30T21:35:38Z</dcterms:modified>
</cp:coreProperties>
</file>