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W21" i="4"/>
  <c r="W22" i="4"/>
  <c r="X22" i="4" s="1"/>
  <c r="W23" i="4"/>
  <c r="W24" i="4"/>
  <c r="W25" i="4"/>
  <c r="W26" i="4"/>
  <c r="W27" i="4"/>
  <c r="W28" i="4"/>
  <c r="W29" i="4"/>
  <c r="W30" i="4"/>
  <c r="W31" i="4"/>
  <c r="W32" i="4"/>
  <c r="W33" i="4"/>
  <c r="X33" i="4" s="1"/>
  <c r="W34" i="4"/>
  <c r="X34" i="4" s="1"/>
  <c r="W35" i="4"/>
  <c r="W36" i="4"/>
  <c r="W37" i="4"/>
  <c r="W38" i="4"/>
  <c r="W39" i="4"/>
  <c r="W40" i="4"/>
  <c r="W41" i="4"/>
  <c r="W42" i="4"/>
  <c r="W43" i="4"/>
  <c r="W44" i="4"/>
  <c r="W45" i="4"/>
  <c r="X45" i="4" s="1"/>
  <c r="W46" i="4"/>
  <c r="X46" i="4" s="1"/>
  <c r="W47" i="4"/>
  <c r="W48" i="4"/>
  <c r="W49" i="4"/>
  <c r="W50" i="4"/>
  <c r="W51" i="4"/>
  <c r="W52" i="4"/>
  <c r="W53" i="4"/>
  <c r="W54" i="4"/>
  <c r="W55" i="4"/>
  <c r="W56" i="4"/>
  <c r="W57" i="4"/>
  <c r="X57" i="4" s="1"/>
  <c r="W58" i="4"/>
  <c r="X58" i="4" s="1"/>
  <c r="W59" i="4"/>
  <c r="W60" i="4"/>
  <c r="W61" i="4"/>
  <c r="W62" i="4"/>
  <c r="W63" i="4"/>
  <c r="W64" i="4"/>
  <c r="W65" i="4"/>
  <c r="W66" i="4"/>
  <c r="W67" i="4"/>
  <c r="W68" i="4"/>
  <c r="W69" i="4"/>
  <c r="X69" i="4" s="1"/>
  <c r="W70" i="4"/>
  <c r="X70" i="4" s="1"/>
  <c r="W71" i="4"/>
  <c r="W72" i="4"/>
  <c r="W73" i="4"/>
  <c r="W74" i="4"/>
  <c r="W75" i="4"/>
  <c r="W10" i="4"/>
  <c r="W9" i="4"/>
  <c r="U11" i="4"/>
  <c r="U12" i="4"/>
  <c r="U13" i="4"/>
  <c r="U14" i="4"/>
  <c r="U15" i="4"/>
  <c r="X15" i="4" s="1"/>
  <c r="AG15" i="4" s="1"/>
  <c r="U16" i="4"/>
  <c r="U17" i="4"/>
  <c r="U18" i="4"/>
  <c r="U19" i="4"/>
  <c r="U20" i="4"/>
  <c r="U21" i="4"/>
  <c r="U22" i="4"/>
  <c r="U23" i="4"/>
  <c r="U24" i="4"/>
  <c r="U25" i="4"/>
  <c r="U26" i="4"/>
  <c r="X26" i="4" s="1"/>
  <c r="U27" i="4"/>
  <c r="X27" i="4" s="1"/>
  <c r="U28" i="4"/>
  <c r="U29" i="4"/>
  <c r="U30" i="4"/>
  <c r="U31" i="4"/>
  <c r="U32" i="4"/>
  <c r="U33" i="4"/>
  <c r="U34" i="4"/>
  <c r="U35" i="4"/>
  <c r="U36" i="4"/>
  <c r="U37" i="4"/>
  <c r="U38" i="4"/>
  <c r="X38" i="4" s="1"/>
  <c r="U39" i="4"/>
  <c r="X39" i="4" s="1"/>
  <c r="U40" i="4"/>
  <c r="U41" i="4"/>
  <c r="U42" i="4"/>
  <c r="U43" i="4"/>
  <c r="U44" i="4"/>
  <c r="U45" i="4"/>
  <c r="U46" i="4"/>
  <c r="U47" i="4"/>
  <c r="U48" i="4"/>
  <c r="U49" i="4"/>
  <c r="U50" i="4"/>
  <c r="X50" i="4" s="1"/>
  <c r="U51" i="4"/>
  <c r="X51" i="4" s="1"/>
  <c r="AD51" i="4" s="1"/>
  <c r="U52" i="4"/>
  <c r="U53" i="4"/>
  <c r="U54" i="4"/>
  <c r="U55" i="4"/>
  <c r="U56" i="4"/>
  <c r="U57" i="4"/>
  <c r="U58" i="4"/>
  <c r="U59" i="4"/>
  <c r="U60" i="4"/>
  <c r="U61" i="4"/>
  <c r="U62" i="4"/>
  <c r="X62" i="4" s="1"/>
  <c r="U63" i="4"/>
  <c r="X63" i="4" s="1"/>
  <c r="U64" i="4"/>
  <c r="U65" i="4"/>
  <c r="U66" i="4"/>
  <c r="U67" i="4"/>
  <c r="U68" i="4"/>
  <c r="U69" i="4"/>
  <c r="U70" i="4"/>
  <c r="U71" i="4"/>
  <c r="U72" i="4"/>
  <c r="U73" i="4"/>
  <c r="U74" i="4"/>
  <c r="X74" i="4" s="1"/>
  <c r="U75" i="4"/>
  <c r="X75" i="4" s="1"/>
  <c r="U10" i="4"/>
  <c r="X10" i="4" s="1"/>
  <c r="U9" i="4"/>
  <c r="P11" i="4"/>
  <c r="R11" i="4"/>
  <c r="P12" i="4"/>
  <c r="P13" i="4"/>
  <c r="P14" i="4"/>
  <c r="P15" i="4"/>
  <c r="P16" i="4"/>
  <c r="P17" i="4"/>
  <c r="R17" i="4" s="1"/>
  <c r="P18" i="4"/>
  <c r="R18" i="4" s="1"/>
  <c r="AD18" i="4" s="1"/>
  <c r="P19" i="4"/>
  <c r="R19" i="4" s="1"/>
  <c r="P20" i="4"/>
  <c r="P21" i="4"/>
  <c r="P22" i="4"/>
  <c r="P23" i="4"/>
  <c r="P24" i="4"/>
  <c r="P25" i="4"/>
  <c r="P26" i="4"/>
  <c r="P27" i="4"/>
  <c r="R27" i="4" s="1"/>
  <c r="P28" i="4"/>
  <c r="R28" i="4" s="1"/>
  <c r="P29" i="4"/>
  <c r="P30" i="4"/>
  <c r="P31" i="4"/>
  <c r="P32" i="4"/>
  <c r="P33" i="4"/>
  <c r="P34" i="4"/>
  <c r="P35" i="4"/>
  <c r="P36" i="4"/>
  <c r="P37" i="4"/>
  <c r="P38" i="4"/>
  <c r="P39" i="4"/>
  <c r="R39" i="4" s="1"/>
  <c r="P40" i="4"/>
  <c r="R40" i="4" s="1"/>
  <c r="P41" i="4"/>
  <c r="P42" i="4"/>
  <c r="P43" i="4"/>
  <c r="P44" i="4"/>
  <c r="P45" i="4"/>
  <c r="P46" i="4"/>
  <c r="P47" i="4"/>
  <c r="P48" i="4"/>
  <c r="P49" i="4"/>
  <c r="P50" i="4"/>
  <c r="P51" i="4"/>
  <c r="R51" i="4" s="1"/>
  <c r="P52" i="4"/>
  <c r="R52" i="4" s="1"/>
  <c r="P53" i="4"/>
  <c r="P54" i="4"/>
  <c r="P55" i="4"/>
  <c r="P56" i="4"/>
  <c r="P57" i="4"/>
  <c r="P58" i="4"/>
  <c r="P59" i="4"/>
  <c r="P60" i="4"/>
  <c r="P61" i="4"/>
  <c r="P62" i="4"/>
  <c r="P63" i="4"/>
  <c r="R63" i="4" s="1"/>
  <c r="P64" i="4"/>
  <c r="R64" i="4" s="1"/>
  <c r="P65" i="4"/>
  <c r="P66" i="4"/>
  <c r="P67" i="4"/>
  <c r="P68" i="4"/>
  <c r="P69" i="4"/>
  <c r="P70" i="4"/>
  <c r="P71" i="4"/>
  <c r="P72" i="4"/>
  <c r="P73" i="4"/>
  <c r="P74" i="4"/>
  <c r="P75" i="4"/>
  <c r="R75" i="4" s="1"/>
  <c r="P10" i="4"/>
  <c r="R10" i="4" s="1"/>
  <c r="P9" i="4"/>
  <c r="R9" i="4" s="1"/>
  <c r="J76" i="4"/>
  <c r="E76" i="4"/>
  <c r="I76" i="4"/>
  <c r="L9" i="4"/>
  <c r="Q9" i="4"/>
  <c r="X9" i="4"/>
  <c r="L10" i="4"/>
  <c r="Q10" i="4"/>
  <c r="L11" i="4"/>
  <c r="Q11" i="4"/>
  <c r="X11" i="4"/>
  <c r="L12" i="4"/>
  <c r="Q12" i="4"/>
  <c r="R12" i="4" s="1"/>
  <c r="X12" i="4"/>
  <c r="L13" i="4"/>
  <c r="Q13" i="4"/>
  <c r="R13" i="4" s="1"/>
  <c r="X13" i="4"/>
  <c r="L14" i="4"/>
  <c r="Q14" i="4"/>
  <c r="R14" i="4" s="1"/>
  <c r="L15" i="4"/>
  <c r="Q15" i="4"/>
  <c r="R15" i="4" s="1"/>
  <c r="L16" i="4"/>
  <c r="Q16" i="4"/>
  <c r="R16" i="4"/>
  <c r="X16" i="4"/>
  <c r="L17" i="4"/>
  <c r="Q17" i="4"/>
  <c r="X17" i="4"/>
  <c r="L18" i="4"/>
  <c r="Q18" i="4"/>
  <c r="X18" i="4"/>
  <c r="L19" i="4"/>
  <c r="Q19" i="4"/>
  <c r="X19" i="4"/>
  <c r="L20" i="4"/>
  <c r="Q20" i="4"/>
  <c r="R20" i="4" s="1"/>
  <c r="S20" i="4" s="1"/>
  <c r="X20" i="4"/>
  <c r="L21" i="4"/>
  <c r="Q21" i="4"/>
  <c r="R21" i="4"/>
  <c r="L22" i="4"/>
  <c r="Q22" i="4"/>
  <c r="R22" i="4"/>
  <c r="L23" i="4"/>
  <c r="Q23" i="4"/>
  <c r="R23" i="4" s="1"/>
  <c r="X23" i="4"/>
  <c r="L24" i="4"/>
  <c r="Q24" i="4"/>
  <c r="R24" i="4" s="1"/>
  <c r="X24" i="4"/>
  <c r="L25" i="4"/>
  <c r="Q25" i="4"/>
  <c r="R25" i="4" s="1"/>
  <c r="AG25" i="4" s="1"/>
  <c r="X25" i="4"/>
  <c r="L26" i="4"/>
  <c r="Q26" i="4"/>
  <c r="R26" i="4"/>
  <c r="L27" i="4"/>
  <c r="Q27" i="4"/>
  <c r="L28" i="4"/>
  <c r="Q28" i="4"/>
  <c r="X28" i="4"/>
  <c r="L29" i="4"/>
  <c r="Q29" i="4"/>
  <c r="R29" i="4"/>
  <c r="AD29" i="4" s="1"/>
  <c r="X29" i="4"/>
  <c r="L30" i="4"/>
  <c r="Q30" i="4"/>
  <c r="R30" i="4" s="1"/>
  <c r="X30" i="4"/>
  <c r="L31" i="4"/>
  <c r="Q31" i="4"/>
  <c r="R31" i="4"/>
  <c r="X31" i="4"/>
  <c r="L32" i="4"/>
  <c r="Q32" i="4"/>
  <c r="R32" i="4"/>
  <c r="X32" i="4"/>
  <c r="L33" i="4"/>
  <c r="Q33" i="4"/>
  <c r="R33" i="4"/>
  <c r="L34" i="4"/>
  <c r="Q34" i="4"/>
  <c r="R34" i="4"/>
  <c r="AD34" i="4" s="1"/>
  <c r="L35" i="4"/>
  <c r="Q35" i="4"/>
  <c r="R35" i="4"/>
  <c r="X35" i="4"/>
  <c r="L36" i="4"/>
  <c r="Q36" i="4"/>
  <c r="R36" i="4"/>
  <c r="X36" i="4"/>
  <c r="L37" i="4"/>
  <c r="Q37" i="4"/>
  <c r="R37" i="4" s="1"/>
  <c r="X37" i="4"/>
  <c r="L38" i="4"/>
  <c r="Q38" i="4"/>
  <c r="R38" i="4" s="1"/>
  <c r="L39" i="4"/>
  <c r="Q39" i="4"/>
  <c r="L40" i="4"/>
  <c r="Q40" i="4"/>
  <c r="X40" i="4"/>
  <c r="L41" i="4"/>
  <c r="Q41" i="4"/>
  <c r="R41" i="4"/>
  <c r="AD41" i="4" s="1"/>
  <c r="X41" i="4"/>
  <c r="L42" i="4"/>
  <c r="Q42" i="4"/>
  <c r="R42" i="4" s="1"/>
  <c r="X42" i="4"/>
  <c r="L43" i="4"/>
  <c r="Q43" i="4"/>
  <c r="R43" i="4" s="1"/>
  <c r="X43" i="4"/>
  <c r="L44" i="4"/>
  <c r="Q44" i="4"/>
  <c r="R44" i="4"/>
  <c r="X44" i="4"/>
  <c r="L45" i="4"/>
  <c r="Q45" i="4"/>
  <c r="R45" i="4" s="1"/>
  <c r="L46" i="4"/>
  <c r="Q46" i="4"/>
  <c r="R46" i="4"/>
  <c r="L47" i="4"/>
  <c r="Q47" i="4"/>
  <c r="R47" i="4"/>
  <c r="X47" i="4"/>
  <c r="L48" i="4"/>
  <c r="Q48" i="4"/>
  <c r="R48" i="4" s="1"/>
  <c r="X48" i="4"/>
  <c r="L49" i="4"/>
  <c r="Q49" i="4"/>
  <c r="R49" i="4"/>
  <c r="X49" i="4"/>
  <c r="L50" i="4"/>
  <c r="Q50" i="4"/>
  <c r="R50" i="4"/>
  <c r="L51" i="4"/>
  <c r="Q51" i="4"/>
  <c r="L52" i="4"/>
  <c r="Q52" i="4"/>
  <c r="X52" i="4"/>
  <c r="L53" i="4"/>
  <c r="Q53" i="4"/>
  <c r="R53" i="4"/>
  <c r="X53" i="4"/>
  <c r="L54" i="4"/>
  <c r="Q54" i="4"/>
  <c r="R54" i="4" s="1"/>
  <c r="X54" i="4"/>
  <c r="L55" i="4"/>
  <c r="Q55" i="4"/>
  <c r="R55" i="4" s="1"/>
  <c r="S55" i="4" s="1"/>
  <c r="X55" i="4"/>
  <c r="L56" i="4"/>
  <c r="Q56" i="4"/>
  <c r="R56" i="4" s="1"/>
  <c r="X56" i="4"/>
  <c r="L57" i="4"/>
  <c r="Q57" i="4"/>
  <c r="R57" i="4"/>
  <c r="L58" i="4"/>
  <c r="Q58" i="4"/>
  <c r="R58" i="4"/>
  <c r="L59" i="4"/>
  <c r="Q59" i="4"/>
  <c r="R59" i="4"/>
  <c r="X59" i="4"/>
  <c r="AD59" i="4"/>
  <c r="L60" i="4"/>
  <c r="Q60" i="4"/>
  <c r="R60" i="4"/>
  <c r="AD60" i="4" s="1"/>
  <c r="X60" i="4"/>
  <c r="L61" i="4"/>
  <c r="Q61" i="4"/>
  <c r="R61" i="4"/>
  <c r="X61" i="4"/>
  <c r="L62" i="4"/>
  <c r="Q62" i="4"/>
  <c r="R62" i="4" s="1"/>
  <c r="L63" i="4"/>
  <c r="Q63" i="4"/>
  <c r="L64" i="4"/>
  <c r="Q64" i="4"/>
  <c r="X64" i="4"/>
  <c r="L65" i="4"/>
  <c r="Q65" i="4"/>
  <c r="R65" i="4"/>
  <c r="X65" i="4"/>
  <c r="L66" i="4"/>
  <c r="Q66" i="4"/>
  <c r="R66" i="4" s="1"/>
  <c r="X66" i="4"/>
  <c r="L67" i="4"/>
  <c r="Q67" i="4"/>
  <c r="R67" i="4" s="1"/>
  <c r="X67" i="4"/>
  <c r="AD67" i="4"/>
  <c r="G66" i="7" s="1"/>
  <c r="AF67" i="4"/>
  <c r="I66" i="7" s="1"/>
  <c r="L68" i="4"/>
  <c r="Q68" i="4"/>
  <c r="R68" i="4"/>
  <c r="X68" i="4"/>
  <c r="AD68" i="4" s="1"/>
  <c r="L69" i="4"/>
  <c r="Q69" i="4"/>
  <c r="R69" i="4"/>
  <c r="L70" i="4"/>
  <c r="Q70" i="4"/>
  <c r="R70" i="4" s="1"/>
  <c r="L71" i="4"/>
  <c r="Q71" i="4"/>
  <c r="R71" i="4" s="1"/>
  <c r="X71" i="4"/>
  <c r="AD71" i="4"/>
  <c r="G70" i="7" s="1"/>
  <c r="AF71" i="4"/>
  <c r="I70" i="7" s="1"/>
  <c r="L72" i="4"/>
  <c r="Q72" i="4"/>
  <c r="R72" i="4"/>
  <c r="AD72" i="4" s="1"/>
  <c r="X72" i="4"/>
  <c r="L73" i="4"/>
  <c r="Q73" i="4"/>
  <c r="R73" i="4"/>
  <c r="X73" i="4"/>
  <c r="L74" i="4"/>
  <c r="Q74" i="4"/>
  <c r="R74" i="4" s="1"/>
  <c r="L75" i="4"/>
  <c r="Q75" i="4"/>
  <c r="B76" i="4"/>
  <c r="C76" i="4"/>
  <c r="D76" i="4"/>
  <c r="K76" i="4"/>
  <c r="Q76" i="4" s="1"/>
  <c r="M76" i="4"/>
  <c r="N76" i="4"/>
  <c r="O76" i="4"/>
  <c r="P76" i="4"/>
  <c r="R76" i="4"/>
  <c r="T76" i="4"/>
  <c r="V76" i="4"/>
  <c r="Z76" i="4"/>
  <c r="AA76" i="4" s="1"/>
  <c r="AB76" i="4"/>
  <c r="AC76"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C75" i="7"/>
  <c r="D75" i="7"/>
  <c r="AC9" i="4"/>
  <c r="AC10" i="4"/>
  <c r="AC11" i="4"/>
  <c r="AC13" i="4"/>
  <c r="AC14" i="4"/>
  <c r="AC15" i="4"/>
  <c r="AC17" i="4"/>
  <c r="AC18" i="4"/>
  <c r="AC19" i="4"/>
  <c r="AC21" i="4"/>
  <c r="AC22" i="4"/>
  <c r="AC23" i="4"/>
  <c r="AC25" i="4"/>
  <c r="AC26" i="4"/>
  <c r="AC27" i="4"/>
  <c r="AC29" i="4"/>
  <c r="AC30" i="4"/>
  <c r="AC31" i="4"/>
  <c r="AC33" i="4"/>
  <c r="AA9" i="4"/>
  <c r="AA10" i="4"/>
  <c r="AA12" i="4"/>
  <c r="AA13" i="4"/>
  <c r="AA14" i="4"/>
  <c r="AA16" i="4"/>
  <c r="AA17" i="4"/>
  <c r="AA18" i="4"/>
  <c r="AA20" i="4"/>
  <c r="AA21" i="4"/>
  <c r="AA22" i="4"/>
  <c r="AA24" i="4"/>
  <c r="AA25" i="4"/>
  <c r="AA26" i="4"/>
  <c r="AA28" i="4"/>
  <c r="AA29" i="4"/>
  <c r="AA30" i="4"/>
  <c r="AA32" i="4"/>
  <c r="AA33" i="4"/>
  <c r="AA34" i="4"/>
  <c r="F9" i="4"/>
  <c r="F10" i="4"/>
  <c r="G10" i="4" s="1"/>
  <c r="F11" i="4"/>
  <c r="F12" i="4"/>
  <c r="G12" i="4" s="1"/>
  <c r="H12" i="4" s="1"/>
  <c r="F11" i="7" s="1"/>
  <c r="F13" i="4"/>
  <c r="F14" i="4"/>
  <c r="G14" i="4"/>
  <c r="F15" i="4"/>
  <c r="F16" i="4"/>
  <c r="G16" i="4"/>
  <c r="F17" i="4"/>
  <c r="F18" i="4"/>
  <c r="G18" i="4" s="1"/>
  <c r="F19" i="4"/>
  <c r="F20" i="4"/>
  <c r="G20" i="4" s="1"/>
  <c r="F21" i="4"/>
  <c r="F22" i="4"/>
  <c r="G22" i="4" s="1"/>
  <c r="E21" i="7" s="1"/>
  <c r="F23" i="4"/>
  <c r="F24" i="4"/>
  <c r="D23" i="7" s="1"/>
  <c r="F25" i="4"/>
  <c r="F26" i="4"/>
  <c r="G26" i="4"/>
  <c r="F27" i="4"/>
  <c r="F28" i="4"/>
  <c r="G28" i="4"/>
  <c r="F29" i="4"/>
  <c r="F30" i="4"/>
  <c r="G30" i="4" s="1"/>
  <c r="E29" i="7" s="1"/>
  <c r="F31" i="4"/>
  <c r="F32" i="4"/>
  <c r="D31" i="7" s="1"/>
  <c r="G32" i="4"/>
  <c r="F33" i="4"/>
  <c r="F34" i="4"/>
  <c r="G34" i="4"/>
  <c r="AC75" i="4"/>
  <c r="AA75" i="4"/>
  <c r="F75" i="4"/>
  <c r="AC74" i="4"/>
  <c r="F74" i="4"/>
  <c r="D73" i="7" s="1"/>
  <c r="G74" i="4"/>
  <c r="H74" i="4" s="1"/>
  <c r="F73" i="7" s="1"/>
  <c r="AA73" i="4"/>
  <c r="F73" i="4"/>
  <c r="AC72" i="4"/>
  <c r="AA72" i="4"/>
  <c r="F72" i="4"/>
  <c r="G72" i="4"/>
  <c r="AC71" i="4"/>
  <c r="AA71" i="4"/>
  <c r="F71" i="4"/>
  <c r="AC70" i="4"/>
  <c r="F70" i="4"/>
  <c r="AA69" i="4"/>
  <c r="F69" i="4"/>
  <c r="AC68" i="4"/>
  <c r="AA68" i="4"/>
  <c r="F68" i="4"/>
  <c r="G68" i="4" s="1"/>
  <c r="AC67" i="4"/>
  <c r="AA67" i="4"/>
  <c r="F67" i="4"/>
  <c r="AC66" i="4"/>
  <c r="F66" i="4"/>
  <c r="AA65" i="4"/>
  <c r="F65" i="4"/>
  <c r="AC64" i="4"/>
  <c r="AA64" i="4"/>
  <c r="F64" i="4"/>
  <c r="G64" i="4" s="1"/>
  <c r="AC63" i="4"/>
  <c r="AA63" i="4"/>
  <c r="F63" i="4"/>
  <c r="AC62" i="4"/>
  <c r="F62" i="4"/>
  <c r="G62" i="4"/>
  <c r="AA61" i="4"/>
  <c r="F61" i="4"/>
  <c r="AC60" i="4"/>
  <c r="AA60" i="4"/>
  <c r="F60" i="4"/>
  <c r="G60" i="4" s="1"/>
  <c r="AC59" i="4"/>
  <c r="AA59" i="4"/>
  <c r="F59" i="4"/>
  <c r="AC58" i="4"/>
  <c r="F58" i="4"/>
  <c r="G58" i="4" s="1"/>
  <c r="E57" i="7" s="1"/>
  <c r="AA57" i="4"/>
  <c r="F57" i="4"/>
  <c r="AC56" i="4"/>
  <c r="AA56" i="4"/>
  <c r="F56" i="4"/>
  <c r="AC55" i="4"/>
  <c r="AA55" i="4"/>
  <c r="F55" i="4"/>
  <c r="AC54" i="4"/>
  <c r="F54" i="4"/>
  <c r="AA53" i="4"/>
  <c r="F53" i="4"/>
  <c r="AC52" i="4"/>
  <c r="AA52" i="4"/>
  <c r="F52" i="4"/>
  <c r="G52" i="4"/>
  <c r="AC51" i="4"/>
  <c r="AA51" i="4"/>
  <c r="F51" i="4"/>
  <c r="G51" i="4" s="1"/>
  <c r="AC50" i="4"/>
  <c r="F50" i="4"/>
  <c r="AA49" i="4"/>
  <c r="F49" i="4"/>
  <c r="AC48" i="4"/>
  <c r="AA48" i="4"/>
  <c r="F48" i="4"/>
  <c r="AC47" i="4"/>
  <c r="AA47" i="4"/>
  <c r="F47" i="4"/>
  <c r="G47" i="4"/>
  <c r="E46" i="7" s="1"/>
  <c r="AC46" i="4"/>
  <c r="F46" i="4"/>
  <c r="AA45" i="4"/>
  <c r="F45" i="4"/>
  <c r="AC44" i="4"/>
  <c r="AA44" i="4"/>
  <c r="F44" i="4"/>
  <c r="G44" i="4" s="1"/>
  <c r="AC43" i="4"/>
  <c r="AA43" i="4"/>
  <c r="F43" i="4"/>
  <c r="G43" i="4"/>
  <c r="AC42" i="4"/>
  <c r="F42" i="4"/>
  <c r="D41" i="7" s="1"/>
  <c r="AA41" i="4"/>
  <c r="F41" i="4"/>
  <c r="AC40" i="4"/>
  <c r="AA40" i="4"/>
  <c r="F40" i="4"/>
  <c r="G40" i="4" s="1"/>
  <c r="AC39" i="4"/>
  <c r="AA39" i="4"/>
  <c r="F39" i="4"/>
  <c r="G39" i="4" s="1"/>
  <c r="E38" i="7" s="1"/>
  <c r="AC38" i="4"/>
  <c r="AA38" i="4"/>
  <c r="F38" i="4"/>
  <c r="AA37" i="4"/>
  <c r="F37" i="4"/>
  <c r="AC36" i="4"/>
  <c r="AA36" i="4"/>
  <c r="F36" i="4"/>
  <c r="D35" i="7" s="1"/>
  <c r="AC35" i="4"/>
  <c r="AA35" i="4"/>
  <c r="F35" i="4"/>
  <c r="AC34" i="4"/>
  <c r="G37" i="4"/>
  <c r="D36" i="7"/>
  <c r="G38" i="4"/>
  <c r="D37" i="7"/>
  <c r="D39" i="7"/>
  <c r="G41" i="4"/>
  <c r="E40" i="7" s="1"/>
  <c r="D40" i="7"/>
  <c r="G42" i="4"/>
  <c r="D43" i="7"/>
  <c r="G45" i="4"/>
  <c r="D44" i="7"/>
  <c r="G46" i="4"/>
  <c r="D45" i="7"/>
  <c r="G48" i="4"/>
  <c r="D47" i="7"/>
  <c r="G49" i="4"/>
  <c r="D48" i="7"/>
  <c r="G50" i="4"/>
  <c r="D49" i="7"/>
  <c r="D50" i="7"/>
  <c r="D51" i="7"/>
  <c r="G53" i="4"/>
  <c r="D52" i="7"/>
  <c r="G55" i="4"/>
  <c r="D54" i="7"/>
  <c r="G56" i="4"/>
  <c r="D55" i="7"/>
  <c r="G57" i="4"/>
  <c r="E56" i="7" s="1"/>
  <c r="D56" i="7"/>
  <c r="D57" i="7"/>
  <c r="D59" i="7"/>
  <c r="G61" i="4"/>
  <c r="D60" i="7"/>
  <c r="D61" i="7"/>
  <c r="G63" i="4"/>
  <c r="D62" i="7"/>
  <c r="D63" i="7"/>
  <c r="G65" i="4"/>
  <c r="D64" i="7"/>
  <c r="G66" i="4"/>
  <c r="D65" i="7"/>
  <c r="G67" i="4"/>
  <c r="D66" i="7"/>
  <c r="D67" i="7"/>
  <c r="G70" i="4"/>
  <c r="D69" i="7"/>
  <c r="G71" i="4"/>
  <c r="D70" i="7"/>
  <c r="D71" i="7"/>
  <c r="G73" i="4"/>
  <c r="D72" i="7"/>
  <c r="G75" i="4"/>
  <c r="D74" i="7"/>
  <c r="D33" i="7"/>
  <c r="G33" i="4"/>
  <c r="D32" i="7"/>
  <c r="G31" i="4"/>
  <c r="D30" i="7"/>
  <c r="D29" i="7"/>
  <c r="G29" i="4"/>
  <c r="D28" i="7"/>
  <c r="D27" i="7"/>
  <c r="G27" i="4"/>
  <c r="D26" i="7"/>
  <c r="D25" i="7"/>
  <c r="G25" i="4"/>
  <c r="D24" i="7"/>
  <c r="G23" i="4"/>
  <c r="D22" i="7"/>
  <c r="D21" i="7"/>
  <c r="G21" i="4"/>
  <c r="D20" i="7"/>
  <c r="D19" i="7"/>
  <c r="G19" i="4"/>
  <c r="D18" i="7"/>
  <c r="D17" i="7"/>
  <c r="D15" i="7"/>
  <c r="G15" i="4"/>
  <c r="D14" i="7"/>
  <c r="D13" i="7"/>
  <c r="G13" i="4"/>
  <c r="D12" i="7"/>
  <c r="D11" i="7"/>
  <c r="G11" i="4"/>
  <c r="D10" i="7"/>
  <c r="D9" i="7"/>
  <c r="E10" i="7"/>
  <c r="E11" i="7"/>
  <c r="E14" i="7"/>
  <c r="E18" i="7"/>
  <c r="E22" i="7"/>
  <c r="E26" i="7"/>
  <c r="E27" i="7"/>
  <c r="E30" i="7"/>
  <c r="E74" i="7"/>
  <c r="E73" i="7"/>
  <c r="E70" i="7"/>
  <c r="E69" i="7"/>
  <c r="E66" i="7"/>
  <c r="E65" i="7"/>
  <c r="E62" i="7"/>
  <c r="E61" i="7"/>
  <c r="E55" i="7"/>
  <c r="E54" i="7"/>
  <c r="E48" i="7"/>
  <c r="E47" i="7"/>
  <c r="E45" i="7"/>
  <c r="E44" i="7"/>
  <c r="E42" i="7"/>
  <c r="E41" i="7"/>
  <c r="E37" i="7"/>
  <c r="E36" i="7"/>
  <c r="H33" i="4"/>
  <c r="F32" i="7" s="1"/>
  <c r="E33" i="7"/>
  <c r="H30" i="4"/>
  <c r="F29" i="7"/>
  <c r="E25" i="7"/>
  <c r="E13" i="7"/>
  <c r="H61" i="4"/>
  <c r="F60" i="7"/>
  <c r="E52" i="7"/>
  <c r="E60" i="7"/>
  <c r="E72" i="7"/>
  <c r="E32" i="7"/>
  <c r="E28" i="7"/>
  <c r="E24" i="7"/>
  <c r="E20" i="7"/>
  <c r="E12" i="7"/>
  <c r="D46" i="7"/>
  <c r="D42" i="7"/>
  <c r="AC37" i="4"/>
  <c r="AC41" i="4"/>
  <c r="AA42" i="4"/>
  <c r="AC45" i="4"/>
  <c r="AA46" i="4"/>
  <c r="AC49" i="4"/>
  <c r="AA50" i="4"/>
  <c r="AC53" i="4"/>
  <c r="AA54" i="4"/>
  <c r="AC57" i="4"/>
  <c r="AA58" i="4"/>
  <c r="AC61" i="4"/>
  <c r="AA62" i="4"/>
  <c r="AC65" i="4"/>
  <c r="AA66" i="4"/>
  <c r="AC69" i="4"/>
  <c r="AA70" i="4"/>
  <c r="AC73" i="4"/>
  <c r="AA74" i="4"/>
  <c r="AA31" i="4"/>
  <c r="AA27" i="4"/>
  <c r="AA23" i="4"/>
  <c r="AA19" i="4"/>
  <c r="AA15" i="4"/>
  <c r="AA11" i="4"/>
  <c r="AC32" i="4"/>
  <c r="AC28" i="4"/>
  <c r="AC24" i="4"/>
  <c r="AC20" i="4"/>
  <c r="AC16" i="4"/>
  <c r="AC12" i="4"/>
  <c r="AG72" i="4"/>
  <c r="AG49" i="4"/>
  <c r="G76" i="4"/>
  <c r="H26" i="4" s="1"/>
  <c r="F25" i="7" s="1"/>
  <c r="B75" i="7"/>
  <c r="AG68" i="4"/>
  <c r="AG60" i="4"/>
  <c r="AG35" i="4"/>
  <c r="AD35" i="4"/>
  <c r="AD32" i="4"/>
  <c r="AG59" i="4"/>
  <c r="AD44" i="4"/>
  <c r="G43" i="7" s="1"/>
  <c r="AG44" i="4"/>
  <c r="AI44" i="4" s="1"/>
  <c r="L43" i="7" s="1"/>
  <c r="AG31" i="4"/>
  <c r="AD31" i="4"/>
  <c r="AF31" i="4" s="1"/>
  <c r="I30" i="7" s="1"/>
  <c r="J67" i="7"/>
  <c r="J59" i="7"/>
  <c r="J71" i="7"/>
  <c r="AI72" i="4"/>
  <c r="L71" i="7" s="1"/>
  <c r="AF44" i="4"/>
  <c r="I43" i="7" s="1"/>
  <c r="J58" i="7"/>
  <c r="H76" i="4"/>
  <c r="F75" i="7" s="1"/>
  <c r="H55" i="4"/>
  <c r="F54" i="7"/>
  <c r="E75" i="7"/>
  <c r="H11" i="4"/>
  <c r="F10" i="7" s="1"/>
  <c r="H15" i="4"/>
  <c r="F14" i="7"/>
  <c r="H19" i="4"/>
  <c r="F18" i="7" s="1"/>
  <c r="H23" i="4"/>
  <c r="F22" i="7"/>
  <c r="H27" i="4"/>
  <c r="F26" i="7"/>
  <c r="H31" i="4"/>
  <c r="F30" i="7" s="1"/>
  <c r="H75" i="4"/>
  <c r="F74" i="7" s="1"/>
  <c r="H71" i="4"/>
  <c r="F70" i="7"/>
  <c r="H63" i="4"/>
  <c r="F62" i="7" s="1"/>
  <c r="H49" i="4"/>
  <c r="F48" i="7"/>
  <c r="H45" i="4"/>
  <c r="F44" i="7"/>
  <c r="H41" i="4"/>
  <c r="F40" i="7"/>
  <c r="H37" i="4"/>
  <c r="F36" i="7" s="1"/>
  <c r="H56" i="4"/>
  <c r="F55" i="7"/>
  <c r="H48" i="4"/>
  <c r="F47" i="7" s="1"/>
  <c r="H67" i="4"/>
  <c r="F66" i="7"/>
  <c r="H70" i="4"/>
  <c r="F69" i="7" s="1"/>
  <c r="H43" i="4"/>
  <c r="F42" i="7"/>
  <c r="H58" i="4"/>
  <c r="F57" i="7" s="1"/>
  <c r="H39" i="4"/>
  <c r="F38" i="7" s="1"/>
  <c r="H28" i="4"/>
  <c r="F27" i="7" s="1"/>
  <c r="H66" i="4"/>
  <c r="F65" i="7" s="1"/>
  <c r="H62" i="4"/>
  <c r="F61" i="7" s="1"/>
  <c r="H42" i="4"/>
  <c r="F41" i="7" s="1"/>
  <c r="H46" i="4"/>
  <c r="F45" i="7" s="1"/>
  <c r="H38" i="4"/>
  <c r="F37" i="7"/>
  <c r="H47" i="4"/>
  <c r="F46" i="7" s="1"/>
  <c r="H73" i="4"/>
  <c r="F72" i="7"/>
  <c r="H68" i="4"/>
  <c r="F67" i="7"/>
  <c r="J34" i="7"/>
  <c r="AF18" i="4"/>
  <c r="I17" i="7"/>
  <c r="G17" i="7"/>
  <c r="J30" i="7"/>
  <c r="AI31" i="4"/>
  <c r="L30" i="7"/>
  <c r="J43" i="7"/>
  <c r="J14" i="7" l="1"/>
  <c r="AI15" i="4"/>
  <c r="L14" i="7" s="1"/>
  <c r="S28" i="4"/>
  <c r="AD28" i="4"/>
  <c r="AG28" i="4"/>
  <c r="AF34" i="4"/>
  <c r="I33" i="7" s="1"/>
  <c r="G33" i="7"/>
  <c r="AD69" i="4"/>
  <c r="AG69" i="4"/>
  <c r="AG38" i="4"/>
  <c r="AF41" i="4"/>
  <c r="I40" i="7" s="1"/>
  <c r="G40" i="7"/>
  <c r="AD30" i="4"/>
  <c r="AG30" i="4"/>
  <c r="S30" i="4"/>
  <c r="G50" i="7"/>
  <c r="AF51" i="4"/>
  <c r="I50" i="7" s="1"/>
  <c r="AI25" i="4"/>
  <c r="L24" i="7" s="1"/>
  <c r="J24" i="7"/>
  <c r="G69" i="4"/>
  <c r="D68" i="7"/>
  <c r="S76" i="4"/>
  <c r="S22" i="4"/>
  <c r="S58" i="4"/>
  <c r="S11" i="4"/>
  <c r="S65" i="4"/>
  <c r="S46" i="4"/>
  <c r="S68" i="4"/>
  <c r="S26" i="4"/>
  <c r="S36" i="4"/>
  <c r="S29" i="4"/>
  <c r="S72" i="4"/>
  <c r="S50" i="4"/>
  <c r="S16" i="4"/>
  <c r="S33" i="4"/>
  <c r="S44" i="4"/>
  <c r="S60" i="4"/>
  <c r="S31" i="4"/>
  <c r="S61" i="4"/>
  <c r="AD61" i="4"/>
  <c r="AG61" i="4"/>
  <c r="AD58" i="4"/>
  <c r="X14" i="4"/>
  <c r="U76" i="4"/>
  <c r="X76" i="4" s="1"/>
  <c r="Y57" i="4" s="1"/>
  <c r="AD33" i="4"/>
  <c r="AG33" i="4"/>
  <c r="X21" i="4"/>
  <c r="W76" i="4"/>
  <c r="AD15" i="4"/>
  <c r="S69" i="4"/>
  <c r="AD74" i="4"/>
  <c r="AG74" i="4"/>
  <c r="S74" i="4"/>
  <c r="AD36" i="4"/>
  <c r="AG36" i="4"/>
  <c r="AG23" i="4"/>
  <c r="AD23" i="4"/>
  <c r="AG11" i="4"/>
  <c r="AD11" i="4"/>
  <c r="S9" i="4"/>
  <c r="AD9" i="4"/>
  <c r="AD17" i="4"/>
  <c r="AG17" i="4"/>
  <c r="S17" i="4"/>
  <c r="H65" i="4"/>
  <c r="F64" i="7" s="1"/>
  <c r="E64" i="7"/>
  <c r="S49" i="4"/>
  <c r="S71" i="4"/>
  <c r="AG71" i="4"/>
  <c r="AD54" i="4"/>
  <c r="AG54" i="4"/>
  <c r="AG47" i="4"/>
  <c r="AD47" i="4"/>
  <c r="S47" i="4"/>
  <c r="AG26" i="4"/>
  <c r="AD10" i="4"/>
  <c r="S10" i="4"/>
  <c r="AG10" i="4"/>
  <c r="S64" i="4"/>
  <c r="AD64" i="4"/>
  <c r="AG64" i="4"/>
  <c r="S52" i="4"/>
  <c r="AD52" i="4"/>
  <c r="AG52" i="4"/>
  <c r="AD40" i="4"/>
  <c r="AG40" i="4"/>
  <c r="S40" i="4"/>
  <c r="E31" i="7"/>
  <c r="H32" i="4"/>
  <c r="F31" i="7" s="1"/>
  <c r="S37" i="4"/>
  <c r="AD37" i="4"/>
  <c r="AG37" i="4"/>
  <c r="S19" i="4"/>
  <c r="AG19" i="4"/>
  <c r="AD19" i="4"/>
  <c r="AG46" i="4"/>
  <c r="AD46" i="4"/>
  <c r="S66" i="4"/>
  <c r="H20" i="4"/>
  <c r="F19" i="7" s="1"/>
  <c r="E19" i="7"/>
  <c r="H10" i="4"/>
  <c r="F9" i="7" s="1"/>
  <c r="E9" i="7"/>
  <c r="AD57" i="4"/>
  <c r="AG57" i="4"/>
  <c r="S57" i="4"/>
  <c r="AD50" i="4"/>
  <c r="AG43" i="4"/>
  <c r="AD43" i="4"/>
  <c r="S43" i="4"/>
  <c r="AG22" i="4"/>
  <c r="S15" i="4"/>
  <c r="S75" i="4"/>
  <c r="AG75" i="4"/>
  <c r="S63" i="4"/>
  <c r="AG63" i="4"/>
  <c r="AG51" i="4"/>
  <c r="S51" i="4"/>
  <c r="S39" i="4"/>
  <c r="AG39" i="4"/>
  <c r="AD39" i="4"/>
  <c r="AG27" i="4"/>
  <c r="AD27" i="4"/>
  <c r="G54" i="4"/>
  <c r="D53" i="7"/>
  <c r="G9" i="4"/>
  <c r="D8" i="7"/>
  <c r="AD73" i="4"/>
  <c r="S73" i="4"/>
  <c r="AG73" i="4"/>
  <c r="AD70" i="4"/>
  <c r="AG70" i="4"/>
  <c r="S70" i="4"/>
  <c r="G59" i="7"/>
  <c r="AF60" i="4"/>
  <c r="I59" i="7" s="1"/>
  <c r="AG18" i="4"/>
  <c r="AG55" i="4"/>
  <c r="G35" i="4"/>
  <c r="D34" i="7"/>
  <c r="S54" i="4"/>
  <c r="G59" i="4"/>
  <c r="D58" i="7"/>
  <c r="E17" i="7"/>
  <c r="H18" i="4"/>
  <c r="F17" i="7" s="1"/>
  <c r="S34" i="4"/>
  <c r="S67" i="4"/>
  <c r="AG67" i="4"/>
  <c r="S53" i="4"/>
  <c r="AD53" i="4"/>
  <c r="AG53" i="4"/>
  <c r="AG32" i="4"/>
  <c r="S32" i="4"/>
  <c r="AF29" i="4"/>
  <c r="I28" i="7" s="1"/>
  <c r="G28" i="7"/>
  <c r="S14" i="4"/>
  <c r="AD16" i="4"/>
  <c r="AG16" i="4"/>
  <c r="AI59" i="4"/>
  <c r="L58" i="7" s="1"/>
  <c r="S35" i="4"/>
  <c r="S59" i="4"/>
  <c r="G17" i="4"/>
  <c r="D16" i="7"/>
  <c r="AD63" i="4"/>
  <c r="S42" i="4"/>
  <c r="AD42" i="4"/>
  <c r="AG42" i="4"/>
  <c r="AG9" i="4"/>
  <c r="S12" i="4"/>
  <c r="AD12" i="4"/>
  <c r="AG12" i="4"/>
  <c r="H57" i="4"/>
  <c r="F56" i="7" s="1"/>
  <c r="AF32" i="4"/>
  <c r="I31" i="7" s="1"/>
  <c r="G31" i="7"/>
  <c r="J48" i="7"/>
  <c r="AI49" i="4"/>
  <c r="L48" i="7" s="1"/>
  <c r="H51" i="4"/>
  <c r="F50" i="7" s="1"/>
  <c r="E50" i="7"/>
  <c r="E15" i="7"/>
  <c r="H16" i="4"/>
  <c r="F15" i="7" s="1"/>
  <c r="S18" i="4"/>
  <c r="AF59" i="4"/>
  <c r="I58" i="7" s="1"/>
  <c r="G58" i="7"/>
  <c r="AD56" i="4"/>
  <c r="S56" i="4"/>
  <c r="AG56" i="4"/>
  <c r="AD49" i="4"/>
  <c r="S25" i="4"/>
  <c r="AD25" i="4"/>
  <c r="S21" i="4"/>
  <c r="AG21" i="4"/>
  <c r="AD20" i="4"/>
  <c r="AG20" i="4"/>
  <c r="AF35" i="4"/>
  <c r="I34" i="7" s="1"/>
  <c r="G34" i="7"/>
  <c r="H72" i="4"/>
  <c r="F71" i="7" s="1"/>
  <c r="E71" i="7"/>
  <c r="G71" i="7"/>
  <c r="AF72" i="4"/>
  <c r="I71" i="7" s="1"/>
  <c r="AD66" i="4"/>
  <c r="AG66" i="4"/>
  <c r="AD45" i="4"/>
  <c r="AG45" i="4"/>
  <c r="S45" i="4"/>
  <c r="S38" i="4"/>
  <c r="AD38" i="4"/>
  <c r="AD13" i="4"/>
  <c r="S13" i="4"/>
  <c r="AG13" i="4"/>
  <c r="H22" i="4"/>
  <c r="F21" i="7" s="1"/>
  <c r="AD22" i="4"/>
  <c r="S23" i="4"/>
  <c r="H40" i="4"/>
  <c r="F39" i="7" s="1"/>
  <c r="E39" i="7"/>
  <c r="E43" i="7"/>
  <c r="H44" i="4"/>
  <c r="F43" i="7" s="1"/>
  <c r="E59" i="7"/>
  <c r="H60" i="4"/>
  <c r="F59" i="7" s="1"/>
  <c r="AI60" i="4"/>
  <c r="L59" i="7" s="1"/>
  <c r="H64" i="4"/>
  <c r="F63" i="7" s="1"/>
  <c r="E63" i="7"/>
  <c r="E67" i="7"/>
  <c r="AI68" i="4"/>
  <c r="L67" i="7" s="1"/>
  <c r="AD75" i="4"/>
  <c r="AD62" i="4"/>
  <c r="AG62" i="4"/>
  <c r="S62" i="4"/>
  <c r="AD55" i="4"/>
  <c r="S48" i="4"/>
  <c r="AD48" i="4"/>
  <c r="AG48" i="4"/>
  <c r="AD26" i="4"/>
  <c r="S27" i="4"/>
  <c r="E49" i="7"/>
  <c r="H50" i="4"/>
  <c r="F49" i="7" s="1"/>
  <c r="E51" i="7"/>
  <c r="H52" i="4"/>
  <c r="F51" i="7" s="1"/>
  <c r="G24" i="4"/>
  <c r="G67" i="7"/>
  <c r="AF68" i="4"/>
  <c r="I67" i="7" s="1"/>
  <c r="AD65" i="4"/>
  <c r="AG65" i="4"/>
  <c r="AG41" i="4"/>
  <c r="S41" i="4"/>
  <c r="AG34" i="4"/>
  <c r="S24" i="4"/>
  <c r="AD24" i="4"/>
  <c r="AG24" i="4"/>
  <c r="H25" i="4"/>
  <c r="F24" i="7" s="1"/>
  <c r="H53" i="4"/>
  <c r="F52" i="7" s="1"/>
  <c r="H29" i="4"/>
  <c r="F28" i="7" s="1"/>
  <c r="H14" i="4"/>
  <c r="F13" i="7" s="1"/>
  <c r="D38" i="7"/>
  <c r="AG29" i="4"/>
  <c r="H34" i="4"/>
  <c r="F33" i="7" s="1"/>
  <c r="H21" i="4"/>
  <c r="F20" i="7" s="1"/>
  <c r="G36" i="4"/>
  <c r="L76" i="4"/>
  <c r="AG58" i="4"/>
  <c r="AG50" i="4"/>
  <c r="G30" i="7"/>
  <c r="H13" i="4"/>
  <c r="F12" i="7" s="1"/>
  <c r="AF22" i="4" l="1"/>
  <c r="I21" i="7" s="1"/>
  <c r="G21" i="7"/>
  <c r="AF70" i="4"/>
  <c r="I69" i="7" s="1"/>
  <c r="G69" i="7"/>
  <c r="AE70" i="4"/>
  <c r="H69" i="7" s="1"/>
  <c r="AF40" i="4"/>
  <c r="I39" i="7" s="1"/>
  <c r="G39" i="7"/>
  <c r="AG76" i="4"/>
  <c r="AH65" i="4" s="1"/>
  <c r="K64" i="7" s="1"/>
  <c r="AH34" i="4"/>
  <c r="K33" i="7" s="1"/>
  <c r="AI34" i="4"/>
  <c r="L33" i="7" s="1"/>
  <c r="J33" i="7"/>
  <c r="AF75" i="4"/>
  <c r="I74" i="7" s="1"/>
  <c r="G74" i="7"/>
  <c r="AE75" i="4"/>
  <c r="H74" i="7" s="1"/>
  <c r="AF45" i="4"/>
  <c r="I44" i="7" s="1"/>
  <c r="G44" i="7"/>
  <c r="J19" i="7"/>
  <c r="AI20" i="4"/>
  <c r="L19" i="7" s="1"/>
  <c r="AH20" i="4"/>
  <c r="K19" i="7" s="1"/>
  <c r="Y63" i="4"/>
  <c r="E58" i="7"/>
  <c r="H59" i="4"/>
  <c r="F58" i="7" s="1"/>
  <c r="AI70" i="4"/>
  <c r="L69" i="7" s="1"/>
  <c r="J69" i="7"/>
  <c r="AF39" i="4"/>
  <c r="I38" i="7" s="1"/>
  <c r="G38" i="7"/>
  <c r="G42" i="7"/>
  <c r="AF43" i="4"/>
  <c r="I42" i="7" s="1"/>
  <c r="AE43" i="4"/>
  <c r="H42" i="7" s="1"/>
  <c r="AF46" i="4"/>
  <c r="I45" i="7" s="1"/>
  <c r="G45" i="7"/>
  <c r="J39" i="7"/>
  <c r="AI40" i="4"/>
  <c r="L39" i="7" s="1"/>
  <c r="J16" i="7"/>
  <c r="AI17" i="4"/>
  <c r="L16" i="7" s="1"/>
  <c r="G68" i="7"/>
  <c r="AF69" i="4"/>
  <c r="I68" i="7" s="1"/>
  <c r="Y20" i="4"/>
  <c r="Y71" i="4"/>
  <c r="Y56" i="4"/>
  <c r="Y68" i="4"/>
  <c r="Y48" i="4"/>
  <c r="Y12" i="4"/>
  <c r="Y24" i="4"/>
  <c r="Y60" i="4"/>
  <c r="Y43" i="4"/>
  <c r="Y41" i="4"/>
  <c r="Y13" i="4"/>
  <c r="Y76" i="4"/>
  <c r="Y64" i="4"/>
  <c r="Y47" i="4"/>
  <c r="Y28" i="4"/>
  <c r="Y72" i="4"/>
  <c r="Y52" i="4"/>
  <c r="Y67" i="4"/>
  <c r="Y17" i="4"/>
  <c r="Y29" i="4"/>
  <c r="Y54" i="4"/>
  <c r="Y40" i="4"/>
  <c r="Y35" i="4"/>
  <c r="Y19" i="4"/>
  <c r="Y44" i="4"/>
  <c r="Y30" i="4"/>
  <c r="Y31" i="4"/>
  <c r="Y66" i="4"/>
  <c r="Y49" i="4"/>
  <c r="Y42" i="4"/>
  <c r="Y18" i="4"/>
  <c r="Y37" i="4"/>
  <c r="Y9" i="4"/>
  <c r="AF26" i="4"/>
  <c r="I25" i="7" s="1"/>
  <c r="G25" i="7"/>
  <c r="AE26" i="4"/>
  <c r="H25" i="7" s="1"/>
  <c r="AF66" i="4"/>
  <c r="I65" i="7" s="1"/>
  <c r="G65" i="7"/>
  <c r="AI21" i="4"/>
  <c r="L20" i="7" s="1"/>
  <c r="J20" i="7"/>
  <c r="J52" i="7"/>
  <c r="AI53" i="4"/>
  <c r="L52" i="7" s="1"/>
  <c r="E34" i="7"/>
  <c r="AI35" i="4"/>
  <c r="L34" i="7" s="1"/>
  <c r="H35" i="4"/>
  <c r="F34" i="7" s="1"/>
  <c r="AF19" i="4"/>
  <c r="I18" i="7" s="1"/>
  <c r="G18" i="7"/>
  <c r="G51" i="7"/>
  <c r="AF52" i="4"/>
  <c r="I51" i="7" s="1"/>
  <c r="AE52" i="4"/>
  <c r="H51" i="7" s="1"/>
  <c r="AI54" i="4"/>
  <c r="L53" i="7" s="1"/>
  <c r="J53" i="7"/>
  <c r="Y26" i="4"/>
  <c r="J29" i="7"/>
  <c r="AH30" i="4"/>
  <c r="K29" i="7" s="1"/>
  <c r="AI30" i="4"/>
  <c r="L29" i="7" s="1"/>
  <c r="Y59" i="4"/>
  <c r="AF17" i="4"/>
  <c r="I16" i="7" s="1"/>
  <c r="G16" i="7"/>
  <c r="AI66" i="4"/>
  <c r="L65" i="7" s="1"/>
  <c r="J65" i="7"/>
  <c r="AH66" i="4"/>
  <c r="K65" i="7" s="1"/>
  <c r="AF74" i="4"/>
  <c r="I73" i="7" s="1"/>
  <c r="G73" i="7"/>
  <c r="J64" i="7"/>
  <c r="AI65" i="4"/>
  <c r="L64" i="7" s="1"/>
  <c r="Y58" i="4"/>
  <c r="Y22" i="4"/>
  <c r="J8" i="7"/>
  <c r="AI9" i="4"/>
  <c r="L8" i="7" s="1"/>
  <c r="Y39" i="4"/>
  <c r="AF53" i="4"/>
  <c r="I52" i="7" s="1"/>
  <c r="G52" i="7"/>
  <c r="J54" i="7"/>
  <c r="AH55" i="4"/>
  <c r="K54" i="7" s="1"/>
  <c r="AI55" i="4"/>
  <c r="L54" i="7" s="1"/>
  <c r="AF73" i="4"/>
  <c r="I72" i="7" s="1"/>
  <c r="G72" i="7"/>
  <c r="J50" i="7"/>
  <c r="AI51" i="4"/>
  <c r="L50" i="7" s="1"/>
  <c r="J56" i="7"/>
  <c r="AI57" i="4"/>
  <c r="L56" i="7" s="1"/>
  <c r="J18" i="7"/>
  <c r="AH19" i="4"/>
  <c r="K18" i="7" s="1"/>
  <c r="AI19" i="4"/>
  <c r="L18" i="7" s="1"/>
  <c r="AF54" i="4"/>
  <c r="I53" i="7" s="1"/>
  <c r="G53" i="7"/>
  <c r="Y11" i="4"/>
  <c r="AF15" i="4"/>
  <c r="I14" i="7" s="1"/>
  <c r="AE15" i="4"/>
  <c r="H14" i="7" s="1"/>
  <c r="G14" i="7"/>
  <c r="Y50" i="4"/>
  <c r="AD76" i="4"/>
  <c r="AF30" i="4"/>
  <c r="I29" i="7" s="1"/>
  <c r="G29" i="7"/>
  <c r="AE30" i="4"/>
  <c r="H29" i="7" s="1"/>
  <c r="J27" i="7"/>
  <c r="AI28" i="4"/>
  <c r="L27" i="7" s="1"/>
  <c r="AI41" i="4"/>
  <c r="L40" i="7" s="1"/>
  <c r="J40" i="7"/>
  <c r="AH41" i="4"/>
  <c r="K40" i="7" s="1"/>
  <c r="Y14" i="4"/>
  <c r="AF65" i="4"/>
  <c r="I64" i="7" s="1"/>
  <c r="G64" i="7"/>
  <c r="AH48" i="4"/>
  <c r="K47" i="7" s="1"/>
  <c r="AI48" i="4"/>
  <c r="L47" i="7" s="1"/>
  <c r="J47" i="7"/>
  <c r="AI13" i="4"/>
  <c r="L12" i="7" s="1"/>
  <c r="J12" i="7"/>
  <c r="AF25" i="4"/>
  <c r="I24" i="7" s="1"/>
  <c r="G24" i="7"/>
  <c r="AE25" i="4"/>
  <c r="H24" i="7" s="1"/>
  <c r="Y25" i="4"/>
  <c r="Y16" i="4"/>
  <c r="Y34" i="4"/>
  <c r="J62" i="7"/>
  <c r="AI63" i="4"/>
  <c r="L62" i="7" s="1"/>
  <c r="G56" i="7"/>
  <c r="AF57" i="4"/>
  <c r="I56" i="7" s="1"/>
  <c r="J63" i="7"/>
  <c r="AH64" i="4"/>
  <c r="K63" i="7" s="1"/>
  <c r="AI64" i="4"/>
  <c r="L63" i="7" s="1"/>
  <c r="J70" i="7"/>
  <c r="AI71" i="4"/>
  <c r="L70" i="7" s="1"/>
  <c r="AF11" i="4"/>
  <c r="I10" i="7" s="1"/>
  <c r="G10" i="7"/>
  <c r="Y51" i="4"/>
  <c r="Y62" i="4"/>
  <c r="AF28" i="4"/>
  <c r="I27" i="7" s="1"/>
  <c r="G27" i="7"/>
  <c r="AE28" i="4"/>
  <c r="H27" i="7" s="1"/>
  <c r="J11" i="7"/>
  <c r="AI12" i="4"/>
  <c r="L11" i="7" s="1"/>
  <c r="AH29" i="4"/>
  <c r="K28" i="7" s="1"/>
  <c r="J28" i="7"/>
  <c r="AI29" i="4"/>
  <c r="L28" i="7" s="1"/>
  <c r="Y65" i="4"/>
  <c r="AF48" i="4"/>
  <c r="I47" i="7" s="1"/>
  <c r="G47" i="7"/>
  <c r="AE48" i="4"/>
  <c r="H47" i="7" s="1"/>
  <c r="AI42" i="4"/>
  <c r="L41" i="7" s="1"/>
  <c r="AH42" i="4"/>
  <c r="K41" i="7" s="1"/>
  <c r="J41" i="7"/>
  <c r="J15" i="7"/>
  <c r="AI16" i="4"/>
  <c r="L15" i="7" s="1"/>
  <c r="J66" i="7"/>
  <c r="AI67" i="4"/>
  <c r="L66" i="7" s="1"/>
  <c r="J17" i="7"/>
  <c r="AI18" i="4"/>
  <c r="L17" i="7" s="1"/>
  <c r="E8" i="7"/>
  <c r="H9" i="4"/>
  <c r="F8" i="7" s="1"/>
  <c r="Y73" i="4"/>
  <c r="AI37" i="4"/>
  <c r="L36" i="7" s="1"/>
  <c r="J36" i="7"/>
  <c r="AH37" i="4"/>
  <c r="K36" i="7" s="1"/>
  <c r="G63" i="7"/>
  <c r="AF64" i="4"/>
  <c r="I63" i="7" s="1"/>
  <c r="AI11" i="4"/>
  <c r="L10" i="7" s="1"/>
  <c r="J10" i="7"/>
  <c r="AH11" i="4"/>
  <c r="K10" i="7" s="1"/>
  <c r="Y74" i="4"/>
  <c r="J42" i="7"/>
  <c r="AI43" i="4"/>
  <c r="L42" i="7" s="1"/>
  <c r="Y46" i="4"/>
  <c r="J46" i="7"/>
  <c r="AH47" i="4"/>
  <c r="K46" i="7" s="1"/>
  <c r="AI47" i="4"/>
  <c r="L46" i="7" s="1"/>
  <c r="AF42" i="4"/>
  <c r="I41" i="7" s="1"/>
  <c r="G41" i="7"/>
  <c r="AH75" i="4"/>
  <c r="K74" i="7" s="1"/>
  <c r="AI75" i="4"/>
  <c r="L74" i="7" s="1"/>
  <c r="J74" i="7"/>
  <c r="AF37" i="4"/>
  <c r="I36" i="7" s="1"/>
  <c r="G36" i="7"/>
  <c r="AE37" i="4"/>
  <c r="H36" i="7" s="1"/>
  <c r="Y21" i="4"/>
  <c r="AD21" i="4"/>
  <c r="Y23" i="4"/>
  <c r="AI50" i="4"/>
  <c r="L49" i="7" s="1"/>
  <c r="J49" i="7"/>
  <c r="Y10" i="4"/>
  <c r="AF55" i="4"/>
  <c r="I54" i="7" s="1"/>
  <c r="AE55" i="4"/>
  <c r="H54" i="7" s="1"/>
  <c r="G54" i="7"/>
  <c r="AF38" i="4"/>
  <c r="I37" i="7" s="1"/>
  <c r="G37" i="7"/>
  <c r="AE38" i="4"/>
  <c r="H37" i="7" s="1"/>
  <c r="J55" i="7"/>
  <c r="AI56" i="4"/>
  <c r="L55" i="7" s="1"/>
  <c r="Y53" i="4"/>
  <c r="E53" i="7"/>
  <c r="H54" i="4"/>
  <c r="F53" i="7" s="1"/>
  <c r="J9" i="7"/>
  <c r="AI10" i="4"/>
  <c r="L9" i="7" s="1"/>
  <c r="AI23" i="4"/>
  <c r="L22" i="7" s="1"/>
  <c r="J22" i="7"/>
  <c r="AH23" i="4"/>
  <c r="K22" i="7" s="1"/>
  <c r="AH33" i="4"/>
  <c r="K32" i="7" s="1"/>
  <c r="AI33" i="4"/>
  <c r="L32" i="7" s="1"/>
  <c r="J32" i="7"/>
  <c r="AF58" i="4"/>
  <c r="I57" i="7" s="1"/>
  <c r="G57" i="7"/>
  <c r="AE58" i="4"/>
  <c r="H57" i="7" s="1"/>
  <c r="AI38" i="4"/>
  <c r="L37" i="7" s="1"/>
  <c r="AH38" i="4"/>
  <c r="K37" i="7" s="1"/>
  <c r="J37" i="7"/>
  <c r="AI74" i="4"/>
  <c r="L73" i="7" s="1"/>
  <c r="J73" i="7"/>
  <c r="AH74" i="4"/>
  <c r="K73" i="7" s="1"/>
  <c r="AI73" i="4"/>
  <c r="L72" i="7" s="1"/>
  <c r="J72" i="7"/>
  <c r="AF23" i="4"/>
  <c r="I22" i="7" s="1"/>
  <c r="G22" i="7"/>
  <c r="AE23" i="4"/>
  <c r="H22" i="7" s="1"/>
  <c r="E23" i="7"/>
  <c r="H24" i="4"/>
  <c r="F23" i="7" s="1"/>
  <c r="G62" i="7"/>
  <c r="AE63" i="4"/>
  <c r="H62" i="7" s="1"/>
  <c r="AF63" i="4"/>
  <c r="I62" i="7" s="1"/>
  <c r="AG14" i="4"/>
  <c r="Y15" i="4"/>
  <c r="J35" i="7"/>
  <c r="AI36" i="4"/>
  <c r="L35" i="7" s="1"/>
  <c r="AF33" i="4"/>
  <c r="I32" i="7" s="1"/>
  <c r="G32" i="7"/>
  <c r="AE33" i="4"/>
  <c r="H32" i="7" s="1"/>
  <c r="J60" i="7"/>
  <c r="AI61" i="4"/>
  <c r="L60" i="7" s="1"/>
  <c r="Y38" i="4"/>
  <c r="AH46" i="4"/>
  <c r="K45" i="7" s="1"/>
  <c r="AI46" i="4"/>
  <c r="L45" i="7" s="1"/>
  <c r="J45" i="7"/>
  <c r="J31" i="7"/>
  <c r="AI32" i="4"/>
  <c r="L31" i="7" s="1"/>
  <c r="J51" i="7"/>
  <c r="AI52" i="4"/>
  <c r="L51" i="7" s="1"/>
  <c r="G8" i="7"/>
  <c r="AF9" i="4"/>
  <c r="I8" i="7" s="1"/>
  <c r="AE9" i="4"/>
  <c r="H8" i="7" s="1"/>
  <c r="Y55" i="4"/>
  <c r="G12" i="7"/>
  <c r="AF13" i="4"/>
  <c r="I12" i="7" s="1"/>
  <c r="AE49" i="4"/>
  <c r="H48" i="7" s="1"/>
  <c r="AF49" i="4"/>
  <c r="I48" i="7" s="1"/>
  <c r="G48" i="7"/>
  <c r="G15" i="7"/>
  <c r="AF16" i="4"/>
  <c r="I15" i="7" s="1"/>
  <c r="AE16" i="4"/>
  <c r="H15" i="7" s="1"/>
  <c r="Y32" i="4"/>
  <c r="E68" i="7"/>
  <c r="H69" i="4"/>
  <c r="F68" i="7" s="1"/>
  <c r="AH24" i="4"/>
  <c r="K23" i="7" s="1"/>
  <c r="J23" i="7"/>
  <c r="AI24" i="4"/>
  <c r="L23" i="7" s="1"/>
  <c r="G23" i="7"/>
  <c r="AF24" i="4"/>
  <c r="I23" i="7" s="1"/>
  <c r="AE24" i="4"/>
  <c r="H23" i="7" s="1"/>
  <c r="J61" i="7"/>
  <c r="AI62" i="4"/>
  <c r="L61" i="7" s="1"/>
  <c r="G55" i="7"/>
  <c r="AF56" i="4"/>
  <c r="I55" i="7" s="1"/>
  <c r="AE56" i="4"/>
  <c r="H55" i="7" s="1"/>
  <c r="AD14" i="4"/>
  <c r="G26" i="7"/>
  <c r="AF27" i="4"/>
  <c r="I26" i="7" s="1"/>
  <c r="AI22" i="4"/>
  <c r="L21" i="7" s="1"/>
  <c r="J21" i="7"/>
  <c r="AF10" i="4"/>
  <c r="I9" i="7" s="1"/>
  <c r="G9" i="7"/>
  <c r="AE10" i="4"/>
  <c r="H9" i="7" s="1"/>
  <c r="Y27" i="4"/>
  <c r="AF36" i="4"/>
  <c r="I35" i="7" s="1"/>
  <c r="G35" i="7"/>
  <c r="AE36" i="4"/>
  <c r="H35" i="7" s="1"/>
  <c r="Y33" i="4"/>
  <c r="AF61" i="4"/>
  <c r="I60" i="7" s="1"/>
  <c r="G60" i="7"/>
  <c r="AE61" i="4"/>
  <c r="H60" i="7" s="1"/>
  <c r="Y69" i="4"/>
  <c r="Y61" i="4"/>
  <c r="G19" i="7"/>
  <c r="AF20" i="4"/>
  <c r="I19" i="7" s="1"/>
  <c r="AE20" i="4"/>
  <c r="H19" i="7" s="1"/>
  <c r="AI39" i="4"/>
  <c r="L38" i="7" s="1"/>
  <c r="J38" i="7"/>
  <c r="G46" i="7"/>
  <c r="AF47" i="4"/>
  <c r="I46" i="7" s="1"/>
  <c r="AE47" i="4"/>
  <c r="H46" i="7" s="1"/>
  <c r="G11" i="7"/>
  <c r="AF12" i="4"/>
  <c r="I11" i="7" s="1"/>
  <c r="AE12" i="4"/>
  <c r="H11" i="7" s="1"/>
  <c r="AF50" i="4"/>
  <c r="I49" i="7" s="1"/>
  <c r="G49" i="7"/>
  <c r="AE50" i="4"/>
  <c r="H49" i="7" s="1"/>
  <c r="AH58" i="4"/>
  <c r="K57" i="7" s="1"/>
  <c r="AI58" i="4"/>
  <c r="L57" i="7" s="1"/>
  <c r="J57" i="7"/>
  <c r="H36" i="4"/>
  <c r="F35" i="7" s="1"/>
  <c r="E35" i="7"/>
  <c r="G61" i="7"/>
  <c r="AF62" i="4"/>
  <c r="I61" i="7" s="1"/>
  <c r="AE62" i="4"/>
  <c r="H61" i="7" s="1"/>
  <c r="AH45" i="4"/>
  <c r="K44" i="7" s="1"/>
  <c r="J44" i="7"/>
  <c r="AI45" i="4"/>
  <c r="L44" i="7" s="1"/>
  <c r="Y70" i="4"/>
  <c r="E16" i="7"/>
  <c r="H17" i="4"/>
  <c r="F16" i="7" s="1"/>
  <c r="J26" i="7"/>
  <c r="AI27" i="4"/>
  <c r="L26" i="7" s="1"/>
  <c r="J25" i="7"/>
  <c r="AI26" i="4"/>
  <c r="L25" i="7" s="1"/>
  <c r="Y36" i="4"/>
  <c r="Y45" i="4"/>
  <c r="AI69" i="4"/>
  <c r="L68" i="7" s="1"/>
  <c r="J68" i="7"/>
  <c r="Y75" i="4"/>
  <c r="AH39" i="4" l="1"/>
  <c r="K38" i="7" s="1"/>
  <c r="AH73" i="4"/>
  <c r="K72" i="7" s="1"/>
  <c r="AH56" i="4"/>
  <c r="K55" i="7" s="1"/>
  <c r="AH67" i="4"/>
  <c r="K66" i="7" s="1"/>
  <c r="AH63" i="4"/>
  <c r="K62" i="7" s="1"/>
  <c r="AI14" i="4"/>
  <c r="L13" i="7" s="1"/>
  <c r="J13" i="7"/>
  <c r="AH14" i="4"/>
  <c r="K13" i="7" s="1"/>
  <c r="J75" i="7"/>
  <c r="AH76" i="4"/>
  <c r="K75" i="7" s="1"/>
  <c r="AH60" i="4"/>
  <c r="K59" i="7" s="1"/>
  <c r="AH68" i="4"/>
  <c r="K67" i="7" s="1"/>
  <c r="AH72" i="4"/>
  <c r="K71" i="7" s="1"/>
  <c r="AH31" i="4"/>
  <c r="K30" i="7" s="1"/>
  <c r="AH35" i="4"/>
  <c r="K34" i="7" s="1"/>
  <c r="AH44" i="4"/>
  <c r="K43" i="7" s="1"/>
  <c r="AI76" i="4"/>
  <c r="L75" i="7" s="1"/>
  <c r="AH59" i="4"/>
  <c r="K58" i="7" s="1"/>
  <c r="AH25" i="4"/>
  <c r="K24" i="7" s="1"/>
  <c r="AH49" i="4"/>
  <c r="K48" i="7" s="1"/>
  <c r="AH15" i="4"/>
  <c r="K14" i="7" s="1"/>
  <c r="AH16" i="4"/>
  <c r="K15" i="7" s="1"/>
  <c r="AH71" i="4"/>
  <c r="K70" i="7" s="1"/>
  <c r="AE31" i="4"/>
  <c r="H30" i="7" s="1"/>
  <c r="AE67" i="4"/>
  <c r="H66" i="7" s="1"/>
  <c r="AF76" i="4"/>
  <c r="I75" i="7" s="1"/>
  <c r="AE76" i="4"/>
  <c r="H75" i="7" s="1"/>
  <c r="AE59" i="4"/>
  <c r="H58" i="7" s="1"/>
  <c r="AE44" i="4"/>
  <c r="H43" i="7" s="1"/>
  <c r="AE72" i="4"/>
  <c r="H71" i="7" s="1"/>
  <c r="G75" i="7"/>
  <c r="AE18" i="4"/>
  <c r="H17" i="7" s="1"/>
  <c r="AE68" i="4"/>
  <c r="H67" i="7" s="1"/>
  <c r="AE60" i="4"/>
  <c r="H59" i="7" s="1"/>
  <c r="AE29" i="4"/>
  <c r="H28" i="7" s="1"/>
  <c r="AE71" i="4"/>
  <c r="H70" i="7" s="1"/>
  <c r="AE51" i="4"/>
  <c r="H50" i="7" s="1"/>
  <c r="AE32" i="4"/>
  <c r="H31" i="7" s="1"/>
  <c r="AE34" i="4"/>
  <c r="H33" i="7" s="1"/>
  <c r="AE35" i="4"/>
  <c r="H34" i="7" s="1"/>
  <c r="AE41" i="4"/>
  <c r="H40" i="7" s="1"/>
  <c r="AE40" i="4"/>
  <c r="H39" i="7" s="1"/>
  <c r="AH69" i="4"/>
  <c r="K68" i="7" s="1"/>
  <c r="AE65" i="4"/>
  <c r="H64" i="7" s="1"/>
  <c r="AE53" i="4"/>
  <c r="H52" i="7" s="1"/>
  <c r="AE74" i="4"/>
  <c r="H73" i="7" s="1"/>
  <c r="AE69" i="4"/>
  <c r="H68" i="7" s="1"/>
  <c r="AF21" i="4"/>
  <c r="I20" i="7" s="1"/>
  <c r="G20" i="7"/>
  <c r="AE21" i="4"/>
  <c r="H20" i="7" s="1"/>
  <c r="AH61" i="4"/>
  <c r="K60" i="7" s="1"/>
  <c r="AH10" i="4"/>
  <c r="K9" i="7" s="1"/>
  <c r="AH43" i="4"/>
  <c r="K42" i="7" s="1"/>
  <c r="AH12" i="4"/>
  <c r="K11" i="7" s="1"/>
  <c r="AH57" i="4"/>
  <c r="K56" i="7" s="1"/>
  <c r="AH54" i="4"/>
  <c r="K53" i="7" s="1"/>
  <c r="AH53" i="4"/>
  <c r="K52" i="7" s="1"/>
  <c r="AH17" i="4"/>
  <c r="K16" i="7" s="1"/>
  <c r="AE45" i="4"/>
  <c r="H44" i="7" s="1"/>
  <c r="AH26" i="4"/>
  <c r="K25" i="7" s="1"/>
  <c r="AH62" i="4"/>
  <c r="K61" i="7" s="1"/>
  <c r="AH52" i="4"/>
  <c r="K51" i="7" s="1"/>
  <c r="AH51" i="4"/>
  <c r="K50" i="7" s="1"/>
  <c r="AH9" i="4"/>
  <c r="K8" i="7" s="1"/>
  <c r="AE39" i="4"/>
  <c r="H38" i="7" s="1"/>
  <c r="AH22" i="4"/>
  <c r="K21" i="7" s="1"/>
  <c r="AH18" i="4"/>
  <c r="K17" i="7" s="1"/>
  <c r="AE57" i="4"/>
  <c r="H56" i="7" s="1"/>
  <c r="AH13" i="4"/>
  <c r="K12" i="7" s="1"/>
  <c r="AH28" i="4"/>
  <c r="K27" i="7" s="1"/>
  <c r="AE54" i="4"/>
  <c r="H53" i="7" s="1"/>
  <c r="AE73" i="4"/>
  <c r="H72" i="7" s="1"/>
  <c r="AH40" i="4"/>
  <c r="K39" i="7" s="1"/>
  <c r="AH70" i="4"/>
  <c r="K69" i="7" s="1"/>
  <c r="AE22" i="4"/>
  <c r="H21" i="7" s="1"/>
  <c r="AE14" i="4"/>
  <c r="H13" i="7" s="1"/>
  <c r="AF14" i="4"/>
  <c r="I13" i="7" s="1"/>
  <c r="G13" i="7"/>
  <c r="AH32" i="4"/>
  <c r="K31" i="7" s="1"/>
  <c r="AH50" i="4"/>
  <c r="K49" i="7" s="1"/>
  <c r="AE17" i="4"/>
  <c r="H16" i="7" s="1"/>
  <c r="AH21" i="4"/>
  <c r="K20" i="7" s="1"/>
  <c r="AH27" i="4"/>
  <c r="K26" i="7" s="1"/>
  <c r="AE27" i="4"/>
  <c r="H26" i="7" s="1"/>
  <c r="AE13" i="4"/>
  <c r="H12" i="7" s="1"/>
  <c r="AH36" i="4"/>
  <c r="K35" i="7" s="1"/>
  <c r="AE42" i="4"/>
  <c r="H41" i="7" s="1"/>
  <c r="AE64" i="4"/>
  <c r="H63" i="7" s="1"/>
  <c r="AE11" i="4"/>
  <c r="H10" i="7" s="1"/>
  <c r="AE19" i="4"/>
  <c r="H18" i="7" s="1"/>
  <c r="AE66" i="4"/>
  <c r="H65" i="7" s="1"/>
  <c r="AE46" i="4"/>
  <c r="H45"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2012 Half-cent Sales Tax (Form 5)
DOR website
Taxes: Tax Collections and Distributions
http://dor.myflorida.com/dor/taxes/distributions.html</t>
        </r>
      </text>
    </comment>
    <comment ref="T3" authorId="1" shapeId="0">
      <text>
        <r>
          <rPr>
            <sz val="8"/>
            <color indexed="81"/>
            <rFont val="Tahoma"/>
            <family val="2"/>
          </rPr>
          <t>FY 2012 State Revenue Sharing (Form 6)
DOR website
Taxes: Tax Collections and Distributions
http://dor.myflorida.com/dor/taxes/distributions.html</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2012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2012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$111,788,832.</t>
        </r>
      </text>
    </comment>
    <comment ref="U8" authorId="1" shapeId="0">
      <text>
        <r>
          <rPr>
            <sz val="8"/>
            <color indexed="81"/>
            <rFont val="Tahoma"/>
            <family val="2"/>
          </rPr>
          <t>The 2.044 percent of sales and use tax collections represent 97.7% of total County Revenue Sharing program funding in SFY 2011-12.
2011 Local Gov't Financial Information Handbook, p. 33.</t>
        </r>
      </text>
    </comment>
    <comment ref="W8" authorId="1" shapeId="0">
      <text>
        <r>
          <rPr>
            <sz val="8"/>
            <color indexed="81"/>
            <rFont val="Tahoma"/>
            <family val="2"/>
          </rPr>
          <t>The 1.3409 percent of sales and use tax collections represents 71.86% of total Municipal Revenue Sharing program funding in SFY 2011-12.
2011 Local Gov't Financial Information Handbook, p. 79.</t>
        </r>
      </text>
    </comment>
    <comment ref="E76" authorId="1" shapeId="0">
      <text>
        <r>
          <rPr>
            <sz val="8"/>
            <color indexed="81"/>
            <rFont val="Tahoma"/>
            <family val="2"/>
          </rPr>
          <t>Excludes discretionary pool amount totaling $111,788,832.</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<sst xmlns="http://schemas.openxmlformats.org/spreadsheetml/2006/main" count="292" uniqueCount="127">
  <si>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</si>
  <si>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</si>
  <si>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</si>
  <si>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</si>
  <si>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</si>
  <si>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</si>
  <si>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</si>
  <si>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</si>
  <si>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</si>
  <si>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</si>
  <si>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</si>
  <si>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</si>
  <si>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</si>
  <si>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</si>
  <si>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</si>
  <si>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</si>
  <si>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</si>
  <si>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</si>
  <si>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</si>
  <si>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</si>
  <si>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</si>
  <si>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</si>
  <si>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</si>
  <si>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</si>
  <si>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</si>
  <si>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</si>
  <si>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</si>
  <si>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</si>
  <si>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</si>
  <si>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</si>
  <si>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</si>
  <si>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</si>
  <si>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</si>
  <si>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</si>
  <si>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</si>
  <si>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</si>
  <si>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</si>
  <si>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</si>
  <si>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</si>
  <si>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</si>
  <si>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</si>
  <si>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</si>
  <si>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</si>
  <si>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</si>
  <si>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</si>
  <si>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</si>
  <si>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</si>
  <si>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</si>
  <si>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</si>
  <si>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</si>
  <si>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</si>
  <si>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</si>
  <si>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</si>
  <si>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</si>
  <si>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</si>
  <si>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</si>
  <si>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</si>
  <si>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</si>
  <si>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</si>
  <si>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</si>
  <si>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</si>
  <si>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</si>
  <si>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</si>
  <si>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</si>
  <si>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</si>
  <si>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</si>
  <si>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</si>
  <si>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</si>
  <si>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</si>
  <si>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</si>
  <si>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</si>
  <si>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</si>
  <si>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</si>
  <si>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</si>
  <si>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</si>
  <si>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</si>
  <si>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</si>
  <si>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</si>
  <si>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</si>
  <si>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</si>
  <si>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</si>
  <si>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</si>
  <si>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</si>
  <si>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</si>
  <si>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</si>
  <si>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</si>
  <si>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</si>
  <si>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</si>
  <si>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</si>
  <si>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</si>
  <si>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</si>
  <si>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</si>
  <si>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</si>
  <si>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</si>
  <si>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</si>
  <si>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</si>
  <si>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</si>
  <si>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</si>
  <si>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</si>
  <si>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</si>
  <si>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</si>
  <si>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</si>
  <si>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</si>
  <si>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</si>
  <si>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</si>
  <si>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</si>
  <si>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</si>
  <si>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</si>
  <si>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</si>
  <si>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</si>
  <si>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</si>
  <si>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</si>
  <si>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</si>
  <si>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</si>
  <si>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</si>
  <si>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</si>
  <si>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</si>
  <si>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</si>
  <si>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</si>
  <si>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State Fiscal Year Ended June 30, 2012</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</si>
  <si>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</si>
  <si>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</si>
  <si>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</si>
  <si>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</si>
  <si>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$111,788,832.</t>
  </si>
  <si>
    <t>1)  Pursuant to law, 2.044 percent of state sales and use tax collections are transferred into the Revenue Sharing Trust Fund for Counties [s. 212.20(6)(d)5., F.S.].  In state fiscal year ended June 30, 2012, this revenue source was estimated to account for 97.7 percent of total county revenue sharing proceeds.</t>
  </si>
  <si>
    <t>2)  Pursuant to law, 1.3409 percent of state sales and use tax collections are transferred into the Revenue Sharing Trust Fund for Municipalities [s. 212.20(5)(d)6., F.S.].  In state fiscal year ended June 30, 2012, this revenue source was estimated to account for 71.86 percent of total municipal revenue sharing proceeds.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</si>
</sst>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106</v>
      </c>
      <c r="B1" s="79"/>
      <c r="C1" s="79"/>
      <c r="D1" s="79"/>
      <c r="E1" s="79"/>
      <c r="F1" s="79"/>
      <c r="G1" s="79"/>
      <c r="H1" s="79"/>
      <c r="I1" s="79"/>
      <c r="J1" s="79"/>
      <c r="K1" s="79"/>
      <c r="L1" s="80"/>
    </row>
    <row r="2" spans="1:12" ht="16.5" thickBot="1" x14ac:dyDescent="0.3">
      <c r="A2" s="81" t="s">
        <v>119</v>
      </c>
      <c r="B2" s="82"/>
      <c r="C2" s="82"/>
      <c r="D2" s="82"/>
      <c r="E2" s="82"/>
      <c r="F2" s="82"/>
      <c r="G2" s="82"/>
      <c r="H2" s="82"/>
      <c r="I2" s="82"/>
      <c r="J2" s="82"/>
      <c r="K2" s="82"/>
      <c r="L2" s="83"/>
    </row>
    <row r="3" spans="1:12" ht="15.75" x14ac:dyDescent="0.25">
      <c r="A3" s="24"/>
      <c r="B3" s="89" t="s">
        <v>93</v>
      </c>
      <c r="C3" s="90"/>
      <c r="D3" s="90"/>
      <c r="E3" s="90"/>
      <c r="F3" s="91"/>
      <c r="G3" s="99" t="s">
        <v>95</v>
      </c>
      <c r="H3" s="100"/>
      <c r="I3" s="100"/>
      <c r="J3" s="100"/>
      <c r="K3" s="100"/>
      <c r="L3" s="101"/>
    </row>
    <row r="4" spans="1:12" ht="13.5" thickBot="1" x14ac:dyDescent="0.25">
      <c r="A4" s="25"/>
      <c r="B4" s="26"/>
      <c r="C4" s="27"/>
      <c r="D4" s="27"/>
      <c r="E4" s="27"/>
      <c r="F4" s="28"/>
      <c r="G4" s="84" t="s">
        <v>101</v>
      </c>
      <c r="H4" s="85"/>
      <c r="I4" s="86"/>
      <c r="J4" s="87" t="s">
        <v>102</v>
      </c>
      <c r="K4" s="87"/>
      <c r="L4" s="88"/>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190054943.60999998</v>
      </c>
      <c r="C8" s="16">
        <f>'Data Worksheet'!E9</f>
        <v>5608278.9699999997</v>
      </c>
      <c r="D8" s="17">
        <f>'Data Worksheet'!F9</f>
        <v>405623.54860105948</v>
      </c>
      <c r="E8" s="16">
        <f>'Data Worksheet'!G9</f>
        <v>196068846.12860104</v>
      </c>
      <c r="F8" s="14">
        <f>'Data Worksheet'!H9</f>
        <v>1.0510223436444014E-2</v>
      </c>
      <c r="G8" s="13">
        <f>'Data Worksheet'!AD9</f>
        <v>24549514.463724002</v>
      </c>
      <c r="H8" s="41">
        <f>'Data Worksheet'!AE9</f>
        <v>1.1329309128330139E-2</v>
      </c>
      <c r="I8" s="38">
        <f>'Data Worksheet'!AF9</f>
        <v>0.12917061770358651</v>
      </c>
      <c r="J8" s="2">
        <f>'Data Worksheet'!AG9</f>
        <v>30865082.303724002</v>
      </c>
      <c r="K8" s="41">
        <f>'Data Worksheet'!AH9</f>
        <v>7.9593246415983129E-3</v>
      </c>
      <c r="L8" s="5">
        <f>'Data Worksheet'!AI9</f>
        <v>0.15741961516660161</v>
      </c>
    </row>
    <row r="9" spans="1:12" x14ac:dyDescent="0.2">
      <c r="A9" s="6" t="s">
        <v>50</v>
      </c>
      <c r="B9" s="65">
        <f>'Data Worksheet'!D10</f>
        <v>9351739.3900000006</v>
      </c>
      <c r="C9" s="67">
        <f>'Data Worksheet'!E10</f>
        <v>1373653.29</v>
      </c>
      <c r="D9" s="67">
        <f>'Data Worksheet'!F10</f>
        <v>99350.643043586009</v>
      </c>
      <c r="E9" s="67">
        <f>'Data Worksheet'!G10</f>
        <v>10824743.323043585</v>
      </c>
      <c r="F9" s="15">
        <f>'Data Worksheet'!H10</f>
        <v>5.8025776768595749E-4</v>
      </c>
      <c r="G9" s="65">
        <f>'Data Worksheet'!AD10</f>
        <v>3228177.2640340002</v>
      </c>
      <c r="H9" s="42">
        <f>'Data Worksheet'!AE10</f>
        <v>1.489765437085566E-3</v>
      </c>
      <c r="I9" s="39">
        <f>'Data Worksheet'!AF10</f>
        <v>0.34519538338353972</v>
      </c>
      <c r="J9" s="68">
        <f>'Data Worksheet'!AG10</f>
        <v>4997466.8240339998</v>
      </c>
      <c r="K9" s="42">
        <f>'Data Worksheet'!AH10</f>
        <v>1.2887203878702983E-3</v>
      </c>
      <c r="L9" s="7">
        <f>'Data Worksheet'!AI10</f>
        <v>0.46167069970106839</v>
      </c>
    </row>
    <row r="10" spans="1:12" x14ac:dyDescent="0.2">
      <c r="A10" s="6" t="s">
        <v>26</v>
      </c>
      <c r="B10" s="65">
        <f>'Data Worksheet'!D11</f>
        <v>185564801.68999997</v>
      </c>
      <c r="C10" s="67">
        <f>'Data Worksheet'!E11</f>
        <v>14359738.98</v>
      </c>
      <c r="D10" s="67">
        <f>'Data Worksheet'!F11</f>
        <v>1038580.340459162</v>
      </c>
      <c r="E10" s="67">
        <f>'Data Worksheet'!G11</f>
        <v>200963121.01045913</v>
      </c>
      <c r="F10" s="15">
        <f>'Data Worksheet'!H11</f>
        <v>1.0772579866766272E-2</v>
      </c>
      <c r="G10" s="65">
        <f>'Data Worksheet'!AD11</f>
        <v>22546288.241692003</v>
      </c>
      <c r="H10" s="42">
        <f>'Data Worksheet'!AE11</f>
        <v>1.0404844037303049E-2</v>
      </c>
      <c r="I10" s="39">
        <f>'Data Worksheet'!AF11</f>
        <v>0.12150088829538526</v>
      </c>
      <c r="J10" s="68">
        <f>'Data Worksheet'!AG11</f>
        <v>38200317.321692005</v>
      </c>
      <c r="K10" s="42">
        <f>'Data Worksheet'!AH11</f>
        <v>9.8508963618973832E-3</v>
      </c>
      <c r="L10" s="7">
        <f>'Data Worksheet'!AI11</f>
        <v>0.19008620651200908</v>
      </c>
    </row>
    <row r="11" spans="1:12" x14ac:dyDescent="0.2">
      <c r="A11" s="6" t="s">
        <v>47</v>
      </c>
      <c r="B11" s="65">
        <f>'Data Worksheet'!D12</f>
        <v>12016519.640000001</v>
      </c>
      <c r="C11" s="67">
        <f>'Data Worksheet'!E12</f>
        <v>1797216.69</v>
      </c>
      <c r="D11" s="67">
        <f>'Data Worksheet'!F12</f>
        <v>129985.2263595315</v>
      </c>
      <c r="E11" s="67">
        <f>'Data Worksheet'!G12</f>
        <v>13943721.556359531</v>
      </c>
      <c r="F11" s="15">
        <f>'Data Worksheet'!H12</f>
        <v>7.474498472683248E-4</v>
      </c>
      <c r="G11" s="65">
        <f>'Data Worksheet'!AD12</f>
        <v>3418359.9200419998</v>
      </c>
      <c r="H11" s="42">
        <f>'Data Worksheet'!AE12</f>
        <v>1.5775324723133028E-3</v>
      </c>
      <c r="I11" s="39">
        <f>'Data Worksheet'!AF12</f>
        <v>0.28447171248013703</v>
      </c>
      <c r="J11" s="68">
        <f>'Data Worksheet'!AG12</f>
        <v>5577929.1400419995</v>
      </c>
      <c r="K11" s="42">
        <f>'Data Worksheet'!AH12</f>
        <v>1.4384069485558748E-3</v>
      </c>
      <c r="L11" s="7">
        <f>'Data Worksheet'!AI12</f>
        <v>0.40003159253405962</v>
      </c>
    </row>
    <row r="12" spans="1:12" x14ac:dyDescent="0.2">
      <c r="A12" s="6" t="s">
        <v>15</v>
      </c>
      <c r="B12" s="65">
        <f>'Data Worksheet'!D13</f>
        <v>385239958.68000001</v>
      </c>
      <c r="C12" s="67">
        <f>'Data Worksheet'!E13</f>
        <v>1313091.9700000002</v>
      </c>
      <c r="D12" s="67">
        <f>'Data Worksheet'!F13</f>
        <v>94970.494042837541</v>
      </c>
      <c r="E12" s="67">
        <f>'Data Worksheet'!G13</f>
        <v>386648021.14404285</v>
      </c>
      <c r="F12" s="15">
        <f>'Data Worksheet'!H13</f>
        <v>2.0726174370493372E-2</v>
      </c>
      <c r="G12" s="65">
        <f>'Data Worksheet'!AD13</f>
        <v>50222742.528380007</v>
      </c>
      <c r="H12" s="42">
        <f>'Data Worksheet'!AE13</f>
        <v>2.3177198726977915E-2</v>
      </c>
      <c r="I12" s="39">
        <f>'Data Worksheet'!AF13</f>
        <v>0.13036742787655001</v>
      </c>
      <c r="J12" s="68">
        <f>'Data Worksheet'!AG13</f>
        <v>50222742.528380007</v>
      </c>
      <c r="K12" s="42">
        <f>'Data Worksheet'!AH13</f>
        <v>1.2951175967755394E-2</v>
      </c>
      <c r="L12" s="7">
        <f>'Data Worksheet'!AI13</f>
        <v>0.12989266666819405</v>
      </c>
    </row>
    <row r="13" spans="1:12" x14ac:dyDescent="0.2">
      <c r="A13" s="6" t="s">
        <v>9</v>
      </c>
      <c r="B13" s="65">
        <f>'Data Worksheet'!D14</f>
        <v>1734990579.7200003</v>
      </c>
      <c r="C13" s="67">
        <f>'Data Worksheet'!E14</f>
        <v>11749602.539999999</v>
      </c>
      <c r="D13" s="67">
        <f>'Data Worksheet'!F14</f>
        <v>849800.00146583677</v>
      </c>
      <c r="E13" s="67">
        <f>'Data Worksheet'!G14</f>
        <v>1747589982.261466</v>
      </c>
      <c r="F13" s="15">
        <f>'Data Worksheet'!H14</f>
        <v>9.3679141544047245E-2</v>
      </c>
      <c r="G13" s="65">
        <f>'Data Worksheet'!AD14</f>
        <v>210803376.67049199</v>
      </c>
      <c r="H13" s="42">
        <f>'Data Worksheet'!AE14</f>
        <v>9.728325271462572E-2</v>
      </c>
      <c r="I13" s="39">
        <f>'Data Worksheet'!AF14</f>
        <v>0.1215011649829893</v>
      </c>
      <c r="J13" s="68">
        <f>'Data Worksheet'!AG14</f>
        <v>210803376.67049199</v>
      </c>
      <c r="K13" s="42">
        <f>'Data Worksheet'!AH14</f>
        <v>5.4360862995759381E-2</v>
      </c>
      <c r="L13" s="7">
        <f>'Data Worksheet'!AI14</f>
        <v>0.12062519172701038</v>
      </c>
    </row>
    <row r="14" spans="1:12" x14ac:dyDescent="0.2">
      <c r="A14" s="6" t="s">
        <v>57</v>
      </c>
      <c r="B14" s="65">
        <f>'Data Worksheet'!D15</f>
        <v>3675039.33</v>
      </c>
      <c r="C14" s="67">
        <f>'Data Worksheet'!E15</f>
        <v>863597.95</v>
      </c>
      <c r="D14" s="67">
        <f>'Data Worksheet'!F15</f>
        <v>62460.456570975519</v>
      </c>
      <c r="E14" s="67">
        <f>'Data Worksheet'!G15</f>
        <v>4601097.7365709757</v>
      </c>
      <c r="F14" s="15">
        <f>'Data Worksheet'!H15</f>
        <v>2.4664073981727581E-4</v>
      </c>
      <c r="G14" s="65">
        <f>'Data Worksheet'!AD15</f>
        <v>2267009.4452240001</v>
      </c>
      <c r="H14" s="42">
        <f>'Data Worksheet'!AE15</f>
        <v>1.0461979131904536E-3</v>
      </c>
      <c r="I14" s="39">
        <f>'Data Worksheet'!AF15</f>
        <v>0.61686671669551907</v>
      </c>
      <c r="J14" s="68">
        <f>'Data Worksheet'!AG15</f>
        <v>3401259.4652240002</v>
      </c>
      <c r="K14" s="42">
        <f>'Data Worksheet'!AH15</f>
        <v>8.7709885260084234E-4</v>
      </c>
      <c r="L14" s="7">
        <f>'Data Worksheet'!AI15</f>
        <v>0.73922782343650673</v>
      </c>
    </row>
    <row r="15" spans="1:12" x14ac:dyDescent="0.2">
      <c r="A15" s="6" t="s">
        <v>28</v>
      </c>
      <c r="B15" s="65">
        <f>'Data Worksheet'!D16</f>
        <v>119027392.06</v>
      </c>
      <c r="C15" s="67">
        <f>'Data Worksheet'!E16</f>
        <v>17129100.399999995</v>
      </c>
      <c r="D15" s="67">
        <f>'Data Worksheet'!F16</f>
        <v>1238876.7616158412</v>
      </c>
      <c r="E15" s="67">
        <f>'Data Worksheet'!G16</f>
        <v>137395369.22161585</v>
      </c>
      <c r="F15" s="15">
        <f>'Data Worksheet'!H16</f>
        <v>7.3650457896036825E-3</v>
      </c>
      <c r="G15" s="65">
        <f>'Data Worksheet'!AD16</f>
        <v>14993983.450652001</v>
      </c>
      <c r="H15" s="42">
        <f>'Data Worksheet'!AE16</f>
        <v>6.9195451432864851E-3</v>
      </c>
      <c r="I15" s="39">
        <f>'Data Worksheet'!AF16</f>
        <v>0.12597086427881868</v>
      </c>
      <c r="J15" s="68">
        <f>'Data Worksheet'!AG16</f>
        <v>34715109.500652</v>
      </c>
      <c r="K15" s="42">
        <f>'Data Worksheet'!AH16</f>
        <v>8.9521493500435388E-3</v>
      </c>
      <c r="L15" s="7">
        <f>'Data Worksheet'!AI16</f>
        <v>0.25266578995582634</v>
      </c>
    </row>
    <row r="16" spans="1:12" x14ac:dyDescent="0.2">
      <c r="A16" s="6" t="s">
        <v>31</v>
      </c>
      <c r="B16" s="65">
        <f>'Data Worksheet'!D17</f>
        <v>73025020.609999999</v>
      </c>
      <c r="C16" s="67">
        <f>'Data Worksheet'!E17</f>
        <v>233213.13</v>
      </c>
      <c r="D16" s="67">
        <f>'Data Worksheet'!F17</f>
        <v>16867.338068769466</v>
      </c>
      <c r="E16" s="67">
        <f>'Data Worksheet'!G17</f>
        <v>73275101.078068763</v>
      </c>
      <c r="F16" s="15">
        <f>'Data Worksheet'!H17</f>
        <v>3.9278942058617056E-3</v>
      </c>
      <c r="G16" s="65">
        <f>'Data Worksheet'!AD17</f>
        <v>10267544.957706003</v>
      </c>
      <c r="H16" s="42">
        <f>'Data Worksheet'!AE17</f>
        <v>4.7383499574611574E-3</v>
      </c>
      <c r="I16" s="39">
        <f>'Data Worksheet'!AF17</f>
        <v>0.14060310934441519</v>
      </c>
      <c r="J16" s="68">
        <f>'Data Worksheet'!AG17</f>
        <v>10267544.957706003</v>
      </c>
      <c r="K16" s="42">
        <f>'Data Worksheet'!AH17</f>
        <v>2.6477403425140943E-3</v>
      </c>
      <c r="L16" s="7">
        <f>'Data Worksheet'!AI17</f>
        <v>0.14012324523123829</v>
      </c>
    </row>
    <row r="17" spans="1:12" x14ac:dyDescent="0.2">
      <c r="A17" s="6" t="s">
        <v>27</v>
      </c>
      <c r="B17" s="65">
        <f>'Data Worksheet'!D18</f>
        <v>97395010.700000003</v>
      </c>
      <c r="C17" s="67">
        <f>'Data Worksheet'!E18</f>
        <v>14612987.41</v>
      </c>
      <c r="D17" s="67">
        <f>'Data Worksheet'!F18</f>
        <v>1056896.7486485085</v>
      </c>
      <c r="E17" s="67">
        <f>'Data Worksheet'!G18</f>
        <v>113064894.85864851</v>
      </c>
      <c r="F17" s="15">
        <f>'Data Worksheet'!H18</f>
        <v>6.0608165511568234E-3</v>
      </c>
      <c r="G17" s="65">
        <f>'Data Worksheet'!AD18</f>
        <v>13711402.028396001</v>
      </c>
      <c r="H17" s="42">
        <f>'Data Worksheet'!AE18</f>
        <v>6.3276490617381852E-3</v>
      </c>
      <c r="I17" s="39">
        <f>'Data Worksheet'!AF18</f>
        <v>0.14078135963894914</v>
      </c>
      <c r="J17" s="68">
        <f>'Data Worksheet'!AG18</f>
        <v>31295000.768396005</v>
      </c>
      <c r="K17" s="42">
        <f>'Data Worksheet'!AH18</f>
        <v>8.0701897478717907E-3</v>
      </c>
      <c r="L17" s="7">
        <f>'Data Worksheet'!AI18</f>
        <v>0.27678795268434464</v>
      </c>
    </row>
    <row r="18" spans="1:12" x14ac:dyDescent="0.2">
      <c r="A18" s="6" t="s">
        <v>22</v>
      </c>
      <c r="B18" s="65">
        <f>'Data Worksheet'!D19</f>
        <v>366002329.29000002</v>
      </c>
      <c r="C18" s="67">
        <f>'Data Worksheet'!E19</f>
        <v>761578.46</v>
      </c>
      <c r="D18" s="67">
        <f>'Data Worksheet'!F19</f>
        <v>55081.810148137127</v>
      </c>
      <c r="E18" s="67">
        <f>'Data Worksheet'!G19</f>
        <v>366818989.56014812</v>
      </c>
      <c r="F18" s="15">
        <f>'Data Worksheet'!H19</f>
        <v>1.9663243891786187E-2</v>
      </c>
      <c r="G18" s="65">
        <f>'Data Worksheet'!AD19</f>
        <v>41929828.581309997</v>
      </c>
      <c r="H18" s="42">
        <f>'Data Worksheet'!AE19</f>
        <v>1.9350117510368612E-2</v>
      </c>
      <c r="I18" s="39">
        <f>'Data Worksheet'!AF19</f>
        <v>0.11456164408201654</v>
      </c>
      <c r="J18" s="68">
        <f>'Data Worksheet'!AG19</f>
        <v>41929828.581309997</v>
      </c>
      <c r="K18" s="42">
        <f>'Data Worksheet'!AH19</f>
        <v>1.0812643056031883E-2</v>
      </c>
      <c r="L18" s="7">
        <f>'Data Worksheet'!AI19</f>
        <v>0.11430659201037538</v>
      </c>
    </row>
    <row r="19" spans="1:12" x14ac:dyDescent="0.2">
      <c r="A19" s="6" t="s">
        <v>37</v>
      </c>
      <c r="B19" s="65">
        <f>'Data Worksheet'!D20</f>
        <v>44496523.889999993</v>
      </c>
      <c r="C19" s="67">
        <f>'Data Worksheet'!E20</f>
        <v>5900164.7799999984</v>
      </c>
      <c r="D19" s="67">
        <f>'Data Worksheet'!F20</f>
        <v>426734.43817552977</v>
      </c>
      <c r="E19" s="67">
        <f>'Data Worksheet'!G20</f>
        <v>50823423.108175524</v>
      </c>
      <c r="F19" s="15">
        <f>'Data Worksheet'!H20</f>
        <v>2.7243773971184532E-3</v>
      </c>
      <c r="G19" s="65">
        <f>'Data Worksheet'!AD20</f>
        <v>7013493.6075320002</v>
      </c>
      <c r="H19" s="42">
        <f>'Data Worksheet'!AE20</f>
        <v>3.2366439371625802E-3</v>
      </c>
      <c r="I19" s="39">
        <f>'Data Worksheet'!AF20</f>
        <v>0.15761891029668029</v>
      </c>
      <c r="J19" s="68">
        <f>'Data Worksheet'!AG20</f>
        <v>13902103.657531999</v>
      </c>
      <c r="K19" s="42">
        <f>'Data Worksheet'!AH20</f>
        <v>3.5850011713105955E-3</v>
      </c>
      <c r="L19" s="7">
        <f>'Data Worksheet'!AI20</f>
        <v>0.27353733391672486</v>
      </c>
    </row>
    <row r="20" spans="1:12" x14ac:dyDescent="0.2">
      <c r="A20" s="71" t="s">
        <v>120</v>
      </c>
      <c r="B20" s="65">
        <f>'Data Worksheet'!D21</f>
        <v>12125379.67</v>
      </c>
      <c r="C20" s="67">
        <f>'Data Worksheet'!E21</f>
        <v>1618010.0799999998</v>
      </c>
      <c r="D20" s="67">
        <f>'Data Worksheet'!F21</f>
        <v>117023.95580401809</v>
      </c>
      <c r="E20" s="67">
        <f>'Data Worksheet'!G21</f>
        <v>13860413.705804018</v>
      </c>
      <c r="F20" s="15">
        <f>'Data Worksheet'!H21</f>
        <v>7.4298414993477686E-4</v>
      </c>
      <c r="G20" s="65">
        <f>'Data Worksheet'!AD21</f>
        <v>3823175.6028579995</v>
      </c>
      <c r="H20" s="42">
        <f>'Data Worksheet'!AE21</f>
        <v>1.7643500982747245E-3</v>
      </c>
      <c r="I20" s="39">
        <f>'Data Worksheet'!AF21</f>
        <v>0.31530357868439424</v>
      </c>
      <c r="J20" s="68">
        <f>'Data Worksheet'!AG21</f>
        <v>5882742.3928579995</v>
      </c>
      <c r="K20" s="42">
        <f>'Data Worksheet'!AH21</f>
        <v>1.5170105826026049E-3</v>
      </c>
      <c r="L20" s="7">
        <f>'Data Worksheet'!AI21</f>
        <v>0.4244276193858928</v>
      </c>
    </row>
    <row r="21" spans="1:12" x14ac:dyDescent="0.2">
      <c r="A21" s="6" t="s">
        <v>59</v>
      </c>
      <c r="B21" s="65">
        <f>'Data Worksheet'!D22</f>
        <v>3817090.9699999997</v>
      </c>
      <c r="C21" s="67">
        <f>'Data Worksheet'!E22</f>
        <v>576575.69000000006</v>
      </c>
      <c r="D21" s="67">
        <f>'Data Worksheet'!F22</f>
        <v>41701.327388659556</v>
      </c>
      <c r="E21" s="67">
        <f>'Data Worksheet'!G22</f>
        <v>4435367.9873886593</v>
      </c>
      <c r="F21" s="15">
        <f>'Data Worksheet'!H22</f>
        <v>2.377568363906728E-4</v>
      </c>
      <c r="G21" s="65">
        <f>'Data Worksheet'!AD22</f>
        <v>2418481.698388</v>
      </c>
      <c r="H21" s="42">
        <f>'Data Worksheet'!AE22</f>
        <v>1.1161005576193455E-3</v>
      </c>
      <c r="I21" s="39">
        <f>'Data Worksheet'!AF22</f>
        <v>0.63359288981996675</v>
      </c>
      <c r="J21" s="68">
        <f>'Data Worksheet'!AG22</f>
        <v>3195276.1283880002</v>
      </c>
      <c r="K21" s="42">
        <f>'Data Worksheet'!AH22</f>
        <v>8.2398095605664258E-4</v>
      </c>
      <c r="L21" s="7">
        <f>'Data Worksheet'!AI22</f>
        <v>0.72040834886154104</v>
      </c>
    </row>
    <row r="22" spans="1:12" x14ac:dyDescent="0.2">
      <c r="A22" s="6" t="s">
        <v>13</v>
      </c>
      <c r="B22" s="65">
        <f>'Data Worksheet'!D23</f>
        <v>826631891.81000018</v>
      </c>
      <c r="C22" s="67">
        <f>'Data Worksheet'!E23</f>
        <v>116609006.19</v>
      </c>
      <c r="D22" s="67">
        <f>'Data Worksheet'!F23</f>
        <v>8433845.5955286957</v>
      </c>
      <c r="E22" s="67">
        <f>'Data Worksheet'!G23</f>
        <v>951674743.59552896</v>
      </c>
      <c r="F22" s="15">
        <f>'Data Worksheet'!H23</f>
        <v>5.1014296210266284E-2</v>
      </c>
      <c r="G22" s="65">
        <f>'Data Worksheet'!AD23</f>
        <v>109525088.20154399</v>
      </c>
      <c r="H22" s="42">
        <f>'Data Worksheet'!AE23</f>
        <v>5.0544526384685484E-2</v>
      </c>
      <c r="I22" s="39">
        <f>'Data Worksheet'!AF23</f>
        <v>0.13249559965769883</v>
      </c>
      <c r="J22" s="68">
        <f>'Data Worksheet'!AG23</f>
        <v>240992510.39154398</v>
      </c>
      <c r="K22" s="42">
        <f>'Data Worksheet'!AH23</f>
        <v>6.214587758182074E-2</v>
      </c>
      <c r="L22" s="7">
        <f>'Data Worksheet'!AI23</f>
        <v>0.2532299107582161</v>
      </c>
    </row>
    <row r="23" spans="1:12" x14ac:dyDescent="0.2">
      <c r="A23" s="6" t="s">
        <v>18</v>
      </c>
      <c r="B23" s="65">
        <f>'Data Worksheet'!D24</f>
        <v>259865898.38</v>
      </c>
      <c r="C23" s="67">
        <f>'Data Worksheet'!E24</f>
        <v>53449700.329999991</v>
      </c>
      <c r="D23" s="67">
        <f>'Data Worksheet'!F24</f>
        <v>3865795.0568243251</v>
      </c>
      <c r="E23" s="67">
        <f>'Data Worksheet'!G24</f>
        <v>317181393.76682431</v>
      </c>
      <c r="F23" s="15">
        <f>'Data Worksheet'!H24</f>
        <v>1.7002432483259087E-2</v>
      </c>
      <c r="G23" s="65">
        <f>'Data Worksheet'!AD24</f>
        <v>31873631.716183994</v>
      </c>
      <c r="H23" s="42">
        <f>'Data Worksheet'!AE24</f>
        <v>1.4709302185539798E-2</v>
      </c>
      <c r="I23" s="39">
        <f>'Data Worksheet'!AF24</f>
        <v>0.12265415321857821</v>
      </c>
      <c r="J23" s="68">
        <f>'Data Worksheet'!AG24</f>
        <v>92280157.136183992</v>
      </c>
      <c r="K23" s="42">
        <f>'Data Worksheet'!AH24</f>
        <v>2.3796720235409016E-2</v>
      </c>
      <c r="L23" s="7">
        <f>'Data Worksheet'!AI24</f>
        <v>0.29093811601075092</v>
      </c>
    </row>
    <row r="24" spans="1:12" x14ac:dyDescent="0.2">
      <c r="A24" s="6" t="s">
        <v>42</v>
      </c>
      <c r="B24" s="65">
        <f>'Data Worksheet'!D25</f>
        <v>44206846.850000001</v>
      </c>
      <c r="C24" s="67">
        <f>'Data Worksheet'!E25</f>
        <v>6770991.6699999999</v>
      </c>
      <c r="D24" s="67">
        <f>'Data Worksheet'!F25</f>
        <v>489717.7339831249</v>
      </c>
      <c r="E24" s="67">
        <f>'Data Worksheet'!G25</f>
        <v>51467556.253983125</v>
      </c>
      <c r="F24" s="15">
        <f>'Data Worksheet'!H25</f>
        <v>2.7589059997951736E-3</v>
      </c>
      <c r="G24" s="65">
        <f>'Data Worksheet'!AD25</f>
        <v>6688578.4814839996</v>
      </c>
      <c r="H24" s="42">
        <f>'Data Worksheet'!AE25</f>
        <v>3.0866994684478309E-3</v>
      </c>
      <c r="I24" s="39">
        <f>'Data Worksheet'!AF25</f>
        <v>0.15130186742744353</v>
      </c>
      <c r="J24" s="68">
        <f>'Data Worksheet'!AG25</f>
        <v>15047987.131484</v>
      </c>
      <c r="K24" s="42">
        <f>'Data Worksheet'!AH25</f>
        <v>3.8804955581674878E-3</v>
      </c>
      <c r="L24" s="7">
        <f>'Data Worksheet'!AI25</f>
        <v>0.29237811597708063</v>
      </c>
    </row>
    <row r="25" spans="1:12" x14ac:dyDescent="0.2">
      <c r="A25" s="6" t="s">
        <v>61</v>
      </c>
      <c r="B25" s="65">
        <f>'Data Worksheet'!D26</f>
        <v>8712804.1199999992</v>
      </c>
      <c r="C25" s="67">
        <f>'Data Worksheet'!E26</f>
        <v>1402754.6099999999</v>
      </c>
      <c r="D25" s="67">
        <f>'Data Worksheet'!F26</f>
        <v>101455.42077495749</v>
      </c>
      <c r="E25" s="67">
        <f>'Data Worksheet'!G26</f>
        <v>10217014.150774956</v>
      </c>
      <c r="F25" s="15">
        <f>'Data Worksheet'!H26</f>
        <v>5.4768059127314279E-4</v>
      </c>
      <c r="G25" s="65">
        <f>'Data Worksheet'!AD26</f>
        <v>1721678.6921579998</v>
      </c>
      <c r="H25" s="42">
        <f>'Data Worksheet'!AE26</f>
        <v>7.9453425247736145E-4</v>
      </c>
      <c r="I25" s="39">
        <f>'Data Worksheet'!AF26</f>
        <v>0.19760328230103721</v>
      </c>
      <c r="J25" s="68">
        <f>'Data Worksheet'!AG26</f>
        <v>3254420.882158</v>
      </c>
      <c r="K25" s="42">
        <f>'Data Worksheet'!AH26</f>
        <v>8.3923289322857192E-4</v>
      </c>
      <c r="L25" s="7">
        <f>'Data Worksheet'!AI26</f>
        <v>0.31852954631673419</v>
      </c>
    </row>
    <row r="26" spans="1:12" x14ac:dyDescent="0.2">
      <c r="A26" s="6" t="s">
        <v>39</v>
      </c>
      <c r="B26" s="65">
        <f>'Data Worksheet'!D27</f>
        <v>16137995.979999997</v>
      </c>
      <c r="C26" s="67">
        <f>'Data Worksheet'!E27</f>
        <v>3075791.24</v>
      </c>
      <c r="D26" s="67">
        <f>'Data Worksheet'!F27</f>
        <v>222459.21862992723</v>
      </c>
      <c r="E26" s="67">
        <f>'Data Worksheet'!G27</f>
        <v>19436246.438629925</v>
      </c>
      <c r="F26" s="15">
        <f>'Data Worksheet'!H27</f>
        <v>1.0418753252712236E-3</v>
      </c>
      <c r="G26" s="65">
        <f>'Data Worksheet'!AD27</f>
        <v>5120001.3163820002</v>
      </c>
      <c r="H26" s="42">
        <f>'Data Worksheet'!AE27</f>
        <v>2.3628197509348936E-3</v>
      </c>
      <c r="I26" s="39">
        <f>'Data Worksheet'!AF27</f>
        <v>0.31726376203881057</v>
      </c>
      <c r="J26" s="68">
        <f>'Data Worksheet'!AG27</f>
        <v>9319253.7463819999</v>
      </c>
      <c r="K26" s="42">
        <f>'Data Worksheet'!AH27</f>
        <v>2.4032000062392876E-3</v>
      </c>
      <c r="L26" s="7">
        <f>'Data Worksheet'!AI27</f>
        <v>0.47947806053023684</v>
      </c>
    </row>
    <row r="27" spans="1:12" x14ac:dyDescent="0.2">
      <c r="A27" s="6" t="s">
        <v>60</v>
      </c>
      <c r="B27" s="65">
        <f>'Data Worksheet'!D28</f>
        <v>2957218.8000000003</v>
      </c>
      <c r="C27" s="67">
        <f>'Data Worksheet'!E28</f>
        <v>449385.98999999993</v>
      </c>
      <c r="D27" s="67">
        <f>'Data Worksheet'!F28</f>
        <v>32502.224110189047</v>
      </c>
      <c r="E27" s="67">
        <f>'Data Worksheet'!G28</f>
        <v>3439107.0141101889</v>
      </c>
      <c r="F27" s="15">
        <f>'Data Worksheet'!H28</f>
        <v>1.8435250603980182E-4</v>
      </c>
      <c r="G27" s="65">
        <f>'Data Worksheet'!AD28</f>
        <v>2315670.8467060002</v>
      </c>
      <c r="H27" s="42">
        <f>'Data Worksheet'!AE28</f>
        <v>1.0686545715826998E-3</v>
      </c>
      <c r="I27" s="39">
        <f>'Data Worksheet'!AF28</f>
        <v>0.78305698810855662</v>
      </c>
      <c r="J27" s="68">
        <f>'Data Worksheet'!AG28</f>
        <v>2989234.3167060004</v>
      </c>
      <c r="K27" s="42">
        <f>'Data Worksheet'!AH28</f>
        <v>7.7084798032755369E-4</v>
      </c>
      <c r="L27" s="7">
        <f>'Data Worksheet'!AI28</f>
        <v>0.86918909601869843</v>
      </c>
    </row>
    <row r="28" spans="1:12" x14ac:dyDescent="0.2">
      <c r="A28" s="6" t="s">
        <v>62</v>
      </c>
      <c r="B28" s="65">
        <f>'Data Worksheet'!D29</f>
        <v>1581479.85</v>
      </c>
      <c r="C28" s="67">
        <f>'Data Worksheet'!E29</f>
        <v>232647.32</v>
      </c>
      <c r="D28" s="67">
        <f>'Data Worksheet'!F29</f>
        <v>16826.415379070604</v>
      </c>
      <c r="E28" s="67">
        <f>'Data Worksheet'!G29</f>
        <v>1830953.5853790708</v>
      </c>
      <c r="F28" s="15">
        <f>'Data Worksheet'!H29</f>
        <v>9.81478274803045E-5</v>
      </c>
      <c r="G28" s="65">
        <f>'Data Worksheet'!AD29</f>
        <v>1811805.4388740002</v>
      </c>
      <c r="H28" s="42">
        <f>'Data Worksheet'!AE29</f>
        <v>8.3612667483606374E-4</v>
      </c>
      <c r="I28" s="39">
        <f>'Data Worksheet'!AF29</f>
        <v>1.1456392813819285</v>
      </c>
      <c r="J28" s="68">
        <f>'Data Worksheet'!AG29</f>
        <v>2202256.3888739999</v>
      </c>
      <c r="K28" s="42">
        <f>'Data Worksheet'!AH29</f>
        <v>5.6790626283109767E-4</v>
      </c>
      <c r="L28" s="7">
        <f>'Data Worksheet'!AI29</f>
        <v>1.2027920349592349</v>
      </c>
    </row>
    <row r="29" spans="1:12" x14ac:dyDescent="0.2">
      <c r="A29" s="6" t="s">
        <v>54</v>
      </c>
      <c r="B29" s="65">
        <f>'Data Worksheet'!D30</f>
        <v>6577613.96</v>
      </c>
      <c r="C29" s="67">
        <f>'Data Worksheet'!E30</f>
        <v>1003846.7699999999</v>
      </c>
      <c r="D29" s="67">
        <f>'Data Worksheet'!F30</f>
        <v>72604.071815477379</v>
      </c>
      <c r="E29" s="67">
        <f>'Data Worksheet'!G30</f>
        <v>7654064.8018154772</v>
      </c>
      <c r="F29" s="15">
        <f>'Data Worksheet'!H30</f>
        <v>4.1029430657911839E-4</v>
      </c>
      <c r="G29" s="65">
        <f>'Data Worksheet'!AD30</f>
        <v>1999519.0821040003</v>
      </c>
      <c r="H29" s="42">
        <f>'Data Worksheet'!AE30</f>
        <v>9.2275429001355529E-4</v>
      </c>
      <c r="I29" s="39">
        <f>'Data Worksheet'!AF30</f>
        <v>0.30398851228782059</v>
      </c>
      <c r="J29" s="68">
        <f>'Data Worksheet'!AG30</f>
        <v>3185971.1421040003</v>
      </c>
      <c r="K29" s="42">
        <f>'Data Worksheet'!AH30</f>
        <v>8.2158143526835569E-4</v>
      </c>
      <c r="L29" s="7">
        <f>'Data Worksheet'!AI30</f>
        <v>0.41624564523523711</v>
      </c>
    </row>
    <row r="30" spans="1:12" x14ac:dyDescent="0.2">
      <c r="A30" s="6" t="s">
        <v>56</v>
      </c>
      <c r="B30" s="65">
        <f>'Data Worksheet'!D31</f>
        <v>5261536.0300000012</v>
      </c>
      <c r="C30" s="67">
        <f>'Data Worksheet'!E31</f>
        <v>589508.15000000014</v>
      </c>
      <c r="D30" s="67">
        <f>'Data Worksheet'!F31</f>
        <v>42636.678562415684</v>
      </c>
      <c r="E30" s="67">
        <f>'Data Worksheet'!G31</f>
        <v>5893680.8585624173</v>
      </c>
      <c r="F30" s="15">
        <f>'Data Worksheet'!H31</f>
        <v>3.1592934782691251E-4</v>
      </c>
      <c r="G30" s="65">
        <f>'Data Worksheet'!AD31</f>
        <v>2091137.7899440001</v>
      </c>
      <c r="H30" s="42">
        <f>'Data Worksheet'!AE31</f>
        <v>9.6503523469746366E-4</v>
      </c>
      <c r="I30" s="39">
        <f>'Data Worksheet'!AF31</f>
        <v>0.39743865251911992</v>
      </c>
      <c r="J30" s="68">
        <f>'Data Worksheet'!AG31</f>
        <v>2857391.2699440001</v>
      </c>
      <c r="K30" s="42">
        <f>'Data Worksheet'!AH31</f>
        <v>7.3684899077068556E-4</v>
      </c>
      <c r="L30" s="7">
        <f>'Data Worksheet'!AI31</f>
        <v>0.48482287020898734</v>
      </c>
    </row>
    <row r="31" spans="1:12" x14ac:dyDescent="0.2">
      <c r="A31" s="6" t="s">
        <v>48</v>
      </c>
      <c r="B31" s="65">
        <f>'Data Worksheet'!D32</f>
        <v>8618210.4399999995</v>
      </c>
      <c r="C31" s="67">
        <f>'Data Worksheet'!E32</f>
        <v>1302443.48</v>
      </c>
      <c r="D31" s="67">
        <f>'Data Worksheet'!F32</f>
        <v>94200.33294276605</v>
      </c>
      <c r="E31" s="67">
        <f>'Data Worksheet'!G32</f>
        <v>10014854.252942765</v>
      </c>
      <c r="F31" s="15">
        <f>'Data Worksheet'!H32</f>
        <v>5.3684385847209697E-4</v>
      </c>
      <c r="G31" s="65">
        <f>'Data Worksheet'!AD32</f>
        <v>3128386.0364959999</v>
      </c>
      <c r="H31" s="42">
        <f>'Data Worksheet'!AE32</f>
        <v>1.4437129716999822E-3</v>
      </c>
      <c r="I31" s="39">
        <f>'Data Worksheet'!AF32</f>
        <v>0.36299717421335098</v>
      </c>
      <c r="J31" s="68">
        <f>'Data Worksheet'!AG32</f>
        <v>4789784.636496</v>
      </c>
      <c r="K31" s="42">
        <f>'Data Worksheet'!AH32</f>
        <v>1.2351644006668298E-3</v>
      </c>
      <c r="L31" s="7">
        <f>'Data Worksheet'!AI32</f>
        <v>0.47826803221710085</v>
      </c>
    </row>
    <row r="32" spans="1:12" x14ac:dyDescent="0.2">
      <c r="A32" s="6" t="s">
        <v>46</v>
      </c>
      <c r="B32" s="65">
        <f>'Data Worksheet'!D33</f>
        <v>17085015.170000002</v>
      </c>
      <c r="C32" s="67">
        <f>'Data Worksheet'!E33</f>
        <v>2161317</v>
      </c>
      <c r="D32" s="67">
        <f>'Data Worksheet'!F33</f>
        <v>156319.09109396461</v>
      </c>
      <c r="E32" s="67">
        <f>'Data Worksheet'!G33</f>
        <v>19402651.261093967</v>
      </c>
      <c r="F32" s="15">
        <f>'Data Worksheet'!H33</f>
        <v>1.0400744638428949E-3</v>
      </c>
      <c r="G32" s="65">
        <f>'Data Worksheet'!AD33</f>
        <v>4407136.2818279993</v>
      </c>
      <c r="H32" s="42">
        <f>'Data Worksheet'!AE33</f>
        <v>2.0338410106354042E-3</v>
      </c>
      <c r="I32" s="39">
        <f>'Data Worksheet'!AF33</f>
        <v>0.25795331394066295</v>
      </c>
      <c r="J32" s="68">
        <f>'Data Worksheet'!AG33</f>
        <v>7105555.7218279988</v>
      </c>
      <c r="K32" s="42">
        <f>'Data Worksheet'!AH33</f>
        <v>1.8323432347423817E-3</v>
      </c>
      <c r="L32" s="7">
        <f>'Data Worksheet'!AI33</f>
        <v>0.36621571074031511</v>
      </c>
    </row>
    <row r="33" spans="1:12" x14ac:dyDescent="0.2">
      <c r="A33" s="6" t="s">
        <v>29</v>
      </c>
      <c r="B33" s="65">
        <f>'Data Worksheet'!D34</f>
        <v>82488028.260000005</v>
      </c>
      <c r="C33" s="67">
        <f>'Data Worksheet'!E34</f>
        <v>6485697.8399999999</v>
      </c>
      <c r="D33" s="67">
        <f>'Data Worksheet'!F34</f>
        <v>469083.61497128347</v>
      </c>
      <c r="E33" s="67">
        <f>'Data Worksheet'!G34</f>
        <v>89442809.714971289</v>
      </c>
      <c r="F33" s="15">
        <f>'Data Worksheet'!H34</f>
        <v>4.7945603467830274E-3</v>
      </c>
      <c r="G33" s="65">
        <f>'Data Worksheet'!AD34</f>
        <v>11890678.221971998</v>
      </c>
      <c r="H33" s="42">
        <f>'Data Worksheet'!AE34</f>
        <v>5.4874066662819292E-3</v>
      </c>
      <c r="I33" s="39">
        <f>'Data Worksheet'!AF34</f>
        <v>0.14415035093932546</v>
      </c>
      <c r="J33" s="68">
        <f>'Data Worksheet'!AG34</f>
        <v>19699780.471972</v>
      </c>
      <c r="K33" s="42">
        <f>'Data Worksheet'!AH34</f>
        <v>5.0800754911878455E-3</v>
      </c>
      <c r="L33" s="7">
        <f>'Data Worksheet'!AI34</f>
        <v>0.22025001824908652</v>
      </c>
    </row>
    <row r="34" spans="1:12" x14ac:dyDescent="0.2">
      <c r="A34" s="6" t="s">
        <v>35</v>
      </c>
      <c r="B34" s="65">
        <f>'Data Worksheet'!D35</f>
        <v>51684724.360000007</v>
      </c>
      <c r="C34" s="67">
        <f>'Data Worksheet'!E35</f>
        <v>7558798.5899999999</v>
      </c>
      <c r="D34" s="67">
        <f>'Data Worksheet'!F35</f>
        <v>546696.53981861123</v>
      </c>
      <c r="E34" s="67">
        <f>'Data Worksheet'!G35</f>
        <v>59790219.489818618</v>
      </c>
      <c r="F34" s="15">
        <f>'Data Worksheet'!H35</f>
        <v>3.2050403649535007E-3</v>
      </c>
      <c r="G34" s="65">
        <f>'Data Worksheet'!AD35</f>
        <v>7852522.5933940001</v>
      </c>
      <c r="H34" s="42">
        <f>'Data Worksheet'!AE35</f>
        <v>3.6238458414000782E-3</v>
      </c>
      <c r="I34" s="39">
        <f>'Data Worksheet'!AF35</f>
        <v>0.15193120773361901</v>
      </c>
      <c r="J34" s="68">
        <f>'Data Worksheet'!AG35</f>
        <v>16906679.163393997</v>
      </c>
      <c r="K34" s="42">
        <f>'Data Worksheet'!AH35</f>
        <v>4.3598052565880464E-3</v>
      </c>
      <c r="L34" s="7">
        <f>'Data Worksheet'!AI35</f>
        <v>0.28276663487199527</v>
      </c>
    </row>
    <row r="35" spans="1:12" x14ac:dyDescent="0.2">
      <c r="A35" s="6" t="s">
        <v>10</v>
      </c>
      <c r="B35" s="65">
        <f>'Data Worksheet'!D36</f>
        <v>1184948287.3099999</v>
      </c>
      <c r="C35" s="67">
        <f>'Data Worksheet'!E36</f>
        <v>167524791.30000001</v>
      </c>
      <c r="D35" s="67">
        <f>'Data Worksheet'!F36</f>
        <v>12116373.077952987</v>
      </c>
      <c r="E35" s="67">
        <f>'Data Worksheet'!G36</f>
        <v>1364589451.687953</v>
      </c>
      <c r="F35" s="15">
        <f>'Data Worksheet'!H36</f>
        <v>7.3148490030119501E-2</v>
      </c>
      <c r="G35" s="65">
        <f>'Data Worksheet'!AD36</f>
        <v>142329241.78417999</v>
      </c>
      <c r="H35" s="42">
        <f>'Data Worksheet'!AE36</f>
        <v>6.5683253351366405E-2</v>
      </c>
      <c r="I35" s="39">
        <f>'Data Worksheet'!AF36</f>
        <v>0.12011430651314538</v>
      </c>
      <c r="J35" s="68">
        <f>'Data Worksheet'!AG36</f>
        <v>330880526.60417998</v>
      </c>
      <c r="K35" s="42">
        <f>'Data Worksheet'!AH36</f>
        <v>8.5325725132050681E-2</v>
      </c>
      <c r="L35" s="7">
        <f>'Data Worksheet'!AI36</f>
        <v>0.24247624528746831</v>
      </c>
    </row>
    <row r="36" spans="1:12" x14ac:dyDescent="0.2">
      <c r="A36" s="6" t="s">
        <v>53</v>
      </c>
      <c r="B36" s="65">
        <f>'Data Worksheet'!D37</f>
        <v>4148749.72</v>
      </c>
      <c r="C36" s="67">
        <f>'Data Worksheet'!E37</f>
        <v>614938.73</v>
      </c>
      <c r="D36" s="67">
        <f>'Data Worksheet'!F37</f>
        <v>44475.966899847139</v>
      </c>
      <c r="E36" s="67">
        <f>'Data Worksheet'!G37</f>
        <v>4808164.4168998469</v>
      </c>
      <c r="F36" s="15">
        <f>'Data Worksheet'!H37</f>
        <v>2.5774049951633434E-4</v>
      </c>
      <c r="G36" s="65">
        <f>'Data Worksheet'!AD37</f>
        <v>2784144.4219840001</v>
      </c>
      <c r="H36" s="42">
        <f>'Data Worksheet'!AE37</f>
        <v>1.284849558274644E-3</v>
      </c>
      <c r="I36" s="39">
        <f>'Data Worksheet'!AF37</f>
        <v>0.6710803518858689</v>
      </c>
      <c r="J36" s="68">
        <f>'Data Worksheet'!AG37</f>
        <v>3658909.2719840002</v>
      </c>
      <c r="K36" s="42">
        <f>'Data Worksheet'!AH37</f>
        <v>9.4354022591934094E-4</v>
      </c>
      <c r="L36" s="7">
        <f>'Data Worksheet'!AI37</f>
        <v>0.76097840147137685</v>
      </c>
    </row>
    <row r="37" spans="1:12" x14ac:dyDescent="0.2">
      <c r="A37" s="6" t="s">
        <v>33</v>
      </c>
      <c r="B37" s="65">
        <f>'Data Worksheet'!D38</f>
        <v>112050935.19</v>
      </c>
      <c r="C37" s="67">
        <f>'Data Worksheet'!E38</f>
        <v>16405502.760000004</v>
      </c>
      <c r="D37" s="67">
        <f>'Data Worksheet'!F38</f>
        <v>1186541.9465921605</v>
      </c>
      <c r="E37" s="67">
        <f>'Data Worksheet'!G38</f>
        <v>129642979.89659217</v>
      </c>
      <c r="F37" s="15">
        <f>'Data Worksheet'!H38</f>
        <v>6.9494808205577572E-3</v>
      </c>
      <c r="G37" s="65">
        <f>'Data Worksheet'!AD38</f>
        <v>14169889.886804001</v>
      </c>
      <c r="H37" s="42">
        <f>'Data Worksheet'!AE38</f>
        <v>6.5392357587853228E-3</v>
      </c>
      <c r="I37" s="39">
        <f>'Data Worksheet'!AF38</f>
        <v>0.12645936299216712</v>
      </c>
      <c r="J37" s="68">
        <f>'Data Worksheet'!AG38</f>
        <v>32819147.876804002</v>
      </c>
      <c r="K37" s="42">
        <f>'Data Worksheet'!AH38</f>
        <v>8.46322876581437E-3</v>
      </c>
      <c r="L37" s="7">
        <f>'Data Worksheet'!AI38</f>
        <v>0.25315021224428591</v>
      </c>
    </row>
    <row r="38" spans="1:12" x14ac:dyDescent="0.2">
      <c r="A38" s="6" t="s">
        <v>40</v>
      </c>
      <c r="B38" s="65">
        <f>'Data Worksheet'!D39</f>
        <v>23729759.209999997</v>
      </c>
      <c r="C38" s="67">
        <f>'Data Worksheet'!E39</f>
        <v>5140607.1599999992</v>
      </c>
      <c r="D38" s="67">
        <f>'Data Worksheet'!F39</f>
        <v>371798.78699992946</v>
      </c>
      <c r="E38" s="67">
        <f>'Data Worksheet'!G39</f>
        <v>29242165.156999927</v>
      </c>
      <c r="F38" s="15">
        <f>'Data Worksheet'!H39</f>
        <v>1.5675192445610791E-3</v>
      </c>
      <c r="G38" s="65">
        <f>'Data Worksheet'!AD39</f>
        <v>5202167.1850739997</v>
      </c>
      <c r="H38" s="42">
        <f>'Data Worksheet'!AE39</f>
        <v>2.4007383227088886E-3</v>
      </c>
      <c r="I38" s="39">
        <f>'Data Worksheet'!AF39</f>
        <v>0.21922545184873793</v>
      </c>
      <c r="J38" s="68">
        <f>'Data Worksheet'!AG39</f>
        <v>11241812.205073999</v>
      </c>
      <c r="K38" s="42">
        <f>'Data Worksheet'!AH39</f>
        <v>2.8989792419659398E-3</v>
      </c>
      <c r="L38" s="7">
        <f>'Data Worksheet'!AI39</f>
        <v>0.38443843486681623</v>
      </c>
    </row>
    <row r="39" spans="1:12" x14ac:dyDescent="0.2">
      <c r="A39" s="6" t="s">
        <v>55</v>
      </c>
      <c r="B39" s="65">
        <f>'Data Worksheet'!D40</f>
        <v>10113404.579999998</v>
      </c>
      <c r="C39" s="67">
        <f>'Data Worksheet'!E40</f>
        <v>584578.21</v>
      </c>
      <c r="D39" s="67">
        <f>'Data Worksheet'!F40</f>
        <v>42280.116457019853</v>
      </c>
      <c r="E39" s="67">
        <f>'Data Worksheet'!G40</f>
        <v>10740262.906457018</v>
      </c>
      <c r="F39" s="15">
        <f>'Data Worksheet'!H40</f>
        <v>5.7572921523175319E-4</v>
      </c>
      <c r="G39" s="65">
        <f>'Data Worksheet'!AD40</f>
        <v>2412022.8961379998</v>
      </c>
      <c r="H39" s="42">
        <f>'Data Worksheet'!AE40</f>
        <v>1.1131198971505963E-3</v>
      </c>
      <c r="I39" s="39">
        <f>'Data Worksheet'!AF40</f>
        <v>0.2384976174005688</v>
      </c>
      <c r="J39" s="68">
        <f>'Data Worksheet'!AG40</f>
        <v>3185902.8861379996</v>
      </c>
      <c r="K39" s="42">
        <f>'Data Worksheet'!AH40</f>
        <v>8.215638337798263E-4</v>
      </c>
      <c r="L39" s="7">
        <f>'Data Worksheet'!AI40</f>
        <v>0.29663174113015828</v>
      </c>
    </row>
    <row r="40" spans="1:12" x14ac:dyDescent="0.2">
      <c r="A40" s="6" t="s">
        <v>64</v>
      </c>
      <c r="B40" s="65">
        <f>'Data Worksheet'!D41</f>
        <v>1338347.18</v>
      </c>
      <c r="C40" s="67">
        <f>'Data Worksheet'!E41</f>
        <v>207059.11</v>
      </c>
      <c r="D40" s="67">
        <f>'Data Worksheet'!F41</f>
        <v>14975.726317761457</v>
      </c>
      <c r="E40" s="67">
        <f>'Data Worksheet'!G41</f>
        <v>1560382.0163177615</v>
      </c>
      <c r="F40" s="15">
        <f>'Data Worksheet'!H41</f>
        <v>8.3643903463133596E-5</v>
      </c>
      <c r="G40" s="65">
        <f>'Data Worksheet'!AD41</f>
        <v>1669364.6988940001</v>
      </c>
      <c r="H40" s="42">
        <f>'Data Worksheet'!AE41</f>
        <v>7.7039196639259913E-4</v>
      </c>
      <c r="I40" s="39">
        <f>'Data Worksheet'!AF41</f>
        <v>1.2473330715980588</v>
      </c>
      <c r="J40" s="68">
        <f>'Data Worksheet'!AG41</f>
        <v>1965611.8188940003</v>
      </c>
      <c r="K40" s="42">
        <f>'Data Worksheet'!AH41</f>
        <v>5.0688160919150598E-4</v>
      </c>
      <c r="L40" s="7">
        <f>'Data Worksheet'!AI41</f>
        <v>1.2596990982583309</v>
      </c>
    </row>
    <row r="41" spans="1:12" x14ac:dyDescent="0.2">
      <c r="A41" s="6" t="s">
        <v>23</v>
      </c>
      <c r="B41" s="65">
        <f>'Data Worksheet'!D42</f>
        <v>191399927.91000003</v>
      </c>
      <c r="C41" s="67">
        <f>'Data Worksheet'!E42</f>
        <v>27120327.420000006</v>
      </c>
      <c r="D41" s="67">
        <f>'Data Worksheet'!F42</f>
        <v>1961500.7573924267</v>
      </c>
      <c r="E41" s="67">
        <f>'Data Worksheet'!G42</f>
        <v>220481756.08739248</v>
      </c>
      <c r="F41" s="15">
        <f>'Data Worksheet'!H42</f>
        <v>1.18188716152189E-2</v>
      </c>
      <c r="G41" s="65">
        <f>'Data Worksheet'!AD42</f>
        <v>24901168.760689996</v>
      </c>
      <c r="H41" s="42">
        <f>'Data Worksheet'!AE42</f>
        <v>1.1491593406600505E-2</v>
      </c>
      <c r="I41" s="39">
        <f>'Data Worksheet'!AF42</f>
        <v>0.13010019926652747</v>
      </c>
      <c r="J41" s="68">
        <f>'Data Worksheet'!AG42</f>
        <v>56861223.670689993</v>
      </c>
      <c r="K41" s="42">
        <f>'Data Worksheet'!AH42</f>
        <v>1.466307247328969E-2</v>
      </c>
      <c r="L41" s="7">
        <f>'Data Worksheet'!AI42</f>
        <v>0.25789536821428383</v>
      </c>
    </row>
    <row r="42" spans="1:12" x14ac:dyDescent="0.2">
      <c r="A42" s="6" t="s">
        <v>2</v>
      </c>
      <c r="B42" s="65">
        <f>'Data Worksheet'!D43</f>
        <v>603696220.99000013</v>
      </c>
      <c r="C42" s="67">
        <f>'Data Worksheet'!E43</f>
        <v>2010702.8999999997</v>
      </c>
      <c r="D42" s="67">
        <f>'Data Worksheet'!F43</f>
        <v>145425.79815362522</v>
      </c>
      <c r="E42" s="67">
        <f>'Data Worksheet'!G43</f>
        <v>605852349.68815374</v>
      </c>
      <c r="F42" s="15">
        <f>'Data Worksheet'!H43</f>
        <v>3.2476569788861744E-2</v>
      </c>
      <c r="G42" s="65">
        <f>'Data Worksheet'!AD43</f>
        <v>71464374.746756002</v>
      </c>
      <c r="H42" s="42">
        <f>'Data Worksheet'!AE43</f>
        <v>3.2979959516723216E-2</v>
      </c>
      <c r="I42" s="39">
        <f>'Data Worksheet'!AF43</f>
        <v>0.11837803892421545</v>
      </c>
      <c r="J42" s="68">
        <f>'Data Worksheet'!AG43</f>
        <v>71464374.746756002</v>
      </c>
      <c r="K42" s="42">
        <f>'Data Worksheet'!AH43</f>
        <v>1.8428856055557712E-2</v>
      </c>
      <c r="L42" s="7">
        <f>'Data Worksheet'!AI43</f>
        <v>0.11795675098650747</v>
      </c>
    </row>
    <row r="43" spans="1:12" x14ac:dyDescent="0.2">
      <c r="A43" s="6" t="s">
        <v>21</v>
      </c>
      <c r="B43" s="65">
        <f>'Data Worksheet'!D44</f>
        <v>209641399.13999999</v>
      </c>
      <c r="C43" s="67">
        <f>'Data Worksheet'!E44</f>
        <v>45918347.43</v>
      </c>
      <c r="D43" s="67">
        <f>'Data Worksheet'!F44</f>
        <v>3321083.5498885568</v>
      </c>
      <c r="E43" s="67">
        <f>'Data Worksheet'!G44</f>
        <v>258880830.11988854</v>
      </c>
      <c r="F43" s="15">
        <f>'Data Worksheet'!H44</f>
        <v>1.3877244762217378E-2</v>
      </c>
      <c r="G43" s="65">
        <f>'Data Worksheet'!AD44</f>
        <v>27166618.719824001</v>
      </c>
      <c r="H43" s="42">
        <f>'Data Worksheet'!AE44</f>
        <v>1.253707163549655E-2</v>
      </c>
      <c r="I43" s="39">
        <f>'Data Worksheet'!AF44</f>
        <v>0.12958613533046467</v>
      </c>
      <c r="J43" s="68">
        <f>'Data Worksheet'!AG44</f>
        <v>79579658.759824008</v>
      </c>
      <c r="K43" s="42">
        <f>'Data Worksheet'!AH44</f>
        <v>2.0521582696723599E-2</v>
      </c>
      <c r="L43" s="7">
        <f>'Data Worksheet'!AI44</f>
        <v>0.30739880864477453</v>
      </c>
    </row>
    <row r="44" spans="1:12" x14ac:dyDescent="0.2">
      <c r="A44" s="6" t="s">
        <v>45</v>
      </c>
      <c r="B44" s="65">
        <f>'Data Worksheet'!D45</f>
        <v>16760454.960000001</v>
      </c>
      <c r="C44" s="67">
        <f>'Data Worksheet'!E45</f>
        <v>2444107.92</v>
      </c>
      <c r="D44" s="67">
        <f>'Data Worksheet'!F45</f>
        <v>176772.1850103249</v>
      </c>
      <c r="E44" s="67">
        <f>'Data Worksheet'!G45</f>
        <v>19381335.065010328</v>
      </c>
      <c r="F44" s="15">
        <f>'Data Worksheet'!H45</f>
        <v>1.038931814268127E-3</v>
      </c>
      <c r="G44" s="65">
        <f>'Data Worksheet'!AD45</f>
        <v>4328467.897264</v>
      </c>
      <c r="H44" s="42">
        <f>'Data Worksheet'!AE45</f>
        <v>1.9975364862152211E-3</v>
      </c>
      <c r="I44" s="39">
        <f>'Data Worksheet'!AF45</f>
        <v>0.25825479723517003</v>
      </c>
      <c r="J44" s="68">
        <f>'Data Worksheet'!AG45</f>
        <v>7335345.0172640001</v>
      </c>
      <c r="K44" s="42">
        <f>'Data Worksheet'!AH45</f>
        <v>1.8916000863373832E-3</v>
      </c>
      <c r="L44" s="7">
        <f>'Data Worksheet'!AI45</f>
        <v>0.37847470221526203</v>
      </c>
    </row>
    <row r="45" spans="1:12" x14ac:dyDescent="0.2">
      <c r="A45" s="6" t="s">
        <v>63</v>
      </c>
      <c r="B45" s="65">
        <f>'Data Worksheet'!D46</f>
        <v>1505598.5099999998</v>
      </c>
      <c r="C45" s="67">
        <f>'Data Worksheet'!E46</f>
        <v>246813.19</v>
      </c>
      <c r="D45" s="67">
        <f>'Data Worksheet'!F46</f>
        <v>17850.973980587762</v>
      </c>
      <c r="E45" s="67">
        <f>'Data Worksheet'!G46</f>
        <v>1770262.6739805874</v>
      </c>
      <c r="F45" s="15">
        <f>'Data Worksheet'!H46</f>
        <v>9.4894505741770338E-5</v>
      </c>
      <c r="G45" s="65">
        <f>'Data Worksheet'!AD46</f>
        <v>1713709.099746</v>
      </c>
      <c r="H45" s="42">
        <f>'Data Worksheet'!AE46</f>
        <v>7.9085638030617213E-4</v>
      </c>
      <c r="I45" s="39">
        <f>'Data Worksheet'!AF46</f>
        <v>1.1382244923621772</v>
      </c>
      <c r="J45" s="68">
        <f>'Data Worksheet'!AG46</f>
        <v>2063980.279746</v>
      </c>
      <c r="K45" s="42">
        <f>'Data Worksheet'!AH46</f>
        <v>5.3224834907934857E-4</v>
      </c>
      <c r="L45" s="7">
        <f>'Data Worksheet'!AI46</f>
        <v>1.1659175274282676</v>
      </c>
    </row>
    <row r="46" spans="1:12" x14ac:dyDescent="0.2">
      <c r="A46" s="6" t="s">
        <v>3</v>
      </c>
      <c r="B46" s="65">
        <f>'Data Worksheet'!D47</f>
        <v>5860908.5500000007</v>
      </c>
      <c r="C46" s="67">
        <f>'Data Worksheet'!E47</f>
        <v>1250422.3299999998</v>
      </c>
      <c r="D46" s="67">
        <f>'Data Worksheet'!F47</f>
        <v>90437.859004115293</v>
      </c>
      <c r="E46" s="67">
        <f>'Data Worksheet'!G47</f>
        <v>7201768.7390041165</v>
      </c>
      <c r="F46" s="15">
        <f>'Data Worksheet'!H47</f>
        <v>3.8604908469183624E-4</v>
      </c>
      <c r="G46" s="65">
        <f>'Data Worksheet'!AD47</f>
        <v>2703920.6802440002</v>
      </c>
      <c r="H46" s="42">
        <f>'Data Worksheet'!AE47</f>
        <v>1.247827255004785E-3</v>
      </c>
      <c r="I46" s="39">
        <f>'Data Worksheet'!AF47</f>
        <v>0.46134838262303202</v>
      </c>
      <c r="J46" s="68">
        <f>'Data Worksheet'!AG47</f>
        <v>4242476.0902440008</v>
      </c>
      <c r="K46" s="42">
        <f>'Data Worksheet'!AH47</f>
        <v>1.0940273592724742E-3</v>
      </c>
      <c r="L46" s="7">
        <f>'Data Worksheet'!AI47</f>
        <v>0.58908807599821145</v>
      </c>
    </row>
    <row r="47" spans="1:12" x14ac:dyDescent="0.2">
      <c r="A47" s="6" t="s">
        <v>19</v>
      </c>
      <c r="B47" s="65">
        <f>'Data Worksheet'!D48</f>
        <v>254227512.41</v>
      </c>
      <c r="C47" s="67">
        <f>'Data Worksheet'!E48</f>
        <v>20105803.630000003</v>
      </c>
      <c r="D47" s="67">
        <f>'Data Worksheet'!F48</f>
        <v>1454169.3556083329</v>
      </c>
      <c r="E47" s="67">
        <f>'Data Worksheet'!G48</f>
        <v>275787485.39560837</v>
      </c>
      <c r="F47" s="15">
        <f>'Data Worksheet'!H48</f>
        <v>1.478352196035115E-2</v>
      </c>
      <c r="G47" s="65">
        <f>'Data Worksheet'!AD48</f>
        <v>31507745.869778007</v>
      </c>
      <c r="H47" s="42">
        <f>'Data Worksheet'!AE48</f>
        <v>1.4540450216359739E-2</v>
      </c>
      <c r="I47" s="39">
        <f>'Data Worksheet'!AF48</f>
        <v>0.12393523254463727</v>
      </c>
      <c r="J47" s="68">
        <f>'Data Worksheet'!AG48</f>
        <v>54171243.699778005</v>
      </c>
      <c r="K47" s="42">
        <f>'Data Worksheet'!AH48</f>
        <v>1.3969394625383791E-2</v>
      </c>
      <c r="L47" s="7">
        <f>'Data Worksheet'!AI48</f>
        <v>0.19642386463646486</v>
      </c>
    </row>
    <row r="48" spans="1:12" x14ac:dyDescent="0.2">
      <c r="A48" s="6" t="s">
        <v>20</v>
      </c>
      <c r="B48" s="65">
        <f>'Data Worksheet'!D49</f>
        <v>212858686.32999998</v>
      </c>
      <c r="C48" s="67">
        <f>'Data Worksheet'!E49</f>
        <v>1861171.0400000003</v>
      </c>
      <c r="D48" s="67">
        <f>'Data Worksheet'!F49</f>
        <v>134610.77914216605</v>
      </c>
      <c r="E48" s="67">
        <f>'Data Worksheet'!G49</f>
        <v>214854468.14914215</v>
      </c>
      <c r="F48" s="15">
        <f>'Data Worksheet'!H49</f>
        <v>1.1517222195945911E-2</v>
      </c>
      <c r="G48" s="65">
        <f>'Data Worksheet'!AD49</f>
        <v>27691715.843113996</v>
      </c>
      <c r="H48" s="42">
        <f>'Data Worksheet'!AE49</f>
        <v>1.2779397716565886E-2</v>
      </c>
      <c r="I48" s="39">
        <f>'Data Worksheet'!AF49</f>
        <v>0.13009436598787827</v>
      </c>
      <c r="J48" s="68">
        <f>'Data Worksheet'!AG49</f>
        <v>27691715.843113996</v>
      </c>
      <c r="K48" s="42">
        <f>'Data Worksheet'!AH49</f>
        <v>7.1409936351163579E-3</v>
      </c>
      <c r="L48" s="7">
        <f>'Data Worksheet'!AI49</f>
        <v>0.12888592023085912</v>
      </c>
    </row>
    <row r="49" spans="1:12" x14ac:dyDescent="0.2">
      <c r="A49" s="6" t="s">
        <v>30</v>
      </c>
      <c r="B49" s="65">
        <f>'Data Worksheet'!D50</f>
        <v>148270588.65000001</v>
      </c>
      <c r="C49" s="67">
        <f>'Data Worksheet'!E50</f>
        <v>6584875.0600000015</v>
      </c>
      <c r="D49" s="67">
        <f>'Data Worksheet'!F50</f>
        <v>476256.69179787877</v>
      </c>
      <c r="E49" s="67">
        <f>'Data Worksheet'!G50</f>
        <v>155331720.40179789</v>
      </c>
      <c r="F49" s="15">
        <f>'Data Worksheet'!H50</f>
        <v>8.3265195895494068E-3</v>
      </c>
      <c r="G49" s="65">
        <f>'Data Worksheet'!AD50</f>
        <v>17549714.816744</v>
      </c>
      <c r="H49" s="42">
        <f>'Data Worksheet'!AE50</f>
        <v>8.0989847911952483E-3</v>
      </c>
      <c r="I49" s="39">
        <f>'Data Worksheet'!AF50</f>
        <v>0.11836275134896079</v>
      </c>
      <c r="J49" s="68">
        <f>'Data Worksheet'!AG50</f>
        <v>25276225.216743998</v>
      </c>
      <c r="K49" s="42">
        <f>'Data Worksheet'!AH50</f>
        <v>6.5180996517202145E-3</v>
      </c>
      <c r="L49" s="7">
        <f>'Data Worksheet'!AI50</f>
        <v>0.16272416961173011</v>
      </c>
    </row>
    <row r="50" spans="1:12" x14ac:dyDescent="0.2">
      <c r="A50" s="6" t="s">
        <v>65</v>
      </c>
      <c r="B50" s="65">
        <f>'Data Worksheet'!D51</f>
        <v>2403843222.8499994</v>
      </c>
      <c r="C50" s="67">
        <f>'Data Worksheet'!E51</f>
        <v>357317410.11000001</v>
      </c>
      <c r="D50" s="67">
        <f>'Data Worksheet'!F51</f>
        <v>25843285.728305753</v>
      </c>
      <c r="E50" s="67">
        <f>'Data Worksheet'!G51</f>
        <v>2787003918.6883054</v>
      </c>
      <c r="F50" s="15">
        <f>'Data Worksheet'!H51</f>
        <v>0.1493966761269486</v>
      </c>
      <c r="G50" s="65">
        <f>'Data Worksheet'!AD51</f>
        <v>325643065.73929</v>
      </c>
      <c r="H50" s="42">
        <f>'Data Worksheet'!AE51</f>
        <v>0.15028040422995417</v>
      </c>
      <c r="I50" s="39">
        <f>'Data Worksheet'!AF51</f>
        <v>0.13546768052252892</v>
      </c>
      <c r="J50" s="68">
        <f>'Data Worksheet'!AG51</f>
        <v>721871997.73929</v>
      </c>
      <c r="K50" s="42">
        <f>'Data Worksheet'!AH51</f>
        <v>0.18615254361375541</v>
      </c>
      <c r="L50" s="7">
        <f>'Data Worksheet'!AI51</f>
        <v>0.25901362854166232</v>
      </c>
    </row>
    <row r="51" spans="1:12" x14ac:dyDescent="0.2">
      <c r="A51" s="6" t="s">
        <v>34</v>
      </c>
      <c r="B51" s="65">
        <f>'Data Worksheet'!D52</f>
        <v>164676009.77000004</v>
      </c>
      <c r="C51" s="67">
        <f>'Data Worksheet'!E52</f>
        <v>38597119.880000003</v>
      </c>
      <c r="D51" s="67">
        <f>'Data Worksheet'!F52</f>
        <v>2791569.5376876197</v>
      </c>
      <c r="E51" s="67">
        <f>'Data Worksheet'!G52</f>
        <v>206064699.18768767</v>
      </c>
      <c r="F51" s="15">
        <f>'Data Worksheet'!H52</f>
        <v>1.1046048740480102E-2</v>
      </c>
      <c r="G51" s="65">
        <f>'Data Worksheet'!AD52</f>
        <v>17958590.414274</v>
      </c>
      <c r="H51" s="42">
        <f>'Data Worksheet'!AE52</f>
        <v>8.2876760195408454E-3</v>
      </c>
      <c r="I51" s="39">
        <f>'Data Worksheet'!AF52</f>
        <v>0.10905407800053228</v>
      </c>
      <c r="J51" s="68">
        <f>'Data Worksheet'!AG52</f>
        <v>58285161.434274003</v>
      </c>
      <c r="K51" s="42">
        <f>'Data Worksheet'!AH52</f>
        <v>1.503027003389458E-2</v>
      </c>
      <c r="L51" s="7">
        <f>'Data Worksheet'!AI52</f>
        <v>0.28284884147568995</v>
      </c>
    </row>
    <row r="52" spans="1:12" x14ac:dyDescent="0.2">
      <c r="A52" s="6" t="s">
        <v>38</v>
      </c>
      <c r="B52" s="65">
        <f>'Data Worksheet'!D53</f>
        <v>44891794.969999991</v>
      </c>
      <c r="C52" s="67">
        <f>'Data Worksheet'!E53</f>
        <v>7010067.8599999994</v>
      </c>
      <c r="D52" s="67">
        <f>'Data Worksheet'!F53</f>
        <v>507009.12285528384</v>
      </c>
      <c r="E52" s="67">
        <f>'Data Worksheet'!G53</f>
        <v>52408871.952855274</v>
      </c>
      <c r="F52" s="15">
        <f>'Data Worksheet'!H53</f>
        <v>2.8093650018994119E-3</v>
      </c>
      <c r="G52" s="65">
        <f>'Data Worksheet'!AD53</f>
        <v>6312010.2349660005</v>
      </c>
      <c r="H52" s="42">
        <f>'Data Worksheet'!AE53</f>
        <v>2.9129176985875859E-3</v>
      </c>
      <c r="I52" s="39">
        <f>'Data Worksheet'!AF53</f>
        <v>0.14060498670601501</v>
      </c>
      <c r="J52" s="68">
        <f>'Data Worksheet'!AG53</f>
        <v>14465671.964965999</v>
      </c>
      <c r="K52" s="42">
        <f>'Data Worksheet'!AH53</f>
        <v>3.7303311941643521E-3</v>
      </c>
      <c r="L52" s="7">
        <f>'Data Worksheet'!AI53</f>
        <v>0.27601570928637204</v>
      </c>
    </row>
    <row r="53" spans="1:12" x14ac:dyDescent="0.2">
      <c r="A53" s="6" t="s">
        <v>24</v>
      </c>
      <c r="B53" s="65">
        <f>'Data Worksheet'!D54</f>
        <v>198194082.21999997</v>
      </c>
      <c r="C53" s="67">
        <f>'Data Worksheet'!E54</f>
        <v>1017673.5099999999</v>
      </c>
      <c r="D53" s="67">
        <f>'Data Worksheet'!F54</f>
        <v>73604.102551178148</v>
      </c>
      <c r="E53" s="67">
        <f>'Data Worksheet'!G54</f>
        <v>199285359.83255115</v>
      </c>
      <c r="F53" s="15">
        <f>'Data Worksheet'!H54</f>
        <v>1.0682643881519342E-2</v>
      </c>
      <c r="G53" s="65">
        <f>'Data Worksheet'!AD54</f>
        <v>23601700.105092</v>
      </c>
      <c r="H53" s="42">
        <f>'Data Worksheet'!AE54</f>
        <v>1.0891904067587319E-2</v>
      </c>
      <c r="I53" s="39">
        <f>'Data Worksheet'!AF54</f>
        <v>0.11908377808623757</v>
      </c>
      <c r="J53" s="68">
        <f>'Data Worksheet'!AG54</f>
        <v>23601700.105092</v>
      </c>
      <c r="K53" s="42">
        <f>'Data Worksheet'!AH54</f>
        <v>6.0862819473968136E-3</v>
      </c>
      <c r="L53" s="7">
        <f>'Data Worksheet'!AI54</f>
        <v>0.11843168070611533</v>
      </c>
    </row>
    <row r="54" spans="1:12" x14ac:dyDescent="0.2">
      <c r="A54" s="6" t="s">
        <v>4</v>
      </c>
      <c r="B54" s="65">
        <f>'Data Worksheet'!D55</f>
        <v>21541783.079999998</v>
      </c>
      <c r="C54" s="67">
        <f>'Data Worksheet'!E55</f>
        <v>3320310.51</v>
      </c>
      <c r="D54" s="67">
        <f>'Data Worksheet'!F55</f>
        <v>240144.28289461383</v>
      </c>
      <c r="E54" s="67">
        <f>'Data Worksheet'!G55</f>
        <v>25102237.872894611</v>
      </c>
      <c r="F54" s="15">
        <f>'Data Worksheet'!H55</f>
        <v>1.3455994361584805E-3</v>
      </c>
      <c r="G54" s="65">
        <f>'Data Worksheet'!AD55</f>
        <v>4425736.9730220009</v>
      </c>
      <c r="H54" s="42">
        <f>'Data Worksheet'!AE55</f>
        <v>2.0424250085327492E-3</v>
      </c>
      <c r="I54" s="39">
        <f>'Data Worksheet'!AF55</f>
        <v>0.20544896198174889</v>
      </c>
      <c r="J54" s="68">
        <f>'Data Worksheet'!AG55</f>
        <v>8306429.133022001</v>
      </c>
      <c r="K54" s="42">
        <f>'Data Worksheet'!AH55</f>
        <v>2.1420181365975248E-3</v>
      </c>
      <c r="L54" s="7">
        <f>'Data Worksheet'!AI55</f>
        <v>0.33090392876848962</v>
      </c>
    </row>
    <row r="55" spans="1:12" x14ac:dyDescent="0.2">
      <c r="A55" s="6" t="s">
        <v>12</v>
      </c>
      <c r="B55" s="65">
        <f>'Data Worksheet'!D56</f>
        <v>2044478011.4699998</v>
      </c>
      <c r="C55" s="67">
        <f>'Data Worksheet'!E56</f>
        <v>161206935.09</v>
      </c>
      <c r="D55" s="67">
        <f>'Data Worksheet'!F56</f>
        <v>11659428.751688231</v>
      </c>
      <c r="E55" s="67">
        <f>'Data Worksheet'!G56</f>
        <v>2217344375.3116879</v>
      </c>
      <c r="F55" s="15">
        <f>'Data Worksheet'!H56</f>
        <v>0.11886021303344982</v>
      </c>
      <c r="G55" s="65">
        <f>'Data Worksheet'!AD56</f>
        <v>220454728.31743801</v>
      </c>
      <c r="H55" s="42">
        <f>'Data Worksheet'!AE56</f>
        <v>0.10173723678327369</v>
      </c>
      <c r="I55" s="39">
        <f>'Data Worksheet'!AF56</f>
        <v>0.10782934669907694</v>
      </c>
      <c r="J55" s="68">
        <f>'Data Worksheet'!AG56</f>
        <v>390672604.80743802</v>
      </c>
      <c r="K55" s="42">
        <f>'Data Worksheet'!AH56</f>
        <v>0.10074459091483025</v>
      </c>
      <c r="L55" s="7">
        <f>'Data Worksheet'!AI56</f>
        <v>0.17618941340698235</v>
      </c>
    </row>
    <row r="56" spans="1:12" x14ac:dyDescent="0.2">
      <c r="A56" s="6" t="s">
        <v>25</v>
      </c>
      <c r="B56" s="65">
        <f>'Data Worksheet'!D57</f>
        <v>227186744.56</v>
      </c>
      <c r="C56" s="67">
        <f>'Data Worksheet'!E57</f>
        <v>35372705.299999997</v>
      </c>
      <c r="D56" s="67">
        <f>'Data Worksheet'!F57</f>
        <v>2558361.0095282942</v>
      </c>
      <c r="E56" s="67">
        <f>'Data Worksheet'!G57</f>
        <v>265117810.86952829</v>
      </c>
      <c r="F56" s="15">
        <f>'Data Worksheet'!H57</f>
        <v>1.4211576618306939E-2</v>
      </c>
      <c r="G56" s="65">
        <f>'Data Worksheet'!AD57</f>
        <v>27844300.350818001</v>
      </c>
      <c r="H56" s="42">
        <f>'Data Worksheet'!AE57</f>
        <v>1.284981365324468E-2</v>
      </c>
      <c r="I56" s="39">
        <f>'Data Worksheet'!AF57</f>
        <v>0.12256128941301117</v>
      </c>
      <c r="J56" s="68">
        <f>'Data Worksheet'!AG57</f>
        <v>67208792.760818005</v>
      </c>
      <c r="K56" s="42">
        <f>'Data Worksheet'!AH57</f>
        <v>1.7331449017024353E-2</v>
      </c>
      <c r="L56" s="7">
        <f>'Data Worksheet'!AI57</f>
        <v>0.25350538517343629</v>
      </c>
    </row>
    <row r="57" spans="1:12" x14ac:dyDescent="0.2">
      <c r="A57" s="6" t="s">
        <v>5</v>
      </c>
      <c r="B57" s="65">
        <f>'Data Worksheet'!D58</f>
        <v>1280167512.5800002</v>
      </c>
      <c r="C57" s="67">
        <f>'Data Worksheet'!E58</f>
        <v>6829777.1000000006</v>
      </c>
      <c r="D57" s="67">
        <f>'Data Worksheet'!F58</f>
        <v>493969.44022851513</v>
      </c>
      <c r="E57" s="67">
        <f>'Data Worksheet'!G58</f>
        <v>1287491259.1202285</v>
      </c>
      <c r="F57" s="15">
        <f>'Data Worksheet'!H58</f>
        <v>6.9015659922570013E-2</v>
      </c>
      <c r="G57" s="65">
        <f>'Data Worksheet'!AD58</f>
        <v>154433417.31221002</v>
      </c>
      <c r="H57" s="42">
        <f>'Data Worksheet'!AE58</f>
        <v>7.1269186486755148E-2</v>
      </c>
      <c r="I57" s="39">
        <f>'Data Worksheet'!AF58</f>
        <v>0.12063531982698958</v>
      </c>
      <c r="J57" s="68">
        <f>'Data Worksheet'!AG58</f>
        <v>154433417.31221002</v>
      </c>
      <c r="K57" s="42">
        <f>'Data Worksheet'!AH58</f>
        <v>3.982447517241846E-2</v>
      </c>
      <c r="L57" s="7">
        <f>'Data Worksheet'!AI58</f>
        <v>0.11994909962941248</v>
      </c>
    </row>
    <row r="58" spans="1:12" x14ac:dyDescent="0.2">
      <c r="A58" s="6" t="s">
        <v>17</v>
      </c>
      <c r="B58" s="65">
        <f>'Data Worksheet'!D59</f>
        <v>261560976.79000002</v>
      </c>
      <c r="C58" s="67">
        <f>'Data Worksheet'!E59</f>
        <v>36511472.480000004</v>
      </c>
      <c r="D58" s="67">
        <f>'Data Worksheet'!F59</f>
        <v>2640723.3148010694</v>
      </c>
      <c r="E58" s="67">
        <f>'Data Worksheet'!G59</f>
        <v>300713172.58480114</v>
      </c>
      <c r="F58" s="15">
        <f>'Data Worksheet'!H59</f>
        <v>1.611965743948534E-2</v>
      </c>
      <c r="G58" s="65">
        <f>'Data Worksheet'!AD59</f>
        <v>34751871.258694008</v>
      </c>
      <c r="H58" s="42">
        <f>'Data Worksheet'!AE59</f>
        <v>1.6037575523518189E-2</v>
      </c>
      <c r="I58" s="39">
        <f>'Data Worksheet'!AF59</f>
        <v>0.13286336396654197</v>
      </c>
      <c r="J58" s="68">
        <f>'Data Worksheet'!AG59</f>
        <v>78443999.758693993</v>
      </c>
      <c r="K58" s="42">
        <f>'Data Worksheet'!AH59</f>
        <v>2.0228724942994027E-2</v>
      </c>
      <c r="L58" s="7">
        <f>'Data Worksheet'!AI59</f>
        <v>0.26085987216463813</v>
      </c>
    </row>
    <row r="59" spans="1:12" x14ac:dyDescent="0.2">
      <c r="A59" s="6" t="s">
        <v>11</v>
      </c>
      <c r="B59" s="65">
        <f>'Data Worksheet'!D60</f>
        <v>769141797.79999995</v>
      </c>
      <c r="C59" s="67">
        <f>'Data Worksheet'!E60</f>
        <v>110373479.62</v>
      </c>
      <c r="D59" s="67">
        <f>'Data Worksheet'!F60</f>
        <v>7982855.8305313978</v>
      </c>
      <c r="E59" s="67">
        <f>'Data Worksheet'!G60</f>
        <v>887498133.25053132</v>
      </c>
      <c r="F59" s="15">
        <f>'Data Worksheet'!H60</f>
        <v>4.7574124416338757E-2</v>
      </c>
      <c r="G59" s="65">
        <f>'Data Worksheet'!AD60</f>
        <v>96667020.444205999</v>
      </c>
      <c r="H59" s="42">
        <f>'Data Worksheet'!AE60</f>
        <v>4.4610680946269472E-2</v>
      </c>
      <c r="I59" s="39">
        <f>'Data Worksheet'!AF60</f>
        <v>0.1256816632780921</v>
      </c>
      <c r="J59" s="68">
        <f>'Data Worksheet'!AG60</f>
        <v>222298238.34420598</v>
      </c>
      <c r="K59" s="42">
        <f>'Data Worksheet'!AH60</f>
        <v>5.7325097300111684E-2</v>
      </c>
      <c r="L59" s="7">
        <f>'Data Worksheet'!AI60</f>
        <v>0.25047741512426769</v>
      </c>
    </row>
    <row r="60" spans="1:12" x14ac:dyDescent="0.2">
      <c r="A60" s="6" t="s">
        <v>14</v>
      </c>
      <c r="B60" s="65">
        <f>'Data Worksheet'!D61</f>
        <v>399279514.51999998</v>
      </c>
      <c r="C60" s="67">
        <f>'Data Worksheet'!E61</f>
        <v>54706628.329999998</v>
      </c>
      <c r="D60" s="67">
        <f>'Data Worksheet'!F61</f>
        <v>3956703.4439468789</v>
      </c>
      <c r="E60" s="67">
        <f>'Data Worksheet'!G61</f>
        <v>457942846.29394686</v>
      </c>
      <c r="F60" s="15">
        <f>'Data Worksheet'!H61</f>
        <v>2.454791636052997E-2</v>
      </c>
      <c r="G60" s="65">
        <f>'Data Worksheet'!AD61</f>
        <v>52035220.797122002</v>
      </c>
      <c r="H60" s="42">
        <f>'Data Worksheet'!AE61</f>
        <v>2.4013635904800771E-2</v>
      </c>
      <c r="I60" s="39">
        <f>'Data Worksheet'!AF61</f>
        <v>0.13032279118971818</v>
      </c>
      <c r="J60" s="68">
        <f>'Data Worksheet'!AG61</f>
        <v>116042492.44712201</v>
      </c>
      <c r="K60" s="42">
        <f>'Data Worksheet'!AH61</f>
        <v>2.9924425942497022E-2</v>
      </c>
      <c r="L60" s="7">
        <f>'Data Worksheet'!AI61</f>
        <v>0.25339950910082787</v>
      </c>
    </row>
    <row r="61" spans="1:12" x14ac:dyDescent="0.2">
      <c r="A61" s="6" t="s">
        <v>36</v>
      </c>
      <c r="B61" s="65">
        <f>'Data Worksheet'!D62</f>
        <v>31404062.949999996</v>
      </c>
      <c r="C61" s="67">
        <f>'Data Worksheet'!E62</f>
        <v>4360786.8200000012</v>
      </c>
      <c r="D61" s="67">
        <f>'Data Worksheet'!F62</f>
        <v>315397.6173587403</v>
      </c>
      <c r="E61" s="67">
        <f>'Data Worksheet'!G62</f>
        <v>36080247.387358733</v>
      </c>
      <c r="F61" s="15">
        <f>'Data Worksheet'!H62</f>
        <v>1.9340730012487135E-3</v>
      </c>
      <c r="G61" s="65">
        <f>'Data Worksheet'!AD62</f>
        <v>5460632.7189500006</v>
      </c>
      <c r="H61" s="42">
        <f>'Data Worksheet'!AE62</f>
        <v>2.5200170944592246E-3</v>
      </c>
      <c r="I61" s="39">
        <f>'Data Worksheet'!AF62</f>
        <v>0.17388300130604603</v>
      </c>
      <c r="J61" s="68">
        <f>'Data Worksheet'!AG62</f>
        <v>10916069.428950001</v>
      </c>
      <c r="K61" s="42">
        <f>'Data Worksheet'!AH62</f>
        <v>2.8149784128311487E-3</v>
      </c>
      <c r="L61" s="7">
        <f>'Data Worksheet'!AI62</f>
        <v>0.302549738968104</v>
      </c>
    </row>
    <row r="62" spans="1:12" x14ac:dyDescent="0.2">
      <c r="A62" s="71" t="s">
        <v>116</v>
      </c>
      <c r="B62" s="65">
        <f>'Data Worksheet'!D63</f>
        <v>147353787.94000003</v>
      </c>
      <c r="C62" s="67">
        <f>'Data Worksheet'!E63</f>
        <v>1019166.5100000002</v>
      </c>
      <c r="D62" s="67">
        <f>'Data Worksheet'!F63</f>
        <v>73712.085046574866</v>
      </c>
      <c r="E62" s="67">
        <f>'Data Worksheet'!G63</f>
        <v>148446666.53504661</v>
      </c>
      <c r="F62" s="15">
        <f>'Data Worksheet'!H63</f>
        <v>7.957447929567046E-3</v>
      </c>
      <c r="G62" s="65">
        <f>'Data Worksheet'!AD63</f>
        <v>18368635.606015995</v>
      </c>
      <c r="H62" s="42">
        <f>'Data Worksheet'!AE63</f>
        <v>8.4769070017134268E-3</v>
      </c>
      <c r="I62" s="39">
        <f>'Data Worksheet'!AF63</f>
        <v>0.12465669096674592</v>
      </c>
      <c r="J62" s="68">
        <f>'Data Worksheet'!AG63</f>
        <v>18368635.606015995</v>
      </c>
      <c r="K62" s="42">
        <f>'Data Worksheet'!AH63</f>
        <v>4.7368068736321949E-3</v>
      </c>
      <c r="L62" s="7">
        <f>'Data Worksheet'!AI63</f>
        <v>0.12373895645328865</v>
      </c>
    </row>
    <row r="63" spans="1:12" x14ac:dyDescent="0.2">
      <c r="A63" s="71" t="s">
        <v>117</v>
      </c>
      <c r="B63" s="65">
        <f>'Data Worksheet'!D64</f>
        <v>141111987.12000003</v>
      </c>
      <c r="C63" s="67">
        <f>'Data Worksheet'!E64</f>
        <v>10401722.109999999</v>
      </c>
      <c r="D63" s="67">
        <f>'Data Worksheet'!F64</f>
        <v>752313.40245192894</v>
      </c>
      <c r="E63" s="67">
        <f>'Data Worksheet'!G64</f>
        <v>152266022.63245195</v>
      </c>
      <c r="F63" s="15">
        <f>'Data Worksheet'!H64</f>
        <v>8.1621835964498183E-3</v>
      </c>
      <c r="G63" s="65">
        <f>'Data Worksheet'!AD64</f>
        <v>19667302.078083999</v>
      </c>
      <c r="H63" s="42">
        <f>'Data Worksheet'!AE64</f>
        <v>9.0762261425623107E-3</v>
      </c>
      <c r="I63" s="39">
        <f>'Data Worksheet'!AF64</f>
        <v>0.13937371643246119</v>
      </c>
      <c r="J63" s="68">
        <f>'Data Worksheet'!AG64</f>
        <v>32265717.978083998</v>
      </c>
      <c r="K63" s="42">
        <f>'Data Worksheet'!AH64</f>
        <v>8.3205131823296669E-3</v>
      </c>
      <c r="L63" s="7">
        <f>'Data Worksheet'!AI64</f>
        <v>0.21190359753448576</v>
      </c>
    </row>
    <row r="64" spans="1:12" x14ac:dyDescent="0.2">
      <c r="A64" s="6" t="s">
        <v>32</v>
      </c>
      <c r="B64" s="65">
        <f>'Data Worksheet'!D65</f>
        <v>67241976.020000011</v>
      </c>
      <c r="C64" s="67">
        <f>'Data Worksheet'!E65</f>
        <v>5348466.49</v>
      </c>
      <c r="D64" s="67">
        <f>'Data Worksheet'!F65</f>
        <v>386832.38991009985</v>
      </c>
      <c r="E64" s="67">
        <f>'Data Worksheet'!G65</f>
        <v>72977274.899910107</v>
      </c>
      <c r="F64" s="15">
        <f>'Data Worksheet'!H65</f>
        <v>3.9119293050654995E-3</v>
      </c>
      <c r="G64" s="65">
        <f>'Data Worksheet'!AD65</f>
        <v>10014871.152805999</v>
      </c>
      <c r="H64" s="42">
        <f>'Data Worksheet'!AE65</f>
        <v>4.6217439997924825E-3</v>
      </c>
      <c r="I64" s="39">
        <f>'Data Worksheet'!AF65</f>
        <v>0.14893778775667213</v>
      </c>
      <c r="J64" s="68">
        <f>'Data Worksheet'!AG65</f>
        <v>16473104.662806001</v>
      </c>
      <c r="K64" s="42">
        <f>'Data Worksheet'!AH65</f>
        <v>4.2479973510545386E-3</v>
      </c>
      <c r="L64" s="7">
        <f>'Data Worksheet'!AI65</f>
        <v>0.22572923811418302</v>
      </c>
    </row>
    <row r="65" spans="1:12" x14ac:dyDescent="0.2">
      <c r="A65" s="6" t="s">
        <v>7</v>
      </c>
      <c r="B65" s="65">
        <f>'Data Worksheet'!D66</f>
        <v>351714584.30000001</v>
      </c>
      <c r="C65" s="67">
        <f>'Data Worksheet'!E66</f>
        <v>49176278.200000003</v>
      </c>
      <c r="D65" s="67">
        <f>'Data Worksheet'!F66</f>
        <v>3556716.165008625</v>
      </c>
      <c r="E65" s="67">
        <f>'Data Worksheet'!G66</f>
        <v>404447578.6650086</v>
      </c>
      <c r="F65" s="15">
        <f>'Data Worksheet'!H66</f>
        <v>2.1680315379169906E-2</v>
      </c>
      <c r="G65" s="65">
        <f>'Data Worksheet'!AD66</f>
        <v>42219010.46283</v>
      </c>
      <c r="H65" s="42">
        <f>'Data Worksheet'!AE66</f>
        <v>1.9483571511460705E-2</v>
      </c>
      <c r="I65" s="39">
        <f>'Data Worksheet'!AF66</f>
        <v>0.12003770201015801</v>
      </c>
      <c r="J65" s="68">
        <f>'Data Worksheet'!AG66</f>
        <v>97661139.292830005</v>
      </c>
      <c r="K65" s="42">
        <f>'Data Worksheet'!AH66</f>
        <v>2.5184339534587943E-2</v>
      </c>
      <c r="L65" s="7">
        <f>'Data Worksheet'!AI66</f>
        <v>0.24146797865668446</v>
      </c>
    </row>
    <row r="66" spans="1:12" x14ac:dyDescent="0.2">
      <c r="A66" s="6" t="s">
        <v>6</v>
      </c>
      <c r="B66" s="65">
        <f>'Data Worksheet'!D67</f>
        <v>350080717.03000003</v>
      </c>
      <c r="C66" s="67">
        <f>'Data Worksheet'!E67</f>
        <v>31066938.119999997</v>
      </c>
      <c r="D66" s="67">
        <f>'Data Worksheet'!F67</f>
        <v>2246942.7344488762</v>
      </c>
      <c r="E66" s="67">
        <f>'Data Worksheet'!G67</f>
        <v>383394597.88444889</v>
      </c>
      <c r="F66" s="15">
        <f>'Data Worksheet'!H67</f>
        <v>2.0551775397546754E-2</v>
      </c>
      <c r="G66" s="65">
        <f>'Data Worksheet'!AD67</f>
        <v>44121526.077309996</v>
      </c>
      <c r="H66" s="42">
        <f>'Data Worksheet'!AE67</f>
        <v>2.0361559854153541E-2</v>
      </c>
      <c r="I66" s="39">
        <f>'Data Worksheet'!AF67</f>
        <v>0.12603243746649725</v>
      </c>
      <c r="J66" s="68">
        <f>'Data Worksheet'!AG67</f>
        <v>81804989.207309991</v>
      </c>
      <c r="K66" s="42">
        <f>'Data Worksheet'!AH67</f>
        <v>2.1095439176096641E-2</v>
      </c>
      <c r="L66" s="7">
        <f>'Data Worksheet'!AI67</f>
        <v>0.21337021872166587</v>
      </c>
    </row>
    <row r="67" spans="1:12" x14ac:dyDescent="0.2">
      <c r="A67" s="6" t="s">
        <v>41</v>
      </c>
      <c r="B67" s="65">
        <f>'Data Worksheet'!D68</f>
        <v>56394755.920000002</v>
      </c>
      <c r="C67" s="67">
        <f>'Data Worksheet'!E68</f>
        <v>7977183.0499999998</v>
      </c>
      <c r="D67" s="67">
        <f>'Data Worksheet'!F68</f>
        <v>576956.55189228628</v>
      </c>
      <c r="E67" s="67">
        <f>'Data Worksheet'!G68</f>
        <v>64948895.521892287</v>
      </c>
      <c r="F67" s="15">
        <f>'Data Worksheet'!H68</f>
        <v>3.4815699554717242E-3</v>
      </c>
      <c r="G67" s="65">
        <f>'Data Worksheet'!AD68</f>
        <v>7545545.3109980002</v>
      </c>
      <c r="H67" s="42">
        <f>'Data Worksheet'!AE68</f>
        <v>3.4821794743206775E-3</v>
      </c>
      <c r="I67" s="39">
        <f>'Data Worksheet'!AF68</f>
        <v>0.13379870500196678</v>
      </c>
      <c r="J67" s="68">
        <f>'Data Worksheet'!AG68</f>
        <v>16767467.690998001</v>
      </c>
      <c r="K67" s="42">
        <f>'Data Worksheet'!AH68</f>
        <v>4.3239061362898654E-3</v>
      </c>
      <c r="L67" s="7">
        <f>'Data Worksheet'!AI68</f>
        <v>0.25816401581988718</v>
      </c>
    </row>
    <row r="68" spans="1:12" x14ac:dyDescent="0.2">
      <c r="A68" s="6" t="s">
        <v>44</v>
      </c>
      <c r="B68" s="65">
        <f>'Data Worksheet'!D69</f>
        <v>16466406.82</v>
      </c>
      <c r="C68" s="67">
        <f>'Data Worksheet'!E69</f>
        <v>2509164.5000000005</v>
      </c>
      <c r="D68" s="67">
        <f>'Data Worksheet'!F69</f>
        <v>181477.45751559918</v>
      </c>
      <c r="E68" s="67">
        <f>'Data Worksheet'!G69</f>
        <v>19157048.777515598</v>
      </c>
      <c r="F68" s="15">
        <f>'Data Worksheet'!H69</f>
        <v>1.026909001659978E-3</v>
      </c>
      <c r="G68" s="65">
        <f>'Data Worksheet'!AD69</f>
        <v>4486643.7260360001</v>
      </c>
      <c r="H68" s="42">
        <f>'Data Worksheet'!AE69</f>
        <v>2.0705327511081916E-3</v>
      </c>
      <c r="I68" s="39">
        <f>'Data Worksheet'!AF69</f>
        <v>0.27247254213266181</v>
      </c>
      <c r="J68" s="68">
        <f>'Data Worksheet'!AG69</f>
        <v>7555722.5760359997</v>
      </c>
      <c r="K68" s="42">
        <f>'Data Worksheet'!AH69</f>
        <v>1.9484298889191059E-3</v>
      </c>
      <c r="L68" s="7">
        <f>'Data Worksheet'!AI69</f>
        <v>0.39440952851276667</v>
      </c>
    </row>
    <row r="69" spans="1:12" x14ac:dyDescent="0.2">
      <c r="A69" s="6" t="s">
        <v>52</v>
      </c>
      <c r="B69" s="65">
        <f>'Data Worksheet'!D70</f>
        <v>13049887.85</v>
      </c>
      <c r="C69" s="67">
        <f>'Data Worksheet'!E70</f>
        <v>1705079.5099999998</v>
      </c>
      <c r="D69" s="67">
        <f>'Data Worksheet'!F70</f>
        <v>123321.32641632047</v>
      </c>
      <c r="E69" s="67">
        <f>'Data Worksheet'!G70</f>
        <v>14878288.686416321</v>
      </c>
      <c r="F69" s="15">
        <f>'Data Worksheet'!H70</f>
        <v>7.9754709396100197E-4</v>
      </c>
      <c r="G69" s="65">
        <f>'Data Worksheet'!AD70</f>
        <v>2795741.8521740003</v>
      </c>
      <c r="H69" s="42">
        <f>'Data Worksheet'!AE70</f>
        <v>1.2902016344597308E-3</v>
      </c>
      <c r="I69" s="39">
        <f>'Data Worksheet'!AF70</f>
        <v>0.21423493322772122</v>
      </c>
      <c r="J69" s="68">
        <f>'Data Worksheet'!AG70</f>
        <v>4794365.5721740006</v>
      </c>
      <c r="K69" s="42">
        <f>'Data Worksheet'!AH70</f>
        <v>1.2363457081995522E-3</v>
      </c>
      <c r="L69" s="7">
        <f>'Data Worksheet'!AI70</f>
        <v>0.32223904732747877</v>
      </c>
    </row>
    <row r="70" spans="1:12" x14ac:dyDescent="0.2">
      <c r="A70" s="6" t="s">
        <v>58</v>
      </c>
      <c r="B70" s="65">
        <f>'Data Worksheet'!D71</f>
        <v>2739157.43</v>
      </c>
      <c r="C70" s="67">
        <f>'Data Worksheet'!E71</f>
        <v>390864.42</v>
      </c>
      <c r="D70" s="67">
        <f>'Data Worksheet'!F71</f>
        <v>28269.601763817918</v>
      </c>
      <c r="E70" s="67">
        <f>'Data Worksheet'!G71</f>
        <v>3158291.451763818</v>
      </c>
      <c r="F70" s="15">
        <f>'Data Worksheet'!H71</f>
        <v>1.6929945522133985E-4</v>
      </c>
      <c r="G70" s="65">
        <f>'Data Worksheet'!AD71</f>
        <v>2351445.2543259999</v>
      </c>
      <c r="H70" s="42">
        <f>'Data Worksheet'!AE71</f>
        <v>1.0851640354830455E-3</v>
      </c>
      <c r="I70" s="39">
        <f>'Data Worksheet'!AF71</f>
        <v>0.85845568004683825</v>
      </c>
      <c r="J70" s="68">
        <f>'Data Worksheet'!AG71</f>
        <v>2903202.0943259997</v>
      </c>
      <c r="K70" s="42">
        <f>'Data Worksheet'!AH71</f>
        <v>7.4866244455537188E-4</v>
      </c>
      <c r="L70" s="7">
        <f>'Data Worksheet'!AI71</f>
        <v>0.91923185008927599</v>
      </c>
    </row>
    <row r="71" spans="1:12" x14ac:dyDescent="0.2">
      <c r="A71" s="6" t="s">
        <v>16</v>
      </c>
      <c r="B71" s="65">
        <f>'Data Worksheet'!D72</f>
        <v>352218273.08000004</v>
      </c>
      <c r="C71" s="67">
        <f>'Data Worksheet'!E72</f>
        <v>26367421.400000006</v>
      </c>
      <c r="D71" s="67">
        <f>'Data Worksheet'!F72</f>
        <v>1907046.1888466859</v>
      </c>
      <c r="E71" s="67">
        <f>'Data Worksheet'!G72</f>
        <v>380492740.66884673</v>
      </c>
      <c r="F71" s="15">
        <f>'Data Worksheet'!H72</f>
        <v>2.0396222038005729E-2</v>
      </c>
      <c r="G71" s="65">
        <f>'Data Worksheet'!AD72</f>
        <v>46565424.761550009</v>
      </c>
      <c r="H71" s="42">
        <f>'Data Worksheet'!AE72</f>
        <v>2.148939004863611E-2</v>
      </c>
      <c r="I71" s="39">
        <f>'Data Worksheet'!AF72</f>
        <v>0.13220615828462004</v>
      </c>
      <c r="J71" s="68">
        <f>'Data Worksheet'!AG72</f>
        <v>76959711.991549999</v>
      </c>
      <c r="K71" s="42">
        <f>'Data Worksheet'!AH72</f>
        <v>1.984596464175787E-2</v>
      </c>
      <c r="L71" s="7">
        <f>'Data Worksheet'!AI72</f>
        <v>0.20226328590728659</v>
      </c>
    </row>
    <row r="72" spans="1:12" x14ac:dyDescent="0.2">
      <c r="A72" s="6" t="s">
        <v>51</v>
      </c>
      <c r="B72" s="65">
        <f>'Data Worksheet'!D73</f>
        <v>9028917.9499999974</v>
      </c>
      <c r="C72" s="67">
        <f>'Data Worksheet'!E73</f>
        <v>1394152.0299999998</v>
      </c>
      <c r="D72" s="67">
        <f>'Data Worksheet'!F73</f>
        <v>100833.23185650494</v>
      </c>
      <c r="E72" s="67">
        <f>'Data Worksheet'!G73</f>
        <v>10523903.211856501</v>
      </c>
      <c r="F72" s="15">
        <f>'Data Worksheet'!H73</f>
        <v>5.6413130573316453E-4</v>
      </c>
      <c r="G72" s="65">
        <f>'Data Worksheet'!AD73</f>
        <v>3267144.9576720004</v>
      </c>
      <c r="H72" s="42">
        <f>'Data Worksheet'!AE73</f>
        <v>1.5077485645276717E-3</v>
      </c>
      <c r="I72" s="39">
        <f>'Data Worksheet'!AF73</f>
        <v>0.36185343313170781</v>
      </c>
      <c r="J72" s="68">
        <f>'Data Worksheet'!AG73</f>
        <v>5093049.7176719997</v>
      </c>
      <c r="K72" s="42">
        <f>'Data Worksheet'!AH73</f>
        <v>1.3133688003761159E-3</v>
      </c>
      <c r="L72" s="7">
        <f>'Data Worksheet'!AI73</f>
        <v>0.48395064218511991</v>
      </c>
    </row>
    <row r="73" spans="1:12" x14ac:dyDescent="0.2">
      <c r="A73" s="6" t="s">
        <v>43</v>
      </c>
      <c r="B73" s="65">
        <f>'Data Worksheet'!D74</f>
        <v>86086358.429999992</v>
      </c>
      <c r="C73" s="67">
        <f>'Data Worksheet'!E74</f>
        <v>13400414.319999998</v>
      </c>
      <c r="D73" s="67">
        <f>'Data Worksheet'!F74</f>
        <v>969196.36813338706</v>
      </c>
      <c r="E73" s="67">
        <f>'Data Worksheet'!G74</f>
        <v>100455969.11813337</v>
      </c>
      <c r="F73" s="15">
        <f>'Data Worksheet'!H74</f>
        <v>5.3849181132202681E-3</v>
      </c>
      <c r="G73" s="65">
        <f>'Data Worksheet'!AD74</f>
        <v>9603157.6508060005</v>
      </c>
      <c r="H73" s="42">
        <f>'Data Worksheet'!AE74</f>
        <v>4.4317431122654471E-3</v>
      </c>
      <c r="I73" s="39">
        <f>'Data Worksheet'!AF74</f>
        <v>0.11155260631235417</v>
      </c>
      <c r="J73" s="68">
        <f>'Data Worksheet'!AG74</f>
        <v>23677609.650806002</v>
      </c>
      <c r="K73" s="42">
        <f>'Data Worksheet'!AH74</f>
        <v>6.1058571006975095E-3</v>
      </c>
      <c r="L73" s="7">
        <f>'Data Worksheet'!AI74</f>
        <v>0.23570137104507752</v>
      </c>
    </row>
    <row r="74" spans="1:12" x14ac:dyDescent="0.2">
      <c r="A74" s="6" t="s">
        <v>49</v>
      </c>
      <c r="B74" s="65">
        <f>'Data Worksheet'!D75</f>
        <v>8648605.5299999993</v>
      </c>
      <c r="C74" s="67">
        <f>'Data Worksheet'!E75</f>
        <v>1237644.0399999998</v>
      </c>
      <c r="D74" s="67">
        <f>'Data Worksheet'!F75</f>
        <v>89513.658306792742</v>
      </c>
      <c r="E74" s="67">
        <f>'Data Worksheet'!G75</f>
        <v>9975763.2283067908</v>
      </c>
      <c r="F74" s="15">
        <f>'Data Worksheet'!H75</f>
        <v>5.3474839347908041E-4</v>
      </c>
      <c r="G74" s="65">
        <f>'Data Worksheet'!AD75</f>
        <v>3085351.961112</v>
      </c>
      <c r="H74" s="42">
        <f>'Data Worksheet'!AE75</f>
        <v>1.4238532574153014E-3</v>
      </c>
      <c r="I74" s="39">
        <f>'Data Worksheet'!AF75</f>
        <v>0.35674559909220421</v>
      </c>
      <c r="J74" s="68">
        <f>'Data Worksheet'!AG75</f>
        <v>4646236.711112</v>
      </c>
      <c r="K74" s="42">
        <f>'Data Worksheet'!AH75</f>
        <v>1.1981470187426178E-3</v>
      </c>
      <c r="L74" s="7">
        <f>'Data Worksheet'!AI75</f>
        <v>0.46575250482369523</v>
      </c>
    </row>
    <row r="75" spans="1:12" x14ac:dyDescent="0.2">
      <c r="A75" s="18" t="s">
        <v>72</v>
      </c>
      <c r="B75" s="19">
        <f>'Data Worksheet'!D76</f>
        <v>16997643302.880003</v>
      </c>
      <c r="C75" s="20">
        <f>'Data Worksheet'!E76</f>
        <v>1545627609.0199993</v>
      </c>
      <c r="D75" s="20">
        <f>'Data Worksheet'!F76</f>
        <v>111788832</v>
      </c>
      <c r="E75" s="20">
        <f>'Data Worksheet'!G76</f>
        <v>18655059743.900002</v>
      </c>
      <c r="F75" s="21">
        <f>'Data Worksheet'!H76</f>
        <v>1</v>
      </c>
      <c r="G75" s="19">
        <f>'Data Worksheet'!AD76</f>
        <v>2166903046.394536</v>
      </c>
      <c r="H75" s="43">
        <f>'Data Worksheet'!AE76</f>
        <v>1</v>
      </c>
      <c r="I75" s="40">
        <f>'Data Worksheet'!AF76</f>
        <v>0.12748255789244536</v>
      </c>
      <c r="J75" s="22">
        <f>'Data Worksheet'!AG76</f>
        <v>3877851915.0245366</v>
      </c>
      <c r="K75" s="43">
        <f>'Data Worksheet'!AH76</f>
        <v>1</v>
      </c>
      <c r="L75" s="23">
        <f>'Data Worksheet'!AI76</f>
        <v>0.2078713211461331</v>
      </c>
    </row>
    <row r="76" spans="1:12" x14ac:dyDescent="0.2">
      <c r="A76" s="8"/>
      <c r="B76" s="11"/>
      <c r="C76" s="11"/>
      <c r="D76" s="11"/>
      <c r="E76" s="11"/>
      <c r="F76" s="11"/>
      <c r="G76" s="11"/>
      <c r="H76" s="11"/>
      <c r="I76" s="11"/>
      <c r="J76" s="11"/>
      <c r="K76" s="11"/>
      <c r="L76" s="12"/>
    </row>
    <row r="77" spans="1:12" x14ac:dyDescent="0.2">
      <c r="A77" s="98" t="s">
        <v>96</v>
      </c>
      <c r="B77" s="96"/>
      <c r="C77" s="96"/>
      <c r="D77" s="96"/>
      <c r="E77" s="96"/>
      <c r="F77" s="96"/>
      <c r="G77" s="96"/>
      <c r="H77" s="96"/>
      <c r="I77" s="96"/>
      <c r="J77" s="96"/>
      <c r="K77" s="96"/>
      <c r="L77" s="97"/>
    </row>
    <row r="78" spans="1:12" ht="25.5" customHeight="1" x14ac:dyDescent="0.2">
      <c r="A78" s="95" t="s">
        <v>124</v>
      </c>
      <c r="B78" s="96"/>
      <c r="C78" s="96"/>
      <c r="D78" s="96"/>
      <c r="E78" s="96"/>
      <c r="F78" s="96"/>
      <c r="G78" s="96"/>
      <c r="H78" s="96"/>
      <c r="I78" s="96"/>
      <c r="J78" s="96"/>
      <c r="K78" s="96"/>
      <c r="L78" s="97"/>
    </row>
    <row r="79" spans="1:12" ht="25.5" customHeight="1" x14ac:dyDescent="0.2">
      <c r="A79" s="95" t="s">
        <v>123</v>
      </c>
      <c r="B79" s="96"/>
      <c r="C79" s="96"/>
      <c r="D79" s="96"/>
      <c r="E79" s="96"/>
      <c r="F79" s="96"/>
      <c r="G79" s="96"/>
      <c r="H79" s="96"/>
      <c r="I79" s="96"/>
      <c r="J79" s="96"/>
      <c r="K79" s="96"/>
      <c r="L79" s="97"/>
    </row>
    <row r="80" spans="1:12" ht="25.5" customHeight="1" x14ac:dyDescent="0.2">
      <c r="A80" s="95" t="s">
        <v>122</v>
      </c>
      <c r="B80" s="96"/>
      <c r="C80" s="96"/>
      <c r="D80" s="96"/>
      <c r="E80" s="96"/>
      <c r="F80" s="96"/>
      <c r="G80" s="96"/>
      <c r="H80" s="96"/>
      <c r="I80" s="96"/>
      <c r="J80" s="96"/>
      <c r="K80" s="96"/>
      <c r="L80" s="97"/>
    </row>
    <row r="81" spans="1:12" ht="13.5" thickBot="1" x14ac:dyDescent="0.25">
      <c r="A81" s="92" t="s">
        <v>115</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sqref="A1:AI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4" t="s">
        <v>106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6"/>
    </row>
    <row r="2" spans="1:35" ht="18.75" thickBot="1" x14ac:dyDescent="0.3">
      <c r="A2" s="107" t="s">
        <v>119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9"/>
    </row>
    <row r="3" spans="1:35" ht="15.75" x14ac:dyDescent="0.25">
      <c r="A3" s="24"/>
      <c r="B3" s="89" t="s">
        <v>100</v>
      </c>
      <c r="C3" s="91"/>
      <c r="D3" s="89" t="s">
        <v>93</v>
      </c>
      <c r="E3" s="90"/>
      <c r="F3" s="90"/>
      <c r="G3" s="90"/>
      <c r="H3" s="91"/>
      <c r="I3" s="89" t="s">
        <v>112</v>
      </c>
      <c r="J3" s="90"/>
      <c r="K3" s="90"/>
      <c r="L3" s="90"/>
      <c r="M3" s="90"/>
      <c r="N3" s="90"/>
      <c r="O3" s="90"/>
      <c r="P3" s="90"/>
      <c r="Q3" s="90"/>
      <c r="R3" s="90"/>
      <c r="S3" s="91"/>
      <c r="T3" s="89" t="s">
        <v>113</v>
      </c>
      <c r="U3" s="90"/>
      <c r="V3" s="90"/>
      <c r="W3" s="90"/>
      <c r="X3" s="90"/>
      <c r="Y3" s="91"/>
      <c r="Z3" s="89" t="s">
        <v>103</v>
      </c>
      <c r="AA3" s="91"/>
      <c r="AB3" s="89" t="s">
        <v>114</v>
      </c>
      <c r="AC3" s="91"/>
      <c r="AD3" s="89" t="s">
        <v>95</v>
      </c>
      <c r="AE3" s="90"/>
      <c r="AF3" s="90"/>
      <c r="AG3" s="90"/>
      <c r="AH3" s="90"/>
      <c r="AI3" s="91"/>
    </row>
    <row r="4" spans="1:35" ht="15.75" x14ac:dyDescent="0.25">
      <c r="A4" s="25"/>
      <c r="B4" s="102" t="s">
        <v>111</v>
      </c>
      <c r="C4" s="103"/>
      <c r="D4" s="53"/>
      <c r="E4" s="55"/>
      <c r="F4" s="55"/>
      <c r="G4" s="55"/>
      <c r="H4" s="54"/>
      <c r="I4" s="55"/>
      <c r="J4" s="55"/>
      <c r="K4" s="55"/>
      <c r="L4" s="55"/>
      <c r="M4" s="55"/>
      <c r="N4" s="55"/>
      <c r="O4" s="55"/>
      <c r="P4" s="55"/>
      <c r="Q4" s="55"/>
      <c r="R4" s="55"/>
      <c r="S4" s="54"/>
      <c r="T4" s="55"/>
      <c r="U4" s="55"/>
      <c r="V4" s="55"/>
      <c r="W4" s="55"/>
      <c r="X4" s="55"/>
      <c r="Y4" s="54"/>
      <c r="Z4" s="102" t="s">
        <v>104</v>
      </c>
      <c r="AA4" s="103"/>
      <c r="AB4" s="102" t="s">
        <v>94</v>
      </c>
      <c r="AC4" s="103"/>
      <c r="AD4" s="55"/>
      <c r="AE4" s="56"/>
      <c r="AF4" s="56"/>
      <c r="AG4" s="56"/>
      <c r="AH4" s="56"/>
      <c r="AI4" s="57"/>
    </row>
    <row r="5" spans="1:35" x14ac:dyDescent="0.2">
      <c r="A5" s="29"/>
      <c r="B5" s="58"/>
      <c r="C5" s="59"/>
      <c r="D5" s="30"/>
      <c r="E5" s="60"/>
      <c r="F5" s="60"/>
      <c r="G5" s="60"/>
      <c r="H5" s="32"/>
      <c r="I5" s="72"/>
      <c r="J5" s="44" t="s">
        <v>77</v>
      </c>
      <c r="K5" s="60"/>
      <c r="L5" s="60"/>
      <c r="M5" s="60"/>
      <c r="N5" s="60"/>
      <c r="O5" s="60" t="s">
        <v>110</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3" t="s">
        <v>77</v>
      </c>
      <c r="J6" s="44" t="s">
        <v>78</v>
      </c>
      <c r="K6" s="33" t="s">
        <v>77</v>
      </c>
      <c r="L6" s="33" t="s">
        <v>0</v>
      </c>
      <c r="M6" s="33" t="s">
        <v>79</v>
      </c>
      <c r="N6" s="33" t="s">
        <v>80</v>
      </c>
      <c r="O6" s="33" t="s">
        <v>109</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3"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107</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4" t="s">
        <v>75</v>
      </c>
      <c r="J8" s="3" t="s">
        <v>121</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7583907457.8500013</v>
      </c>
      <c r="C9" s="48">
        <v>3126022559.54</v>
      </c>
      <c r="D9" s="13">
        <v>190054943.60999998</v>
      </c>
      <c r="E9" s="16">
        <v>5608278.9699999997</v>
      </c>
      <c r="F9" s="17">
        <f t="shared" ref="F9:F40" si="0">(E9/E$76)*F$76</f>
        <v>405623.54860105948</v>
      </c>
      <c r="G9" s="16">
        <f>SUM(D9:F9)</f>
        <v>196068846.12860104</v>
      </c>
      <c r="H9" s="14">
        <f t="shared" ref="H9:H40" si="1">(G9/G$76)</f>
        <v>1.0510223436444014E-2</v>
      </c>
      <c r="I9" s="75">
        <v>9828832.4700000007</v>
      </c>
      <c r="J9" s="2">
        <v>-195947.69999999995</v>
      </c>
      <c r="K9" s="16">
        <v>7374645.1799999997</v>
      </c>
      <c r="L9" s="16">
        <f>SUM(I9:K9)</f>
        <v>17007529.950000003</v>
      </c>
      <c r="M9" s="16">
        <v>0</v>
      </c>
      <c r="N9" s="16">
        <v>0</v>
      </c>
      <c r="O9" s="16">
        <v>0</v>
      </c>
      <c r="P9" s="16">
        <f>(I9+J9+M9+N9+O9)</f>
        <v>9632884.7700000014</v>
      </c>
      <c r="Q9" s="16">
        <f>K9</f>
        <v>7374645.1799999997</v>
      </c>
      <c r="R9" s="16">
        <f>SUM(P9:Q9)</f>
        <v>17007529.950000003</v>
      </c>
      <c r="S9" s="14">
        <f t="shared" ref="S9:S40" si="2">(R9/R$76)</f>
        <v>1.0827424148714033E-2</v>
      </c>
      <c r="T9" s="2">
        <v>4075359.9800000009</v>
      </c>
      <c r="U9" s="16">
        <f>(T9*0.977)</f>
        <v>3981626.7004600009</v>
      </c>
      <c r="V9" s="16">
        <v>4333228.24</v>
      </c>
      <c r="W9" s="16">
        <f>(V9*0.7186)</f>
        <v>3113857.8132640002</v>
      </c>
      <c r="X9" s="16">
        <f>(U9+W9)</f>
        <v>7095484.5137240011</v>
      </c>
      <c r="Y9" s="14">
        <f t="shared" ref="Y9:Y40" si="3">(X9/X$76)</f>
        <v>1.2531655067836836E-2</v>
      </c>
      <c r="Z9" s="13">
        <v>446500</v>
      </c>
      <c r="AA9" s="49">
        <f t="shared" ref="AA9:AA40" si="4">(Z9/Z$76)</f>
        <v>1.4925373134328358E-2</v>
      </c>
      <c r="AB9" s="13">
        <v>6315567.8400000008</v>
      </c>
      <c r="AC9" s="49">
        <f t="shared" ref="AC9:AC40" si="5">(AB9/AB$76)</f>
        <v>3.6912662650503596E-3</v>
      </c>
      <c r="AD9" s="2">
        <f t="shared" ref="AD9:AD40" si="6">(R9+X9+Z9)</f>
        <v>24549514.463724002</v>
      </c>
      <c r="AE9" s="41">
        <f t="shared" ref="AE9:AE40" si="7">(AD9/AD$76)</f>
        <v>1.1329309128330139E-2</v>
      </c>
      <c r="AF9" s="14">
        <f t="shared" ref="AF9:AF40" si="8">(AD9/D9)</f>
        <v>0.12917061770358651</v>
      </c>
      <c r="AG9" s="2">
        <f t="shared" ref="AG9:AG40" si="9">(R9+X9+Z9+AB9)</f>
        <v>30865082.303724002</v>
      </c>
      <c r="AH9" s="41">
        <f t="shared" ref="AH9:AH40" si="10">(AG9/AG$76)</f>
        <v>7.9593246415983129E-3</v>
      </c>
      <c r="AI9" s="45">
        <f t="shared" ref="AI9:AI40" si="11">(AG9/G9)</f>
        <v>0.15741961516660161</v>
      </c>
    </row>
    <row r="10" spans="1:35" x14ac:dyDescent="0.2">
      <c r="A10" s="6" t="s">
        <v>50</v>
      </c>
      <c r="B10" s="65">
        <v>1646477083.3599999</v>
      </c>
      <c r="C10" s="66">
        <v>147380574.30000001</v>
      </c>
      <c r="D10" s="65">
        <v>9351739.3900000006</v>
      </c>
      <c r="E10" s="67">
        <v>1373653.29</v>
      </c>
      <c r="F10" s="67">
        <f t="shared" si="0"/>
        <v>99350.643043586009</v>
      </c>
      <c r="G10" s="67">
        <f>SUM(D10:F10)</f>
        <v>10824743.323043585</v>
      </c>
      <c r="H10" s="15">
        <f t="shared" si="1"/>
        <v>5.8025776768595749E-4</v>
      </c>
      <c r="I10" s="76">
        <v>669537.29</v>
      </c>
      <c r="J10" s="68">
        <v>0</v>
      </c>
      <c r="K10" s="67">
        <v>199286.46999999997</v>
      </c>
      <c r="L10" s="67">
        <f>SUM(I10:K10)</f>
        <v>868823.76</v>
      </c>
      <c r="M10" s="67">
        <v>753459.1399999999</v>
      </c>
      <c r="N10" s="67">
        <v>19900.400000000001</v>
      </c>
      <c r="O10" s="67">
        <v>576071.4800000001</v>
      </c>
      <c r="P10" s="67">
        <f>(I10+J10+M10+N10+O10)</f>
        <v>2018968.31</v>
      </c>
      <c r="Q10" s="67">
        <f>K10</f>
        <v>199286.46999999997</v>
      </c>
      <c r="R10" s="67">
        <f>SUM(P10:Q10)</f>
        <v>2218254.7800000003</v>
      </c>
      <c r="S10" s="15">
        <f t="shared" si="2"/>
        <v>1.4121971528835869E-3</v>
      </c>
      <c r="T10" s="68">
        <v>440093.14000000013</v>
      </c>
      <c r="U10" s="67">
        <f>(T10*0.977)</f>
        <v>429970.99778000009</v>
      </c>
      <c r="V10" s="67">
        <v>185710.38999999993</v>
      </c>
      <c r="W10" s="67">
        <f>(V10*0.7186)</f>
        <v>133451.48625399996</v>
      </c>
      <c r="X10" s="67">
        <f>(U10+W10)</f>
        <v>563422.48403400008</v>
      </c>
      <c r="Y10" s="15">
        <f t="shared" si="3"/>
        <v>9.9508584843238483E-4</v>
      </c>
      <c r="Z10" s="65">
        <v>446500</v>
      </c>
      <c r="AA10" s="50">
        <f t="shared" si="4"/>
        <v>1.4925373134328358E-2</v>
      </c>
      <c r="AB10" s="65">
        <v>1769289.56</v>
      </c>
      <c r="AC10" s="50">
        <f t="shared" si="5"/>
        <v>1.0340984423553897E-3</v>
      </c>
      <c r="AD10" s="68">
        <f t="shared" si="6"/>
        <v>3228177.2640340002</v>
      </c>
      <c r="AE10" s="42">
        <f t="shared" si="7"/>
        <v>1.489765437085566E-3</v>
      </c>
      <c r="AF10" s="15">
        <f t="shared" si="8"/>
        <v>0.34519538338353972</v>
      </c>
      <c r="AG10" s="68">
        <f t="shared" si="9"/>
        <v>4997466.8240339998</v>
      </c>
      <c r="AH10" s="42">
        <f t="shared" si="10"/>
        <v>1.2887203878702983E-3</v>
      </c>
      <c r="AI10" s="46">
        <f t="shared" si="11"/>
        <v>0.46167069970106839</v>
      </c>
    </row>
    <row r="11" spans="1:35" x14ac:dyDescent="0.2">
      <c r="A11" s="6" t="s">
        <v>26</v>
      </c>
      <c r="B11" s="65">
        <v>6144498466.1100006</v>
      </c>
      <c r="C11" s="66">
        <v>3017271252.79</v>
      </c>
      <c r="D11" s="65">
        <v>185564801.68999997</v>
      </c>
      <c r="E11" s="67">
        <v>14359738.98</v>
      </c>
      <c r="F11" s="67">
        <f t="shared" si="0"/>
        <v>1038580.340459162</v>
      </c>
      <c r="G11" s="67">
        <f t="shared" ref="G11:G74" si="12">SUM(D11:F11)</f>
        <v>200963121.01045913</v>
      </c>
      <c r="H11" s="15">
        <f t="shared" si="1"/>
        <v>1.0772579866766272E-2</v>
      </c>
      <c r="I11" s="76">
        <v>9751592.7100000009</v>
      </c>
      <c r="J11" s="68">
        <v>0</v>
      </c>
      <c r="K11" s="67">
        <v>6887764.1699999999</v>
      </c>
      <c r="L11" s="67">
        <f t="shared" ref="L11:L74" si="13">SUM(I11:K11)</f>
        <v>16639356.880000001</v>
      </c>
      <c r="M11" s="67">
        <v>0</v>
      </c>
      <c r="N11" s="67">
        <v>0</v>
      </c>
      <c r="O11" s="67">
        <v>0</v>
      </c>
      <c r="P11" s="67">
        <f t="shared" ref="P11:P74" si="14">(I11+J11+M11+N11+O11)</f>
        <v>9751592.7100000009</v>
      </c>
      <c r="Q11" s="67">
        <f t="shared" ref="Q11:Q74" si="15">K11</f>
        <v>6887764.1699999999</v>
      </c>
      <c r="R11" s="67">
        <f t="shared" ref="R11:R74" si="16">SUM(P11:Q11)</f>
        <v>16639356.880000001</v>
      </c>
      <c r="S11" s="15">
        <f t="shared" si="2"/>
        <v>1.0593035851251461E-2</v>
      </c>
      <c r="T11" s="68">
        <v>3181915.6700000009</v>
      </c>
      <c r="U11" s="67">
        <f t="shared" ref="U11:U74" si="17">(T11*0.977)</f>
        <v>3108731.6095900009</v>
      </c>
      <c r="V11" s="67">
        <v>3272613.0700000008</v>
      </c>
      <c r="W11" s="67">
        <f t="shared" ref="W11:W74" si="18">(V11*0.7186)</f>
        <v>2351699.7521020006</v>
      </c>
      <c r="X11" s="67">
        <f t="shared" ref="X11:X74" si="19">(U11+W11)</f>
        <v>5460431.361692002</v>
      </c>
      <c r="Y11" s="15">
        <f t="shared" si="3"/>
        <v>9.6439139869828033E-3</v>
      </c>
      <c r="Z11" s="65">
        <v>446500</v>
      </c>
      <c r="AA11" s="50">
        <f t="shared" si="4"/>
        <v>1.4925373134328358E-2</v>
      </c>
      <c r="AB11" s="65">
        <v>15654029.08</v>
      </c>
      <c r="AC11" s="50">
        <f t="shared" si="5"/>
        <v>9.1493260652111552E-3</v>
      </c>
      <c r="AD11" s="68">
        <f t="shared" si="6"/>
        <v>22546288.241692003</v>
      </c>
      <c r="AE11" s="42">
        <f t="shared" si="7"/>
        <v>1.0404844037303049E-2</v>
      </c>
      <c r="AF11" s="15">
        <f t="shared" si="8"/>
        <v>0.12150088829538526</v>
      </c>
      <c r="AG11" s="68">
        <f t="shared" si="9"/>
        <v>38200317.321692005</v>
      </c>
      <c r="AH11" s="42">
        <f t="shared" si="10"/>
        <v>9.8508963618973832E-3</v>
      </c>
      <c r="AI11" s="46">
        <f t="shared" si="11"/>
        <v>0.19008620651200908</v>
      </c>
    </row>
    <row r="12" spans="1:35" x14ac:dyDescent="0.2">
      <c r="A12" s="6" t="s">
        <v>47</v>
      </c>
      <c r="B12" s="65">
        <v>779387616.84000003</v>
      </c>
      <c r="C12" s="66">
        <v>194869417.16000003</v>
      </c>
      <c r="D12" s="65">
        <v>12016519.640000001</v>
      </c>
      <c r="E12" s="67">
        <v>1797216.69</v>
      </c>
      <c r="F12" s="67">
        <f t="shared" si="0"/>
        <v>129985.2263595315</v>
      </c>
      <c r="G12" s="67">
        <f t="shared" si="12"/>
        <v>13943721.556359531</v>
      </c>
      <c r="H12" s="15">
        <f t="shared" si="1"/>
        <v>7.474498472683248E-4</v>
      </c>
      <c r="I12" s="76">
        <v>839687.03</v>
      </c>
      <c r="J12" s="68">
        <v>-29884.21</v>
      </c>
      <c r="K12" s="67">
        <v>270234.01</v>
      </c>
      <c r="L12" s="67">
        <f t="shared" si="13"/>
        <v>1080036.83</v>
      </c>
      <c r="M12" s="67">
        <v>563959.6</v>
      </c>
      <c r="N12" s="67">
        <v>41010.630000000005</v>
      </c>
      <c r="O12" s="67">
        <v>676186.05999999994</v>
      </c>
      <c r="P12" s="67">
        <f t="shared" si="14"/>
        <v>2090959.1099999999</v>
      </c>
      <c r="Q12" s="67">
        <f t="shared" si="15"/>
        <v>270234.01</v>
      </c>
      <c r="R12" s="67">
        <f t="shared" si="16"/>
        <v>2361193.12</v>
      </c>
      <c r="S12" s="15">
        <f t="shared" si="2"/>
        <v>1.5031953189219831E-3</v>
      </c>
      <c r="T12" s="68">
        <v>442633.11</v>
      </c>
      <c r="U12" s="67">
        <f t="shared" si="17"/>
        <v>432452.54846999998</v>
      </c>
      <c r="V12" s="67">
        <v>248002.01999999996</v>
      </c>
      <c r="W12" s="67">
        <f t="shared" si="18"/>
        <v>178214.25157199998</v>
      </c>
      <c r="X12" s="67">
        <f t="shared" si="19"/>
        <v>610666.8000419999</v>
      </c>
      <c r="Y12" s="15">
        <f t="shared" si="3"/>
        <v>1.0785261647325616E-3</v>
      </c>
      <c r="Z12" s="65">
        <v>446500</v>
      </c>
      <c r="AA12" s="50">
        <f t="shared" si="4"/>
        <v>1.4925373134328358E-2</v>
      </c>
      <c r="AB12" s="65">
        <v>2159569.2199999997</v>
      </c>
      <c r="AC12" s="50">
        <f t="shared" si="5"/>
        <v>1.2622055863827308E-3</v>
      </c>
      <c r="AD12" s="68">
        <f t="shared" si="6"/>
        <v>3418359.9200419998</v>
      </c>
      <c r="AE12" s="42">
        <f t="shared" si="7"/>
        <v>1.5775324723133028E-3</v>
      </c>
      <c r="AF12" s="15">
        <f t="shared" si="8"/>
        <v>0.28447171248013703</v>
      </c>
      <c r="AG12" s="68">
        <f t="shared" si="9"/>
        <v>5577929.1400419995</v>
      </c>
      <c r="AH12" s="42">
        <f t="shared" si="10"/>
        <v>1.4384069485558748E-3</v>
      </c>
      <c r="AI12" s="46">
        <f t="shared" si="11"/>
        <v>0.40003159253405962</v>
      </c>
    </row>
    <row r="13" spans="1:35" x14ac:dyDescent="0.2">
      <c r="A13" s="6" t="s">
        <v>15</v>
      </c>
      <c r="B13" s="65">
        <v>16246741972.48</v>
      </c>
      <c r="C13" s="66">
        <v>6322519719.8000011</v>
      </c>
      <c r="D13" s="65">
        <v>385239958.68000001</v>
      </c>
      <c r="E13" s="67">
        <v>1313091.9700000002</v>
      </c>
      <c r="F13" s="67">
        <f t="shared" si="0"/>
        <v>94970.494042837541</v>
      </c>
      <c r="G13" s="67">
        <f t="shared" si="12"/>
        <v>386648021.14404285</v>
      </c>
      <c r="H13" s="15">
        <f t="shared" si="1"/>
        <v>2.0726174370493372E-2</v>
      </c>
      <c r="I13" s="76">
        <v>19745009.68</v>
      </c>
      <c r="J13" s="68">
        <v>-438981.65999999992</v>
      </c>
      <c r="K13" s="67">
        <v>15465590.869999997</v>
      </c>
      <c r="L13" s="67">
        <f t="shared" si="13"/>
        <v>34771618.890000001</v>
      </c>
      <c r="M13" s="67">
        <v>0</v>
      </c>
      <c r="N13" s="67">
        <v>0</v>
      </c>
      <c r="O13" s="67">
        <v>0</v>
      </c>
      <c r="P13" s="67">
        <f t="shared" si="14"/>
        <v>19306028.02</v>
      </c>
      <c r="Q13" s="67">
        <f t="shared" si="15"/>
        <v>15465590.869999997</v>
      </c>
      <c r="R13" s="67">
        <f t="shared" si="16"/>
        <v>34771618.890000001</v>
      </c>
      <c r="S13" s="15">
        <f t="shared" si="2"/>
        <v>2.2136492904395386E-2</v>
      </c>
      <c r="T13" s="68">
        <v>8539126.1500000004</v>
      </c>
      <c r="U13" s="67">
        <f t="shared" si="17"/>
        <v>8342726.2485500006</v>
      </c>
      <c r="V13" s="67">
        <v>9270661.5500000026</v>
      </c>
      <c r="W13" s="67">
        <f t="shared" si="18"/>
        <v>6661897.3898300016</v>
      </c>
      <c r="X13" s="67">
        <f t="shared" si="19"/>
        <v>15004623.638380002</v>
      </c>
      <c r="Y13" s="15">
        <f t="shared" si="3"/>
        <v>2.6500342224015625E-2</v>
      </c>
      <c r="Z13" s="65">
        <v>446500</v>
      </c>
      <c r="AA13" s="50">
        <f t="shared" si="4"/>
        <v>1.4925373134328358E-2</v>
      </c>
      <c r="AB13" s="65">
        <v>0</v>
      </c>
      <c r="AC13" s="50">
        <f t="shared" si="5"/>
        <v>0</v>
      </c>
      <c r="AD13" s="68">
        <f t="shared" si="6"/>
        <v>50222742.528380007</v>
      </c>
      <c r="AE13" s="42">
        <f t="shared" si="7"/>
        <v>2.3177198726977915E-2</v>
      </c>
      <c r="AF13" s="15">
        <f t="shared" si="8"/>
        <v>0.13036742787655001</v>
      </c>
      <c r="AG13" s="68">
        <f t="shared" si="9"/>
        <v>50222742.528380007</v>
      </c>
      <c r="AH13" s="42">
        <f t="shared" si="10"/>
        <v>1.2951175967755394E-2</v>
      </c>
      <c r="AI13" s="46">
        <f t="shared" si="11"/>
        <v>0.12989266666819405</v>
      </c>
    </row>
    <row r="14" spans="1:35" x14ac:dyDescent="0.2">
      <c r="A14" s="6" t="s">
        <v>9</v>
      </c>
      <c r="B14" s="65">
        <v>90909173491.020004</v>
      </c>
      <c r="C14" s="66">
        <v>28779043705.299999</v>
      </c>
      <c r="D14" s="65">
        <v>1734990579.7200003</v>
      </c>
      <c r="E14" s="67">
        <v>11749602.539999999</v>
      </c>
      <c r="F14" s="67">
        <f t="shared" si="0"/>
        <v>849800.00146583677</v>
      </c>
      <c r="G14" s="67">
        <f t="shared" si="12"/>
        <v>1747589982.261466</v>
      </c>
      <c r="H14" s="15">
        <f t="shared" si="1"/>
        <v>9.3679141544047245E-2</v>
      </c>
      <c r="I14" s="76">
        <v>63368452.780000009</v>
      </c>
      <c r="J14" s="68">
        <v>-1236455.4899999998</v>
      </c>
      <c r="K14" s="67">
        <v>93855162.099999994</v>
      </c>
      <c r="L14" s="67">
        <f t="shared" si="13"/>
        <v>155987159.38999999</v>
      </c>
      <c r="M14" s="67">
        <v>0</v>
      </c>
      <c r="N14" s="67">
        <v>0</v>
      </c>
      <c r="O14" s="67">
        <v>0</v>
      </c>
      <c r="P14" s="67">
        <f t="shared" si="14"/>
        <v>62131997.290000007</v>
      </c>
      <c r="Q14" s="67">
        <f t="shared" si="15"/>
        <v>93855162.099999994</v>
      </c>
      <c r="R14" s="67">
        <f t="shared" si="16"/>
        <v>155987159.38999999</v>
      </c>
      <c r="S14" s="15">
        <f t="shared" si="2"/>
        <v>9.930537482126206E-2</v>
      </c>
      <c r="T14" s="68">
        <v>23069833.349999998</v>
      </c>
      <c r="U14" s="67">
        <f t="shared" si="17"/>
        <v>22539227.182949997</v>
      </c>
      <c r="V14" s="67">
        <v>44295143.470000006</v>
      </c>
      <c r="W14" s="67">
        <f t="shared" si="18"/>
        <v>31830490.097542007</v>
      </c>
      <c r="X14" s="67">
        <f t="shared" si="19"/>
        <v>54369717.280492008</v>
      </c>
      <c r="Y14" s="15">
        <f t="shared" si="3"/>
        <v>9.6024808704337106E-2</v>
      </c>
      <c r="Z14" s="65">
        <v>446500</v>
      </c>
      <c r="AA14" s="50">
        <f t="shared" si="4"/>
        <v>1.4925373134328358E-2</v>
      </c>
      <c r="AB14" s="65">
        <v>0</v>
      </c>
      <c r="AC14" s="50">
        <f t="shared" si="5"/>
        <v>0</v>
      </c>
      <c r="AD14" s="68">
        <f t="shared" si="6"/>
        <v>210803376.67049199</v>
      </c>
      <c r="AE14" s="42">
        <f t="shared" si="7"/>
        <v>9.728325271462572E-2</v>
      </c>
      <c r="AF14" s="15">
        <f t="shared" si="8"/>
        <v>0.1215011649829893</v>
      </c>
      <c r="AG14" s="68">
        <f t="shared" si="9"/>
        <v>210803376.67049199</v>
      </c>
      <c r="AH14" s="42">
        <f t="shared" si="10"/>
        <v>5.4360862995759381E-2</v>
      </c>
      <c r="AI14" s="46">
        <f t="shared" si="11"/>
        <v>0.12062519172701038</v>
      </c>
    </row>
    <row r="15" spans="1:35" x14ac:dyDescent="0.2">
      <c r="A15" s="6" t="s">
        <v>57</v>
      </c>
      <c r="B15" s="65">
        <v>166791633.79999998</v>
      </c>
      <c r="C15" s="66">
        <v>57608385.520000011</v>
      </c>
      <c r="D15" s="65">
        <v>3675039.33</v>
      </c>
      <c r="E15" s="67">
        <v>863597.95</v>
      </c>
      <c r="F15" s="67">
        <f t="shared" si="0"/>
        <v>62460.456570975519</v>
      </c>
      <c r="G15" s="67">
        <f t="shared" si="12"/>
        <v>4601097.7365709757</v>
      </c>
      <c r="H15" s="15">
        <f t="shared" si="1"/>
        <v>2.4664073981727581E-4</v>
      </c>
      <c r="I15" s="76">
        <v>272877.42</v>
      </c>
      <c r="J15" s="68">
        <v>-10696.289999999999</v>
      </c>
      <c r="K15" s="67">
        <v>69483.85000000002</v>
      </c>
      <c r="L15" s="67">
        <f t="shared" si="13"/>
        <v>331664.98000000004</v>
      </c>
      <c r="M15" s="67">
        <v>448092.73000000004</v>
      </c>
      <c r="N15" s="67">
        <v>16182.06</v>
      </c>
      <c r="O15" s="67">
        <v>715444.91999999993</v>
      </c>
      <c r="P15" s="67">
        <f t="shared" si="14"/>
        <v>1441900.84</v>
      </c>
      <c r="Q15" s="67">
        <f t="shared" si="15"/>
        <v>69483.85000000002</v>
      </c>
      <c r="R15" s="67">
        <f t="shared" si="16"/>
        <v>1511384.6900000002</v>
      </c>
      <c r="S15" s="15">
        <f t="shared" si="2"/>
        <v>9.6218575763864361E-4</v>
      </c>
      <c r="T15" s="68">
        <v>226837.97000000003</v>
      </c>
      <c r="U15" s="67">
        <f t="shared" si="17"/>
        <v>221620.69669000001</v>
      </c>
      <c r="V15" s="67">
        <v>121770.18999999997</v>
      </c>
      <c r="W15" s="67">
        <f t="shared" si="18"/>
        <v>87504.058533999982</v>
      </c>
      <c r="X15" s="67">
        <f t="shared" si="19"/>
        <v>309124.75522399996</v>
      </c>
      <c r="Y15" s="15">
        <f t="shared" si="3"/>
        <v>5.4595916570657243E-4</v>
      </c>
      <c r="Z15" s="65">
        <v>446500</v>
      </c>
      <c r="AA15" s="50">
        <f t="shared" si="4"/>
        <v>1.4925373134328358E-2</v>
      </c>
      <c r="AB15" s="65">
        <v>1134250.02</v>
      </c>
      <c r="AC15" s="50">
        <f t="shared" si="5"/>
        <v>6.629362459605367E-4</v>
      </c>
      <c r="AD15" s="68">
        <f t="shared" si="6"/>
        <v>2267009.4452240001</v>
      </c>
      <c r="AE15" s="42">
        <f t="shared" si="7"/>
        <v>1.0461979131904536E-3</v>
      </c>
      <c r="AF15" s="15">
        <f t="shared" si="8"/>
        <v>0.61686671669551907</v>
      </c>
      <c r="AG15" s="68">
        <f t="shared" si="9"/>
        <v>3401259.4652240002</v>
      </c>
      <c r="AH15" s="42">
        <f t="shared" si="10"/>
        <v>8.7709885260084234E-4</v>
      </c>
      <c r="AI15" s="46">
        <f t="shared" si="11"/>
        <v>0.73922782343650673</v>
      </c>
    </row>
    <row r="16" spans="1:35" x14ac:dyDescent="0.2">
      <c r="A16" s="6" t="s">
        <v>28</v>
      </c>
      <c r="B16" s="65">
        <v>3545120635.3800001</v>
      </c>
      <c r="C16" s="66">
        <v>1942707929.1199999</v>
      </c>
      <c r="D16" s="65">
        <v>119027392.06</v>
      </c>
      <c r="E16" s="67">
        <v>17129100.399999995</v>
      </c>
      <c r="F16" s="67">
        <f t="shared" si="0"/>
        <v>1238876.7616158412</v>
      </c>
      <c r="G16" s="67">
        <f t="shared" si="12"/>
        <v>137395369.22161585</v>
      </c>
      <c r="H16" s="15">
        <f t="shared" si="1"/>
        <v>7.3650457896036825E-3</v>
      </c>
      <c r="I16" s="76">
        <v>9674898.620000001</v>
      </c>
      <c r="J16" s="68">
        <v>0</v>
      </c>
      <c r="K16" s="67">
        <v>1046846.2699999999</v>
      </c>
      <c r="L16" s="67">
        <f t="shared" si="13"/>
        <v>10721744.890000001</v>
      </c>
      <c r="M16" s="67">
        <v>0</v>
      </c>
      <c r="N16" s="67">
        <v>0</v>
      </c>
      <c r="O16" s="67">
        <v>0</v>
      </c>
      <c r="P16" s="67">
        <f t="shared" si="14"/>
        <v>9674898.620000001</v>
      </c>
      <c r="Q16" s="67">
        <f t="shared" si="15"/>
        <v>1046846.2699999999</v>
      </c>
      <c r="R16" s="67">
        <f t="shared" si="16"/>
        <v>10721744.890000001</v>
      </c>
      <c r="S16" s="15">
        <f t="shared" si="2"/>
        <v>6.8257342412227986E-3</v>
      </c>
      <c r="T16" s="68">
        <v>3530513.7900000005</v>
      </c>
      <c r="U16" s="67">
        <f t="shared" si="17"/>
        <v>3449311.9728300003</v>
      </c>
      <c r="V16" s="67">
        <v>523833.2699999999</v>
      </c>
      <c r="W16" s="67">
        <f t="shared" si="18"/>
        <v>376426.58782199991</v>
      </c>
      <c r="X16" s="67">
        <f t="shared" si="19"/>
        <v>3825738.5606520004</v>
      </c>
      <c r="Y16" s="15">
        <f t="shared" si="3"/>
        <v>6.7568093382605488E-3</v>
      </c>
      <c r="Z16" s="65">
        <v>446500</v>
      </c>
      <c r="AA16" s="50">
        <f t="shared" si="4"/>
        <v>1.4925373134328358E-2</v>
      </c>
      <c r="AB16" s="65">
        <v>19721126.049999997</v>
      </c>
      <c r="AC16" s="50">
        <f t="shared" si="5"/>
        <v>1.1526426307404029E-2</v>
      </c>
      <c r="AD16" s="68">
        <f t="shared" si="6"/>
        <v>14993983.450652001</v>
      </c>
      <c r="AE16" s="42">
        <f t="shared" si="7"/>
        <v>6.9195451432864851E-3</v>
      </c>
      <c r="AF16" s="15">
        <f t="shared" si="8"/>
        <v>0.12597086427881868</v>
      </c>
      <c r="AG16" s="68">
        <f t="shared" si="9"/>
        <v>34715109.500652</v>
      </c>
      <c r="AH16" s="42">
        <f t="shared" si="10"/>
        <v>8.9521493500435388E-3</v>
      </c>
      <c r="AI16" s="46">
        <f t="shared" si="11"/>
        <v>0.25266578995582634</v>
      </c>
    </row>
    <row r="17" spans="1:35" x14ac:dyDescent="0.2">
      <c r="A17" s="6" t="s">
        <v>31</v>
      </c>
      <c r="B17" s="65">
        <v>2364262245.6200004</v>
      </c>
      <c r="C17" s="66">
        <v>1190070773.6199999</v>
      </c>
      <c r="D17" s="65">
        <v>73025020.609999999</v>
      </c>
      <c r="E17" s="67">
        <v>233213.13</v>
      </c>
      <c r="F17" s="67">
        <f t="shared" si="0"/>
        <v>16867.338068769466</v>
      </c>
      <c r="G17" s="67">
        <f t="shared" si="12"/>
        <v>73275101.078068763</v>
      </c>
      <c r="H17" s="15">
        <f t="shared" si="1"/>
        <v>3.9278942058617056E-3</v>
      </c>
      <c r="I17" s="76">
        <v>6207007.330000001</v>
      </c>
      <c r="J17" s="68">
        <v>-112603.89000000001</v>
      </c>
      <c r="K17" s="67">
        <v>470269.6100000001</v>
      </c>
      <c r="L17" s="67">
        <f t="shared" si="13"/>
        <v>6564673.0500000017</v>
      </c>
      <c r="M17" s="67">
        <v>0</v>
      </c>
      <c r="N17" s="67">
        <v>0</v>
      </c>
      <c r="O17" s="67">
        <v>0</v>
      </c>
      <c r="P17" s="67">
        <f t="shared" si="14"/>
        <v>6094403.4400000013</v>
      </c>
      <c r="Q17" s="67">
        <f t="shared" si="15"/>
        <v>470269.6100000001</v>
      </c>
      <c r="R17" s="67">
        <f t="shared" si="16"/>
        <v>6564673.0500000017</v>
      </c>
      <c r="S17" s="15">
        <f t="shared" si="2"/>
        <v>4.1792370625801665E-3</v>
      </c>
      <c r="T17" s="68">
        <v>2967079.6500000008</v>
      </c>
      <c r="U17" s="67">
        <f t="shared" si="17"/>
        <v>2898836.8180500008</v>
      </c>
      <c r="V17" s="67">
        <v>497543.96000000008</v>
      </c>
      <c r="W17" s="67">
        <f t="shared" si="18"/>
        <v>357535.08965600008</v>
      </c>
      <c r="X17" s="67">
        <f t="shared" si="19"/>
        <v>3256371.9077060008</v>
      </c>
      <c r="Y17" s="15">
        <f t="shared" si="3"/>
        <v>5.7512252251464419E-3</v>
      </c>
      <c r="Z17" s="65">
        <v>446500</v>
      </c>
      <c r="AA17" s="50">
        <f t="shared" si="4"/>
        <v>1.4925373134328358E-2</v>
      </c>
      <c r="AB17" s="65">
        <v>0</v>
      </c>
      <c r="AC17" s="50">
        <f t="shared" si="5"/>
        <v>0</v>
      </c>
      <c r="AD17" s="68">
        <f t="shared" si="6"/>
        <v>10267544.957706003</v>
      </c>
      <c r="AE17" s="42">
        <f t="shared" si="7"/>
        <v>4.7383499574611574E-3</v>
      </c>
      <c r="AF17" s="15">
        <f t="shared" si="8"/>
        <v>0.14060310934441519</v>
      </c>
      <c r="AG17" s="68">
        <f t="shared" si="9"/>
        <v>10267544.957706003</v>
      </c>
      <c r="AH17" s="42">
        <f t="shared" si="10"/>
        <v>2.6477403425140943E-3</v>
      </c>
      <c r="AI17" s="46">
        <f t="shared" si="11"/>
        <v>0.14012324523123829</v>
      </c>
    </row>
    <row r="18" spans="1:35" x14ac:dyDescent="0.2">
      <c r="A18" s="6" t="s">
        <v>27</v>
      </c>
      <c r="B18" s="65">
        <v>3426618817.1700001</v>
      </c>
      <c r="C18" s="66">
        <v>1593080450.3699999</v>
      </c>
      <c r="D18" s="65">
        <v>97395010.700000003</v>
      </c>
      <c r="E18" s="67">
        <v>14612987.41</v>
      </c>
      <c r="F18" s="67">
        <f t="shared" si="0"/>
        <v>1056896.7486485085</v>
      </c>
      <c r="G18" s="67">
        <f t="shared" si="12"/>
        <v>113064894.85864851</v>
      </c>
      <c r="H18" s="15">
        <f t="shared" si="1"/>
        <v>6.0608165511568234E-3</v>
      </c>
      <c r="I18" s="76">
        <v>8234571.040000001</v>
      </c>
      <c r="J18" s="68">
        <v>-73845.559999999939</v>
      </c>
      <c r="K18" s="67">
        <v>783875.37</v>
      </c>
      <c r="L18" s="67">
        <f t="shared" si="13"/>
        <v>8944600.8500000015</v>
      </c>
      <c r="M18" s="67">
        <v>0</v>
      </c>
      <c r="N18" s="67">
        <v>0</v>
      </c>
      <c r="O18" s="67">
        <v>0</v>
      </c>
      <c r="P18" s="67">
        <f t="shared" si="14"/>
        <v>8160725.4800000014</v>
      </c>
      <c r="Q18" s="67">
        <f t="shared" si="15"/>
        <v>783875.37</v>
      </c>
      <c r="R18" s="67">
        <f t="shared" si="16"/>
        <v>8944600.8500000015</v>
      </c>
      <c r="S18" s="15">
        <f t="shared" si="2"/>
        <v>5.6943593530992464E-3</v>
      </c>
      <c r="T18" s="68">
        <v>3959580.3699999996</v>
      </c>
      <c r="U18" s="67">
        <f t="shared" si="17"/>
        <v>3868510.0214899997</v>
      </c>
      <c r="V18" s="67">
        <v>628710.21000000008</v>
      </c>
      <c r="W18" s="67">
        <f t="shared" si="18"/>
        <v>451791.15690600005</v>
      </c>
      <c r="X18" s="67">
        <f t="shared" si="19"/>
        <v>4320301.1783959996</v>
      </c>
      <c r="Y18" s="15">
        <f t="shared" si="3"/>
        <v>7.6302786725994153E-3</v>
      </c>
      <c r="Z18" s="65">
        <v>446500</v>
      </c>
      <c r="AA18" s="50">
        <f t="shared" si="4"/>
        <v>1.4925373134328358E-2</v>
      </c>
      <c r="AB18" s="65">
        <v>17583598.740000002</v>
      </c>
      <c r="AC18" s="50">
        <f t="shared" si="5"/>
        <v>1.0277103578249902E-2</v>
      </c>
      <c r="AD18" s="68">
        <f t="shared" si="6"/>
        <v>13711402.028396001</v>
      </c>
      <c r="AE18" s="42">
        <f t="shared" si="7"/>
        <v>6.3276490617381852E-3</v>
      </c>
      <c r="AF18" s="15">
        <f t="shared" si="8"/>
        <v>0.14078135963894914</v>
      </c>
      <c r="AG18" s="68">
        <f t="shared" si="9"/>
        <v>31295000.768396005</v>
      </c>
      <c r="AH18" s="42">
        <f t="shared" si="10"/>
        <v>8.0701897478717907E-3</v>
      </c>
      <c r="AI18" s="46">
        <f t="shared" si="11"/>
        <v>0.27678795268434464</v>
      </c>
    </row>
    <row r="19" spans="1:35" x14ac:dyDescent="0.2">
      <c r="A19" s="6" t="s">
        <v>22</v>
      </c>
      <c r="B19" s="65">
        <v>10942400679.940001</v>
      </c>
      <c r="C19" s="66">
        <v>6051828093.9599991</v>
      </c>
      <c r="D19" s="65">
        <v>366002329.29000002</v>
      </c>
      <c r="E19" s="67">
        <v>761578.46</v>
      </c>
      <c r="F19" s="67">
        <f t="shared" si="0"/>
        <v>55081.810148137127</v>
      </c>
      <c r="G19" s="67">
        <f t="shared" si="12"/>
        <v>366818989.56014812</v>
      </c>
      <c r="H19" s="15">
        <f t="shared" si="1"/>
        <v>1.9663243891786187E-2</v>
      </c>
      <c r="I19" s="76">
        <v>29356571.639999997</v>
      </c>
      <c r="J19" s="68">
        <v>0</v>
      </c>
      <c r="K19" s="67">
        <v>3478446.7299999991</v>
      </c>
      <c r="L19" s="67">
        <f t="shared" si="13"/>
        <v>32835018.369999997</v>
      </c>
      <c r="M19" s="67">
        <v>0</v>
      </c>
      <c r="N19" s="67">
        <v>0</v>
      </c>
      <c r="O19" s="67">
        <v>0</v>
      </c>
      <c r="P19" s="67">
        <f t="shared" si="14"/>
        <v>29356571.639999997</v>
      </c>
      <c r="Q19" s="67">
        <f t="shared" si="15"/>
        <v>3478446.7299999991</v>
      </c>
      <c r="R19" s="67">
        <f t="shared" si="16"/>
        <v>32835018.369999997</v>
      </c>
      <c r="S19" s="15">
        <f t="shared" si="2"/>
        <v>2.0903603984116857E-2</v>
      </c>
      <c r="T19" s="68">
        <v>7903549.5999999978</v>
      </c>
      <c r="U19" s="67">
        <f t="shared" si="17"/>
        <v>7721767.9591999976</v>
      </c>
      <c r="V19" s="67">
        <v>1289371.3500000006</v>
      </c>
      <c r="W19" s="67">
        <f t="shared" si="18"/>
        <v>926542.25211000047</v>
      </c>
      <c r="X19" s="67">
        <f t="shared" si="19"/>
        <v>8648310.2113099974</v>
      </c>
      <c r="Y19" s="15">
        <f t="shared" si="3"/>
        <v>1.5274170534537177E-2</v>
      </c>
      <c r="Z19" s="65">
        <v>446500</v>
      </c>
      <c r="AA19" s="50">
        <f t="shared" si="4"/>
        <v>1.4925373134328358E-2</v>
      </c>
      <c r="AB19" s="65">
        <v>0</v>
      </c>
      <c r="AC19" s="50">
        <f t="shared" si="5"/>
        <v>0</v>
      </c>
      <c r="AD19" s="68">
        <f t="shared" si="6"/>
        <v>41929828.581309997</v>
      </c>
      <c r="AE19" s="42">
        <f t="shared" si="7"/>
        <v>1.9350117510368612E-2</v>
      </c>
      <c r="AF19" s="15">
        <f t="shared" si="8"/>
        <v>0.11456164408201654</v>
      </c>
      <c r="AG19" s="68">
        <f t="shared" si="9"/>
        <v>41929828.581309997</v>
      </c>
      <c r="AH19" s="42">
        <f t="shared" si="10"/>
        <v>1.0812643056031883E-2</v>
      </c>
      <c r="AI19" s="46">
        <f t="shared" si="11"/>
        <v>0.11430659201037538</v>
      </c>
    </row>
    <row r="20" spans="1:35" x14ac:dyDescent="0.2">
      <c r="A20" s="6" t="s">
        <v>37</v>
      </c>
      <c r="B20" s="65">
        <v>1884739377.7900002</v>
      </c>
      <c r="C20" s="66">
        <v>729690034.81000006</v>
      </c>
      <c r="D20" s="65">
        <v>44496523.889999993</v>
      </c>
      <c r="E20" s="67">
        <v>5900164.7799999984</v>
      </c>
      <c r="F20" s="67">
        <f t="shared" si="0"/>
        <v>426734.43817552977</v>
      </c>
      <c r="G20" s="67">
        <f t="shared" si="12"/>
        <v>50823423.108175524</v>
      </c>
      <c r="H20" s="15">
        <f t="shared" si="1"/>
        <v>2.7243773971184532E-3</v>
      </c>
      <c r="I20" s="76">
        <v>3334460.91</v>
      </c>
      <c r="J20" s="68">
        <v>-124436.50999999998</v>
      </c>
      <c r="K20" s="67">
        <v>675598.2</v>
      </c>
      <c r="L20" s="67">
        <f t="shared" si="13"/>
        <v>3885622.6000000006</v>
      </c>
      <c r="M20" s="67">
        <v>492739.04000000004</v>
      </c>
      <c r="N20" s="67">
        <v>0</v>
      </c>
      <c r="O20" s="67">
        <v>614853.37</v>
      </c>
      <c r="P20" s="67">
        <f t="shared" si="14"/>
        <v>4317616.8100000005</v>
      </c>
      <c r="Q20" s="67">
        <f t="shared" si="15"/>
        <v>675598.2</v>
      </c>
      <c r="R20" s="67">
        <f t="shared" si="16"/>
        <v>4993215.0100000007</v>
      </c>
      <c r="S20" s="15">
        <f t="shared" si="2"/>
        <v>3.1788070894442481E-3</v>
      </c>
      <c r="T20" s="68">
        <v>1306938.9600000002</v>
      </c>
      <c r="U20" s="67">
        <f t="shared" si="17"/>
        <v>1276879.3639200001</v>
      </c>
      <c r="V20" s="67">
        <v>413163.41999999987</v>
      </c>
      <c r="W20" s="67">
        <f t="shared" si="18"/>
        <v>296899.23361199989</v>
      </c>
      <c r="X20" s="67">
        <f t="shared" si="19"/>
        <v>1573778.5975319999</v>
      </c>
      <c r="Y20" s="15">
        <f t="shared" si="3"/>
        <v>2.7795213278626542E-3</v>
      </c>
      <c r="Z20" s="65">
        <v>446500</v>
      </c>
      <c r="AA20" s="50">
        <f t="shared" si="4"/>
        <v>1.4925373134328358E-2</v>
      </c>
      <c r="AB20" s="65">
        <v>6888610.0499999989</v>
      </c>
      <c r="AC20" s="50">
        <f t="shared" si="5"/>
        <v>4.0261928198449788E-3</v>
      </c>
      <c r="AD20" s="68">
        <f t="shared" si="6"/>
        <v>7013493.6075320002</v>
      </c>
      <c r="AE20" s="42">
        <f t="shared" si="7"/>
        <v>3.2366439371625802E-3</v>
      </c>
      <c r="AF20" s="15">
        <f t="shared" si="8"/>
        <v>0.15761891029668029</v>
      </c>
      <c r="AG20" s="68">
        <f t="shared" si="9"/>
        <v>13902103.657531999</v>
      </c>
      <c r="AH20" s="42">
        <f t="shared" si="10"/>
        <v>3.5850011713105955E-3</v>
      </c>
      <c r="AI20" s="46">
        <f t="shared" si="11"/>
        <v>0.27353733391672486</v>
      </c>
    </row>
    <row r="21" spans="1:35" x14ac:dyDescent="0.2">
      <c r="A21" s="71" t="s">
        <v>120</v>
      </c>
      <c r="B21" s="65">
        <v>1977900924.8099999</v>
      </c>
      <c r="C21" s="66">
        <v>195425883.76999998</v>
      </c>
      <c r="D21" s="65">
        <v>12125379.67</v>
      </c>
      <c r="E21" s="67">
        <v>1618010.0799999998</v>
      </c>
      <c r="F21" s="67">
        <f t="shared" si="0"/>
        <v>117023.95580401809</v>
      </c>
      <c r="G21" s="67">
        <f t="shared" si="12"/>
        <v>13860413.705804018</v>
      </c>
      <c r="H21" s="15">
        <f t="shared" si="1"/>
        <v>7.4298414993477686E-4</v>
      </c>
      <c r="I21" s="76">
        <v>876800.09</v>
      </c>
      <c r="J21" s="68">
        <v>0</v>
      </c>
      <c r="K21" s="67">
        <v>215640.71000000002</v>
      </c>
      <c r="L21" s="67">
        <f t="shared" si="13"/>
        <v>1092440.8</v>
      </c>
      <c r="M21" s="67">
        <v>957989.14999999991</v>
      </c>
      <c r="N21" s="67">
        <v>0</v>
      </c>
      <c r="O21" s="67">
        <v>567524.29999999993</v>
      </c>
      <c r="P21" s="67">
        <f t="shared" si="14"/>
        <v>2402313.5399999996</v>
      </c>
      <c r="Q21" s="67">
        <f t="shared" si="15"/>
        <v>215640.71000000002</v>
      </c>
      <c r="R21" s="67">
        <f t="shared" si="16"/>
        <v>2617954.2499999995</v>
      </c>
      <c r="S21" s="15">
        <f t="shared" si="2"/>
        <v>1.666655954745417E-3</v>
      </c>
      <c r="T21" s="68">
        <v>586973.09999999986</v>
      </c>
      <c r="U21" s="67">
        <f t="shared" si="17"/>
        <v>573472.71869999985</v>
      </c>
      <c r="V21" s="67">
        <v>257791.02999999994</v>
      </c>
      <c r="W21" s="67">
        <f t="shared" si="18"/>
        <v>185248.63415799997</v>
      </c>
      <c r="X21" s="67">
        <f t="shared" si="19"/>
        <v>758721.35285799985</v>
      </c>
      <c r="Y21" s="15">
        <f t="shared" si="3"/>
        <v>1.3400119848374903E-3</v>
      </c>
      <c r="Z21" s="65">
        <v>446500</v>
      </c>
      <c r="AA21" s="50">
        <f t="shared" si="4"/>
        <v>1.4925373134328358E-2</v>
      </c>
      <c r="AB21" s="65">
        <v>2059566.7899999998</v>
      </c>
      <c r="AC21" s="50">
        <f t="shared" si="5"/>
        <v>1.2037570658959237E-3</v>
      </c>
      <c r="AD21" s="68">
        <f t="shared" si="6"/>
        <v>3823175.6028579995</v>
      </c>
      <c r="AE21" s="42">
        <f t="shared" si="7"/>
        <v>1.7643500982747245E-3</v>
      </c>
      <c r="AF21" s="15">
        <f t="shared" si="8"/>
        <v>0.31530357868439424</v>
      </c>
      <c r="AG21" s="68">
        <f t="shared" si="9"/>
        <v>5882742.3928579995</v>
      </c>
      <c r="AH21" s="42">
        <f t="shared" si="10"/>
        <v>1.5170105826026049E-3</v>
      </c>
      <c r="AI21" s="46">
        <f t="shared" si="11"/>
        <v>0.4244276193858928</v>
      </c>
    </row>
    <row r="22" spans="1:35" x14ac:dyDescent="0.2">
      <c r="A22" s="6" t="s">
        <v>59</v>
      </c>
      <c r="B22" s="65">
        <v>180485262.41000003</v>
      </c>
      <c r="C22" s="66">
        <v>60599393.470000006</v>
      </c>
      <c r="D22" s="65">
        <v>3817090.9699999997</v>
      </c>
      <c r="E22" s="67">
        <v>576575.69000000006</v>
      </c>
      <c r="F22" s="67">
        <f t="shared" si="0"/>
        <v>41701.327388659556</v>
      </c>
      <c r="G22" s="67">
        <f t="shared" si="12"/>
        <v>4435367.9873886593</v>
      </c>
      <c r="H22" s="15">
        <f t="shared" si="1"/>
        <v>2.377568363906728E-4</v>
      </c>
      <c r="I22" s="76">
        <v>308465.12</v>
      </c>
      <c r="J22" s="68">
        <v>0</v>
      </c>
      <c r="K22" s="67">
        <v>40980.549999999996</v>
      </c>
      <c r="L22" s="67">
        <f t="shared" si="13"/>
        <v>349445.67</v>
      </c>
      <c r="M22" s="67">
        <v>539917.78</v>
      </c>
      <c r="N22" s="67">
        <v>12711.649999999998</v>
      </c>
      <c r="O22" s="67">
        <v>715444.91999999993</v>
      </c>
      <c r="P22" s="67">
        <f t="shared" si="14"/>
        <v>1576539.47</v>
      </c>
      <c r="Q22" s="67">
        <f t="shared" si="15"/>
        <v>40980.549999999996</v>
      </c>
      <c r="R22" s="67">
        <f t="shared" si="16"/>
        <v>1617520.02</v>
      </c>
      <c r="S22" s="15">
        <f t="shared" si="2"/>
        <v>1.0297541957629422E-3</v>
      </c>
      <c r="T22" s="68">
        <v>279454.41000000003</v>
      </c>
      <c r="U22" s="67">
        <f t="shared" si="17"/>
        <v>273026.95857000002</v>
      </c>
      <c r="V22" s="67">
        <v>113324.13000000002</v>
      </c>
      <c r="W22" s="67">
        <f t="shared" si="18"/>
        <v>81434.719818000012</v>
      </c>
      <c r="X22" s="67">
        <f t="shared" si="19"/>
        <v>354461.678388</v>
      </c>
      <c r="Y22" s="15">
        <f t="shared" si="3"/>
        <v>6.2603074951869512E-4</v>
      </c>
      <c r="Z22" s="65">
        <v>446500</v>
      </c>
      <c r="AA22" s="50">
        <f t="shared" si="4"/>
        <v>1.4925373134328358E-2</v>
      </c>
      <c r="AB22" s="65">
        <v>776794.43</v>
      </c>
      <c r="AC22" s="50">
        <f t="shared" si="5"/>
        <v>4.5401381902312413E-4</v>
      </c>
      <c r="AD22" s="68">
        <f t="shared" si="6"/>
        <v>2418481.698388</v>
      </c>
      <c r="AE22" s="42">
        <f t="shared" si="7"/>
        <v>1.1161005576193455E-3</v>
      </c>
      <c r="AF22" s="15">
        <f t="shared" si="8"/>
        <v>0.63359288981996675</v>
      </c>
      <c r="AG22" s="68">
        <f t="shared" si="9"/>
        <v>3195276.1283880002</v>
      </c>
      <c r="AH22" s="42">
        <f t="shared" si="10"/>
        <v>8.2398095605664258E-4</v>
      </c>
      <c r="AI22" s="46">
        <f t="shared" si="11"/>
        <v>0.72040834886154104</v>
      </c>
    </row>
    <row r="23" spans="1:35" x14ac:dyDescent="0.2">
      <c r="A23" s="6" t="s">
        <v>13</v>
      </c>
      <c r="B23" s="65">
        <v>40099725585.560005</v>
      </c>
      <c r="C23" s="66">
        <v>13766171658.259998</v>
      </c>
      <c r="D23" s="65">
        <v>826631891.81000018</v>
      </c>
      <c r="E23" s="67">
        <v>116609006.19</v>
      </c>
      <c r="F23" s="67">
        <f t="shared" si="0"/>
        <v>8433845.5955286957</v>
      </c>
      <c r="G23" s="67">
        <f t="shared" si="12"/>
        <v>951674743.59552896</v>
      </c>
      <c r="H23" s="15">
        <f t="shared" si="1"/>
        <v>5.1014296210266284E-2</v>
      </c>
      <c r="I23" s="76">
        <v>71458331.069999993</v>
      </c>
      <c r="J23" s="68">
        <v>0</v>
      </c>
      <c r="K23" s="67">
        <v>3597081.7200000035</v>
      </c>
      <c r="L23" s="67">
        <f t="shared" si="13"/>
        <v>75055412.789999992</v>
      </c>
      <c r="M23" s="67">
        <v>0</v>
      </c>
      <c r="N23" s="67">
        <v>0</v>
      </c>
      <c r="O23" s="67">
        <v>0</v>
      </c>
      <c r="P23" s="67">
        <f t="shared" si="14"/>
        <v>71458331.069999993</v>
      </c>
      <c r="Q23" s="67">
        <f t="shared" si="15"/>
        <v>3597081.7200000035</v>
      </c>
      <c r="R23" s="67">
        <f t="shared" si="16"/>
        <v>75055412.789999992</v>
      </c>
      <c r="S23" s="15">
        <f t="shared" si="2"/>
        <v>4.7782175972834073E-2</v>
      </c>
      <c r="T23" s="68">
        <v>17822931.889999997</v>
      </c>
      <c r="U23" s="67">
        <f t="shared" si="17"/>
        <v>17413004.456529997</v>
      </c>
      <c r="V23" s="67">
        <v>23114626.989999995</v>
      </c>
      <c r="W23" s="67">
        <f t="shared" si="18"/>
        <v>16610170.955013996</v>
      </c>
      <c r="X23" s="67">
        <f t="shared" si="19"/>
        <v>34023175.411543995</v>
      </c>
      <c r="Y23" s="15">
        <f t="shared" si="3"/>
        <v>6.0089863876850634E-2</v>
      </c>
      <c r="Z23" s="65">
        <v>446500</v>
      </c>
      <c r="AA23" s="50">
        <f t="shared" si="4"/>
        <v>1.4925373134328358E-2</v>
      </c>
      <c r="AB23" s="65">
        <v>131467422.19</v>
      </c>
      <c r="AC23" s="50">
        <f t="shared" si="5"/>
        <v>7.6838896007026342E-2</v>
      </c>
      <c r="AD23" s="68">
        <f t="shared" si="6"/>
        <v>109525088.20154399</v>
      </c>
      <c r="AE23" s="42">
        <f t="shared" si="7"/>
        <v>5.0544526384685484E-2</v>
      </c>
      <c r="AF23" s="15">
        <f t="shared" si="8"/>
        <v>0.13249559965769883</v>
      </c>
      <c r="AG23" s="68">
        <f t="shared" si="9"/>
        <v>240992510.39154398</v>
      </c>
      <c r="AH23" s="42">
        <f t="shared" si="10"/>
        <v>6.214587758182074E-2</v>
      </c>
      <c r="AI23" s="46">
        <f t="shared" si="11"/>
        <v>0.2532299107582161</v>
      </c>
    </row>
    <row r="24" spans="1:35" x14ac:dyDescent="0.2">
      <c r="A24" s="6" t="s">
        <v>18</v>
      </c>
      <c r="B24" s="65">
        <v>8633116955.8400002</v>
      </c>
      <c r="C24" s="66">
        <v>4226497297.8399997</v>
      </c>
      <c r="D24" s="65">
        <v>259865898.38</v>
      </c>
      <c r="E24" s="67">
        <v>53449700.329999991</v>
      </c>
      <c r="F24" s="67">
        <f t="shared" si="0"/>
        <v>3865795.0568243251</v>
      </c>
      <c r="G24" s="67">
        <f t="shared" si="12"/>
        <v>317181393.76682431</v>
      </c>
      <c r="H24" s="15">
        <f t="shared" si="1"/>
        <v>1.7002432483259087E-2</v>
      </c>
      <c r="I24" s="76">
        <v>19601117.359999996</v>
      </c>
      <c r="J24" s="68">
        <v>0</v>
      </c>
      <c r="K24" s="67">
        <v>3789515.5599999996</v>
      </c>
      <c r="L24" s="67">
        <f t="shared" si="13"/>
        <v>23390632.919999994</v>
      </c>
      <c r="M24" s="67">
        <v>0</v>
      </c>
      <c r="N24" s="67">
        <v>0</v>
      </c>
      <c r="O24" s="67">
        <v>0</v>
      </c>
      <c r="P24" s="67">
        <f t="shared" si="14"/>
        <v>19601117.359999996</v>
      </c>
      <c r="Q24" s="67">
        <f t="shared" si="15"/>
        <v>3789515.5599999996</v>
      </c>
      <c r="R24" s="67">
        <f t="shared" si="16"/>
        <v>23390632.919999994</v>
      </c>
      <c r="S24" s="15">
        <f t="shared" si="2"/>
        <v>1.4891069101525429E-2</v>
      </c>
      <c r="T24" s="68">
        <v>6503007.0600000005</v>
      </c>
      <c r="U24" s="67">
        <f t="shared" si="17"/>
        <v>6353437.8976199999</v>
      </c>
      <c r="V24" s="67">
        <v>2342138.7399999998</v>
      </c>
      <c r="W24" s="67">
        <f t="shared" si="18"/>
        <v>1683060.8985639999</v>
      </c>
      <c r="X24" s="67">
        <f t="shared" si="19"/>
        <v>8036498.7961839996</v>
      </c>
      <c r="Y24" s="15">
        <f t="shared" si="3"/>
        <v>1.4193622813504921E-2</v>
      </c>
      <c r="Z24" s="65">
        <v>446500</v>
      </c>
      <c r="AA24" s="50">
        <f t="shared" si="4"/>
        <v>1.4925373134328358E-2</v>
      </c>
      <c r="AB24" s="65">
        <v>60406525.419999994</v>
      </c>
      <c r="AC24" s="50">
        <f t="shared" si="5"/>
        <v>3.5305862453019421E-2</v>
      </c>
      <c r="AD24" s="68">
        <f t="shared" si="6"/>
        <v>31873631.716183994</v>
      </c>
      <c r="AE24" s="42">
        <f t="shared" si="7"/>
        <v>1.4709302185539798E-2</v>
      </c>
      <c r="AF24" s="15">
        <f t="shared" si="8"/>
        <v>0.12265415321857821</v>
      </c>
      <c r="AG24" s="68">
        <f t="shared" si="9"/>
        <v>92280157.136183992</v>
      </c>
      <c r="AH24" s="42">
        <f t="shared" si="10"/>
        <v>2.3796720235409016E-2</v>
      </c>
      <c r="AI24" s="46">
        <f t="shared" si="11"/>
        <v>0.29093811601075092</v>
      </c>
    </row>
    <row r="25" spans="1:35" x14ac:dyDescent="0.2">
      <c r="A25" s="6" t="s">
        <v>42</v>
      </c>
      <c r="B25" s="65">
        <v>1539194211.29</v>
      </c>
      <c r="C25" s="66">
        <v>719721288.03000009</v>
      </c>
      <c r="D25" s="65">
        <v>44206846.850000001</v>
      </c>
      <c r="E25" s="67">
        <v>6770991.6699999999</v>
      </c>
      <c r="F25" s="67">
        <f t="shared" si="0"/>
        <v>489717.7339831249</v>
      </c>
      <c r="G25" s="67">
        <f t="shared" si="12"/>
        <v>51467556.253983125</v>
      </c>
      <c r="H25" s="15">
        <f t="shared" si="1"/>
        <v>2.7589059997951736E-3</v>
      </c>
      <c r="I25" s="76">
        <v>1845996.8699999999</v>
      </c>
      <c r="J25" s="68">
        <v>0</v>
      </c>
      <c r="K25" s="67">
        <v>2245061.3000000003</v>
      </c>
      <c r="L25" s="67">
        <f t="shared" si="13"/>
        <v>4091058.17</v>
      </c>
      <c r="M25" s="67">
        <v>0</v>
      </c>
      <c r="N25" s="67">
        <v>0</v>
      </c>
      <c r="O25" s="67">
        <v>0</v>
      </c>
      <c r="P25" s="67">
        <f t="shared" si="14"/>
        <v>1845996.8699999999</v>
      </c>
      <c r="Q25" s="67">
        <f t="shared" si="15"/>
        <v>2245061.3000000003</v>
      </c>
      <c r="R25" s="67">
        <f t="shared" si="16"/>
        <v>4091058.17</v>
      </c>
      <c r="S25" s="15">
        <f t="shared" si="2"/>
        <v>2.6044712050412606E-3</v>
      </c>
      <c r="T25" s="68">
        <v>1052902.2600000002</v>
      </c>
      <c r="U25" s="67">
        <f t="shared" si="17"/>
        <v>1028685.5080200002</v>
      </c>
      <c r="V25" s="67">
        <v>1561835.24</v>
      </c>
      <c r="W25" s="67">
        <f t="shared" si="18"/>
        <v>1122334.8034640001</v>
      </c>
      <c r="X25" s="67">
        <f t="shared" si="19"/>
        <v>2151020.3114840002</v>
      </c>
      <c r="Y25" s="15">
        <f t="shared" si="3"/>
        <v>3.7990139412313237E-3</v>
      </c>
      <c r="Z25" s="65">
        <v>446500</v>
      </c>
      <c r="AA25" s="50">
        <f t="shared" si="4"/>
        <v>1.4925373134328358E-2</v>
      </c>
      <c r="AB25" s="65">
        <v>8359408.6500000004</v>
      </c>
      <c r="AC25" s="50">
        <f t="shared" si="5"/>
        <v>4.8858319516547491E-3</v>
      </c>
      <c r="AD25" s="68">
        <f t="shared" si="6"/>
        <v>6688578.4814839996</v>
      </c>
      <c r="AE25" s="42">
        <f t="shared" si="7"/>
        <v>3.0866994684478309E-3</v>
      </c>
      <c r="AF25" s="15">
        <f t="shared" si="8"/>
        <v>0.15130186742744353</v>
      </c>
      <c r="AG25" s="68">
        <f t="shared" si="9"/>
        <v>15047987.131484</v>
      </c>
      <c r="AH25" s="42">
        <f t="shared" si="10"/>
        <v>3.8804955581674878E-3</v>
      </c>
      <c r="AI25" s="46">
        <f t="shared" si="11"/>
        <v>0.29237811597708063</v>
      </c>
    </row>
    <row r="26" spans="1:35" x14ac:dyDescent="0.2">
      <c r="A26" s="6" t="s">
        <v>61</v>
      </c>
      <c r="B26" s="65">
        <v>258112223.71000001</v>
      </c>
      <c r="C26" s="66">
        <v>142053909.19</v>
      </c>
      <c r="D26" s="65">
        <v>8712804.1199999992</v>
      </c>
      <c r="E26" s="67">
        <v>1402754.6099999999</v>
      </c>
      <c r="F26" s="67">
        <f t="shared" si="0"/>
        <v>101455.42077495749</v>
      </c>
      <c r="G26" s="67">
        <f t="shared" si="12"/>
        <v>10217014.150774956</v>
      </c>
      <c r="H26" s="15">
        <f t="shared" si="1"/>
        <v>5.4768059127314279E-4</v>
      </c>
      <c r="I26" s="76">
        <v>548853.64999999991</v>
      </c>
      <c r="J26" s="68">
        <v>-5065.68</v>
      </c>
      <c r="K26" s="67">
        <v>226990.67000000004</v>
      </c>
      <c r="L26" s="67">
        <f t="shared" si="13"/>
        <v>770778.6399999999</v>
      </c>
      <c r="M26" s="67">
        <v>0</v>
      </c>
      <c r="N26" s="67">
        <v>17203.380000000005</v>
      </c>
      <c r="O26" s="67">
        <v>212010.18</v>
      </c>
      <c r="P26" s="67">
        <f t="shared" si="14"/>
        <v>773001.5299999998</v>
      </c>
      <c r="Q26" s="67">
        <f t="shared" si="15"/>
        <v>226990.67000000004</v>
      </c>
      <c r="R26" s="67">
        <f t="shared" si="16"/>
        <v>999992.19999999984</v>
      </c>
      <c r="S26" s="15">
        <f t="shared" si="2"/>
        <v>6.3662035149352598E-4</v>
      </c>
      <c r="T26" s="68">
        <v>178967.81000000006</v>
      </c>
      <c r="U26" s="67">
        <f t="shared" si="17"/>
        <v>174851.55037000004</v>
      </c>
      <c r="V26" s="67">
        <v>139625.58000000002</v>
      </c>
      <c r="W26" s="67">
        <f t="shared" si="18"/>
        <v>100334.94178800001</v>
      </c>
      <c r="X26" s="67">
        <f t="shared" si="19"/>
        <v>275186.49215800007</v>
      </c>
      <c r="Y26" s="15">
        <f t="shared" si="3"/>
        <v>4.8601926935108015E-4</v>
      </c>
      <c r="Z26" s="65">
        <v>446500</v>
      </c>
      <c r="AA26" s="50">
        <f t="shared" si="4"/>
        <v>1.4925373134328358E-2</v>
      </c>
      <c r="AB26" s="65">
        <v>1532742.1900000004</v>
      </c>
      <c r="AC26" s="50">
        <f t="shared" si="5"/>
        <v>8.9584336393834214E-4</v>
      </c>
      <c r="AD26" s="68">
        <f t="shared" si="6"/>
        <v>1721678.6921579998</v>
      </c>
      <c r="AE26" s="42">
        <f t="shared" si="7"/>
        <v>7.9453425247736145E-4</v>
      </c>
      <c r="AF26" s="15">
        <f t="shared" si="8"/>
        <v>0.19760328230103721</v>
      </c>
      <c r="AG26" s="68">
        <f t="shared" si="9"/>
        <v>3254420.882158</v>
      </c>
      <c r="AH26" s="42">
        <f t="shared" si="10"/>
        <v>8.3923289322857192E-4</v>
      </c>
      <c r="AI26" s="46">
        <f t="shared" si="11"/>
        <v>0.31852954631673419</v>
      </c>
    </row>
    <row r="27" spans="1:35" x14ac:dyDescent="0.2">
      <c r="A27" s="6" t="s">
        <v>39</v>
      </c>
      <c r="B27" s="65">
        <v>1129538447.3399999</v>
      </c>
      <c r="C27" s="66">
        <v>261344374.36999997</v>
      </c>
      <c r="D27" s="65">
        <v>16137995.979999997</v>
      </c>
      <c r="E27" s="67">
        <v>3075791.24</v>
      </c>
      <c r="F27" s="67">
        <f t="shared" si="0"/>
        <v>222459.21862992723</v>
      </c>
      <c r="G27" s="67">
        <f t="shared" si="12"/>
        <v>19436246.438629925</v>
      </c>
      <c r="H27" s="15">
        <f t="shared" si="1"/>
        <v>1.0418753252712236E-3</v>
      </c>
      <c r="I27" s="76">
        <v>1041995.0999999999</v>
      </c>
      <c r="J27" s="68">
        <v>0</v>
      </c>
      <c r="K27" s="67">
        <v>439498.48</v>
      </c>
      <c r="L27" s="67">
        <f t="shared" si="13"/>
        <v>1481493.5799999998</v>
      </c>
      <c r="M27" s="67">
        <v>1319756.06</v>
      </c>
      <c r="N27" s="67">
        <v>32592.36</v>
      </c>
      <c r="O27" s="67">
        <v>663284.20999999985</v>
      </c>
      <c r="P27" s="67">
        <f t="shared" si="14"/>
        <v>3057627.73</v>
      </c>
      <c r="Q27" s="67">
        <f t="shared" si="15"/>
        <v>439498.48</v>
      </c>
      <c r="R27" s="67">
        <f t="shared" si="16"/>
        <v>3497126.21</v>
      </c>
      <c r="S27" s="15">
        <f t="shared" si="2"/>
        <v>2.2263590826282669E-3</v>
      </c>
      <c r="T27" s="68">
        <v>696999.31999999983</v>
      </c>
      <c r="U27" s="67">
        <f t="shared" si="17"/>
        <v>680968.33563999983</v>
      </c>
      <c r="V27" s="67">
        <v>689405.47</v>
      </c>
      <c r="W27" s="67">
        <f t="shared" si="18"/>
        <v>495406.77074199996</v>
      </c>
      <c r="X27" s="67">
        <f t="shared" si="19"/>
        <v>1176375.1063819998</v>
      </c>
      <c r="Y27" s="15">
        <f t="shared" si="3"/>
        <v>2.0776491069856365E-3</v>
      </c>
      <c r="Z27" s="65">
        <v>446500</v>
      </c>
      <c r="AA27" s="50">
        <f t="shared" si="4"/>
        <v>1.4925373134328358E-2</v>
      </c>
      <c r="AB27" s="65">
        <v>4199252.43</v>
      </c>
      <c r="AC27" s="50">
        <f t="shared" si="5"/>
        <v>2.454341276348279E-3</v>
      </c>
      <c r="AD27" s="68">
        <f t="shared" si="6"/>
        <v>5120001.3163820002</v>
      </c>
      <c r="AE27" s="42">
        <f t="shared" si="7"/>
        <v>2.3628197509348936E-3</v>
      </c>
      <c r="AF27" s="15">
        <f t="shared" si="8"/>
        <v>0.31726376203881057</v>
      </c>
      <c r="AG27" s="68">
        <f t="shared" si="9"/>
        <v>9319253.7463819999</v>
      </c>
      <c r="AH27" s="42">
        <f t="shared" si="10"/>
        <v>2.4032000062392876E-3</v>
      </c>
      <c r="AI27" s="46">
        <f t="shared" si="11"/>
        <v>0.47947806053023684</v>
      </c>
    </row>
    <row r="28" spans="1:35" x14ac:dyDescent="0.2">
      <c r="A28" s="6" t="s">
        <v>60</v>
      </c>
      <c r="B28" s="65">
        <v>158487667.26999998</v>
      </c>
      <c r="C28" s="66">
        <v>45226828.409999996</v>
      </c>
      <c r="D28" s="65">
        <v>2957218.8000000003</v>
      </c>
      <c r="E28" s="67">
        <v>449385.98999999993</v>
      </c>
      <c r="F28" s="67">
        <f t="shared" si="0"/>
        <v>32502.224110189047</v>
      </c>
      <c r="G28" s="67">
        <f t="shared" si="12"/>
        <v>3439107.0141101889</v>
      </c>
      <c r="H28" s="15">
        <f t="shared" si="1"/>
        <v>1.8435250603980182E-4</v>
      </c>
      <c r="I28" s="76">
        <v>242879.73</v>
      </c>
      <c r="J28" s="68">
        <v>0</v>
      </c>
      <c r="K28" s="67">
        <v>42317.869999999995</v>
      </c>
      <c r="L28" s="67">
        <f t="shared" si="13"/>
        <v>285197.59999999998</v>
      </c>
      <c r="M28" s="67">
        <v>636530.90999999992</v>
      </c>
      <c r="N28" s="67">
        <v>0</v>
      </c>
      <c r="O28" s="67">
        <v>632906.42999999993</v>
      </c>
      <c r="P28" s="67">
        <f t="shared" si="14"/>
        <v>1512317.0699999998</v>
      </c>
      <c r="Q28" s="67">
        <f t="shared" si="15"/>
        <v>42317.869999999995</v>
      </c>
      <c r="R28" s="67">
        <f t="shared" si="16"/>
        <v>1554634.94</v>
      </c>
      <c r="S28" s="15">
        <f t="shared" si="2"/>
        <v>9.8971996176261856E-4</v>
      </c>
      <c r="T28" s="68">
        <v>279920.93</v>
      </c>
      <c r="U28" s="67">
        <f t="shared" si="17"/>
        <v>273482.74861000001</v>
      </c>
      <c r="V28" s="67">
        <v>57129.360000000022</v>
      </c>
      <c r="W28" s="67">
        <f t="shared" si="18"/>
        <v>41053.158096000014</v>
      </c>
      <c r="X28" s="67">
        <f t="shared" si="19"/>
        <v>314535.90670600004</v>
      </c>
      <c r="Y28" s="15">
        <f t="shared" si="3"/>
        <v>5.555160442764686E-4</v>
      </c>
      <c r="Z28" s="65">
        <v>446500</v>
      </c>
      <c r="AA28" s="50">
        <f t="shared" si="4"/>
        <v>1.4925373134328358E-2</v>
      </c>
      <c r="AB28" s="65">
        <v>673563.47000000009</v>
      </c>
      <c r="AC28" s="50">
        <f t="shared" si="5"/>
        <v>3.9367831637151092E-4</v>
      </c>
      <c r="AD28" s="68">
        <f t="shared" si="6"/>
        <v>2315670.8467060002</v>
      </c>
      <c r="AE28" s="42">
        <f t="shared" si="7"/>
        <v>1.0686545715826998E-3</v>
      </c>
      <c r="AF28" s="15">
        <f t="shared" si="8"/>
        <v>0.78305698810855662</v>
      </c>
      <c r="AG28" s="68">
        <f t="shared" si="9"/>
        <v>2989234.3167060004</v>
      </c>
      <c r="AH28" s="42">
        <f t="shared" si="10"/>
        <v>7.7084798032755369E-4</v>
      </c>
      <c r="AI28" s="46">
        <f t="shared" si="11"/>
        <v>0.86918909601869843</v>
      </c>
    </row>
    <row r="29" spans="1:35" x14ac:dyDescent="0.2">
      <c r="A29" s="6" t="s">
        <v>62</v>
      </c>
      <c r="B29" s="65">
        <v>77777989.269999996</v>
      </c>
      <c r="C29" s="66">
        <v>26225795.000000004</v>
      </c>
      <c r="D29" s="65">
        <v>1581479.85</v>
      </c>
      <c r="E29" s="67">
        <v>232647.32</v>
      </c>
      <c r="F29" s="67">
        <f t="shared" si="0"/>
        <v>16826.415379070604</v>
      </c>
      <c r="G29" s="67">
        <f t="shared" si="12"/>
        <v>1830953.5853790708</v>
      </c>
      <c r="H29" s="15">
        <f t="shared" si="1"/>
        <v>9.81478274803045E-5</v>
      </c>
      <c r="I29" s="76">
        <v>131889.04</v>
      </c>
      <c r="J29" s="68">
        <v>-5500</v>
      </c>
      <c r="K29" s="67">
        <v>20200.36</v>
      </c>
      <c r="L29" s="67">
        <f t="shared" si="13"/>
        <v>146589.40000000002</v>
      </c>
      <c r="M29" s="67">
        <v>537617.1</v>
      </c>
      <c r="N29" s="67">
        <v>9727.0000000000018</v>
      </c>
      <c r="O29" s="67">
        <v>435787.02</v>
      </c>
      <c r="P29" s="67">
        <f t="shared" si="14"/>
        <v>1109520.1600000001</v>
      </c>
      <c r="Q29" s="67">
        <f t="shared" si="15"/>
        <v>20200.36</v>
      </c>
      <c r="R29" s="67">
        <f t="shared" si="16"/>
        <v>1129720.5200000003</v>
      </c>
      <c r="S29" s="15">
        <f t="shared" si="2"/>
        <v>7.1920868435958716E-4</v>
      </c>
      <c r="T29" s="68">
        <v>207150.93999999997</v>
      </c>
      <c r="U29" s="67">
        <f t="shared" si="17"/>
        <v>202386.46837999998</v>
      </c>
      <c r="V29" s="67">
        <v>46198.790000000015</v>
      </c>
      <c r="W29" s="67">
        <f t="shared" si="18"/>
        <v>33198.450494000012</v>
      </c>
      <c r="X29" s="67">
        <f t="shared" si="19"/>
        <v>235584.918874</v>
      </c>
      <c r="Y29" s="15">
        <f t="shared" si="3"/>
        <v>4.1607714551459435E-4</v>
      </c>
      <c r="Z29" s="65">
        <v>446500</v>
      </c>
      <c r="AA29" s="50">
        <f t="shared" si="4"/>
        <v>1.4925373134328358E-2</v>
      </c>
      <c r="AB29" s="65">
        <v>390450.94999999995</v>
      </c>
      <c r="AC29" s="50">
        <f t="shared" si="5"/>
        <v>2.282072580653119E-4</v>
      </c>
      <c r="AD29" s="68">
        <f t="shared" si="6"/>
        <v>1811805.4388740002</v>
      </c>
      <c r="AE29" s="42">
        <f t="shared" si="7"/>
        <v>8.3612667483606374E-4</v>
      </c>
      <c r="AF29" s="15">
        <f t="shared" si="8"/>
        <v>1.1456392813819285</v>
      </c>
      <c r="AG29" s="68">
        <f t="shared" si="9"/>
        <v>2202256.3888739999</v>
      </c>
      <c r="AH29" s="42">
        <f t="shared" si="10"/>
        <v>5.6790626283109767E-4</v>
      </c>
      <c r="AI29" s="46">
        <f t="shared" si="11"/>
        <v>1.2027920349592349</v>
      </c>
    </row>
    <row r="30" spans="1:35" x14ac:dyDescent="0.2">
      <c r="A30" s="6" t="s">
        <v>54</v>
      </c>
      <c r="B30" s="65">
        <v>284444764.75999999</v>
      </c>
      <c r="C30" s="66">
        <v>107580558.53999998</v>
      </c>
      <c r="D30" s="65">
        <v>6577613.96</v>
      </c>
      <c r="E30" s="67">
        <v>1003846.7699999999</v>
      </c>
      <c r="F30" s="67">
        <f t="shared" si="0"/>
        <v>72604.071815477379</v>
      </c>
      <c r="G30" s="67">
        <f t="shared" si="12"/>
        <v>7654064.8018154772</v>
      </c>
      <c r="H30" s="15">
        <f t="shared" si="1"/>
        <v>4.1029430657911839E-4</v>
      </c>
      <c r="I30" s="76">
        <v>403571.66000000003</v>
      </c>
      <c r="J30" s="68">
        <v>-9028.0799999999981</v>
      </c>
      <c r="K30" s="67">
        <v>199223.37</v>
      </c>
      <c r="L30" s="67">
        <f t="shared" si="13"/>
        <v>593766.94999999995</v>
      </c>
      <c r="M30" s="67">
        <v>338569.37999999995</v>
      </c>
      <c r="N30" s="67">
        <v>32671.680000000008</v>
      </c>
      <c r="O30" s="67">
        <v>275107.65000000002</v>
      </c>
      <c r="P30" s="67">
        <f t="shared" si="14"/>
        <v>1040892.29</v>
      </c>
      <c r="Q30" s="67">
        <f t="shared" si="15"/>
        <v>199223.37</v>
      </c>
      <c r="R30" s="67">
        <f t="shared" si="16"/>
        <v>1240115.6600000001</v>
      </c>
      <c r="S30" s="15">
        <f t="shared" si="2"/>
        <v>7.8948902537622401E-4</v>
      </c>
      <c r="T30" s="68">
        <v>206669.92999999996</v>
      </c>
      <c r="U30" s="67">
        <f t="shared" si="17"/>
        <v>201916.52160999997</v>
      </c>
      <c r="V30" s="67">
        <v>154448.79000000004</v>
      </c>
      <c r="W30" s="67">
        <f t="shared" si="18"/>
        <v>110986.90049400003</v>
      </c>
      <c r="X30" s="67">
        <f t="shared" si="19"/>
        <v>312903.422104</v>
      </c>
      <c r="Y30" s="15">
        <f t="shared" si="3"/>
        <v>5.526328396276176E-4</v>
      </c>
      <c r="Z30" s="65">
        <v>446500</v>
      </c>
      <c r="AA30" s="50">
        <f t="shared" si="4"/>
        <v>1.4925373134328358E-2</v>
      </c>
      <c r="AB30" s="65">
        <v>1186452.06</v>
      </c>
      <c r="AC30" s="50">
        <f t="shared" si="5"/>
        <v>6.9344682459740708E-4</v>
      </c>
      <c r="AD30" s="68">
        <f t="shared" si="6"/>
        <v>1999519.0821040003</v>
      </c>
      <c r="AE30" s="42">
        <f t="shared" si="7"/>
        <v>9.2275429001355529E-4</v>
      </c>
      <c r="AF30" s="15">
        <f t="shared" si="8"/>
        <v>0.30398851228782059</v>
      </c>
      <c r="AG30" s="68">
        <f t="shared" si="9"/>
        <v>3185971.1421040003</v>
      </c>
      <c r="AH30" s="42">
        <f t="shared" si="10"/>
        <v>8.2158143526835569E-4</v>
      </c>
      <c r="AI30" s="46">
        <f t="shared" si="11"/>
        <v>0.41624564523523711</v>
      </c>
    </row>
    <row r="31" spans="1:35" x14ac:dyDescent="0.2">
      <c r="A31" s="6" t="s">
        <v>56</v>
      </c>
      <c r="B31" s="65">
        <v>132558979.05999999</v>
      </c>
      <c r="C31" s="66">
        <v>81257193.239999995</v>
      </c>
      <c r="D31" s="65">
        <v>5261536.0300000012</v>
      </c>
      <c r="E31" s="67">
        <v>589508.15000000014</v>
      </c>
      <c r="F31" s="67">
        <f t="shared" si="0"/>
        <v>42636.678562415684</v>
      </c>
      <c r="G31" s="67">
        <f t="shared" si="12"/>
        <v>5893680.8585624173</v>
      </c>
      <c r="H31" s="15">
        <f t="shared" si="1"/>
        <v>3.1592934782691251E-4</v>
      </c>
      <c r="I31" s="76">
        <v>330785.31000000006</v>
      </c>
      <c r="J31" s="68">
        <v>0</v>
      </c>
      <c r="K31" s="67">
        <v>141578.97</v>
      </c>
      <c r="L31" s="67">
        <f t="shared" si="13"/>
        <v>472364.28</v>
      </c>
      <c r="M31" s="67">
        <v>384219.78</v>
      </c>
      <c r="N31" s="67">
        <v>28913.629999999994</v>
      </c>
      <c r="O31" s="67">
        <v>476963.27999999991</v>
      </c>
      <c r="P31" s="67">
        <f t="shared" si="14"/>
        <v>1220882</v>
      </c>
      <c r="Q31" s="67">
        <f t="shared" si="15"/>
        <v>141578.97</v>
      </c>
      <c r="R31" s="67">
        <f t="shared" si="16"/>
        <v>1362460.97</v>
      </c>
      <c r="S31" s="15">
        <f t="shared" si="2"/>
        <v>8.6737714715935828E-4</v>
      </c>
      <c r="T31" s="68">
        <v>172239.25999999992</v>
      </c>
      <c r="U31" s="67">
        <f t="shared" si="17"/>
        <v>168277.75701999993</v>
      </c>
      <c r="V31" s="67">
        <v>158501.34000000003</v>
      </c>
      <c r="W31" s="67">
        <f t="shared" si="18"/>
        <v>113899.06292400003</v>
      </c>
      <c r="X31" s="67">
        <f t="shared" si="19"/>
        <v>282176.81994399999</v>
      </c>
      <c r="Y31" s="15">
        <f t="shared" si="3"/>
        <v>4.9836520238156329E-4</v>
      </c>
      <c r="Z31" s="65">
        <v>446500</v>
      </c>
      <c r="AA31" s="50">
        <f t="shared" si="4"/>
        <v>1.4925373134328358E-2</v>
      </c>
      <c r="AB31" s="65">
        <v>766253.4800000001</v>
      </c>
      <c r="AC31" s="50">
        <f t="shared" si="5"/>
        <v>4.478529394122446E-4</v>
      </c>
      <c r="AD31" s="68">
        <f t="shared" si="6"/>
        <v>2091137.7899440001</v>
      </c>
      <c r="AE31" s="42">
        <f t="shared" si="7"/>
        <v>9.6503523469746366E-4</v>
      </c>
      <c r="AF31" s="15">
        <f t="shared" si="8"/>
        <v>0.39743865251911992</v>
      </c>
      <c r="AG31" s="68">
        <f t="shared" si="9"/>
        <v>2857391.2699440001</v>
      </c>
      <c r="AH31" s="42">
        <f t="shared" si="10"/>
        <v>7.3684899077068556E-4</v>
      </c>
      <c r="AI31" s="46">
        <f t="shared" si="11"/>
        <v>0.48482287020898734</v>
      </c>
    </row>
    <row r="32" spans="1:35" x14ac:dyDescent="0.2">
      <c r="A32" s="6" t="s">
        <v>48</v>
      </c>
      <c r="B32" s="65">
        <v>484519496.88999993</v>
      </c>
      <c r="C32" s="66">
        <v>144355754.78</v>
      </c>
      <c r="D32" s="65">
        <v>8618210.4399999995</v>
      </c>
      <c r="E32" s="67">
        <v>1302443.48</v>
      </c>
      <c r="F32" s="67">
        <f t="shared" si="0"/>
        <v>94200.33294276605</v>
      </c>
      <c r="G32" s="67">
        <f t="shared" si="12"/>
        <v>10014854.252942765</v>
      </c>
      <c r="H32" s="15">
        <f t="shared" si="1"/>
        <v>5.3684385847209697E-4</v>
      </c>
      <c r="I32" s="76">
        <v>553145.18999999994</v>
      </c>
      <c r="J32" s="68">
        <v>0</v>
      </c>
      <c r="K32" s="67">
        <v>234541.01</v>
      </c>
      <c r="L32" s="67">
        <f t="shared" si="13"/>
        <v>787686.2</v>
      </c>
      <c r="M32" s="67">
        <v>868477.33000000007</v>
      </c>
      <c r="N32" s="67">
        <v>0</v>
      </c>
      <c r="O32" s="67">
        <v>407994.38</v>
      </c>
      <c r="P32" s="67">
        <f t="shared" si="14"/>
        <v>1829616.9</v>
      </c>
      <c r="Q32" s="67">
        <f t="shared" si="15"/>
        <v>234541.01</v>
      </c>
      <c r="R32" s="67">
        <f t="shared" si="16"/>
        <v>2064157.91</v>
      </c>
      <c r="S32" s="15">
        <f t="shared" si="2"/>
        <v>1.3140951841447784E-3</v>
      </c>
      <c r="T32" s="68">
        <v>416353.35999999987</v>
      </c>
      <c r="U32" s="67">
        <f t="shared" si="17"/>
        <v>406777.23271999985</v>
      </c>
      <c r="V32" s="67">
        <v>293558.15999999997</v>
      </c>
      <c r="W32" s="67">
        <f t="shared" si="18"/>
        <v>210950.89377599998</v>
      </c>
      <c r="X32" s="67">
        <f t="shared" si="19"/>
        <v>617728.12649599987</v>
      </c>
      <c r="Y32" s="15">
        <f t="shared" si="3"/>
        <v>1.0909974917112566E-3</v>
      </c>
      <c r="Z32" s="65">
        <v>446500</v>
      </c>
      <c r="AA32" s="50">
        <f t="shared" si="4"/>
        <v>1.4925373134328358E-2</v>
      </c>
      <c r="AB32" s="65">
        <v>1661398.6</v>
      </c>
      <c r="AC32" s="50">
        <f t="shared" si="5"/>
        <v>9.7103930483341875E-4</v>
      </c>
      <c r="AD32" s="68">
        <f t="shared" si="6"/>
        <v>3128386.0364959999</v>
      </c>
      <c r="AE32" s="42">
        <f t="shared" si="7"/>
        <v>1.4437129716999822E-3</v>
      </c>
      <c r="AF32" s="15">
        <f t="shared" si="8"/>
        <v>0.36299717421335098</v>
      </c>
      <c r="AG32" s="68">
        <f t="shared" si="9"/>
        <v>4789784.636496</v>
      </c>
      <c r="AH32" s="42">
        <f t="shared" si="10"/>
        <v>1.2351644006668298E-3</v>
      </c>
      <c r="AI32" s="46">
        <f t="shared" si="11"/>
        <v>0.47826803221710085</v>
      </c>
    </row>
    <row r="33" spans="1:35" x14ac:dyDescent="0.2">
      <c r="A33" s="6" t="s">
        <v>46</v>
      </c>
      <c r="B33" s="65">
        <v>1362590757.9600003</v>
      </c>
      <c r="C33" s="66">
        <v>279231552.55000007</v>
      </c>
      <c r="D33" s="65">
        <v>17085015.170000002</v>
      </c>
      <c r="E33" s="67">
        <v>2161317</v>
      </c>
      <c r="F33" s="67">
        <f t="shared" si="0"/>
        <v>156319.09109396461</v>
      </c>
      <c r="G33" s="67">
        <f t="shared" si="12"/>
        <v>19402651.261093967</v>
      </c>
      <c r="H33" s="15">
        <f t="shared" si="1"/>
        <v>1.0400744638428949E-3</v>
      </c>
      <c r="I33" s="76">
        <v>1148219.3</v>
      </c>
      <c r="J33" s="68">
        <v>-21798.700000000012</v>
      </c>
      <c r="K33" s="67">
        <v>391620.19999999995</v>
      </c>
      <c r="L33" s="67">
        <f t="shared" si="13"/>
        <v>1518040.8</v>
      </c>
      <c r="M33" s="67">
        <v>1013291.78</v>
      </c>
      <c r="N33" s="67">
        <v>0</v>
      </c>
      <c r="O33" s="67">
        <v>548507.77</v>
      </c>
      <c r="P33" s="67">
        <f t="shared" si="14"/>
        <v>2688220.15</v>
      </c>
      <c r="Q33" s="67">
        <f t="shared" si="15"/>
        <v>391620.19999999995</v>
      </c>
      <c r="R33" s="67">
        <f t="shared" si="16"/>
        <v>3079840.3499999996</v>
      </c>
      <c r="S33" s="15">
        <f t="shared" si="2"/>
        <v>1.9607043396547932E-3</v>
      </c>
      <c r="T33" s="68">
        <v>661877.07000000007</v>
      </c>
      <c r="U33" s="67">
        <f t="shared" si="17"/>
        <v>646653.89739000006</v>
      </c>
      <c r="V33" s="67">
        <v>325830.83</v>
      </c>
      <c r="W33" s="67">
        <f t="shared" si="18"/>
        <v>234142.03443800003</v>
      </c>
      <c r="X33" s="67">
        <f t="shared" si="19"/>
        <v>880795.93182800012</v>
      </c>
      <c r="Y33" s="15">
        <f t="shared" si="3"/>
        <v>1.555613401942205E-3</v>
      </c>
      <c r="Z33" s="65">
        <v>446500</v>
      </c>
      <c r="AA33" s="50">
        <f t="shared" si="4"/>
        <v>1.4925373134328358E-2</v>
      </c>
      <c r="AB33" s="65">
        <v>2698419.44</v>
      </c>
      <c r="AC33" s="50">
        <f t="shared" si="5"/>
        <v>1.5771479145140624E-3</v>
      </c>
      <c r="AD33" s="68">
        <f t="shared" si="6"/>
        <v>4407136.2818279993</v>
      </c>
      <c r="AE33" s="42">
        <f t="shared" si="7"/>
        <v>2.0338410106354042E-3</v>
      </c>
      <c r="AF33" s="15">
        <f t="shared" si="8"/>
        <v>0.25795331394066295</v>
      </c>
      <c r="AG33" s="68">
        <f t="shared" si="9"/>
        <v>7105555.7218279988</v>
      </c>
      <c r="AH33" s="42">
        <f t="shared" si="10"/>
        <v>1.8323432347423817E-3</v>
      </c>
      <c r="AI33" s="46">
        <f t="shared" si="11"/>
        <v>0.36621571074031511</v>
      </c>
    </row>
    <row r="34" spans="1:35" x14ac:dyDescent="0.2">
      <c r="A34" s="6" t="s">
        <v>29</v>
      </c>
      <c r="B34" s="65">
        <v>2911027231.4400001</v>
      </c>
      <c r="C34" s="66">
        <v>1349305798.77</v>
      </c>
      <c r="D34" s="65">
        <v>82488028.260000005</v>
      </c>
      <c r="E34" s="67">
        <v>6485697.8399999999</v>
      </c>
      <c r="F34" s="67">
        <f t="shared" si="0"/>
        <v>469083.61497128347</v>
      </c>
      <c r="G34" s="67">
        <f t="shared" si="12"/>
        <v>89442809.714971289</v>
      </c>
      <c r="H34" s="15">
        <f t="shared" si="1"/>
        <v>4.7945603467830274E-3</v>
      </c>
      <c r="I34" s="76">
        <v>7270707.6199999992</v>
      </c>
      <c r="J34" s="68">
        <v>0</v>
      </c>
      <c r="K34" s="67">
        <v>333474.00000000012</v>
      </c>
      <c r="L34" s="67">
        <f t="shared" si="13"/>
        <v>7604181.6199999992</v>
      </c>
      <c r="M34" s="67">
        <v>0</v>
      </c>
      <c r="N34" s="67">
        <v>0</v>
      </c>
      <c r="O34" s="67">
        <v>0</v>
      </c>
      <c r="P34" s="67">
        <f t="shared" si="14"/>
        <v>7270707.6199999992</v>
      </c>
      <c r="Q34" s="67">
        <f t="shared" si="15"/>
        <v>333474.00000000012</v>
      </c>
      <c r="R34" s="67">
        <f t="shared" si="16"/>
        <v>7604181.6199999992</v>
      </c>
      <c r="S34" s="15">
        <f t="shared" si="2"/>
        <v>4.8410145356583877E-3</v>
      </c>
      <c r="T34" s="68">
        <v>3632649.919999999</v>
      </c>
      <c r="U34" s="67">
        <f t="shared" si="17"/>
        <v>3549098.9718399988</v>
      </c>
      <c r="V34" s="67">
        <v>404811.62000000029</v>
      </c>
      <c r="W34" s="67">
        <f t="shared" si="18"/>
        <v>290897.63013200019</v>
      </c>
      <c r="X34" s="67">
        <f t="shared" si="19"/>
        <v>3839996.6019719988</v>
      </c>
      <c r="Y34" s="15">
        <f t="shared" si="3"/>
        <v>6.78199110779575E-3</v>
      </c>
      <c r="Z34" s="65">
        <v>446500</v>
      </c>
      <c r="AA34" s="50">
        <f t="shared" si="4"/>
        <v>1.4925373134328358E-2</v>
      </c>
      <c r="AB34" s="65">
        <v>7809102.2500000019</v>
      </c>
      <c r="AC34" s="50">
        <f t="shared" si="5"/>
        <v>4.5641938185171744E-3</v>
      </c>
      <c r="AD34" s="68">
        <f t="shared" si="6"/>
        <v>11890678.221971998</v>
      </c>
      <c r="AE34" s="42">
        <f t="shared" si="7"/>
        <v>5.4874066662819292E-3</v>
      </c>
      <c r="AF34" s="15">
        <f t="shared" si="8"/>
        <v>0.14415035093932546</v>
      </c>
      <c r="AG34" s="68">
        <f t="shared" si="9"/>
        <v>19699780.471972</v>
      </c>
      <c r="AH34" s="42">
        <f t="shared" si="10"/>
        <v>5.0800754911878455E-3</v>
      </c>
      <c r="AI34" s="46">
        <f t="shared" si="11"/>
        <v>0.22025001824908652</v>
      </c>
    </row>
    <row r="35" spans="1:35" x14ac:dyDescent="0.2">
      <c r="A35" s="6" t="s">
        <v>35</v>
      </c>
      <c r="B35" s="65">
        <v>1994504946.4700003</v>
      </c>
      <c r="C35" s="66">
        <v>861493308.78999996</v>
      </c>
      <c r="D35" s="65">
        <v>51684724.360000007</v>
      </c>
      <c r="E35" s="67">
        <v>7558798.5899999999</v>
      </c>
      <c r="F35" s="67">
        <f t="shared" si="0"/>
        <v>546696.53981861123</v>
      </c>
      <c r="G35" s="67">
        <f t="shared" si="12"/>
        <v>59790219.489818618</v>
      </c>
      <c r="H35" s="15">
        <f t="shared" si="1"/>
        <v>3.2050403649535007E-3</v>
      </c>
      <c r="I35" s="76">
        <v>3825463.2499999995</v>
      </c>
      <c r="J35" s="68">
        <v>0</v>
      </c>
      <c r="K35" s="67">
        <v>891299.79</v>
      </c>
      <c r="L35" s="67">
        <f t="shared" si="13"/>
        <v>4716763.0399999991</v>
      </c>
      <c r="M35" s="67">
        <v>0</v>
      </c>
      <c r="N35" s="67">
        <v>0</v>
      </c>
      <c r="O35" s="67">
        <v>338643.94</v>
      </c>
      <c r="P35" s="67">
        <f t="shared" si="14"/>
        <v>4164107.1899999995</v>
      </c>
      <c r="Q35" s="67">
        <f t="shared" si="15"/>
        <v>891299.79</v>
      </c>
      <c r="R35" s="67">
        <f t="shared" si="16"/>
        <v>5055406.9799999995</v>
      </c>
      <c r="S35" s="15">
        <f t="shared" si="2"/>
        <v>3.2184000720709869E-3</v>
      </c>
      <c r="T35" s="68">
        <v>1909902.25</v>
      </c>
      <c r="U35" s="67">
        <f t="shared" si="17"/>
        <v>1865974.4982499999</v>
      </c>
      <c r="V35" s="67">
        <v>674424.04000000027</v>
      </c>
      <c r="W35" s="67">
        <f t="shared" si="18"/>
        <v>484641.11514400021</v>
      </c>
      <c r="X35" s="67">
        <f t="shared" si="19"/>
        <v>2350615.6133940001</v>
      </c>
      <c r="Y35" s="15">
        <f t="shared" si="3"/>
        <v>4.1515282017950622E-3</v>
      </c>
      <c r="Z35" s="65">
        <v>446500</v>
      </c>
      <c r="AA35" s="50">
        <f t="shared" si="4"/>
        <v>1.4925373134328358E-2</v>
      </c>
      <c r="AB35" s="65">
        <v>9054156.5699999984</v>
      </c>
      <c r="AC35" s="50">
        <f t="shared" si="5"/>
        <v>5.291891964749296E-3</v>
      </c>
      <c r="AD35" s="68">
        <f t="shared" si="6"/>
        <v>7852522.5933940001</v>
      </c>
      <c r="AE35" s="42">
        <f t="shared" si="7"/>
        <v>3.6238458414000782E-3</v>
      </c>
      <c r="AF35" s="15">
        <f t="shared" si="8"/>
        <v>0.15193120773361901</v>
      </c>
      <c r="AG35" s="68">
        <f t="shared" si="9"/>
        <v>16906679.163393997</v>
      </c>
      <c r="AH35" s="42">
        <f t="shared" si="10"/>
        <v>4.3598052565880464E-3</v>
      </c>
      <c r="AI35" s="46">
        <f t="shared" si="11"/>
        <v>0.28276663487199527</v>
      </c>
    </row>
    <row r="36" spans="1:35" x14ac:dyDescent="0.2">
      <c r="A36" s="6" t="s">
        <v>10</v>
      </c>
      <c r="B36" s="65">
        <v>59962013938.820007</v>
      </c>
      <c r="C36" s="66">
        <v>19600504529.389999</v>
      </c>
      <c r="D36" s="65">
        <v>1184948287.3099999</v>
      </c>
      <c r="E36" s="67">
        <v>167524791.30000001</v>
      </c>
      <c r="F36" s="67">
        <f t="shared" si="0"/>
        <v>12116373.077952987</v>
      </c>
      <c r="G36" s="67">
        <f t="shared" si="12"/>
        <v>1364589451.687953</v>
      </c>
      <c r="H36" s="15">
        <f t="shared" si="1"/>
        <v>7.3148490030119501E-2</v>
      </c>
      <c r="I36" s="76">
        <v>79060745.289999992</v>
      </c>
      <c r="J36" s="68">
        <v>0</v>
      </c>
      <c r="K36" s="67">
        <v>28678620.349999998</v>
      </c>
      <c r="L36" s="67">
        <f t="shared" si="13"/>
        <v>107739365.63999999</v>
      </c>
      <c r="M36" s="67">
        <v>0</v>
      </c>
      <c r="N36" s="67">
        <v>0</v>
      </c>
      <c r="O36" s="67">
        <v>0</v>
      </c>
      <c r="P36" s="67">
        <f t="shared" si="14"/>
        <v>79060745.289999992</v>
      </c>
      <c r="Q36" s="67">
        <f t="shared" si="15"/>
        <v>28678620.349999998</v>
      </c>
      <c r="R36" s="67">
        <f t="shared" si="16"/>
        <v>107739365.63999999</v>
      </c>
      <c r="S36" s="15">
        <f t="shared" si="2"/>
        <v>6.8589607822367324E-2</v>
      </c>
      <c r="T36" s="68">
        <v>25735527.289999999</v>
      </c>
      <c r="U36" s="67">
        <f t="shared" si="17"/>
        <v>25143610.162329998</v>
      </c>
      <c r="V36" s="67">
        <v>12524027.25</v>
      </c>
      <c r="W36" s="67">
        <f t="shared" si="18"/>
        <v>8999765.9818500001</v>
      </c>
      <c r="X36" s="67">
        <f t="shared" si="19"/>
        <v>34143376.14418</v>
      </c>
      <c r="Y36" s="15">
        <f t="shared" si="3"/>
        <v>6.0302155809470903E-2</v>
      </c>
      <c r="Z36" s="65">
        <v>446500</v>
      </c>
      <c r="AA36" s="50">
        <f t="shared" si="4"/>
        <v>1.4925373134328358E-2</v>
      </c>
      <c r="AB36" s="65">
        <v>188551284.81999999</v>
      </c>
      <c r="AC36" s="50">
        <f t="shared" si="5"/>
        <v>0.11020275840912634</v>
      </c>
      <c r="AD36" s="68">
        <f t="shared" si="6"/>
        <v>142329241.78417999</v>
      </c>
      <c r="AE36" s="42">
        <f t="shared" si="7"/>
        <v>6.5683253351366405E-2</v>
      </c>
      <c r="AF36" s="15">
        <f t="shared" si="8"/>
        <v>0.12011430651314538</v>
      </c>
      <c r="AG36" s="68">
        <f t="shared" si="9"/>
        <v>330880526.60417998</v>
      </c>
      <c r="AH36" s="42">
        <f t="shared" si="10"/>
        <v>8.5325725132050681E-2</v>
      </c>
      <c r="AI36" s="46">
        <f t="shared" si="11"/>
        <v>0.24247624528746831</v>
      </c>
    </row>
    <row r="37" spans="1:35" x14ac:dyDescent="0.2">
      <c r="A37" s="6" t="s">
        <v>53</v>
      </c>
      <c r="B37" s="65">
        <v>181535006.69999999</v>
      </c>
      <c r="C37" s="66">
        <v>59505748.510000005</v>
      </c>
      <c r="D37" s="65">
        <v>4148749.72</v>
      </c>
      <c r="E37" s="67">
        <v>614938.73</v>
      </c>
      <c r="F37" s="67">
        <f t="shared" si="0"/>
        <v>44475.966899847139</v>
      </c>
      <c r="G37" s="67">
        <f t="shared" si="12"/>
        <v>4808164.4168998469</v>
      </c>
      <c r="H37" s="15">
        <f t="shared" si="1"/>
        <v>2.5774049951633434E-4</v>
      </c>
      <c r="I37" s="76">
        <v>310398.43</v>
      </c>
      <c r="J37" s="68">
        <v>0</v>
      </c>
      <c r="K37" s="67">
        <v>76788.039999999979</v>
      </c>
      <c r="L37" s="67">
        <f t="shared" si="13"/>
        <v>387186.47</v>
      </c>
      <c r="M37" s="67">
        <v>708537.06000000017</v>
      </c>
      <c r="N37" s="67">
        <v>14099.809999999998</v>
      </c>
      <c r="O37" s="67">
        <v>808414.60000000009</v>
      </c>
      <c r="P37" s="67">
        <f t="shared" si="14"/>
        <v>1841449.9000000004</v>
      </c>
      <c r="Q37" s="67">
        <f t="shared" si="15"/>
        <v>76788.039999999979</v>
      </c>
      <c r="R37" s="67">
        <f t="shared" si="16"/>
        <v>1918237.9400000004</v>
      </c>
      <c r="S37" s="15">
        <f t="shared" si="2"/>
        <v>1.2211988369619459E-3</v>
      </c>
      <c r="T37" s="68">
        <v>316572.84999999998</v>
      </c>
      <c r="U37" s="67">
        <f t="shared" si="17"/>
        <v>309291.67444999999</v>
      </c>
      <c r="V37" s="67">
        <v>153235.18999999997</v>
      </c>
      <c r="W37" s="67">
        <f t="shared" si="18"/>
        <v>110114.80753399998</v>
      </c>
      <c r="X37" s="67">
        <f t="shared" si="19"/>
        <v>419406.48198399995</v>
      </c>
      <c r="Y37" s="15">
        <f t="shared" si="3"/>
        <v>7.4073269489526689E-4</v>
      </c>
      <c r="Z37" s="65">
        <v>446500</v>
      </c>
      <c r="AA37" s="50">
        <f t="shared" si="4"/>
        <v>1.4925373134328358E-2</v>
      </c>
      <c r="AB37" s="65">
        <v>874764.85000000009</v>
      </c>
      <c r="AC37" s="50">
        <f t="shared" si="5"/>
        <v>5.1127468858870465E-4</v>
      </c>
      <c r="AD37" s="68">
        <f t="shared" si="6"/>
        <v>2784144.4219840001</v>
      </c>
      <c r="AE37" s="42">
        <f t="shared" si="7"/>
        <v>1.284849558274644E-3</v>
      </c>
      <c r="AF37" s="15">
        <f t="shared" si="8"/>
        <v>0.6710803518858689</v>
      </c>
      <c r="AG37" s="68">
        <f t="shared" si="9"/>
        <v>3658909.2719840002</v>
      </c>
      <c r="AH37" s="42">
        <f t="shared" si="10"/>
        <v>9.4354022591934094E-4</v>
      </c>
      <c r="AI37" s="46">
        <f t="shared" si="11"/>
        <v>0.76097840147137685</v>
      </c>
    </row>
    <row r="38" spans="1:35" x14ac:dyDescent="0.2">
      <c r="A38" s="6" t="s">
        <v>33</v>
      </c>
      <c r="B38" s="65">
        <v>3495172069.1399999</v>
      </c>
      <c r="C38" s="66">
        <v>1806478162.3400006</v>
      </c>
      <c r="D38" s="65">
        <v>112050935.19</v>
      </c>
      <c r="E38" s="67">
        <v>16405502.760000004</v>
      </c>
      <c r="F38" s="67">
        <f t="shared" si="0"/>
        <v>1186541.9465921605</v>
      </c>
      <c r="G38" s="67">
        <f t="shared" si="12"/>
        <v>129642979.89659217</v>
      </c>
      <c r="H38" s="15">
        <f t="shared" si="1"/>
        <v>6.9494808205577572E-3</v>
      </c>
      <c r="I38" s="76">
        <v>7320730.7200000007</v>
      </c>
      <c r="J38" s="68">
        <v>-66696.679999999935</v>
      </c>
      <c r="K38" s="67">
        <v>2831579.58</v>
      </c>
      <c r="L38" s="67">
        <f t="shared" si="13"/>
        <v>10085613.620000001</v>
      </c>
      <c r="M38" s="67">
        <v>0</v>
      </c>
      <c r="N38" s="67">
        <v>0</v>
      </c>
      <c r="O38" s="67">
        <v>0</v>
      </c>
      <c r="P38" s="67">
        <f t="shared" si="14"/>
        <v>7254034.040000001</v>
      </c>
      <c r="Q38" s="67">
        <f t="shared" si="15"/>
        <v>2831579.58</v>
      </c>
      <c r="R38" s="67">
        <f t="shared" si="16"/>
        <v>10085613.620000001</v>
      </c>
      <c r="S38" s="15">
        <f t="shared" si="2"/>
        <v>6.4207569696966577E-3</v>
      </c>
      <c r="T38" s="68">
        <v>2736139.91</v>
      </c>
      <c r="U38" s="67">
        <f t="shared" si="17"/>
        <v>2673208.6920699999</v>
      </c>
      <c r="V38" s="67">
        <v>1342287.1900000004</v>
      </c>
      <c r="W38" s="67">
        <f t="shared" si="18"/>
        <v>964567.57473400037</v>
      </c>
      <c r="X38" s="67">
        <f t="shared" si="19"/>
        <v>3637776.2668040004</v>
      </c>
      <c r="Y38" s="15">
        <f t="shared" si="3"/>
        <v>6.4248406576571894E-3</v>
      </c>
      <c r="Z38" s="65">
        <v>446500</v>
      </c>
      <c r="AA38" s="50">
        <f t="shared" si="4"/>
        <v>1.4925373134328358E-2</v>
      </c>
      <c r="AB38" s="65">
        <v>18649257.990000002</v>
      </c>
      <c r="AC38" s="50">
        <f t="shared" si="5"/>
        <v>1.0899950508125311E-2</v>
      </c>
      <c r="AD38" s="68">
        <f t="shared" si="6"/>
        <v>14169889.886804001</v>
      </c>
      <c r="AE38" s="42">
        <f t="shared" si="7"/>
        <v>6.5392357587853228E-3</v>
      </c>
      <c r="AF38" s="15">
        <f t="shared" si="8"/>
        <v>0.12645936299216712</v>
      </c>
      <c r="AG38" s="68">
        <f t="shared" si="9"/>
        <v>32819147.876804002</v>
      </c>
      <c r="AH38" s="42">
        <f t="shared" si="10"/>
        <v>8.46322876581437E-3</v>
      </c>
      <c r="AI38" s="46">
        <f t="shared" si="11"/>
        <v>0.25315021224428591</v>
      </c>
    </row>
    <row r="39" spans="1:35" x14ac:dyDescent="0.2">
      <c r="A39" s="6" t="s">
        <v>40</v>
      </c>
      <c r="B39" s="65">
        <v>1022356303.3199999</v>
      </c>
      <c r="C39" s="66">
        <v>377565783.11999989</v>
      </c>
      <c r="D39" s="65">
        <v>23729759.209999997</v>
      </c>
      <c r="E39" s="67">
        <v>5140607.1599999992</v>
      </c>
      <c r="F39" s="67">
        <f t="shared" si="0"/>
        <v>371798.78699992946</v>
      </c>
      <c r="G39" s="67">
        <f t="shared" si="12"/>
        <v>29242165.156999927</v>
      </c>
      <c r="H39" s="15">
        <f t="shared" si="1"/>
        <v>1.5675192445610791E-3</v>
      </c>
      <c r="I39" s="76">
        <v>1559665.65</v>
      </c>
      <c r="J39" s="68">
        <v>0</v>
      </c>
      <c r="K39" s="67">
        <v>596202.36</v>
      </c>
      <c r="L39" s="67">
        <f t="shared" si="13"/>
        <v>2155868.0099999998</v>
      </c>
      <c r="M39" s="67">
        <v>728427.41000000015</v>
      </c>
      <c r="N39" s="67">
        <v>77787.410000000018</v>
      </c>
      <c r="O39" s="67">
        <v>578189.18999999994</v>
      </c>
      <c r="P39" s="67">
        <f t="shared" si="14"/>
        <v>2944069.66</v>
      </c>
      <c r="Q39" s="67">
        <f t="shared" si="15"/>
        <v>596202.36</v>
      </c>
      <c r="R39" s="67">
        <f t="shared" si="16"/>
        <v>3540272.02</v>
      </c>
      <c r="S39" s="15">
        <f t="shared" si="2"/>
        <v>2.2538267976041169E-3</v>
      </c>
      <c r="T39" s="68">
        <v>771280.44999999972</v>
      </c>
      <c r="U39" s="67">
        <f t="shared" si="17"/>
        <v>753540.99964999966</v>
      </c>
      <c r="V39" s="67">
        <v>642713.84000000008</v>
      </c>
      <c r="W39" s="67">
        <f t="shared" si="18"/>
        <v>461854.16542400006</v>
      </c>
      <c r="X39" s="67">
        <f t="shared" si="19"/>
        <v>1215395.1650739997</v>
      </c>
      <c r="Y39" s="15">
        <f t="shared" si="3"/>
        <v>2.1465641916862091E-3</v>
      </c>
      <c r="Z39" s="65">
        <v>446500</v>
      </c>
      <c r="AA39" s="50">
        <f t="shared" si="4"/>
        <v>1.4925373134328358E-2</v>
      </c>
      <c r="AB39" s="65">
        <v>6039645.0199999996</v>
      </c>
      <c r="AC39" s="50">
        <f t="shared" si="5"/>
        <v>3.5299973779088405E-3</v>
      </c>
      <c r="AD39" s="68">
        <f t="shared" si="6"/>
        <v>5202167.1850739997</v>
      </c>
      <c r="AE39" s="42">
        <f t="shared" si="7"/>
        <v>2.4007383227088886E-3</v>
      </c>
      <c r="AF39" s="15">
        <f t="shared" si="8"/>
        <v>0.21922545184873793</v>
      </c>
      <c r="AG39" s="68">
        <f t="shared" si="9"/>
        <v>11241812.205073999</v>
      </c>
      <c r="AH39" s="42">
        <f t="shared" si="10"/>
        <v>2.8989792419659398E-3</v>
      </c>
      <c r="AI39" s="46">
        <f t="shared" si="11"/>
        <v>0.38443843486681623</v>
      </c>
    </row>
    <row r="40" spans="1:35" x14ac:dyDescent="0.2">
      <c r="A40" s="6" t="s">
        <v>55</v>
      </c>
      <c r="B40" s="65">
        <v>137430875.38</v>
      </c>
      <c r="C40" s="66">
        <v>42248838.970000006</v>
      </c>
      <c r="D40" s="65">
        <v>10113404.579999998</v>
      </c>
      <c r="E40" s="67">
        <v>584578.21</v>
      </c>
      <c r="F40" s="67">
        <f t="shared" si="0"/>
        <v>42280.116457019853</v>
      </c>
      <c r="G40" s="67">
        <f t="shared" si="12"/>
        <v>10740262.906457018</v>
      </c>
      <c r="H40" s="15">
        <f t="shared" si="1"/>
        <v>5.7572921523175319E-4</v>
      </c>
      <c r="I40" s="76">
        <v>739140.38000000012</v>
      </c>
      <c r="J40" s="68">
        <v>-10983.879999999997</v>
      </c>
      <c r="K40" s="67">
        <v>144110.65999999997</v>
      </c>
      <c r="L40" s="67">
        <f t="shared" si="13"/>
        <v>872267.16000000015</v>
      </c>
      <c r="M40" s="67">
        <v>101252.31999999999</v>
      </c>
      <c r="N40" s="67">
        <v>11848.960000000001</v>
      </c>
      <c r="O40" s="67">
        <v>635439.09999999986</v>
      </c>
      <c r="P40" s="67">
        <f t="shared" si="14"/>
        <v>1476696.88</v>
      </c>
      <c r="Q40" s="67">
        <f t="shared" si="15"/>
        <v>144110.65999999997</v>
      </c>
      <c r="R40" s="67">
        <f t="shared" si="16"/>
        <v>1620807.5399999998</v>
      </c>
      <c r="S40" s="15">
        <f t="shared" si="2"/>
        <v>1.0318471142256481E-3</v>
      </c>
      <c r="T40" s="68">
        <v>279079.20000000007</v>
      </c>
      <c r="U40" s="67">
        <f t="shared" si="17"/>
        <v>272660.37840000005</v>
      </c>
      <c r="V40" s="67">
        <v>100271.33000000002</v>
      </c>
      <c r="W40" s="67">
        <f t="shared" si="18"/>
        <v>72054.977738000016</v>
      </c>
      <c r="X40" s="67">
        <f t="shared" si="19"/>
        <v>344715.35613800003</v>
      </c>
      <c r="Y40" s="15">
        <f t="shared" si="3"/>
        <v>6.0881733042367128E-4</v>
      </c>
      <c r="Z40" s="65">
        <v>446500</v>
      </c>
      <c r="AA40" s="50">
        <f t="shared" si="4"/>
        <v>1.4925373134328358E-2</v>
      </c>
      <c r="AB40" s="65">
        <v>773879.99</v>
      </c>
      <c r="AC40" s="50">
        <f t="shared" si="5"/>
        <v>4.5231041335540609E-4</v>
      </c>
      <c r="AD40" s="68">
        <f t="shared" si="6"/>
        <v>2412022.8961379998</v>
      </c>
      <c r="AE40" s="42">
        <f t="shared" si="7"/>
        <v>1.1131198971505963E-3</v>
      </c>
      <c r="AF40" s="15">
        <f t="shared" si="8"/>
        <v>0.2384976174005688</v>
      </c>
      <c r="AG40" s="68">
        <f t="shared" si="9"/>
        <v>3185902.8861379996</v>
      </c>
      <c r="AH40" s="42">
        <f t="shared" si="10"/>
        <v>8.215638337798263E-4</v>
      </c>
      <c r="AI40" s="46">
        <f t="shared" si="11"/>
        <v>0.29663174113015828</v>
      </c>
    </row>
    <row r="41" spans="1:35" x14ac:dyDescent="0.2">
      <c r="A41" s="6" t="s">
        <v>64</v>
      </c>
      <c r="B41" s="65">
        <v>111279164.96000001</v>
      </c>
      <c r="C41" s="66">
        <v>19804333.329999998</v>
      </c>
      <c r="D41" s="65">
        <v>1338347.18</v>
      </c>
      <c r="E41" s="67">
        <v>207059.11</v>
      </c>
      <c r="F41" s="67">
        <f t="shared" ref="F41:F72" si="20">(E41/E$76)*F$76</f>
        <v>14975.726317761457</v>
      </c>
      <c r="G41" s="67">
        <f t="shared" si="12"/>
        <v>1560382.0163177615</v>
      </c>
      <c r="H41" s="15">
        <f t="shared" ref="H41:H72" si="21">(G41/G$76)</f>
        <v>8.3643903463133596E-5</v>
      </c>
      <c r="I41" s="76">
        <v>106188.56000000001</v>
      </c>
      <c r="J41" s="68">
        <v>0</v>
      </c>
      <c r="K41" s="67">
        <v>19504.010000000002</v>
      </c>
      <c r="L41" s="67">
        <f t="shared" si="13"/>
        <v>125692.57</v>
      </c>
      <c r="M41" s="67">
        <v>273615.52</v>
      </c>
      <c r="N41" s="67">
        <v>19989.679999999997</v>
      </c>
      <c r="O41" s="67">
        <v>655824.51</v>
      </c>
      <c r="P41" s="67">
        <f t="shared" si="14"/>
        <v>1055618.27</v>
      </c>
      <c r="Q41" s="67">
        <f t="shared" si="15"/>
        <v>19504.010000000002</v>
      </c>
      <c r="R41" s="67">
        <f t="shared" si="16"/>
        <v>1075122.28</v>
      </c>
      <c r="S41" s="15">
        <f t="shared" ref="S41:S72" si="22">(R41/R$76)</f>
        <v>6.8445006250260863E-4</v>
      </c>
      <c r="T41" s="68">
        <v>119398.58</v>
      </c>
      <c r="U41" s="67">
        <f t="shared" si="17"/>
        <v>116652.41266</v>
      </c>
      <c r="V41" s="67">
        <v>43264.69000000001</v>
      </c>
      <c r="W41" s="67">
        <f t="shared" si="18"/>
        <v>31090.006234000008</v>
      </c>
      <c r="X41" s="67">
        <f t="shared" si="19"/>
        <v>147742.418894</v>
      </c>
      <c r="Y41" s="15">
        <f t="shared" ref="Y41:Y72" si="23">(X41/X$76)</f>
        <v>2.6093454631412441E-4</v>
      </c>
      <c r="Z41" s="65">
        <v>446500</v>
      </c>
      <c r="AA41" s="50">
        <f t="shared" ref="AA41:AA72" si="24">(Z41/Z$76)</f>
        <v>1.4925373134328358E-2</v>
      </c>
      <c r="AB41" s="65">
        <v>296247.12</v>
      </c>
      <c r="AC41" s="50">
        <f t="shared" ref="AC41:AC72" si="25">(AB41/AB$76)</f>
        <v>1.7314785113199346E-4</v>
      </c>
      <c r="AD41" s="68">
        <f t="shared" ref="AD41:AD76" si="26">(R41+X41+Z41)</f>
        <v>1669364.6988940001</v>
      </c>
      <c r="AE41" s="42">
        <f t="shared" ref="AE41:AE72" si="27">(AD41/AD$76)</f>
        <v>7.7039196639259913E-4</v>
      </c>
      <c r="AF41" s="15">
        <f t="shared" ref="AF41:AF76" si="28">(AD41/D41)</f>
        <v>1.2473330715980588</v>
      </c>
      <c r="AG41" s="68">
        <f t="shared" ref="AG41:AG76" si="29">(R41+X41+Z41+AB41)</f>
        <v>1965611.8188940003</v>
      </c>
      <c r="AH41" s="42">
        <f t="shared" ref="AH41:AH72" si="30">(AG41/AG$76)</f>
        <v>5.0688160919150598E-4</v>
      </c>
      <c r="AI41" s="46">
        <f t="shared" ref="AI41:AI76" si="31">(AG41/G41)</f>
        <v>1.2596990982583309</v>
      </c>
    </row>
    <row r="42" spans="1:35" x14ac:dyDescent="0.2">
      <c r="A42" s="6" t="s">
        <v>23</v>
      </c>
      <c r="B42" s="65">
        <v>6179004990.0699997</v>
      </c>
      <c r="C42" s="66">
        <v>3270837721.6200004</v>
      </c>
      <c r="D42" s="65">
        <v>191399927.91000003</v>
      </c>
      <c r="E42" s="67">
        <v>27120327.420000006</v>
      </c>
      <c r="F42" s="67">
        <f t="shared" si="20"/>
        <v>1961500.7573924267</v>
      </c>
      <c r="G42" s="67">
        <f t="shared" si="12"/>
        <v>220481756.08739248</v>
      </c>
      <c r="H42" s="15">
        <f t="shared" si="21"/>
        <v>1.18188716152189E-2</v>
      </c>
      <c r="I42" s="76">
        <v>11219019.439999999</v>
      </c>
      <c r="J42" s="68">
        <v>-190570.96999999997</v>
      </c>
      <c r="K42" s="67">
        <v>6360224.4099999992</v>
      </c>
      <c r="L42" s="67">
        <f t="shared" si="13"/>
        <v>17388672.879999999</v>
      </c>
      <c r="M42" s="67">
        <v>0</v>
      </c>
      <c r="N42" s="67">
        <v>0</v>
      </c>
      <c r="O42" s="67">
        <v>0</v>
      </c>
      <c r="P42" s="67">
        <f t="shared" si="14"/>
        <v>11028448.469999999</v>
      </c>
      <c r="Q42" s="67">
        <f t="shared" si="15"/>
        <v>6360224.4099999992</v>
      </c>
      <c r="R42" s="67">
        <f t="shared" si="16"/>
        <v>17388672.879999999</v>
      </c>
      <c r="S42" s="15">
        <f t="shared" si="22"/>
        <v>1.1070069387412765E-2</v>
      </c>
      <c r="T42" s="68">
        <v>5029411.78</v>
      </c>
      <c r="U42" s="67">
        <f t="shared" si="17"/>
        <v>4913735.3090599999</v>
      </c>
      <c r="V42" s="67">
        <v>2995074.5499999993</v>
      </c>
      <c r="W42" s="67">
        <f t="shared" si="18"/>
        <v>2152260.5716299997</v>
      </c>
      <c r="X42" s="67">
        <f t="shared" si="19"/>
        <v>7065995.8806899991</v>
      </c>
      <c r="Y42" s="15">
        <f t="shared" si="23"/>
        <v>1.2479573863672501E-2</v>
      </c>
      <c r="Z42" s="65">
        <v>446500</v>
      </c>
      <c r="AA42" s="50">
        <f t="shared" si="24"/>
        <v>1.4925373134328358E-2</v>
      </c>
      <c r="AB42" s="65">
        <v>31960054.909999996</v>
      </c>
      <c r="AC42" s="50">
        <f t="shared" si="25"/>
        <v>1.867972532434076E-2</v>
      </c>
      <c r="AD42" s="68">
        <f t="shared" si="26"/>
        <v>24901168.760689996</v>
      </c>
      <c r="AE42" s="42">
        <f t="shared" si="27"/>
        <v>1.1491593406600505E-2</v>
      </c>
      <c r="AF42" s="15">
        <f t="shared" si="28"/>
        <v>0.13010019926652747</v>
      </c>
      <c r="AG42" s="68">
        <f t="shared" si="29"/>
        <v>56861223.670689993</v>
      </c>
      <c r="AH42" s="42">
        <f t="shared" si="30"/>
        <v>1.466307247328969E-2</v>
      </c>
      <c r="AI42" s="46">
        <f t="shared" si="31"/>
        <v>0.25789536821428383</v>
      </c>
    </row>
    <row r="43" spans="1:35" x14ac:dyDescent="0.2">
      <c r="A43" s="6" t="s">
        <v>2</v>
      </c>
      <c r="B43" s="65">
        <v>17508311862.91</v>
      </c>
      <c r="C43" s="66">
        <v>9908129984.1899986</v>
      </c>
      <c r="D43" s="65">
        <v>603696220.99000013</v>
      </c>
      <c r="E43" s="67">
        <v>2010702.8999999997</v>
      </c>
      <c r="F43" s="67">
        <f t="shared" si="20"/>
        <v>145425.79815362522</v>
      </c>
      <c r="G43" s="67">
        <f t="shared" si="12"/>
        <v>605852349.68815374</v>
      </c>
      <c r="H43" s="15">
        <f t="shared" si="21"/>
        <v>3.2476569788861744E-2</v>
      </c>
      <c r="I43" s="76">
        <v>35500202.980000004</v>
      </c>
      <c r="J43" s="68">
        <v>0</v>
      </c>
      <c r="K43" s="67">
        <v>18726892.77</v>
      </c>
      <c r="L43" s="67">
        <f t="shared" si="13"/>
        <v>54227095.75</v>
      </c>
      <c r="M43" s="67">
        <v>0</v>
      </c>
      <c r="N43" s="67">
        <v>0</v>
      </c>
      <c r="O43" s="67">
        <v>0</v>
      </c>
      <c r="P43" s="67">
        <f t="shared" si="14"/>
        <v>35500202.980000004</v>
      </c>
      <c r="Q43" s="67">
        <f t="shared" si="15"/>
        <v>18726892.77</v>
      </c>
      <c r="R43" s="67">
        <f t="shared" si="16"/>
        <v>54227095.75</v>
      </c>
      <c r="S43" s="15">
        <f t="shared" si="22"/>
        <v>3.4522342031105935E-2</v>
      </c>
      <c r="T43" s="68">
        <v>12062615.090000002</v>
      </c>
      <c r="U43" s="67">
        <f t="shared" si="17"/>
        <v>11785174.942930002</v>
      </c>
      <c r="V43" s="67">
        <v>6965772.4099999964</v>
      </c>
      <c r="W43" s="67">
        <f t="shared" si="18"/>
        <v>5005604.0538259977</v>
      </c>
      <c r="X43" s="67">
        <f t="shared" si="19"/>
        <v>16790778.996755999</v>
      </c>
      <c r="Y43" s="15">
        <f t="shared" si="23"/>
        <v>2.9654951723260197E-2</v>
      </c>
      <c r="Z43" s="65">
        <v>446500</v>
      </c>
      <c r="AA43" s="50">
        <f t="shared" si="24"/>
        <v>1.4925373134328358E-2</v>
      </c>
      <c r="AB43" s="65">
        <v>0</v>
      </c>
      <c r="AC43" s="50">
        <f t="shared" si="25"/>
        <v>0</v>
      </c>
      <c r="AD43" s="68">
        <f t="shared" si="26"/>
        <v>71464374.746756002</v>
      </c>
      <c r="AE43" s="42">
        <f t="shared" si="27"/>
        <v>3.2979959516723216E-2</v>
      </c>
      <c r="AF43" s="15">
        <f t="shared" si="28"/>
        <v>0.11837803892421545</v>
      </c>
      <c r="AG43" s="68">
        <f t="shared" si="29"/>
        <v>71464374.746756002</v>
      </c>
      <c r="AH43" s="42">
        <f t="shared" si="30"/>
        <v>1.8428856055557712E-2</v>
      </c>
      <c r="AI43" s="46">
        <f t="shared" si="31"/>
        <v>0.11795675098650747</v>
      </c>
    </row>
    <row r="44" spans="1:35" x14ac:dyDescent="0.2">
      <c r="A44" s="6" t="s">
        <v>21</v>
      </c>
      <c r="B44" s="65">
        <v>6642423197.0300016</v>
      </c>
      <c r="C44" s="66">
        <v>3428875251.9599996</v>
      </c>
      <c r="D44" s="65">
        <v>209641399.13999999</v>
      </c>
      <c r="E44" s="67">
        <v>45918347.43</v>
      </c>
      <c r="F44" s="67">
        <f t="shared" si="20"/>
        <v>3321083.5498885568</v>
      </c>
      <c r="G44" s="67">
        <f t="shared" si="12"/>
        <v>258880830.11988854</v>
      </c>
      <c r="H44" s="15">
        <f t="shared" si="21"/>
        <v>1.3877244762217378E-2</v>
      </c>
      <c r="I44" s="76">
        <v>10407065.09</v>
      </c>
      <c r="J44" s="68">
        <v>0</v>
      </c>
      <c r="K44" s="67">
        <v>8709417.0499999989</v>
      </c>
      <c r="L44" s="67">
        <f t="shared" si="13"/>
        <v>19116482.140000001</v>
      </c>
      <c r="M44" s="67">
        <v>0</v>
      </c>
      <c r="N44" s="67">
        <v>0</v>
      </c>
      <c r="O44" s="67">
        <v>0</v>
      </c>
      <c r="P44" s="67">
        <f t="shared" si="14"/>
        <v>10407065.09</v>
      </c>
      <c r="Q44" s="67">
        <f t="shared" si="15"/>
        <v>8709417.0499999989</v>
      </c>
      <c r="R44" s="67">
        <f t="shared" si="16"/>
        <v>19116482.140000001</v>
      </c>
      <c r="S44" s="15">
        <f t="shared" si="22"/>
        <v>1.2170036505571257E-2</v>
      </c>
      <c r="T44" s="68">
        <v>4356228.8400000008</v>
      </c>
      <c r="U44" s="67">
        <f t="shared" si="17"/>
        <v>4256035.5766800009</v>
      </c>
      <c r="V44" s="67">
        <v>4658504.040000001</v>
      </c>
      <c r="W44" s="67">
        <f t="shared" si="18"/>
        <v>3347601.0031440007</v>
      </c>
      <c r="X44" s="67">
        <f t="shared" si="19"/>
        <v>7603636.5798240015</v>
      </c>
      <c r="Y44" s="15">
        <f t="shared" si="23"/>
        <v>1.3429125339536668E-2</v>
      </c>
      <c r="Z44" s="65">
        <v>446500</v>
      </c>
      <c r="AA44" s="50">
        <f t="shared" si="24"/>
        <v>1.4925373134328358E-2</v>
      </c>
      <c r="AB44" s="65">
        <v>52413040.039999999</v>
      </c>
      <c r="AC44" s="50">
        <f t="shared" si="25"/>
        <v>3.0633902041718189E-2</v>
      </c>
      <c r="AD44" s="68">
        <f t="shared" si="26"/>
        <v>27166618.719824001</v>
      </c>
      <c r="AE44" s="42">
        <f t="shared" si="27"/>
        <v>1.253707163549655E-2</v>
      </c>
      <c r="AF44" s="15">
        <f t="shared" si="28"/>
        <v>0.12958613533046467</v>
      </c>
      <c r="AG44" s="68">
        <f t="shared" si="29"/>
        <v>79579658.759824008</v>
      </c>
      <c r="AH44" s="42">
        <f t="shared" si="30"/>
        <v>2.0521582696723599E-2</v>
      </c>
      <c r="AI44" s="46">
        <f t="shared" si="31"/>
        <v>0.30739880864477453</v>
      </c>
    </row>
    <row r="45" spans="1:35" x14ac:dyDescent="0.2">
      <c r="A45" s="6" t="s">
        <v>45</v>
      </c>
      <c r="B45" s="65">
        <v>892897409.43999982</v>
      </c>
      <c r="C45" s="66">
        <v>271108972.97000003</v>
      </c>
      <c r="D45" s="65">
        <v>16760454.960000001</v>
      </c>
      <c r="E45" s="67">
        <v>2444107.92</v>
      </c>
      <c r="F45" s="67">
        <f t="shared" si="20"/>
        <v>176772.1850103249</v>
      </c>
      <c r="G45" s="67">
        <f t="shared" si="12"/>
        <v>19381335.065010328</v>
      </c>
      <c r="H45" s="15">
        <f t="shared" si="21"/>
        <v>1.038931814268127E-3</v>
      </c>
      <c r="I45" s="76">
        <v>1220475.24</v>
      </c>
      <c r="J45" s="68">
        <v>0</v>
      </c>
      <c r="K45" s="67">
        <v>308024.04000000004</v>
      </c>
      <c r="L45" s="67">
        <f t="shared" si="13"/>
        <v>1528499.28</v>
      </c>
      <c r="M45" s="67">
        <v>1044285.1499999999</v>
      </c>
      <c r="N45" s="67">
        <v>0</v>
      </c>
      <c r="O45" s="67">
        <v>353963.97999999992</v>
      </c>
      <c r="P45" s="67">
        <f t="shared" si="14"/>
        <v>2618724.3699999996</v>
      </c>
      <c r="Q45" s="67">
        <f t="shared" si="15"/>
        <v>308024.04000000004</v>
      </c>
      <c r="R45" s="67">
        <f t="shared" si="16"/>
        <v>2926748.4099999997</v>
      </c>
      <c r="S45" s="15">
        <f t="shared" si="22"/>
        <v>1.8632421347959697E-3</v>
      </c>
      <c r="T45" s="68">
        <v>748875.41999999993</v>
      </c>
      <c r="U45" s="67">
        <f t="shared" si="17"/>
        <v>731651.28533999994</v>
      </c>
      <c r="V45" s="67">
        <v>311116.33999999997</v>
      </c>
      <c r="W45" s="67">
        <f t="shared" si="18"/>
        <v>223568.20192399999</v>
      </c>
      <c r="X45" s="67">
        <f t="shared" si="19"/>
        <v>955219.48726399988</v>
      </c>
      <c r="Y45" s="15">
        <f t="shared" si="23"/>
        <v>1.6870561982504854E-3</v>
      </c>
      <c r="Z45" s="65">
        <v>446500</v>
      </c>
      <c r="AA45" s="50">
        <f t="shared" si="24"/>
        <v>1.4925373134328358E-2</v>
      </c>
      <c r="AB45" s="65">
        <v>3006877.12</v>
      </c>
      <c r="AC45" s="50">
        <f t="shared" si="25"/>
        <v>1.7574324838869565E-3</v>
      </c>
      <c r="AD45" s="68">
        <f t="shared" si="26"/>
        <v>4328467.897264</v>
      </c>
      <c r="AE45" s="42">
        <f t="shared" si="27"/>
        <v>1.9975364862152211E-3</v>
      </c>
      <c r="AF45" s="15">
        <f t="shared" si="28"/>
        <v>0.25825479723517003</v>
      </c>
      <c r="AG45" s="68">
        <f t="shared" si="29"/>
        <v>7335345.0172640001</v>
      </c>
      <c r="AH45" s="42">
        <f t="shared" si="30"/>
        <v>1.8916000863373832E-3</v>
      </c>
      <c r="AI45" s="46">
        <f t="shared" si="31"/>
        <v>0.37847470221526203</v>
      </c>
    </row>
    <row r="46" spans="1:35" x14ac:dyDescent="0.2">
      <c r="A46" s="6" t="s">
        <v>63</v>
      </c>
      <c r="B46" s="65">
        <v>96742936.669999987</v>
      </c>
      <c r="C46" s="66">
        <v>22924343.039999999</v>
      </c>
      <c r="D46" s="65">
        <v>1505598.5099999998</v>
      </c>
      <c r="E46" s="67">
        <v>246813.19</v>
      </c>
      <c r="F46" s="67">
        <f t="shared" si="20"/>
        <v>17850.973980587762</v>
      </c>
      <c r="G46" s="67">
        <f t="shared" si="12"/>
        <v>1770262.6739805874</v>
      </c>
      <c r="H46" s="15">
        <f t="shared" si="21"/>
        <v>9.4894505741770338E-5</v>
      </c>
      <c r="I46" s="76">
        <v>127175.46</v>
      </c>
      <c r="J46" s="68">
        <v>-10636.89</v>
      </c>
      <c r="K46" s="67">
        <v>18687.079999999994</v>
      </c>
      <c r="L46" s="67">
        <f t="shared" si="13"/>
        <v>135225.65</v>
      </c>
      <c r="M46" s="67">
        <v>244871.59000000003</v>
      </c>
      <c r="N46" s="67">
        <v>16033.380000000001</v>
      </c>
      <c r="O46" s="67">
        <v>715444.91999999993</v>
      </c>
      <c r="P46" s="67">
        <f t="shared" si="14"/>
        <v>1092888.46</v>
      </c>
      <c r="Q46" s="67">
        <f t="shared" si="15"/>
        <v>18687.079999999994</v>
      </c>
      <c r="R46" s="67">
        <f t="shared" si="16"/>
        <v>1111575.54</v>
      </c>
      <c r="S46" s="15">
        <f t="shared" si="22"/>
        <v>7.0765713071202561E-4</v>
      </c>
      <c r="T46" s="68">
        <v>122763.57000000004</v>
      </c>
      <c r="U46" s="67">
        <f t="shared" si="17"/>
        <v>119940.00789000004</v>
      </c>
      <c r="V46" s="67">
        <v>49670.960000000006</v>
      </c>
      <c r="W46" s="67">
        <f t="shared" si="18"/>
        <v>35693.551856000006</v>
      </c>
      <c r="X46" s="67">
        <f t="shared" si="19"/>
        <v>155633.55974600004</v>
      </c>
      <c r="Y46" s="15">
        <f t="shared" si="23"/>
        <v>2.7487144590959396E-4</v>
      </c>
      <c r="Z46" s="65">
        <v>446500</v>
      </c>
      <c r="AA46" s="50">
        <f t="shared" si="24"/>
        <v>1.4925373134328358E-2</v>
      </c>
      <c r="AB46" s="65">
        <v>350271.18</v>
      </c>
      <c r="AC46" s="50">
        <f t="shared" si="25"/>
        <v>2.0472334762433367E-4</v>
      </c>
      <c r="AD46" s="68">
        <f t="shared" si="26"/>
        <v>1713709.099746</v>
      </c>
      <c r="AE46" s="42">
        <f t="shared" si="27"/>
        <v>7.9085638030617213E-4</v>
      </c>
      <c r="AF46" s="15">
        <f t="shared" si="28"/>
        <v>1.1382244923621772</v>
      </c>
      <c r="AG46" s="68">
        <f t="shared" si="29"/>
        <v>2063980.279746</v>
      </c>
      <c r="AH46" s="42">
        <f t="shared" si="30"/>
        <v>5.3224834907934857E-4</v>
      </c>
      <c r="AI46" s="46">
        <f t="shared" si="31"/>
        <v>1.1659175274282676</v>
      </c>
    </row>
    <row r="47" spans="1:35" x14ac:dyDescent="0.2">
      <c r="A47" s="6" t="s">
        <v>3</v>
      </c>
      <c r="B47" s="65">
        <v>248003690.76000005</v>
      </c>
      <c r="C47" s="66">
        <v>85067343.88000001</v>
      </c>
      <c r="D47" s="65">
        <v>5860908.5500000007</v>
      </c>
      <c r="E47" s="67">
        <v>1250422.3299999998</v>
      </c>
      <c r="F47" s="67">
        <f t="shared" si="20"/>
        <v>90437.859004115293</v>
      </c>
      <c r="G47" s="67">
        <f t="shared" si="12"/>
        <v>7201768.7390041165</v>
      </c>
      <c r="H47" s="15">
        <f t="shared" si="21"/>
        <v>3.8604908469183624E-4</v>
      </c>
      <c r="I47" s="76">
        <v>429529.95</v>
      </c>
      <c r="J47" s="68">
        <v>0</v>
      </c>
      <c r="K47" s="67">
        <v>108182.11000000002</v>
      </c>
      <c r="L47" s="67">
        <f t="shared" si="13"/>
        <v>537712.06000000006</v>
      </c>
      <c r="M47" s="67">
        <v>591569.14999999991</v>
      </c>
      <c r="N47" s="67">
        <v>16469.579999999998</v>
      </c>
      <c r="O47" s="67">
        <v>686350.16</v>
      </c>
      <c r="P47" s="67">
        <f t="shared" si="14"/>
        <v>1723918.8399999999</v>
      </c>
      <c r="Q47" s="67">
        <f t="shared" si="15"/>
        <v>108182.11000000002</v>
      </c>
      <c r="R47" s="67">
        <f t="shared" si="16"/>
        <v>1832100.95</v>
      </c>
      <c r="S47" s="15">
        <f t="shared" si="22"/>
        <v>1.1663618483830403E-3</v>
      </c>
      <c r="T47" s="68">
        <v>311511.24000000005</v>
      </c>
      <c r="U47" s="67">
        <f t="shared" si="17"/>
        <v>304346.48148000002</v>
      </c>
      <c r="V47" s="67">
        <v>168345.74000000002</v>
      </c>
      <c r="W47" s="67">
        <f t="shared" si="18"/>
        <v>120973.24876400002</v>
      </c>
      <c r="X47" s="67">
        <f t="shared" si="19"/>
        <v>425319.73024400003</v>
      </c>
      <c r="Y47" s="15">
        <f t="shared" si="23"/>
        <v>7.5117634921957393E-4</v>
      </c>
      <c r="Z47" s="65">
        <v>446500</v>
      </c>
      <c r="AA47" s="50">
        <f t="shared" si="24"/>
        <v>1.4925373134328358E-2</v>
      </c>
      <c r="AB47" s="65">
        <v>1538555.4100000004</v>
      </c>
      <c r="AC47" s="50">
        <f t="shared" si="25"/>
        <v>8.9924102245788327E-4</v>
      </c>
      <c r="AD47" s="68">
        <f t="shared" si="26"/>
        <v>2703920.6802440002</v>
      </c>
      <c r="AE47" s="42">
        <f t="shared" si="27"/>
        <v>1.247827255004785E-3</v>
      </c>
      <c r="AF47" s="15">
        <f t="shared" si="28"/>
        <v>0.46134838262303202</v>
      </c>
      <c r="AG47" s="68">
        <f t="shared" si="29"/>
        <v>4242476.0902440008</v>
      </c>
      <c r="AH47" s="42">
        <f t="shared" si="30"/>
        <v>1.0940273592724742E-3</v>
      </c>
      <c r="AI47" s="46">
        <f t="shared" si="31"/>
        <v>0.58908807599821145</v>
      </c>
    </row>
    <row r="48" spans="1:35" x14ac:dyDescent="0.2">
      <c r="A48" s="6" t="s">
        <v>19</v>
      </c>
      <c r="B48" s="65">
        <v>9468002061.8800011</v>
      </c>
      <c r="C48" s="66">
        <v>4187319515.0599999</v>
      </c>
      <c r="D48" s="65">
        <v>254227512.41</v>
      </c>
      <c r="E48" s="67">
        <v>20105803.630000003</v>
      </c>
      <c r="F48" s="67">
        <f t="shared" si="20"/>
        <v>1454169.3556083329</v>
      </c>
      <c r="G48" s="67">
        <f t="shared" si="12"/>
        <v>275787485.39560837</v>
      </c>
      <c r="H48" s="15">
        <f t="shared" si="21"/>
        <v>1.478352196035115E-2</v>
      </c>
      <c r="I48" s="76">
        <v>18414774.950000003</v>
      </c>
      <c r="J48" s="68">
        <v>0</v>
      </c>
      <c r="K48" s="67">
        <v>4516731.32</v>
      </c>
      <c r="L48" s="67">
        <f t="shared" si="13"/>
        <v>22931506.270000003</v>
      </c>
      <c r="M48" s="67">
        <v>0</v>
      </c>
      <c r="N48" s="67">
        <v>0</v>
      </c>
      <c r="O48" s="67">
        <v>0</v>
      </c>
      <c r="P48" s="67">
        <f t="shared" si="14"/>
        <v>18414774.950000003</v>
      </c>
      <c r="Q48" s="67">
        <f t="shared" si="15"/>
        <v>4516731.32</v>
      </c>
      <c r="R48" s="67">
        <f t="shared" si="16"/>
        <v>22931506.270000003</v>
      </c>
      <c r="S48" s="15">
        <f t="shared" si="22"/>
        <v>1.4598777452347526E-2</v>
      </c>
      <c r="T48" s="68">
        <v>6721722.660000002</v>
      </c>
      <c r="U48" s="67">
        <f t="shared" si="17"/>
        <v>6567123.0388200022</v>
      </c>
      <c r="V48" s="67">
        <v>2174529.0299999993</v>
      </c>
      <c r="W48" s="67">
        <f t="shared" si="18"/>
        <v>1562616.5609579997</v>
      </c>
      <c r="X48" s="67">
        <f t="shared" si="19"/>
        <v>8129739.5997780021</v>
      </c>
      <c r="Y48" s="15">
        <f t="shared" si="23"/>
        <v>1.4358299600076427E-2</v>
      </c>
      <c r="Z48" s="65">
        <v>446500</v>
      </c>
      <c r="AA48" s="50">
        <f t="shared" si="24"/>
        <v>1.4925373134328358E-2</v>
      </c>
      <c r="AB48" s="65">
        <v>22663497.829999994</v>
      </c>
      <c r="AC48" s="50">
        <f t="shared" si="25"/>
        <v>1.3246157290572465E-2</v>
      </c>
      <c r="AD48" s="68">
        <f t="shared" si="26"/>
        <v>31507745.869778007</v>
      </c>
      <c r="AE48" s="42">
        <f t="shared" si="27"/>
        <v>1.4540450216359739E-2</v>
      </c>
      <c r="AF48" s="15">
        <f t="shared" si="28"/>
        <v>0.12393523254463727</v>
      </c>
      <c r="AG48" s="68">
        <f t="shared" si="29"/>
        <v>54171243.699778005</v>
      </c>
      <c r="AH48" s="42">
        <f t="shared" si="30"/>
        <v>1.3969394625383791E-2</v>
      </c>
      <c r="AI48" s="46">
        <f t="shared" si="31"/>
        <v>0.19642386463646486</v>
      </c>
    </row>
    <row r="49" spans="1:35" x14ac:dyDescent="0.2">
      <c r="A49" s="6" t="s">
        <v>20</v>
      </c>
      <c r="B49" s="65">
        <v>8225341102.3100014</v>
      </c>
      <c r="C49" s="66">
        <v>3489903685.6800003</v>
      </c>
      <c r="D49" s="65">
        <v>212858686.32999998</v>
      </c>
      <c r="E49" s="67">
        <v>1861171.0400000003</v>
      </c>
      <c r="F49" s="67">
        <f t="shared" si="20"/>
        <v>134610.77914216605</v>
      </c>
      <c r="G49" s="67">
        <f t="shared" si="12"/>
        <v>214854468.14914215</v>
      </c>
      <c r="H49" s="15">
        <f t="shared" si="21"/>
        <v>1.1517222195945911E-2</v>
      </c>
      <c r="I49" s="76">
        <v>16053981.329999998</v>
      </c>
      <c r="J49" s="68">
        <v>0</v>
      </c>
      <c r="K49" s="67">
        <v>3303051.95</v>
      </c>
      <c r="L49" s="67">
        <f t="shared" si="13"/>
        <v>19357033.279999997</v>
      </c>
      <c r="M49" s="67">
        <v>0</v>
      </c>
      <c r="N49" s="67">
        <v>0</v>
      </c>
      <c r="O49" s="67">
        <v>0</v>
      </c>
      <c r="P49" s="67">
        <f t="shared" si="14"/>
        <v>16053981.329999998</v>
      </c>
      <c r="Q49" s="67">
        <f t="shared" si="15"/>
        <v>3303051.95</v>
      </c>
      <c r="R49" s="67">
        <f t="shared" si="16"/>
        <v>19357033.279999997</v>
      </c>
      <c r="S49" s="15">
        <f t="shared" si="22"/>
        <v>1.2323177451369601E-2</v>
      </c>
      <c r="T49" s="68">
        <v>6690547.799999998</v>
      </c>
      <c r="U49" s="67">
        <f t="shared" si="17"/>
        <v>6536665.2005999982</v>
      </c>
      <c r="V49" s="67">
        <v>1880764.4900000007</v>
      </c>
      <c r="W49" s="67">
        <f t="shared" si="18"/>
        <v>1351517.3625140006</v>
      </c>
      <c r="X49" s="67">
        <f t="shared" si="19"/>
        <v>7888182.5631139986</v>
      </c>
      <c r="Y49" s="15">
        <f t="shared" si="23"/>
        <v>1.3931674828106718E-2</v>
      </c>
      <c r="Z49" s="65">
        <v>446500</v>
      </c>
      <c r="AA49" s="50">
        <f t="shared" si="24"/>
        <v>1.4925373134328358E-2</v>
      </c>
      <c r="AB49" s="65">
        <v>0</v>
      </c>
      <c r="AC49" s="50">
        <f t="shared" si="25"/>
        <v>0</v>
      </c>
      <c r="AD49" s="68">
        <f t="shared" si="26"/>
        <v>27691715.843113996</v>
      </c>
      <c r="AE49" s="42">
        <f t="shared" si="27"/>
        <v>1.2779397716565886E-2</v>
      </c>
      <c r="AF49" s="15">
        <f t="shared" si="28"/>
        <v>0.13009436598787827</v>
      </c>
      <c r="AG49" s="68">
        <f t="shared" si="29"/>
        <v>27691715.843113996</v>
      </c>
      <c r="AH49" s="42">
        <f t="shared" si="30"/>
        <v>7.1409936351163579E-3</v>
      </c>
      <c r="AI49" s="46">
        <f t="shared" si="31"/>
        <v>0.12888592023085912</v>
      </c>
    </row>
    <row r="50" spans="1:35" x14ac:dyDescent="0.2">
      <c r="A50" s="6" t="s">
        <v>30</v>
      </c>
      <c r="B50" s="65">
        <v>5310286030.3099995</v>
      </c>
      <c r="C50" s="66">
        <v>2423591578.8000002</v>
      </c>
      <c r="D50" s="65">
        <v>148270588.65000001</v>
      </c>
      <c r="E50" s="67">
        <v>6584875.0600000015</v>
      </c>
      <c r="F50" s="67">
        <f t="shared" si="20"/>
        <v>476256.69179787877</v>
      </c>
      <c r="G50" s="67">
        <f t="shared" si="12"/>
        <v>155331720.40179789</v>
      </c>
      <c r="H50" s="15">
        <f t="shared" si="21"/>
        <v>8.3265195895494068E-3</v>
      </c>
      <c r="I50" s="76">
        <v>11657582.640000001</v>
      </c>
      <c r="J50" s="68">
        <v>0</v>
      </c>
      <c r="K50" s="67">
        <v>1604198.85</v>
      </c>
      <c r="L50" s="67">
        <f t="shared" si="13"/>
        <v>13261781.49</v>
      </c>
      <c r="M50" s="67">
        <v>0</v>
      </c>
      <c r="N50" s="67">
        <v>0</v>
      </c>
      <c r="O50" s="67">
        <v>0</v>
      </c>
      <c r="P50" s="67">
        <f t="shared" si="14"/>
        <v>11657582.640000001</v>
      </c>
      <c r="Q50" s="67">
        <f t="shared" si="15"/>
        <v>1604198.85</v>
      </c>
      <c r="R50" s="67">
        <f t="shared" si="16"/>
        <v>13261781.49</v>
      </c>
      <c r="S50" s="15">
        <f t="shared" si="22"/>
        <v>8.4427858473237472E-3</v>
      </c>
      <c r="T50" s="68">
        <v>3421298.3100000005</v>
      </c>
      <c r="U50" s="67">
        <f t="shared" si="17"/>
        <v>3342608.4488700004</v>
      </c>
      <c r="V50" s="67">
        <v>694162.08999999962</v>
      </c>
      <c r="W50" s="67">
        <f t="shared" si="18"/>
        <v>498824.87787399977</v>
      </c>
      <c r="X50" s="67">
        <f t="shared" si="19"/>
        <v>3841433.3267440004</v>
      </c>
      <c r="Y50" s="15">
        <f t="shared" si="23"/>
        <v>6.7845285721838851E-3</v>
      </c>
      <c r="Z50" s="65">
        <v>446500</v>
      </c>
      <c r="AA50" s="50">
        <f t="shared" si="24"/>
        <v>1.4925373134328358E-2</v>
      </c>
      <c r="AB50" s="65">
        <v>7726510.3999999994</v>
      </c>
      <c r="AC50" s="50">
        <f t="shared" si="25"/>
        <v>4.5159212771722444E-3</v>
      </c>
      <c r="AD50" s="68">
        <f t="shared" si="26"/>
        <v>17549714.816744</v>
      </c>
      <c r="AE50" s="42">
        <f t="shared" si="27"/>
        <v>8.0989847911952483E-3</v>
      </c>
      <c r="AF50" s="15">
        <f t="shared" si="28"/>
        <v>0.11836275134896079</v>
      </c>
      <c r="AG50" s="68">
        <f t="shared" si="29"/>
        <v>25276225.216743998</v>
      </c>
      <c r="AH50" s="42">
        <f t="shared" si="30"/>
        <v>6.5180996517202145E-3</v>
      </c>
      <c r="AI50" s="46">
        <f t="shared" si="31"/>
        <v>0.16272416961173011</v>
      </c>
    </row>
    <row r="51" spans="1:35" x14ac:dyDescent="0.2">
      <c r="A51" s="6" t="s">
        <v>65</v>
      </c>
      <c r="B51" s="65">
        <v>143023144867.77997</v>
      </c>
      <c r="C51" s="66">
        <v>39749641255.699997</v>
      </c>
      <c r="D51" s="65">
        <v>2403843222.8499994</v>
      </c>
      <c r="E51" s="67">
        <v>357317410.11000001</v>
      </c>
      <c r="F51" s="67">
        <f t="shared" si="20"/>
        <v>25843285.728305753</v>
      </c>
      <c r="G51" s="67">
        <f t="shared" si="12"/>
        <v>2787003918.6883054</v>
      </c>
      <c r="H51" s="15">
        <f t="shared" si="21"/>
        <v>0.1493966761269486</v>
      </c>
      <c r="I51" s="76">
        <v>129352334.20999999</v>
      </c>
      <c r="J51" s="68">
        <v>0</v>
      </c>
      <c r="K51" s="67">
        <v>89146670.870000005</v>
      </c>
      <c r="L51" s="67">
        <f t="shared" si="13"/>
        <v>218499005.07999998</v>
      </c>
      <c r="M51" s="67">
        <v>0</v>
      </c>
      <c r="N51" s="67">
        <v>0</v>
      </c>
      <c r="O51" s="67">
        <v>0</v>
      </c>
      <c r="P51" s="67">
        <f t="shared" si="14"/>
        <v>129352334.20999999</v>
      </c>
      <c r="Q51" s="67">
        <f t="shared" si="15"/>
        <v>89146670.870000005</v>
      </c>
      <c r="R51" s="67">
        <f t="shared" si="16"/>
        <v>218499005.07999998</v>
      </c>
      <c r="S51" s="15">
        <f t="shared" si="22"/>
        <v>0.13910199841060292</v>
      </c>
      <c r="T51" s="68">
        <v>44442583.32</v>
      </c>
      <c r="U51" s="67">
        <f t="shared" si="17"/>
        <v>43420403.903640002</v>
      </c>
      <c r="V51" s="67">
        <v>88056160.249999985</v>
      </c>
      <c r="W51" s="67">
        <f t="shared" si="18"/>
        <v>63277156.755649991</v>
      </c>
      <c r="X51" s="67">
        <f t="shared" si="19"/>
        <v>106697560.65928999</v>
      </c>
      <c r="Y51" s="15">
        <f t="shared" si="23"/>
        <v>0.18844337186215016</v>
      </c>
      <c r="Z51" s="65">
        <v>446500</v>
      </c>
      <c r="AA51" s="50">
        <f t="shared" si="24"/>
        <v>1.4925373134328358E-2</v>
      </c>
      <c r="AB51" s="65">
        <v>396228932</v>
      </c>
      <c r="AC51" s="50">
        <f t="shared" si="25"/>
        <v>0.23158432099567675</v>
      </c>
      <c r="AD51" s="68">
        <f t="shared" si="26"/>
        <v>325643065.73929</v>
      </c>
      <c r="AE51" s="42">
        <f t="shared" si="27"/>
        <v>0.15028040422995417</v>
      </c>
      <c r="AF51" s="15">
        <f t="shared" si="28"/>
        <v>0.13546768052252892</v>
      </c>
      <c r="AG51" s="68">
        <f t="shared" si="29"/>
        <v>721871997.73929</v>
      </c>
      <c r="AH51" s="42">
        <f t="shared" si="30"/>
        <v>0.18615254361375541</v>
      </c>
      <c r="AI51" s="46">
        <f t="shared" si="31"/>
        <v>0.25901362854166232</v>
      </c>
    </row>
    <row r="52" spans="1:35" x14ac:dyDescent="0.2">
      <c r="A52" s="6" t="s">
        <v>34</v>
      </c>
      <c r="B52" s="65">
        <v>3926075919.7600007</v>
      </c>
      <c r="C52" s="66">
        <v>2687300653.5200005</v>
      </c>
      <c r="D52" s="65">
        <v>164676009.77000004</v>
      </c>
      <c r="E52" s="67">
        <v>38597119.880000003</v>
      </c>
      <c r="F52" s="67">
        <f t="shared" si="20"/>
        <v>2791569.5376876197</v>
      </c>
      <c r="G52" s="67">
        <f t="shared" si="12"/>
        <v>206064699.18768767</v>
      </c>
      <c r="H52" s="15">
        <f t="shared" si="21"/>
        <v>1.1046048740480102E-2</v>
      </c>
      <c r="I52" s="76">
        <v>8685889.8800000008</v>
      </c>
      <c r="J52" s="68">
        <v>0</v>
      </c>
      <c r="K52" s="67">
        <v>5784927.8300000001</v>
      </c>
      <c r="L52" s="67">
        <f t="shared" si="13"/>
        <v>14470817.710000001</v>
      </c>
      <c r="M52" s="67">
        <v>0</v>
      </c>
      <c r="N52" s="67">
        <v>0</v>
      </c>
      <c r="O52" s="67">
        <v>0</v>
      </c>
      <c r="P52" s="67">
        <f t="shared" si="14"/>
        <v>8685889.8800000008</v>
      </c>
      <c r="Q52" s="67">
        <f t="shared" si="15"/>
        <v>5784927.8300000001</v>
      </c>
      <c r="R52" s="67">
        <f t="shared" si="16"/>
        <v>14470817.710000001</v>
      </c>
      <c r="S52" s="15">
        <f t="shared" si="22"/>
        <v>9.2124889143524735E-3</v>
      </c>
      <c r="T52" s="68">
        <v>1903786.6799999995</v>
      </c>
      <c r="U52" s="67">
        <f t="shared" si="17"/>
        <v>1859999.5863599994</v>
      </c>
      <c r="V52" s="67">
        <v>1643853.4899999998</v>
      </c>
      <c r="W52" s="67">
        <f t="shared" si="18"/>
        <v>1181273.1179139998</v>
      </c>
      <c r="X52" s="67">
        <f t="shared" si="19"/>
        <v>3041272.7042739992</v>
      </c>
      <c r="Y52" s="15">
        <f t="shared" si="23"/>
        <v>5.3713288251807153E-3</v>
      </c>
      <c r="Z52" s="65">
        <v>446500</v>
      </c>
      <c r="AA52" s="50">
        <f t="shared" si="24"/>
        <v>1.4925373134328358E-2</v>
      </c>
      <c r="AB52" s="65">
        <v>40326571.020000003</v>
      </c>
      <c r="AC52" s="50">
        <f t="shared" si="25"/>
        <v>2.3569711380264972E-2</v>
      </c>
      <c r="AD52" s="68">
        <f t="shared" si="26"/>
        <v>17958590.414274</v>
      </c>
      <c r="AE52" s="42">
        <f t="shared" si="27"/>
        <v>8.2876760195408454E-3</v>
      </c>
      <c r="AF52" s="15">
        <f t="shared" si="28"/>
        <v>0.10905407800053228</v>
      </c>
      <c r="AG52" s="68">
        <f t="shared" si="29"/>
        <v>58285161.434274003</v>
      </c>
      <c r="AH52" s="42">
        <f t="shared" si="30"/>
        <v>1.503027003389458E-2</v>
      </c>
      <c r="AI52" s="46">
        <f t="shared" si="31"/>
        <v>0.28284884147568995</v>
      </c>
    </row>
    <row r="53" spans="1:35" x14ac:dyDescent="0.2">
      <c r="A53" s="6" t="s">
        <v>38</v>
      </c>
      <c r="B53" s="65">
        <v>1545297654.1900003</v>
      </c>
      <c r="C53" s="66">
        <v>729853613.49000013</v>
      </c>
      <c r="D53" s="65">
        <v>44891794.969999991</v>
      </c>
      <c r="E53" s="67">
        <v>7010067.8599999994</v>
      </c>
      <c r="F53" s="67">
        <f t="shared" si="20"/>
        <v>507009.12285528384</v>
      </c>
      <c r="G53" s="67">
        <f t="shared" si="12"/>
        <v>52408871.952855274</v>
      </c>
      <c r="H53" s="15">
        <f t="shared" si="21"/>
        <v>2.8093650018994119E-3</v>
      </c>
      <c r="I53" s="76">
        <v>3349525.74</v>
      </c>
      <c r="J53" s="68">
        <v>0</v>
      </c>
      <c r="K53" s="67">
        <v>779628.78</v>
      </c>
      <c r="L53" s="67">
        <f t="shared" si="13"/>
        <v>4129154.5200000005</v>
      </c>
      <c r="M53" s="67">
        <v>0</v>
      </c>
      <c r="N53" s="67">
        <v>0</v>
      </c>
      <c r="O53" s="67">
        <v>0</v>
      </c>
      <c r="P53" s="67">
        <f t="shared" si="14"/>
        <v>3349525.74</v>
      </c>
      <c r="Q53" s="67">
        <f t="shared" si="15"/>
        <v>779628.78</v>
      </c>
      <c r="R53" s="67">
        <f t="shared" si="16"/>
        <v>4129154.5200000005</v>
      </c>
      <c r="S53" s="15">
        <f t="shared" si="22"/>
        <v>2.6287243059430684E-3</v>
      </c>
      <c r="T53" s="68">
        <v>1457599.3900000001</v>
      </c>
      <c r="U53" s="67">
        <f t="shared" si="17"/>
        <v>1424074.60403</v>
      </c>
      <c r="V53" s="67">
        <v>434568.76000000007</v>
      </c>
      <c r="W53" s="67">
        <f t="shared" si="18"/>
        <v>312281.11093600007</v>
      </c>
      <c r="X53" s="67">
        <f t="shared" si="19"/>
        <v>1736355.7149660001</v>
      </c>
      <c r="Y53" s="15">
        <f t="shared" si="23"/>
        <v>3.0666561040242333E-3</v>
      </c>
      <c r="Z53" s="65">
        <v>446500</v>
      </c>
      <c r="AA53" s="50">
        <f t="shared" si="24"/>
        <v>1.4925373134328358E-2</v>
      </c>
      <c r="AB53" s="65">
        <v>8153661.7299999995</v>
      </c>
      <c r="AC53" s="50">
        <f t="shared" si="25"/>
        <v>4.7655788431181113E-3</v>
      </c>
      <c r="AD53" s="68">
        <f t="shared" si="26"/>
        <v>6312010.2349660005</v>
      </c>
      <c r="AE53" s="42">
        <f t="shared" si="27"/>
        <v>2.9129176985875859E-3</v>
      </c>
      <c r="AF53" s="15">
        <f t="shared" si="28"/>
        <v>0.14060498670601501</v>
      </c>
      <c r="AG53" s="68">
        <f t="shared" si="29"/>
        <v>14465671.964965999</v>
      </c>
      <c r="AH53" s="42">
        <f t="shared" si="30"/>
        <v>3.7303311941643521E-3</v>
      </c>
      <c r="AI53" s="46">
        <f t="shared" si="31"/>
        <v>0.27601570928637204</v>
      </c>
    </row>
    <row r="54" spans="1:35" x14ac:dyDescent="0.2">
      <c r="A54" s="6" t="s">
        <v>24</v>
      </c>
      <c r="B54" s="65">
        <v>7227334137.7399998</v>
      </c>
      <c r="C54" s="66">
        <v>3187071248.1500001</v>
      </c>
      <c r="D54" s="65">
        <v>198194082.21999997</v>
      </c>
      <c r="E54" s="67">
        <v>1017673.5099999999</v>
      </c>
      <c r="F54" s="67">
        <f t="shared" si="20"/>
        <v>73604.102551178148</v>
      </c>
      <c r="G54" s="67">
        <f t="shared" si="12"/>
        <v>199285359.83255115</v>
      </c>
      <c r="H54" s="15">
        <f t="shared" si="21"/>
        <v>1.0682643881519342E-2</v>
      </c>
      <c r="I54" s="76">
        <v>12018976.75</v>
      </c>
      <c r="J54" s="68">
        <v>0</v>
      </c>
      <c r="K54" s="67">
        <v>5853623.1599999992</v>
      </c>
      <c r="L54" s="67">
        <f t="shared" si="13"/>
        <v>17872599.91</v>
      </c>
      <c r="M54" s="67">
        <v>0</v>
      </c>
      <c r="N54" s="67">
        <v>0</v>
      </c>
      <c r="O54" s="67">
        <v>0</v>
      </c>
      <c r="P54" s="67">
        <f t="shared" si="14"/>
        <v>12018976.75</v>
      </c>
      <c r="Q54" s="67">
        <f t="shared" si="15"/>
        <v>5853623.1599999992</v>
      </c>
      <c r="R54" s="67">
        <f t="shared" si="16"/>
        <v>17872599.91</v>
      </c>
      <c r="S54" s="15">
        <f t="shared" si="22"/>
        <v>1.1378149586374136E-2</v>
      </c>
      <c r="T54" s="68">
        <v>3670849.55</v>
      </c>
      <c r="U54" s="67">
        <f t="shared" si="17"/>
        <v>3586420.0103499996</v>
      </c>
      <c r="V54" s="67">
        <v>2360395.4700000007</v>
      </c>
      <c r="W54" s="67">
        <f t="shared" si="18"/>
        <v>1696180.1847420004</v>
      </c>
      <c r="X54" s="67">
        <f t="shared" si="19"/>
        <v>5282600.1950920001</v>
      </c>
      <c r="Y54" s="15">
        <f t="shared" si="23"/>
        <v>9.3298383469286421E-3</v>
      </c>
      <c r="Z54" s="65">
        <v>446500</v>
      </c>
      <c r="AA54" s="50">
        <f t="shared" si="24"/>
        <v>1.4925373134328358E-2</v>
      </c>
      <c r="AB54" s="65">
        <v>0</v>
      </c>
      <c r="AC54" s="50">
        <f t="shared" si="25"/>
        <v>0</v>
      </c>
      <c r="AD54" s="68">
        <f t="shared" si="26"/>
        <v>23601700.105092</v>
      </c>
      <c r="AE54" s="42">
        <f t="shared" si="27"/>
        <v>1.0891904067587319E-2</v>
      </c>
      <c r="AF54" s="15">
        <f t="shared" si="28"/>
        <v>0.11908377808623757</v>
      </c>
      <c r="AG54" s="68">
        <f t="shared" si="29"/>
        <v>23601700.105092</v>
      </c>
      <c r="AH54" s="42">
        <f t="shared" si="30"/>
        <v>6.0862819473968136E-3</v>
      </c>
      <c r="AI54" s="46">
        <f t="shared" si="31"/>
        <v>0.11843168070611533</v>
      </c>
    </row>
    <row r="55" spans="1:35" x14ac:dyDescent="0.2">
      <c r="A55" s="6" t="s">
        <v>4</v>
      </c>
      <c r="B55" s="65">
        <v>1078772055.1400001</v>
      </c>
      <c r="C55" s="66">
        <v>359757270.33000004</v>
      </c>
      <c r="D55" s="65">
        <v>21541783.079999998</v>
      </c>
      <c r="E55" s="67">
        <v>3320310.51</v>
      </c>
      <c r="F55" s="67">
        <f t="shared" si="20"/>
        <v>240144.28289461383</v>
      </c>
      <c r="G55" s="67">
        <f t="shared" si="12"/>
        <v>25102237.872894611</v>
      </c>
      <c r="H55" s="15">
        <f t="shared" si="21"/>
        <v>1.3455994361584805E-3</v>
      </c>
      <c r="I55" s="76">
        <v>1695465.8699999999</v>
      </c>
      <c r="J55" s="68">
        <v>0</v>
      </c>
      <c r="K55" s="67">
        <v>261006.51000000004</v>
      </c>
      <c r="L55" s="67">
        <f t="shared" si="13"/>
        <v>1956472.38</v>
      </c>
      <c r="M55" s="67">
        <v>445869.3299999999</v>
      </c>
      <c r="N55" s="67">
        <v>0</v>
      </c>
      <c r="O55" s="67">
        <v>620052.26</v>
      </c>
      <c r="P55" s="67">
        <f t="shared" si="14"/>
        <v>2761387.46</v>
      </c>
      <c r="Q55" s="67">
        <f t="shared" si="15"/>
        <v>261006.51000000004</v>
      </c>
      <c r="R55" s="67">
        <f t="shared" si="16"/>
        <v>3022393.97</v>
      </c>
      <c r="S55" s="15">
        <f t="shared" si="22"/>
        <v>1.9241325197669678E-3</v>
      </c>
      <c r="T55" s="68">
        <v>781528.91000000015</v>
      </c>
      <c r="U55" s="67">
        <f t="shared" si="17"/>
        <v>763553.74507000018</v>
      </c>
      <c r="V55" s="67">
        <v>268980.32000000007</v>
      </c>
      <c r="W55" s="67">
        <f t="shared" si="18"/>
        <v>193289.25795200004</v>
      </c>
      <c r="X55" s="67">
        <f t="shared" si="19"/>
        <v>956843.00302200019</v>
      </c>
      <c r="Y55" s="15">
        <f t="shared" si="23"/>
        <v>1.6899235626196283E-3</v>
      </c>
      <c r="Z55" s="65">
        <v>446500</v>
      </c>
      <c r="AA55" s="50">
        <f t="shared" si="24"/>
        <v>1.4925373134328358E-2</v>
      </c>
      <c r="AB55" s="65">
        <v>3880692.16</v>
      </c>
      <c r="AC55" s="50">
        <f t="shared" si="25"/>
        <v>2.2681520360730402E-3</v>
      </c>
      <c r="AD55" s="68">
        <f t="shared" si="26"/>
        <v>4425736.9730220009</v>
      </c>
      <c r="AE55" s="42">
        <f t="shared" si="27"/>
        <v>2.0424250085327492E-3</v>
      </c>
      <c r="AF55" s="15">
        <f t="shared" si="28"/>
        <v>0.20544896198174889</v>
      </c>
      <c r="AG55" s="68">
        <f t="shared" si="29"/>
        <v>8306429.133022001</v>
      </c>
      <c r="AH55" s="42">
        <f t="shared" si="30"/>
        <v>2.1420181365975248E-3</v>
      </c>
      <c r="AI55" s="46">
        <f t="shared" si="31"/>
        <v>0.33090392876848962</v>
      </c>
    </row>
    <row r="56" spans="1:35" x14ac:dyDescent="0.2">
      <c r="A56" s="6" t="s">
        <v>12</v>
      </c>
      <c r="B56" s="65">
        <v>72866934914.190002</v>
      </c>
      <c r="C56" s="66">
        <v>34357980169.840008</v>
      </c>
      <c r="D56" s="65">
        <v>2044478011.4699998</v>
      </c>
      <c r="E56" s="67">
        <v>161206935.09</v>
      </c>
      <c r="F56" s="67">
        <f t="shared" si="20"/>
        <v>11659428.751688231</v>
      </c>
      <c r="G56" s="67">
        <f t="shared" si="12"/>
        <v>2217344375.3116879</v>
      </c>
      <c r="H56" s="15">
        <f t="shared" si="21"/>
        <v>0.11886021303344982</v>
      </c>
      <c r="I56" s="76">
        <v>128290880.46000001</v>
      </c>
      <c r="J56" s="68">
        <v>0</v>
      </c>
      <c r="K56" s="67">
        <v>52211900.050000012</v>
      </c>
      <c r="L56" s="67">
        <f t="shared" si="13"/>
        <v>180502780.51000002</v>
      </c>
      <c r="M56" s="67">
        <v>0</v>
      </c>
      <c r="N56" s="67">
        <v>0</v>
      </c>
      <c r="O56" s="67">
        <v>0</v>
      </c>
      <c r="P56" s="67">
        <f t="shared" si="14"/>
        <v>128290880.46000001</v>
      </c>
      <c r="Q56" s="67">
        <f t="shared" si="15"/>
        <v>52211900.050000012</v>
      </c>
      <c r="R56" s="67">
        <f t="shared" si="16"/>
        <v>180502780.51000002</v>
      </c>
      <c r="S56" s="15">
        <f t="shared" si="22"/>
        <v>0.11491263989242616</v>
      </c>
      <c r="T56" s="68">
        <v>29582692.939999998</v>
      </c>
      <c r="U56" s="67">
        <f t="shared" si="17"/>
        <v>28902291.002379999</v>
      </c>
      <c r="V56" s="67">
        <v>14755297.530000009</v>
      </c>
      <c r="W56" s="67">
        <f t="shared" si="18"/>
        <v>10603156.805058006</v>
      </c>
      <c r="X56" s="67">
        <f t="shared" si="19"/>
        <v>39505447.807438001</v>
      </c>
      <c r="Y56" s="15">
        <f t="shared" si="23"/>
        <v>6.9772352298942825E-2</v>
      </c>
      <c r="Z56" s="65">
        <v>446500</v>
      </c>
      <c r="AA56" s="50">
        <f t="shared" si="24"/>
        <v>1.4925373134328358E-2</v>
      </c>
      <c r="AB56" s="65">
        <v>170217876.48999998</v>
      </c>
      <c r="AC56" s="50">
        <f t="shared" si="25"/>
        <v>9.9487412868332931E-2</v>
      </c>
      <c r="AD56" s="68">
        <f t="shared" si="26"/>
        <v>220454728.31743801</v>
      </c>
      <c r="AE56" s="42">
        <f t="shared" si="27"/>
        <v>0.10173723678327369</v>
      </c>
      <c r="AF56" s="15">
        <f t="shared" si="28"/>
        <v>0.10782934669907694</v>
      </c>
      <c r="AG56" s="68">
        <f t="shared" si="29"/>
        <v>390672604.80743802</v>
      </c>
      <c r="AH56" s="42">
        <f t="shared" si="30"/>
        <v>0.10074459091483025</v>
      </c>
      <c r="AI56" s="46">
        <f t="shared" si="31"/>
        <v>0.17618941340698235</v>
      </c>
    </row>
    <row r="57" spans="1:35" x14ac:dyDescent="0.2">
      <c r="A57" s="6" t="s">
        <v>25</v>
      </c>
      <c r="B57" s="65">
        <v>11310228870.719999</v>
      </c>
      <c r="C57" s="66">
        <v>3831666522.1900001</v>
      </c>
      <c r="D57" s="65">
        <v>227186744.56</v>
      </c>
      <c r="E57" s="67">
        <v>35372705.299999997</v>
      </c>
      <c r="F57" s="67">
        <f t="shared" si="20"/>
        <v>2558361.0095282942</v>
      </c>
      <c r="G57" s="67">
        <f t="shared" si="12"/>
        <v>265117810.86952829</v>
      </c>
      <c r="H57" s="15">
        <f t="shared" si="21"/>
        <v>1.4211576618306939E-2</v>
      </c>
      <c r="I57" s="76">
        <v>14652428.850000001</v>
      </c>
      <c r="J57" s="68">
        <v>0</v>
      </c>
      <c r="K57" s="67">
        <v>5819387.540000001</v>
      </c>
      <c r="L57" s="67">
        <f t="shared" si="13"/>
        <v>20471816.390000001</v>
      </c>
      <c r="M57" s="67">
        <v>0</v>
      </c>
      <c r="N57" s="67">
        <v>0</v>
      </c>
      <c r="O57" s="67">
        <v>0</v>
      </c>
      <c r="P57" s="67">
        <f t="shared" si="14"/>
        <v>14652428.850000001</v>
      </c>
      <c r="Q57" s="67">
        <f t="shared" si="15"/>
        <v>5819387.540000001</v>
      </c>
      <c r="R57" s="67">
        <f t="shared" si="16"/>
        <v>20471816.390000001</v>
      </c>
      <c r="S57" s="15">
        <f t="shared" si="22"/>
        <v>1.3032876602350226E-2</v>
      </c>
      <c r="T57" s="68">
        <v>5302508.6599999983</v>
      </c>
      <c r="U57" s="67">
        <f t="shared" si="17"/>
        <v>5180550.9608199978</v>
      </c>
      <c r="V57" s="67">
        <v>2428935.4300000002</v>
      </c>
      <c r="W57" s="67">
        <f t="shared" si="18"/>
        <v>1745432.9999980002</v>
      </c>
      <c r="X57" s="67">
        <f t="shared" si="19"/>
        <v>6925983.9608179983</v>
      </c>
      <c r="Y57" s="15">
        <f t="shared" si="23"/>
        <v>1.2232292500176064E-2</v>
      </c>
      <c r="Z57" s="65">
        <v>446500</v>
      </c>
      <c r="AA57" s="50">
        <f t="shared" si="24"/>
        <v>1.4925373134328358E-2</v>
      </c>
      <c r="AB57" s="65">
        <v>39364492.409999996</v>
      </c>
      <c r="AC57" s="50">
        <f t="shared" si="25"/>
        <v>2.3007404330861229E-2</v>
      </c>
      <c r="AD57" s="68">
        <f t="shared" si="26"/>
        <v>27844300.350818001</v>
      </c>
      <c r="AE57" s="42">
        <f t="shared" si="27"/>
        <v>1.284981365324468E-2</v>
      </c>
      <c r="AF57" s="15">
        <f t="shared" si="28"/>
        <v>0.12256128941301117</v>
      </c>
      <c r="AG57" s="68">
        <f t="shared" si="29"/>
        <v>67208792.760818005</v>
      </c>
      <c r="AH57" s="42">
        <f t="shared" si="30"/>
        <v>1.7331449017024353E-2</v>
      </c>
      <c r="AI57" s="46">
        <f t="shared" si="31"/>
        <v>0.25350538517343629</v>
      </c>
    </row>
    <row r="58" spans="1:35" x14ac:dyDescent="0.2">
      <c r="A58" s="6" t="s">
        <v>5</v>
      </c>
      <c r="B58" s="65">
        <v>45292322452.48999</v>
      </c>
      <c r="C58" s="66">
        <v>21109025908.369999</v>
      </c>
      <c r="D58" s="65">
        <v>1280167512.5800002</v>
      </c>
      <c r="E58" s="67">
        <v>6829777.1000000006</v>
      </c>
      <c r="F58" s="67">
        <f t="shared" si="20"/>
        <v>493969.44022851513</v>
      </c>
      <c r="G58" s="67">
        <f t="shared" si="12"/>
        <v>1287491259.1202285</v>
      </c>
      <c r="H58" s="15">
        <f t="shared" si="21"/>
        <v>6.9015659922570013E-2</v>
      </c>
      <c r="I58" s="76">
        <v>69214983.459999993</v>
      </c>
      <c r="J58" s="68">
        <v>0</v>
      </c>
      <c r="K58" s="67">
        <v>47364491.940000013</v>
      </c>
      <c r="L58" s="67">
        <f t="shared" si="13"/>
        <v>116579475.40000001</v>
      </c>
      <c r="M58" s="67">
        <v>0</v>
      </c>
      <c r="N58" s="67">
        <v>0</v>
      </c>
      <c r="O58" s="67">
        <v>0</v>
      </c>
      <c r="P58" s="67">
        <f t="shared" si="14"/>
        <v>69214983.459999993</v>
      </c>
      <c r="Q58" s="67">
        <f t="shared" si="15"/>
        <v>47364491.940000013</v>
      </c>
      <c r="R58" s="67">
        <f t="shared" si="16"/>
        <v>116579475.40000001</v>
      </c>
      <c r="S58" s="15">
        <f t="shared" si="22"/>
        <v>7.4217445502153798E-2</v>
      </c>
      <c r="T58" s="68">
        <v>24048469.329999998</v>
      </c>
      <c r="U58" s="67">
        <f t="shared" si="17"/>
        <v>23495354.535409998</v>
      </c>
      <c r="V58" s="67">
        <v>19359988.000000004</v>
      </c>
      <c r="W58" s="67">
        <f t="shared" si="18"/>
        <v>13912087.376800003</v>
      </c>
      <c r="X58" s="67">
        <f t="shared" si="19"/>
        <v>37407441.912210003</v>
      </c>
      <c r="Y58" s="15">
        <f t="shared" si="23"/>
        <v>6.6066969508178808E-2</v>
      </c>
      <c r="Z58" s="65">
        <v>446500</v>
      </c>
      <c r="AA58" s="50">
        <f t="shared" si="24"/>
        <v>1.4925373134328358E-2</v>
      </c>
      <c r="AB58" s="65">
        <v>0</v>
      </c>
      <c r="AC58" s="50">
        <f t="shared" si="25"/>
        <v>0</v>
      </c>
      <c r="AD58" s="68">
        <f t="shared" si="26"/>
        <v>154433417.31221002</v>
      </c>
      <c r="AE58" s="42">
        <f t="shared" si="27"/>
        <v>7.1269186486755148E-2</v>
      </c>
      <c r="AF58" s="15">
        <f t="shared" si="28"/>
        <v>0.12063531982698958</v>
      </c>
      <c r="AG58" s="68">
        <f t="shared" si="29"/>
        <v>154433417.31221002</v>
      </c>
      <c r="AH58" s="42">
        <f t="shared" si="30"/>
        <v>3.982447517241846E-2</v>
      </c>
      <c r="AI58" s="46">
        <f t="shared" si="31"/>
        <v>0.11994909962941248</v>
      </c>
    </row>
    <row r="59" spans="1:35" x14ac:dyDescent="0.2">
      <c r="A59" s="6" t="s">
        <v>17</v>
      </c>
      <c r="B59" s="65">
        <v>9175534476.2999992</v>
      </c>
      <c r="C59" s="66">
        <v>4264743906.8699999</v>
      </c>
      <c r="D59" s="65">
        <v>261560976.79000002</v>
      </c>
      <c r="E59" s="67">
        <v>36511472.480000004</v>
      </c>
      <c r="F59" s="67">
        <f t="shared" si="20"/>
        <v>2640723.3148010694</v>
      </c>
      <c r="G59" s="67">
        <f t="shared" si="12"/>
        <v>300713172.58480114</v>
      </c>
      <c r="H59" s="15">
        <f t="shared" si="21"/>
        <v>1.611965743948534E-2</v>
      </c>
      <c r="I59" s="76">
        <v>21954794.380000003</v>
      </c>
      <c r="J59" s="68">
        <v>-282717.23000000021</v>
      </c>
      <c r="K59" s="67">
        <v>1983824.8699999999</v>
      </c>
      <c r="L59" s="67">
        <f t="shared" si="13"/>
        <v>23655902.020000003</v>
      </c>
      <c r="M59" s="67">
        <v>0</v>
      </c>
      <c r="N59" s="67">
        <v>0</v>
      </c>
      <c r="O59" s="67">
        <v>0</v>
      </c>
      <c r="P59" s="67">
        <f t="shared" si="14"/>
        <v>21672077.150000002</v>
      </c>
      <c r="Q59" s="67">
        <f t="shared" si="15"/>
        <v>1983824.8699999999</v>
      </c>
      <c r="R59" s="67">
        <f t="shared" si="16"/>
        <v>23655902.020000003</v>
      </c>
      <c r="S59" s="15">
        <f t="shared" si="22"/>
        <v>1.5059946126448601E-2</v>
      </c>
      <c r="T59" s="68">
        <v>9754153.2599999998</v>
      </c>
      <c r="U59" s="67">
        <f t="shared" si="17"/>
        <v>9529807.7350200005</v>
      </c>
      <c r="V59" s="67">
        <v>1558115.09</v>
      </c>
      <c r="W59" s="67">
        <f t="shared" si="18"/>
        <v>1119661.503674</v>
      </c>
      <c r="X59" s="67">
        <f t="shared" si="19"/>
        <v>10649469.238694001</v>
      </c>
      <c r="Y59" s="15">
        <f t="shared" si="23"/>
        <v>1.8808507706094515E-2</v>
      </c>
      <c r="Z59" s="65">
        <v>446500</v>
      </c>
      <c r="AA59" s="50">
        <f t="shared" si="24"/>
        <v>1.4925373134328358E-2</v>
      </c>
      <c r="AB59" s="65">
        <v>43692128.499999993</v>
      </c>
      <c r="AC59" s="50">
        <f t="shared" si="25"/>
        <v>2.5536782133638726E-2</v>
      </c>
      <c r="AD59" s="68">
        <f t="shared" si="26"/>
        <v>34751871.258694008</v>
      </c>
      <c r="AE59" s="42">
        <f t="shared" si="27"/>
        <v>1.6037575523518189E-2</v>
      </c>
      <c r="AF59" s="15">
        <f t="shared" si="28"/>
        <v>0.13286336396654197</v>
      </c>
      <c r="AG59" s="68">
        <f t="shared" si="29"/>
        <v>78443999.758693993</v>
      </c>
      <c r="AH59" s="42">
        <f t="shared" si="30"/>
        <v>2.0228724942994027E-2</v>
      </c>
      <c r="AI59" s="46">
        <f t="shared" si="31"/>
        <v>0.26085987216463813</v>
      </c>
    </row>
    <row r="60" spans="1:35" x14ac:dyDescent="0.2">
      <c r="A60" s="6" t="s">
        <v>11</v>
      </c>
      <c r="B60" s="65">
        <v>33810484307.720001</v>
      </c>
      <c r="C60" s="66">
        <v>12624266417.559998</v>
      </c>
      <c r="D60" s="65">
        <v>769141797.79999995</v>
      </c>
      <c r="E60" s="67">
        <v>110373479.62</v>
      </c>
      <c r="F60" s="67">
        <f t="shared" si="20"/>
        <v>7982855.8305313978</v>
      </c>
      <c r="G60" s="67">
        <f t="shared" si="12"/>
        <v>887498133.25053132</v>
      </c>
      <c r="H60" s="15">
        <f t="shared" si="21"/>
        <v>4.7574124416338757E-2</v>
      </c>
      <c r="I60" s="76">
        <v>36270247.969999999</v>
      </c>
      <c r="J60" s="68">
        <v>-1060550.52</v>
      </c>
      <c r="K60" s="67">
        <v>33539652.820000004</v>
      </c>
      <c r="L60" s="67">
        <f t="shared" si="13"/>
        <v>68749350.269999996</v>
      </c>
      <c r="M60" s="67">
        <v>0</v>
      </c>
      <c r="N60" s="67">
        <v>0</v>
      </c>
      <c r="O60" s="67">
        <v>0</v>
      </c>
      <c r="P60" s="67">
        <f t="shared" si="14"/>
        <v>35209697.449999996</v>
      </c>
      <c r="Q60" s="67">
        <f t="shared" si="15"/>
        <v>33539652.820000004</v>
      </c>
      <c r="R60" s="67">
        <f t="shared" si="16"/>
        <v>68749350.269999996</v>
      </c>
      <c r="S60" s="15">
        <f t="shared" si="22"/>
        <v>4.3767576920938918E-2</v>
      </c>
      <c r="T60" s="68">
        <v>14229726.000000004</v>
      </c>
      <c r="U60" s="67">
        <f t="shared" si="17"/>
        <v>13902442.302000003</v>
      </c>
      <c r="V60" s="67">
        <v>18882170.70999999</v>
      </c>
      <c r="W60" s="67">
        <f t="shared" si="18"/>
        <v>13568727.872205993</v>
      </c>
      <c r="X60" s="67">
        <f t="shared" si="19"/>
        <v>27471170.174205996</v>
      </c>
      <c r="Y60" s="15">
        <f t="shared" si="23"/>
        <v>4.8518072059368832E-2</v>
      </c>
      <c r="Z60" s="65">
        <v>446500</v>
      </c>
      <c r="AA60" s="50">
        <f t="shared" si="24"/>
        <v>1.4925373134328358E-2</v>
      </c>
      <c r="AB60" s="65">
        <v>125631217.89999999</v>
      </c>
      <c r="AC60" s="50">
        <f t="shared" si="25"/>
        <v>7.3427803836473529E-2</v>
      </c>
      <c r="AD60" s="68">
        <f t="shared" si="26"/>
        <v>96667020.444205999</v>
      </c>
      <c r="AE60" s="42">
        <f t="shared" si="27"/>
        <v>4.4610680946269472E-2</v>
      </c>
      <c r="AF60" s="15">
        <f t="shared" si="28"/>
        <v>0.1256816632780921</v>
      </c>
      <c r="AG60" s="68">
        <f t="shared" si="29"/>
        <v>222298238.34420598</v>
      </c>
      <c r="AH60" s="42">
        <f t="shared" si="30"/>
        <v>5.7325097300111684E-2</v>
      </c>
      <c r="AI60" s="46">
        <f t="shared" si="31"/>
        <v>0.25047741512426769</v>
      </c>
    </row>
    <row r="61" spans="1:35" x14ac:dyDescent="0.2">
      <c r="A61" s="6" t="s">
        <v>14</v>
      </c>
      <c r="B61" s="65">
        <v>30526689462.739994</v>
      </c>
      <c r="C61" s="66">
        <v>6631636225.3600006</v>
      </c>
      <c r="D61" s="65">
        <v>399279514.51999998</v>
      </c>
      <c r="E61" s="67">
        <v>54706628.329999998</v>
      </c>
      <c r="F61" s="67">
        <f t="shared" si="20"/>
        <v>3956703.4439468789</v>
      </c>
      <c r="G61" s="67">
        <f t="shared" si="12"/>
        <v>457942846.29394686</v>
      </c>
      <c r="H61" s="15">
        <f t="shared" si="21"/>
        <v>2.454791636052997E-2</v>
      </c>
      <c r="I61" s="76">
        <v>25316481.870000001</v>
      </c>
      <c r="J61" s="68">
        <v>0</v>
      </c>
      <c r="K61" s="67">
        <v>10959678.229999999</v>
      </c>
      <c r="L61" s="67">
        <f t="shared" si="13"/>
        <v>36276160.100000001</v>
      </c>
      <c r="M61" s="67">
        <v>0</v>
      </c>
      <c r="N61" s="67">
        <v>0</v>
      </c>
      <c r="O61" s="67">
        <v>0</v>
      </c>
      <c r="P61" s="67">
        <f t="shared" si="14"/>
        <v>25316481.870000001</v>
      </c>
      <c r="Q61" s="67">
        <f t="shared" si="15"/>
        <v>10959678.229999999</v>
      </c>
      <c r="R61" s="67">
        <f t="shared" si="16"/>
        <v>36276160.100000001</v>
      </c>
      <c r="S61" s="15">
        <f t="shared" si="22"/>
        <v>2.3094321929408475E-2</v>
      </c>
      <c r="T61" s="68">
        <v>10864402.869999999</v>
      </c>
      <c r="U61" s="67">
        <f t="shared" si="17"/>
        <v>10614521.60399</v>
      </c>
      <c r="V61" s="67">
        <v>6537766.6200000029</v>
      </c>
      <c r="W61" s="67">
        <f t="shared" si="18"/>
        <v>4698039.0931320023</v>
      </c>
      <c r="X61" s="67">
        <f t="shared" si="19"/>
        <v>15312560.697122002</v>
      </c>
      <c r="Y61" s="15">
        <f t="shared" si="23"/>
        <v>2.7044203745423361E-2</v>
      </c>
      <c r="Z61" s="65">
        <v>446500</v>
      </c>
      <c r="AA61" s="50">
        <f t="shared" si="24"/>
        <v>1.4925373134328358E-2</v>
      </c>
      <c r="AB61" s="65">
        <v>64007271.650000006</v>
      </c>
      <c r="AC61" s="50">
        <f t="shared" si="25"/>
        <v>3.7410394210817197E-2</v>
      </c>
      <c r="AD61" s="68">
        <f t="shared" si="26"/>
        <v>52035220.797122002</v>
      </c>
      <c r="AE61" s="42">
        <f t="shared" si="27"/>
        <v>2.4013635904800771E-2</v>
      </c>
      <c r="AF61" s="15">
        <f t="shared" si="28"/>
        <v>0.13032279118971818</v>
      </c>
      <c r="AG61" s="68">
        <f t="shared" si="29"/>
        <v>116042492.44712201</v>
      </c>
      <c r="AH61" s="42">
        <f t="shared" si="30"/>
        <v>2.9924425942497022E-2</v>
      </c>
      <c r="AI61" s="46">
        <f t="shared" si="31"/>
        <v>0.25339950910082787</v>
      </c>
    </row>
    <row r="62" spans="1:35" x14ac:dyDescent="0.2">
      <c r="A62" s="6" t="s">
        <v>36</v>
      </c>
      <c r="B62" s="65">
        <v>1236935047.2700002</v>
      </c>
      <c r="C62" s="66">
        <v>513818049.98999989</v>
      </c>
      <c r="D62" s="65">
        <v>31404062.949999996</v>
      </c>
      <c r="E62" s="67">
        <v>4360786.8200000012</v>
      </c>
      <c r="F62" s="67">
        <f t="shared" si="20"/>
        <v>315397.6173587403</v>
      </c>
      <c r="G62" s="67">
        <f t="shared" si="12"/>
        <v>36080247.387358733</v>
      </c>
      <c r="H62" s="15">
        <f t="shared" si="21"/>
        <v>1.9340730012487135E-3</v>
      </c>
      <c r="I62" s="76">
        <v>2337762.7900000005</v>
      </c>
      <c r="J62" s="68">
        <v>0</v>
      </c>
      <c r="K62" s="67">
        <v>520931.99</v>
      </c>
      <c r="L62" s="67">
        <f t="shared" si="13"/>
        <v>2858694.7800000003</v>
      </c>
      <c r="M62" s="67">
        <v>0</v>
      </c>
      <c r="N62" s="67">
        <v>0</v>
      </c>
      <c r="O62" s="67">
        <v>409067.55000000005</v>
      </c>
      <c r="P62" s="67">
        <f t="shared" si="14"/>
        <v>2746830.3400000008</v>
      </c>
      <c r="Q62" s="67">
        <f t="shared" si="15"/>
        <v>520931.99</v>
      </c>
      <c r="R62" s="67">
        <f t="shared" si="16"/>
        <v>3267762.330000001</v>
      </c>
      <c r="S62" s="15">
        <f t="shared" si="22"/>
        <v>2.0803402297756963E-3</v>
      </c>
      <c r="T62" s="68">
        <v>1382536.9700000002</v>
      </c>
      <c r="U62" s="67">
        <f t="shared" si="17"/>
        <v>1350738.6196900001</v>
      </c>
      <c r="V62" s="67">
        <v>550559.09999999974</v>
      </c>
      <c r="W62" s="67">
        <f t="shared" si="18"/>
        <v>395631.7692599998</v>
      </c>
      <c r="X62" s="67">
        <f t="shared" si="19"/>
        <v>1746370.3889499998</v>
      </c>
      <c r="Y62" s="15">
        <f t="shared" si="23"/>
        <v>3.0843434712141105E-3</v>
      </c>
      <c r="Z62" s="65">
        <v>446500</v>
      </c>
      <c r="AA62" s="50">
        <f t="shared" si="24"/>
        <v>1.4925373134328358E-2</v>
      </c>
      <c r="AB62" s="65">
        <v>5455436.709999999</v>
      </c>
      <c r="AC62" s="50">
        <f t="shared" si="25"/>
        <v>3.1885445614563005E-3</v>
      </c>
      <c r="AD62" s="68">
        <f t="shared" si="26"/>
        <v>5460632.7189500006</v>
      </c>
      <c r="AE62" s="42">
        <f t="shared" si="27"/>
        <v>2.5200170944592246E-3</v>
      </c>
      <c r="AF62" s="15">
        <f t="shared" si="28"/>
        <v>0.17388300130604603</v>
      </c>
      <c r="AG62" s="68">
        <f t="shared" si="29"/>
        <v>10916069.428950001</v>
      </c>
      <c r="AH62" s="42">
        <f t="shared" si="30"/>
        <v>2.8149784128311487E-3</v>
      </c>
      <c r="AI62" s="46">
        <f t="shared" si="31"/>
        <v>0.302549738968104</v>
      </c>
    </row>
    <row r="63" spans="1:35" x14ac:dyDescent="0.2">
      <c r="A63" s="71" t="s">
        <v>116</v>
      </c>
      <c r="B63" s="65">
        <v>5031177912.1200008</v>
      </c>
      <c r="C63" s="66">
        <v>2415407483.3600001</v>
      </c>
      <c r="D63" s="65">
        <v>147353787.94000003</v>
      </c>
      <c r="E63" s="67">
        <v>1019166.5100000002</v>
      </c>
      <c r="F63" s="67">
        <f t="shared" si="20"/>
        <v>73712.085046574866</v>
      </c>
      <c r="G63" s="67">
        <f t="shared" si="12"/>
        <v>148446666.53504661</v>
      </c>
      <c r="H63" s="15">
        <f t="shared" si="21"/>
        <v>7.957447929567046E-3</v>
      </c>
      <c r="I63" s="76">
        <v>12023400.509999998</v>
      </c>
      <c r="J63" s="68">
        <v>-62670.960000000079</v>
      </c>
      <c r="K63" s="67">
        <v>1321375.8900000001</v>
      </c>
      <c r="L63" s="67">
        <f t="shared" si="13"/>
        <v>13282105.439999998</v>
      </c>
      <c r="M63" s="67">
        <v>0</v>
      </c>
      <c r="N63" s="67">
        <v>0</v>
      </c>
      <c r="O63" s="67">
        <v>0</v>
      </c>
      <c r="P63" s="67">
        <f t="shared" si="14"/>
        <v>11960729.549999997</v>
      </c>
      <c r="Q63" s="67">
        <f t="shared" si="15"/>
        <v>1321375.8900000001</v>
      </c>
      <c r="R63" s="67">
        <f t="shared" si="16"/>
        <v>13282105.439999998</v>
      </c>
      <c r="S63" s="15">
        <f t="shared" si="22"/>
        <v>8.4557245884386619E-3</v>
      </c>
      <c r="T63" s="68">
        <v>4221699.8599999994</v>
      </c>
      <c r="U63" s="67">
        <f t="shared" si="17"/>
        <v>4124600.7632199991</v>
      </c>
      <c r="V63" s="67">
        <v>717268.86</v>
      </c>
      <c r="W63" s="67">
        <f t="shared" si="18"/>
        <v>515429.40279600001</v>
      </c>
      <c r="X63" s="67">
        <f t="shared" si="19"/>
        <v>4640030.1660159994</v>
      </c>
      <c r="Y63" s="15">
        <f t="shared" si="23"/>
        <v>8.1949664511848999E-3</v>
      </c>
      <c r="Z63" s="65">
        <v>446500</v>
      </c>
      <c r="AA63" s="50">
        <f t="shared" si="24"/>
        <v>1.4925373134328358E-2</v>
      </c>
      <c r="AB63" s="65">
        <v>0</v>
      </c>
      <c r="AC63" s="50">
        <f t="shared" si="25"/>
        <v>0</v>
      </c>
      <c r="AD63" s="68">
        <f t="shared" si="26"/>
        <v>18368635.606015995</v>
      </c>
      <c r="AE63" s="42">
        <f t="shared" si="27"/>
        <v>8.4769070017134268E-3</v>
      </c>
      <c r="AF63" s="15">
        <f t="shared" si="28"/>
        <v>0.12465669096674592</v>
      </c>
      <c r="AG63" s="68">
        <f t="shared" si="29"/>
        <v>18368635.606015995</v>
      </c>
      <c r="AH63" s="42">
        <f t="shared" si="30"/>
        <v>4.7368068736321949E-3</v>
      </c>
      <c r="AI63" s="46">
        <f t="shared" si="31"/>
        <v>0.12373895645328865</v>
      </c>
    </row>
    <row r="64" spans="1:35" x14ac:dyDescent="0.2">
      <c r="A64" s="71" t="s">
        <v>117</v>
      </c>
      <c r="B64" s="65">
        <v>7132974221.2699995</v>
      </c>
      <c r="C64" s="66">
        <v>2313019686.0799999</v>
      </c>
      <c r="D64" s="65">
        <v>141111987.12000003</v>
      </c>
      <c r="E64" s="67">
        <v>10401722.109999999</v>
      </c>
      <c r="F64" s="67">
        <f t="shared" si="20"/>
        <v>752313.40245192894</v>
      </c>
      <c r="G64" s="67">
        <f t="shared" si="12"/>
        <v>152266022.63245195</v>
      </c>
      <c r="H64" s="15">
        <f t="shared" si="21"/>
        <v>8.1621835964498183E-3</v>
      </c>
      <c r="I64" s="76">
        <v>6559068.3100000005</v>
      </c>
      <c r="J64" s="68">
        <v>0</v>
      </c>
      <c r="K64" s="67">
        <v>6473554.3500000006</v>
      </c>
      <c r="L64" s="67">
        <f t="shared" si="13"/>
        <v>13032622.66</v>
      </c>
      <c r="M64" s="67">
        <v>0</v>
      </c>
      <c r="N64" s="67">
        <v>0</v>
      </c>
      <c r="O64" s="67">
        <v>0</v>
      </c>
      <c r="P64" s="67">
        <f t="shared" si="14"/>
        <v>6559068.3100000005</v>
      </c>
      <c r="Q64" s="67">
        <f t="shared" si="15"/>
        <v>6473554.3500000006</v>
      </c>
      <c r="R64" s="67">
        <f t="shared" si="16"/>
        <v>13032622.66</v>
      </c>
      <c r="S64" s="15">
        <f t="shared" si="22"/>
        <v>8.2968975344924617E-3</v>
      </c>
      <c r="T64" s="68">
        <v>3562797.4399999995</v>
      </c>
      <c r="U64" s="67">
        <f t="shared" si="17"/>
        <v>3480853.0988799995</v>
      </c>
      <c r="V64" s="67">
        <v>3767501.1400000015</v>
      </c>
      <c r="W64" s="67">
        <f t="shared" si="18"/>
        <v>2707326.3192040012</v>
      </c>
      <c r="X64" s="67">
        <f t="shared" si="19"/>
        <v>6188179.4180840012</v>
      </c>
      <c r="Y64" s="15">
        <f t="shared" si="23"/>
        <v>1.0929222636639303E-2</v>
      </c>
      <c r="Z64" s="65">
        <v>446500</v>
      </c>
      <c r="AA64" s="50">
        <f t="shared" si="24"/>
        <v>1.4925373134328358E-2</v>
      </c>
      <c r="AB64" s="65">
        <v>12598415.9</v>
      </c>
      <c r="AC64" s="50">
        <f t="shared" si="25"/>
        <v>7.363408767491612E-3</v>
      </c>
      <c r="AD64" s="68">
        <f t="shared" si="26"/>
        <v>19667302.078083999</v>
      </c>
      <c r="AE64" s="42">
        <f t="shared" si="27"/>
        <v>9.0762261425623107E-3</v>
      </c>
      <c r="AF64" s="15">
        <f t="shared" si="28"/>
        <v>0.13937371643246119</v>
      </c>
      <c r="AG64" s="68">
        <f t="shared" si="29"/>
        <v>32265717.978083998</v>
      </c>
      <c r="AH64" s="42">
        <f t="shared" si="30"/>
        <v>8.3205131823296669E-3</v>
      </c>
      <c r="AI64" s="46">
        <f t="shared" si="31"/>
        <v>0.21190359753448576</v>
      </c>
    </row>
    <row r="65" spans="1:35" x14ac:dyDescent="0.2">
      <c r="A65" s="6" t="s">
        <v>32</v>
      </c>
      <c r="B65" s="65">
        <v>2792022269.5299997</v>
      </c>
      <c r="C65" s="66">
        <v>1052060839.2299998</v>
      </c>
      <c r="D65" s="65">
        <v>67241976.020000011</v>
      </c>
      <c r="E65" s="67">
        <v>5348466.49</v>
      </c>
      <c r="F65" s="67">
        <f t="shared" si="20"/>
        <v>386832.38991009985</v>
      </c>
      <c r="G65" s="67">
        <f t="shared" si="12"/>
        <v>72977274.899910107</v>
      </c>
      <c r="H65" s="15">
        <f t="shared" si="21"/>
        <v>3.9119293050654995E-3</v>
      </c>
      <c r="I65" s="76">
        <v>5694313.0899999989</v>
      </c>
      <c r="J65" s="68">
        <v>0</v>
      </c>
      <c r="K65" s="67">
        <v>596232.28000000026</v>
      </c>
      <c r="L65" s="67">
        <f t="shared" si="13"/>
        <v>6290545.3699999992</v>
      </c>
      <c r="M65" s="67">
        <v>0</v>
      </c>
      <c r="N65" s="67">
        <v>0</v>
      </c>
      <c r="O65" s="67">
        <v>0</v>
      </c>
      <c r="P65" s="67">
        <f t="shared" si="14"/>
        <v>5694313.0899999989</v>
      </c>
      <c r="Q65" s="67">
        <f t="shared" si="15"/>
        <v>596232.28000000026</v>
      </c>
      <c r="R65" s="67">
        <f t="shared" si="16"/>
        <v>6290545.3699999992</v>
      </c>
      <c r="S65" s="15">
        <f t="shared" si="22"/>
        <v>4.0047204413548145E-3</v>
      </c>
      <c r="T65" s="68">
        <v>2980957.5300000003</v>
      </c>
      <c r="U65" s="67">
        <f t="shared" si="17"/>
        <v>2912395.5068100002</v>
      </c>
      <c r="V65" s="67">
        <v>508530.86000000051</v>
      </c>
      <c r="W65" s="67">
        <f t="shared" si="18"/>
        <v>365430.27599600039</v>
      </c>
      <c r="X65" s="67">
        <f t="shared" si="19"/>
        <v>3277825.7828060007</v>
      </c>
      <c r="Y65" s="15">
        <f t="shared" si="23"/>
        <v>5.7891158811124496E-3</v>
      </c>
      <c r="Z65" s="65">
        <v>446500</v>
      </c>
      <c r="AA65" s="50">
        <f t="shared" si="24"/>
        <v>1.4925373134328358E-2</v>
      </c>
      <c r="AB65" s="65">
        <v>6458233.5100000007</v>
      </c>
      <c r="AC65" s="50">
        <f t="shared" si="25"/>
        <v>3.7746502121780352E-3</v>
      </c>
      <c r="AD65" s="68">
        <f t="shared" si="26"/>
        <v>10014871.152805999</v>
      </c>
      <c r="AE65" s="42">
        <f t="shared" si="27"/>
        <v>4.6217439997924825E-3</v>
      </c>
      <c r="AF65" s="15">
        <f t="shared" si="28"/>
        <v>0.14893778775667213</v>
      </c>
      <c r="AG65" s="68">
        <f t="shared" si="29"/>
        <v>16473104.662806001</v>
      </c>
      <c r="AH65" s="42">
        <f t="shared" si="30"/>
        <v>4.2479973510545386E-3</v>
      </c>
      <c r="AI65" s="46">
        <f t="shared" si="31"/>
        <v>0.22572923811418302</v>
      </c>
    </row>
    <row r="66" spans="1:35" x14ac:dyDescent="0.2">
      <c r="A66" s="6" t="s">
        <v>7</v>
      </c>
      <c r="B66" s="65">
        <v>11502879381.75</v>
      </c>
      <c r="C66" s="66">
        <v>5757465199.0199995</v>
      </c>
      <c r="D66" s="65">
        <v>351714584.30000001</v>
      </c>
      <c r="E66" s="67">
        <v>49176278.200000003</v>
      </c>
      <c r="F66" s="67">
        <f t="shared" si="20"/>
        <v>3556716.165008625</v>
      </c>
      <c r="G66" s="67">
        <f t="shared" si="12"/>
        <v>404447578.6650086</v>
      </c>
      <c r="H66" s="15">
        <f t="shared" si="21"/>
        <v>2.1680315379169906E-2</v>
      </c>
      <c r="I66" s="76">
        <v>22662512.509999998</v>
      </c>
      <c r="J66" s="68">
        <v>0</v>
      </c>
      <c r="K66" s="67">
        <v>9072481.3000000007</v>
      </c>
      <c r="L66" s="67">
        <f t="shared" si="13"/>
        <v>31734993.809999999</v>
      </c>
      <c r="M66" s="67">
        <v>0</v>
      </c>
      <c r="N66" s="67">
        <v>0</v>
      </c>
      <c r="O66" s="67">
        <v>0</v>
      </c>
      <c r="P66" s="67">
        <f t="shared" si="14"/>
        <v>22662512.509999998</v>
      </c>
      <c r="Q66" s="67">
        <f t="shared" si="15"/>
        <v>9072481.3000000007</v>
      </c>
      <c r="R66" s="67">
        <f t="shared" si="16"/>
        <v>31734993.809999999</v>
      </c>
      <c r="S66" s="15">
        <f t="shared" si="22"/>
        <v>2.0203300499710971E-2</v>
      </c>
      <c r="T66" s="68">
        <v>7715452.3100000005</v>
      </c>
      <c r="U66" s="67">
        <f t="shared" si="17"/>
        <v>7537996.9068700001</v>
      </c>
      <c r="V66" s="67">
        <v>3478318.5999999992</v>
      </c>
      <c r="W66" s="67">
        <f t="shared" si="18"/>
        <v>2499519.7459599995</v>
      </c>
      <c r="X66" s="67">
        <f t="shared" si="19"/>
        <v>10037516.652829999</v>
      </c>
      <c r="Y66" s="15">
        <f t="shared" si="23"/>
        <v>1.7727710657057819E-2</v>
      </c>
      <c r="Z66" s="65">
        <v>446500</v>
      </c>
      <c r="AA66" s="50">
        <f t="shared" si="24"/>
        <v>1.4925373134328358E-2</v>
      </c>
      <c r="AB66" s="65">
        <v>55442128.830000006</v>
      </c>
      <c r="AC66" s="50">
        <f t="shared" si="25"/>
        <v>3.2404316602631086E-2</v>
      </c>
      <c r="AD66" s="68">
        <f t="shared" si="26"/>
        <v>42219010.46283</v>
      </c>
      <c r="AE66" s="42">
        <f t="shared" si="27"/>
        <v>1.9483571511460705E-2</v>
      </c>
      <c r="AF66" s="15">
        <f t="shared" si="28"/>
        <v>0.12003770201015801</v>
      </c>
      <c r="AG66" s="68">
        <f t="shared" si="29"/>
        <v>97661139.292830005</v>
      </c>
      <c r="AH66" s="42">
        <f t="shared" si="30"/>
        <v>2.5184339534587943E-2</v>
      </c>
      <c r="AI66" s="46">
        <f t="shared" si="31"/>
        <v>0.24146797865668446</v>
      </c>
    </row>
    <row r="67" spans="1:35" x14ac:dyDescent="0.2">
      <c r="A67" s="6" t="s">
        <v>6</v>
      </c>
      <c r="B67" s="65">
        <v>12969501220.880001</v>
      </c>
      <c r="C67" s="66">
        <v>5755151939.6900005</v>
      </c>
      <c r="D67" s="65">
        <v>350080717.03000003</v>
      </c>
      <c r="E67" s="67">
        <v>31066938.119999997</v>
      </c>
      <c r="F67" s="67">
        <f t="shared" si="20"/>
        <v>2246942.7344488762</v>
      </c>
      <c r="G67" s="67">
        <f t="shared" si="12"/>
        <v>383394597.88444889</v>
      </c>
      <c r="H67" s="15">
        <f t="shared" si="21"/>
        <v>2.0551775397546754E-2</v>
      </c>
      <c r="I67" s="76">
        <v>19971600.119999997</v>
      </c>
      <c r="J67" s="68">
        <v>0</v>
      </c>
      <c r="K67" s="67">
        <v>12289675.4</v>
      </c>
      <c r="L67" s="67">
        <f t="shared" si="13"/>
        <v>32261275.519999996</v>
      </c>
      <c r="M67" s="67">
        <v>0</v>
      </c>
      <c r="N67" s="67">
        <v>0</v>
      </c>
      <c r="O67" s="67">
        <v>0</v>
      </c>
      <c r="P67" s="67">
        <f t="shared" si="14"/>
        <v>19971600.119999997</v>
      </c>
      <c r="Q67" s="67">
        <f t="shared" si="15"/>
        <v>12289675.4</v>
      </c>
      <c r="R67" s="67">
        <f t="shared" si="16"/>
        <v>32261275.519999996</v>
      </c>
      <c r="S67" s="15">
        <f t="shared" si="22"/>
        <v>2.0538344760261014E-2</v>
      </c>
      <c r="T67" s="68">
        <v>7550971.3900000015</v>
      </c>
      <c r="U67" s="67">
        <f t="shared" si="17"/>
        <v>7377299.0480300011</v>
      </c>
      <c r="V67" s="67">
        <v>5617104.8000000007</v>
      </c>
      <c r="W67" s="67">
        <f t="shared" si="18"/>
        <v>4036451.5092800008</v>
      </c>
      <c r="X67" s="67">
        <f t="shared" si="19"/>
        <v>11413750.557310002</v>
      </c>
      <c r="Y67" s="15">
        <f t="shared" si="23"/>
        <v>2.0158339397103372E-2</v>
      </c>
      <c r="Z67" s="65">
        <v>446500</v>
      </c>
      <c r="AA67" s="50">
        <f t="shared" si="24"/>
        <v>1.4925373134328358E-2</v>
      </c>
      <c r="AB67" s="65">
        <v>37683463.130000003</v>
      </c>
      <c r="AC67" s="50">
        <f t="shared" si="25"/>
        <v>2.20248914628139E-2</v>
      </c>
      <c r="AD67" s="68">
        <f t="shared" si="26"/>
        <v>44121526.077309996</v>
      </c>
      <c r="AE67" s="42">
        <f t="shared" si="27"/>
        <v>2.0361559854153541E-2</v>
      </c>
      <c r="AF67" s="15">
        <f t="shared" si="28"/>
        <v>0.12603243746649725</v>
      </c>
      <c r="AG67" s="68">
        <f t="shared" si="29"/>
        <v>81804989.207309991</v>
      </c>
      <c r="AH67" s="42">
        <f t="shared" si="30"/>
        <v>2.1095439176096641E-2</v>
      </c>
      <c r="AI67" s="46">
        <f t="shared" si="31"/>
        <v>0.21337021872166587</v>
      </c>
    </row>
    <row r="68" spans="1:35" x14ac:dyDescent="0.2">
      <c r="A68" s="6" t="s">
        <v>41</v>
      </c>
      <c r="B68" s="65">
        <v>1965121127.3499999</v>
      </c>
      <c r="C68" s="66">
        <v>917392320.76999998</v>
      </c>
      <c r="D68" s="65">
        <v>56394755.920000002</v>
      </c>
      <c r="E68" s="67">
        <v>7977183.0499999998</v>
      </c>
      <c r="F68" s="67">
        <f t="shared" si="20"/>
        <v>576956.55189228628</v>
      </c>
      <c r="G68" s="67">
        <f t="shared" si="12"/>
        <v>64948895.521892287</v>
      </c>
      <c r="H68" s="15">
        <f t="shared" si="21"/>
        <v>3.4815699554717242E-3</v>
      </c>
      <c r="I68" s="76">
        <v>4415383.4800000004</v>
      </c>
      <c r="J68" s="68">
        <v>0</v>
      </c>
      <c r="K68" s="67">
        <v>609036.33999999973</v>
      </c>
      <c r="L68" s="67">
        <f t="shared" si="13"/>
        <v>5024419.82</v>
      </c>
      <c r="M68" s="67">
        <v>0</v>
      </c>
      <c r="N68" s="67">
        <v>90518.98</v>
      </c>
      <c r="O68" s="67">
        <v>0</v>
      </c>
      <c r="P68" s="67">
        <f t="shared" si="14"/>
        <v>4505902.4600000009</v>
      </c>
      <c r="Q68" s="67">
        <f t="shared" si="15"/>
        <v>609036.33999999973</v>
      </c>
      <c r="R68" s="67">
        <f t="shared" si="16"/>
        <v>5114938.8000000007</v>
      </c>
      <c r="S68" s="15">
        <f t="shared" si="22"/>
        <v>3.2562995358602544E-3</v>
      </c>
      <c r="T68" s="68">
        <v>1750655.5699999996</v>
      </c>
      <c r="U68" s="67">
        <f t="shared" si="17"/>
        <v>1710390.4918899995</v>
      </c>
      <c r="V68" s="67">
        <v>380901.77999999985</v>
      </c>
      <c r="W68" s="67">
        <f t="shared" si="18"/>
        <v>273716.01910799992</v>
      </c>
      <c r="X68" s="67">
        <f t="shared" si="19"/>
        <v>1984106.5109979995</v>
      </c>
      <c r="Y68" s="15">
        <f t="shared" si="23"/>
        <v>3.5042199536316687E-3</v>
      </c>
      <c r="Z68" s="65">
        <v>446500</v>
      </c>
      <c r="AA68" s="50">
        <f t="shared" si="24"/>
        <v>1.4925373134328358E-2</v>
      </c>
      <c r="AB68" s="65">
        <v>9221922.3800000008</v>
      </c>
      <c r="AC68" s="50">
        <f t="shared" si="25"/>
        <v>5.3899462158587029E-3</v>
      </c>
      <c r="AD68" s="68">
        <f t="shared" si="26"/>
        <v>7545545.3109980002</v>
      </c>
      <c r="AE68" s="42">
        <f t="shared" si="27"/>
        <v>3.4821794743206775E-3</v>
      </c>
      <c r="AF68" s="15">
        <f t="shared" si="28"/>
        <v>0.13379870500196678</v>
      </c>
      <c r="AG68" s="68">
        <f t="shared" si="29"/>
        <v>16767467.690998001</v>
      </c>
      <c r="AH68" s="42">
        <f t="shared" si="30"/>
        <v>4.3239061362898654E-3</v>
      </c>
      <c r="AI68" s="46">
        <f t="shared" si="31"/>
        <v>0.25816401581988718</v>
      </c>
    </row>
    <row r="69" spans="1:35" x14ac:dyDescent="0.2">
      <c r="A69" s="6" t="s">
        <v>44</v>
      </c>
      <c r="B69" s="65">
        <v>981938609.38000023</v>
      </c>
      <c r="C69" s="66">
        <v>269835741.94</v>
      </c>
      <c r="D69" s="65">
        <v>16466406.82</v>
      </c>
      <c r="E69" s="67">
        <v>2509164.5000000005</v>
      </c>
      <c r="F69" s="67">
        <f t="shared" si="20"/>
        <v>181477.45751559918</v>
      </c>
      <c r="G69" s="67">
        <f t="shared" si="12"/>
        <v>19157048.777515598</v>
      </c>
      <c r="H69" s="15">
        <f t="shared" si="21"/>
        <v>1.026909001659978E-3</v>
      </c>
      <c r="I69" s="76">
        <v>1241364.9400000002</v>
      </c>
      <c r="J69" s="68">
        <v>-51180.69</v>
      </c>
      <c r="K69" s="67">
        <v>245365.21000000002</v>
      </c>
      <c r="L69" s="67">
        <f t="shared" si="13"/>
        <v>1435549.4600000002</v>
      </c>
      <c r="M69" s="67">
        <v>1006743.5299999999</v>
      </c>
      <c r="N69" s="67">
        <v>0</v>
      </c>
      <c r="O69" s="67">
        <v>620052.26</v>
      </c>
      <c r="P69" s="67">
        <f t="shared" si="14"/>
        <v>2816980.04</v>
      </c>
      <c r="Q69" s="67">
        <f t="shared" si="15"/>
        <v>245365.21000000002</v>
      </c>
      <c r="R69" s="67">
        <f t="shared" si="16"/>
        <v>3062345.25</v>
      </c>
      <c r="S69" s="15">
        <f t="shared" si="22"/>
        <v>1.9495665160683552E-3</v>
      </c>
      <c r="T69" s="68">
        <v>768245.98</v>
      </c>
      <c r="U69" s="67">
        <f t="shared" si="17"/>
        <v>750576.32245999994</v>
      </c>
      <c r="V69" s="67">
        <v>316201.15999999986</v>
      </c>
      <c r="W69" s="67">
        <f t="shared" si="18"/>
        <v>227222.1535759999</v>
      </c>
      <c r="X69" s="67">
        <f t="shared" si="19"/>
        <v>977798.47603599983</v>
      </c>
      <c r="Y69" s="15">
        <f t="shared" si="23"/>
        <v>1.7269339681933247E-3</v>
      </c>
      <c r="Z69" s="65">
        <v>446500</v>
      </c>
      <c r="AA69" s="50">
        <f t="shared" si="24"/>
        <v>1.4925373134328358E-2</v>
      </c>
      <c r="AB69" s="65">
        <v>3069078.8499999996</v>
      </c>
      <c r="AC69" s="50">
        <f t="shared" si="25"/>
        <v>1.7937875913600432E-3</v>
      </c>
      <c r="AD69" s="68">
        <f t="shared" si="26"/>
        <v>4486643.7260360001</v>
      </c>
      <c r="AE69" s="42">
        <f t="shared" si="27"/>
        <v>2.0705327511081916E-3</v>
      </c>
      <c r="AF69" s="15">
        <f t="shared" si="28"/>
        <v>0.27247254213266181</v>
      </c>
      <c r="AG69" s="68">
        <f t="shared" si="29"/>
        <v>7555722.5760359997</v>
      </c>
      <c r="AH69" s="42">
        <f t="shared" si="30"/>
        <v>1.9484298889191059E-3</v>
      </c>
      <c r="AI69" s="46">
        <f t="shared" si="31"/>
        <v>0.39440952851276667</v>
      </c>
    </row>
    <row r="70" spans="1:35" x14ac:dyDescent="0.2">
      <c r="A70" s="6" t="s">
        <v>52</v>
      </c>
      <c r="B70" s="65">
        <v>574613433.62</v>
      </c>
      <c r="C70" s="66">
        <v>205492568.86000004</v>
      </c>
      <c r="D70" s="65">
        <v>13049887.85</v>
      </c>
      <c r="E70" s="67">
        <v>1705079.5099999998</v>
      </c>
      <c r="F70" s="67">
        <f t="shared" si="20"/>
        <v>123321.32641632047</v>
      </c>
      <c r="G70" s="67">
        <f t="shared" si="12"/>
        <v>14878288.686416321</v>
      </c>
      <c r="H70" s="15">
        <f t="shared" si="21"/>
        <v>7.9754709396100197E-4</v>
      </c>
      <c r="I70" s="76">
        <v>833283.89000000013</v>
      </c>
      <c r="J70" s="68">
        <v>0</v>
      </c>
      <c r="K70" s="67">
        <v>334594.73</v>
      </c>
      <c r="L70" s="67">
        <f t="shared" si="13"/>
        <v>1167878.6200000001</v>
      </c>
      <c r="M70" s="67">
        <v>270913.62</v>
      </c>
      <c r="N70" s="67">
        <v>30361.309999999994</v>
      </c>
      <c r="O70" s="67">
        <v>334413.26</v>
      </c>
      <c r="P70" s="67">
        <f t="shared" si="14"/>
        <v>1468972.0800000003</v>
      </c>
      <c r="Q70" s="67">
        <f t="shared" si="15"/>
        <v>334594.73</v>
      </c>
      <c r="R70" s="67">
        <f t="shared" si="16"/>
        <v>1803566.8100000003</v>
      </c>
      <c r="S70" s="15">
        <f t="shared" si="22"/>
        <v>1.1481962924553388E-3</v>
      </c>
      <c r="T70" s="68">
        <v>363100.07999999996</v>
      </c>
      <c r="U70" s="67">
        <f t="shared" si="17"/>
        <v>354748.77815999993</v>
      </c>
      <c r="V70" s="67">
        <v>265691.99</v>
      </c>
      <c r="W70" s="67">
        <f t="shared" si="18"/>
        <v>190926.26401399999</v>
      </c>
      <c r="X70" s="67">
        <f t="shared" si="19"/>
        <v>545675.04217399994</v>
      </c>
      <c r="Y70" s="15">
        <f t="shared" si="23"/>
        <v>9.6374129129948752E-4</v>
      </c>
      <c r="Z70" s="65">
        <v>446500</v>
      </c>
      <c r="AA70" s="50">
        <f t="shared" si="24"/>
        <v>1.4925373134328358E-2</v>
      </c>
      <c r="AB70" s="65">
        <v>1998623.72</v>
      </c>
      <c r="AC70" s="50">
        <f t="shared" si="25"/>
        <v>1.1681376086944946E-3</v>
      </c>
      <c r="AD70" s="68">
        <f t="shared" si="26"/>
        <v>2795741.8521740003</v>
      </c>
      <c r="AE70" s="42">
        <f t="shared" si="27"/>
        <v>1.2902016344597308E-3</v>
      </c>
      <c r="AF70" s="15">
        <f t="shared" si="28"/>
        <v>0.21423493322772122</v>
      </c>
      <c r="AG70" s="68">
        <f t="shared" si="29"/>
        <v>4794365.5721740006</v>
      </c>
      <c r="AH70" s="42">
        <f t="shared" si="30"/>
        <v>1.2363457081995522E-3</v>
      </c>
      <c r="AI70" s="46">
        <f t="shared" si="31"/>
        <v>0.32223904732747877</v>
      </c>
    </row>
    <row r="71" spans="1:35" x14ac:dyDescent="0.2">
      <c r="A71" s="6" t="s">
        <v>58</v>
      </c>
      <c r="B71" s="65">
        <v>206825220.05000001</v>
      </c>
      <c r="C71" s="66">
        <v>44301864.439999998</v>
      </c>
      <c r="D71" s="65">
        <v>2739157.43</v>
      </c>
      <c r="E71" s="67">
        <v>390864.42</v>
      </c>
      <c r="F71" s="67">
        <f t="shared" si="20"/>
        <v>28269.601763817918</v>
      </c>
      <c r="G71" s="67">
        <f t="shared" si="12"/>
        <v>3158291.451763818</v>
      </c>
      <c r="H71" s="15">
        <f t="shared" si="21"/>
        <v>1.6929945522133985E-4</v>
      </c>
      <c r="I71" s="76">
        <v>214499.7</v>
      </c>
      <c r="J71" s="68">
        <v>-3200.3099999999977</v>
      </c>
      <c r="K71" s="67">
        <v>51948.67</v>
      </c>
      <c r="L71" s="67">
        <f t="shared" si="13"/>
        <v>263248.06</v>
      </c>
      <c r="M71" s="67">
        <v>386819.47</v>
      </c>
      <c r="N71" s="67">
        <v>47911.86</v>
      </c>
      <c r="O71" s="67">
        <v>953926.55999999982</v>
      </c>
      <c r="P71" s="67">
        <f t="shared" si="14"/>
        <v>1599957.2799999998</v>
      </c>
      <c r="Q71" s="67">
        <f t="shared" si="15"/>
        <v>51948.67</v>
      </c>
      <c r="R71" s="67">
        <f t="shared" si="16"/>
        <v>1651905.9499999997</v>
      </c>
      <c r="S71" s="15">
        <f t="shared" si="22"/>
        <v>1.0516451493554119E-3</v>
      </c>
      <c r="T71" s="68">
        <v>187683.03</v>
      </c>
      <c r="U71" s="67">
        <f t="shared" si="17"/>
        <v>183366.32030999998</v>
      </c>
      <c r="V71" s="67">
        <v>96956.560000000027</v>
      </c>
      <c r="W71" s="67">
        <f t="shared" si="18"/>
        <v>69672.984016000017</v>
      </c>
      <c r="X71" s="67">
        <f t="shared" si="19"/>
        <v>253039.30432599998</v>
      </c>
      <c r="Y71" s="15">
        <f t="shared" si="23"/>
        <v>4.4690412251418665E-4</v>
      </c>
      <c r="Z71" s="65">
        <v>446500</v>
      </c>
      <c r="AA71" s="50">
        <f t="shared" si="24"/>
        <v>1.4925373134328358E-2</v>
      </c>
      <c r="AB71" s="65">
        <v>551756.84</v>
      </c>
      <c r="AC71" s="50">
        <f t="shared" si="25"/>
        <v>3.2248587325803924E-4</v>
      </c>
      <c r="AD71" s="68">
        <f t="shared" si="26"/>
        <v>2351445.2543259999</v>
      </c>
      <c r="AE71" s="42">
        <f t="shared" si="27"/>
        <v>1.0851640354830455E-3</v>
      </c>
      <c r="AF71" s="15">
        <f t="shared" si="28"/>
        <v>0.85845568004683825</v>
      </c>
      <c r="AG71" s="68">
        <f t="shared" si="29"/>
        <v>2903202.0943259997</v>
      </c>
      <c r="AH71" s="42">
        <f t="shared" si="30"/>
        <v>7.4866244455537188E-4</v>
      </c>
      <c r="AI71" s="46">
        <f t="shared" si="31"/>
        <v>0.91923185008927599</v>
      </c>
    </row>
    <row r="72" spans="1:35" x14ac:dyDescent="0.2">
      <c r="A72" s="6" t="s">
        <v>16</v>
      </c>
      <c r="B72" s="65">
        <v>12348154019.460003</v>
      </c>
      <c r="C72" s="66">
        <v>5851600348.04</v>
      </c>
      <c r="D72" s="65">
        <v>352218273.08000004</v>
      </c>
      <c r="E72" s="67">
        <v>26367421.400000006</v>
      </c>
      <c r="F72" s="67">
        <f t="shared" si="20"/>
        <v>1907046.1888466859</v>
      </c>
      <c r="G72" s="67">
        <f t="shared" si="12"/>
        <v>380492740.66884673</v>
      </c>
      <c r="H72" s="15">
        <f t="shared" si="21"/>
        <v>2.0396222038005729E-2</v>
      </c>
      <c r="I72" s="76">
        <v>15784875.600000001</v>
      </c>
      <c r="J72" s="68">
        <v>0</v>
      </c>
      <c r="K72" s="67">
        <v>16351527.9</v>
      </c>
      <c r="L72" s="67">
        <f t="shared" si="13"/>
        <v>32136403.5</v>
      </c>
      <c r="M72" s="67">
        <v>0</v>
      </c>
      <c r="N72" s="67">
        <v>0</v>
      </c>
      <c r="O72" s="67">
        <v>0</v>
      </c>
      <c r="P72" s="67">
        <f t="shared" si="14"/>
        <v>15784875.600000001</v>
      </c>
      <c r="Q72" s="67">
        <f t="shared" si="15"/>
        <v>16351527.9</v>
      </c>
      <c r="R72" s="67">
        <f t="shared" si="16"/>
        <v>32136403.5</v>
      </c>
      <c r="S72" s="15">
        <f t="shared" si="22"/>
        <v>2.0458848070922735E-2</v>
      </c>
      <c r="T72" s="68">
        <v>6918500.4700000025</v>
      </c>
      <c r="U72" s="67">
        <f t="shared" si="17"/>
        <v>6759374.9591900026</v>
      </c>
      <c r="V72" s="67">
        <v>10051692.600000003</v>
      </c>
      <c r="W72" s="67">
        <f t="shared" si="18"/>
        <v>7223146.3023600029</v>
      </c>
      <c r="X72" s="67">
        <f t="shared" si="19"/>
        <v>13982521.261550006</v>
      </c>
      <c r="Y72" s="15">
        <f t="shared" si="23"/>
        <v>2.469516113938703E-2</v>
      </c>
      <c r="Z72" s="65">
        <v>446500</v>
      </c>
      <c r="AA72" s="50">
        <f t="shared" si="24"/>
        <v>1.4925373134328358E-2</v>
      </c>
      <c r="AB72" s="65">
        <v>30394287.229999997</v>
      </c>
      <c r="AC72" s="50">
        <f t="shared" si="25"/>
        <v>1.7764579519163222E-2</v>
      </c>
      <c r="AD72" s="68">
        <f t="shared" si="26"/>
        <v>46565424.761550009</v>
      </c>
      <c r="AE72" s="42">
        <f t="shared" si="27"/>
        <v>2.148939004863611E-2</v>
      </c>
      <c r="AF72" s="15">
        <f t="shared" si="28"/>
        <v>0.13220615828462004</v>
      </c>
      <c r="AG72" s="68">
        <f t="shared" si="29"/>
        <v>76959711.991549999</v>
      </c>
      <c r="AH72" s="42">
        <f t="shared" si="30"/>
        <v>1.984596464175787E-2</v>
      </c>
      <c r="AI72" s="46">
        <f t="shared" si="31"/>
        <v>0.20226328590728659</v>
      </c>
    </row>
    <row r="73" spans="1:35" x14ac:dyDescent="0.2">
      <c r="A73" s="6" t="s">
        <v>51</v>
      </c>
      <c r="B73" s="65">
        <v>293572091.96000004</v>
      </c>
      <c r="C73" s="66">
        <v>144844245.87</v>
      </c>
      <c r="D73" s="65">
        <v>9028917.9499999974</v>
      </c>
      <c r="E73" s="67">
        <v>1394152.0299999998</v>
      </c>
      <c r="F73" s="67">
        <f>(E73/E$76)*F$76</f>
        <v>100833.23185650494</v>
      </c>
      <c r="G73" s="67">
        <f t="shared" si="12"/>
        <v>10523903.211856501</v>
      </c>
      <c r="H73" s="15">
        <f>(G73/G$76)</f>
        <v>5.6413130573316453E-4</v>
      </c>
      <c r="I73" s="76">
        <v>840387.59000000008</v>
      </c>
      <c r="J73" s="68">
        <v>0</v>
      </c>
      <c r="K73" s="67">
        <v>22758.42</v>
      </c>
      <c r="L73" s="67">
        <f t="shared" si="13"/>
        <v>863146.01000000013</v>
      </c>
      <c r="M73" s="67">
        <v>682241.92999999993</v>
      </c>
      <c r="N73" s="67">
        <v>32622.12</v>
      </c>
      <c r="O73" s="67">
        <v>655824.51</v>
      </c>
      <c r="P73" s="67">
        <f t="shared" si="14"/>
        <v>2211076.1500000004</v>
      </c>
      <c r="Q73" s="67">
        <f t="shared" si="15"/>
        <v>22758.42</v>
      </c>
      <c r="R73" s="67">
        <f t="shared" si="16"/>
        <v>2233834.5700000003</v>
      </c>
      <c r="S73" s="15">
        <f>(R73/R$76)</f>
        <v>1.4221156416337945E-3</v>
      </c>
      <c r="T73" s="68">
        <v>556600.71</v>
      </c>
      <c r="U73" s="67">
        <f t="shared" si="17"/>
        <v>543798.8936699999</v>
      </c>
      <c r="V73" s="67">
        <v>59854.570000000036</v>
      </c>
      <c r="W73" s="67">
        <f t="shared" si="18"/>
        <v>43011.494002000029</v>
      </c>
      <c r="X73" s="67">
        <f t="shared" si="19"/>
        <v>586810.38767199998</v>
      </c>
      <c r="Y73" s="15">
        <f>(X73/X$76)</f>
        <v>1.0363922793863714E-3</v>
      </c>
      <c r="Z73" s="65">
        <v>446500</v>
      </c>
      <c r="AA73" s="50">
        <f>(Z73/Z$76)</f>
        <v>1.4925373134328358E-2</v>
      </c>
      <c r="AB73" s="65">
        <v>1825904.7599999998</v>
      </c>
      <c r="AC73" s="50">
        <f>(AB73/AB$76)</f>
        <v>1.0671883850404292E-3</v>
      </c>
      <c r="AD73" s="68">
        <f t="shared" si="26"/>
        <v>3267144.9576720004</v>
      </c>
      <c r="AE73" s="42">
        <f>(AD73/AD$76)</f>
        <v>1.5077485645276717E-3</v>
      </c>
      <c r="AF73" s="15">
        <f t="shared" si="28"/>
        <v>0.36185343313170781</v>
      </c>
      <c r="AG73" s="68">
        <f t="shared" si="29"/>
        <v>5093049.7176719997</v>
      </c>
      <c r="AH73" s="42">
        <f>(AG73/AG$76)</f>
        <v>1.3133688003761159E-3</v>
      </c>
      <c r="AI73" s="46">
        <f t="shared" si="31"/>
        <v>0.48395064218511991</v>
      </c>
    </row>
    <row r="74" spans="1:35" x14ac:dyDescent="0.2">
      <c r="A74" s="6" t="s">
        <v>43</v>
      </c>
      <c r="B74" s="65">
        <v>2063112675.0700004</v>
      </c>
      <c r="C74" s="66">
        <v>1393986285.6700001</v>
      </c>
      <c r="D74" s="65">
        <v>86086358.429999992</v>
      </c>
      <c r="E74" s="67">
        <v>13400414.319999998</v>
      </c>
      <c r="F74" s="67">
        <f>(E74/E$76)*F$76</f>
        <v>969196.36813338706</v>
      </c>
      <c r="G74" s="67">
        <f t="shared" si="12"/>
        <v>100455969.11813337</v>
      </c>
      <c r="H74" s="15">
        <f>(G74/G$76)</f>
        <v>5.3849181132202681E-3</v>
      </c>
      <c r="I74" s="76">
        <v>6586605.8600000003</v>
      </c>
      <c r="J74" s="68">
        <v>0</v>
      </c>
      <c r="K74" s="67">
        <v>949779.84999999974</v>
      </c>
      <c r="L74" s="67">
        <f t="shared" si="13"/>
        <v>7536385.71</v>
      </c>
      <c r="M74" s="67">
        <v>0</v>
      </c>
      <c r="N74" s="67">
        <v>0</v>
      </c>
      <c r="O74" s="67">
        <v>0</v>
      </c>
      <c r="P74" s="67">
        <f t="shared" si="14"/>
        <v>6586605.8600000003</v>
      </c>
      <c r="Q74" s="67">
        <f t="shared" si="15"/>
        <v>949779.84999999974</v>
      </c>
      <c r="R74" s="67">
        <f t="shared" si="16"/>
        <v>7536385.71</v>
      </c>
      <c r="S74" s="15">
        <f>(R74/R$76)</f>
        <v>4.7978539429517414E-3</v>
      </c>
      <c r="T74" s="68">
        <v>1400131.6000000003</v>
      </c>
      <c r="U74" s="67">
        <f t="shared" si="17"/>
        <v>1367928.5732000002</v>
      </c>
      <c r="V74" s="67">
        <v>351159.70999999996</v>
      </c>
      <c r="W74" s="67">
        <f t="shared" si="18"/>
        <v>252343.36760599999</v>
      </c>
      <c r="X74" s="67">
        <f t="shared" si="19"/>
        <v>1620271.9408060003</v>
      </c>
      <c r="Y74" s="15">
        <f>(X74/X$76)</f>
        <v>2.8616353173630711E-3</v>
      </c>
      <c r="Z74" s="65">
        <v>446500</v>
      </c>
      <c r="AA74" s="50">
        <f>(Z74/Z$76)</f>
        <v>1.4925373134328358E-2</v>
      </c>
      <c r="AB74" s="65">
        <v>14074452</v>
      </c>
      <c r="AC74" s="50">
        <f>(AB74/AB$76)</f>
        <v>8.2261090661755222E-3</v>
      </c>
      <c r="AD74" s="68">
        <f t="shared" si="26"/>
        <v>9603157.6508060005</v>
      </c>
      <c r="AE74" s="42">
        <f>(AD74/AD$76)</f>
        <v>4.4317431122654471E-3</v>
      </c>
      <c r="AF74" s="15">
        <f t="shared" si="28"/>
        <v>0.11155260631235417</v>
      </c>
      <c r="AG74" s="68">
        <f t="shared" si="29"/>
        <v>23677609.650806002</v>
      </c>
      <c r="AH74" s="42">
        <f>(AG74/AG$76)</f>
        <v>6.1058571006975095E-3</v>
      </c>
      <c r="AI74" s="46">
        <f t="shared" si="31"/>
        <v>0.23570137104507752</v>
      </c>
    </row>
    <row r="75" spans="1:35" x14ac:dyDescent="0.2">
      <c r="A75" s="6" t="s">
        <v>49</v>
      </c>
      <c r="B75" s="65">
        <v>432634257.43999994</v>
      </c>
      <c r="C75" s="66">
        <v>136237386.43000001</v>
      </c>
      <c r="D75" s="65">
        <v>8648605.5299999993</v>
      </c>
      <c r="E75" s="67">
        <v>1237644.0399999998</v>
      </c>
      <c r="F75" s="67">
        <f>(E75/E$76)*F$76</f>
        <v>89513.658306792742</v>
      </c>
      <c r="G75" s="67">
        <f>SUM(D75:F75)</f>
        <v>9975763.2283067908</v>
      </c>
      <c r="H75" s="15">
        <f>(G75/G$76)</f>
        <v>5.3474839347908041E-4</v>
      </c>
      <c r="I75" s="76">
        <v>639011.21</v>
      </c>
      <c r="J75" s="68">
        <v>-6018.5099999999948</v>
      </c>
      <c r="K75" s="67">
        <v>160513.57999999999</v>
      </c>
      <c r="L75" s="67">
        <f>SUM(I75:K75)</f>
        <v>793506.27999999991</v>
      </c>
      <c r="M75" s="67">
        <v>604835.08999999985</v>
      </c>
      <c r="N75" s="67">
        <v>24402.12</v>
      </c>
      <c r="O75" s="67">
        <v>663909.02999999991</v>
      </c>
      <c r="P75" s="67">
        <f>(I75+J75+M75+N75+O75)</f>
        <v>1926138.94</v>
      </c>
      <c r="Q75" s="67">
        <f>K75</f>
        <v>160513.57999999999</v>
      </c>
      <c r="R75" s="67">
        <f>SUM(P75:Q75)</f>
        <v>2086652.52</v>
      </c>
      <c r="S75" s="15">
        <f>(R75/R$76)</f>
        <v>1.3284158223706662E-3</v>
      </c>
      <c r="T75" s="68">
        <v>409838.6399999999</v>
      </c>
      <c r="U75" s="67">
        <f>(T75*0.977)</f>
        <v>400412.35127999989</v>
      </c>
      <c r="V75" s="67">
        <v>211226.12000000011</v>
      </c>
      <c r="W75" s="67">
        <f>(V75*0.7186)</f>
        <v>151787.08983200009</v>
      </c>
      <c r="X75" s="67">
        <f>(U75+W75)</f>
        <v>552199.44111200003</v>
      </c>
      <c r="Y75" s="15">
        <f>(X75/X$76)</f>
        <v>9.752643263872023E-4</v>
      </c>
      <c r="Z75" s="65">
        <v>446500</v>
      </c>
      <c r="AA75" s="50">
        <f>(Z75/Z$76)</f>
        <v>1.4925373134328358E-2</v>
      </c>
      <c r="AB75" s="65">
        <v>1560884.75</v>
      </c>
      <c r="AC75" s="50">
        <f>(AB75/AB$76)</f>
        <v>9.1229187418665489E-4</v>
      </c>
      <c r="AD75" s="68">
        <f t="shared" si="26"/>
        <v>3085351.961112</v>
      </c>
      <c r="AE75" s="42">
        <f>(AD75/AD$76)</f>
        <v>1.4238532574153014E-3</v>
      </c>
      <c r="AF75" s="15">
        <f t="shared" si="28"/>
        <v>0.35674559909220421</v>
      </c>
      <c r="AG75" s="68">
        <f t="shared" si="29"/>
        <v>4646236.711112</v>
      </c>
      <c r="AH75" s="42">
        <f>(AG75/AG$76)</f>
        <v>1.1981470187426178E-3</v>
      </c>
      <c r="AI75" s="46">
        <f t="shared" si="31"/>
        <v>0.46575250482369523</v>
      </c>
    </row>
    <row r="76" spans="1:35" x14ac:dyDescent="0.2">
      <c r="A76" s="18" t="s">
        <v>72</v>
      </c>
      <c r="B76" s="19">
        <f>SUM(B9:B75)</f>
        <v>745659186167.05981</v>
      </c>
      <c r="C76" s="51">
        <f>SUM(C9:C75)</f>
        <v>280716006434.92981</v>
      </c>
      <c r="D76" s="19">
        <f>SUM(D9:D75)</f>
        <v>16997643302.880003</v>
      </c>
      <c r="E76" s="20">
        <f>SUM(E9:E75)</f>
        <v>1545627609.0199993</v>
      </c>
      <c r="F76" s="20">
        <v>111788832</v>
      </c>
      <c r="G76" s="20">
        <f>SUM(D76:F76)</f>
        <v>18655059743.900002</v>
      </c>
      <c r="H76" s="21">
        <f>(G76/G$76)</f>
        <v>1</v>
      </c>
      <c r="I76" s="77">
        <f>SUM(I9:I75)</f>
        <v>1015604474.4300002</v>
      </c>
      <c r="J76" s="22">
        <f>SUM(J9:J75)</f>
        <v>-4009470.4099999997</v>
      </c>
      <c r="K76" s="20">
        <f>SUM(K9:K75)</f>
        <v>522093010.47999996</v>
      </c>
      <c r="L76" s="20">
        <f>SUM(I76:K76)</f>
        <v>1533688014.5000002</v>
      </c>
      <c r="M76" s="20">
        <f>SUM(M9:M75)</f>
        <v>15944600.949999999</v>
      </c>
      <c r="N76" s="20">
        <f>SUM(N9:N75)</f>
        <v>592958.00000000012</v>
      </c>
      <c r="O76" s="20">
        <f>SUM(O9:O75)</f>
        <v>16547601.799999999</v>
      </c>
      <c r="P76" s="20">
        <f>(I76+M76+N76+O76)</f>
        <v>1048689635.1800002</v>
      </c>
      <c r="Q76" s="20">
        <f>K76</f>
        <v>522093010.47999996</v>
      </c>
      <c r="R76" s="20">
        <f>SUM(P76:Q76)</f>
        <v>1570782645.6600001</v>
      </c>
      <c r="S76" s="21">
        <f>(R76/R$76)</f>
        <v>1</v>
      </c>
      <c r="T76" s="22">
        <f>SUM(T9:T75)</f>
        <v>349481906.72999996</v>
      </c>
      <c r="U76" s="20">
        <f>SUM(U9:U75)</f>
        <v>341443822.87521005</v>
      </c>
      <c r="V76" s="20">
        <f>SUM(V9:V75)</f>
        <v>312776339.91000009</v>
      </c>
      <c r="W76" s="20">
        <f>SUM(W9:W75)</f>
        <v>224761077.85932598</v>
      </c>
      <c r="X76" s="20">
        <f>(U76+W76)</f>
        <v>566204900.73453605</v>
      </c>
      <c r="Y76" s="21">
        <f>(X76/X$76)</f>
        <v>1</v>
      </c>
      <c r="Z76" s="19">
        <f>SUM(Z9:Z75)</f>
        <v>29915500</v>
      </c>
      <c r="AA76" s="52">
        <f>(Z76/Z$76)</f>
        <v>1</v>
      </c>
      <c r="AB76" s="19">
        <f>SUM(AB9:AB75)</f>
        <v>1710948868.6300006</v>
      </c>
      <c r="AC76" s="52">
        <f>(AB76/$AB76)</f>
        <v>1</v>
      </c>
      <c r="AD76" s="22">
        <f t="shared" si="26"/>
        <v>2166903046.394536</v>
      </c>
      <c r="AE76" s="43">
        <f>(AD76/AD$76)</f>
        <v>1</v>
      </c>
      <c r="AF76" s="40">
        <f t="shared" si="28"/>
        <v>0.12748255789244536</v>
      </c>
      <c r="AG76" s="22">
        <f t="shared" si="29"/>
        <v>3877851915.0245366</v>
      </c>
      <c r="AH76" s="43">
        <f>(AG76/AG$76)</f>
        <v>1</v>
      </c>
      <c r="AI76" s="23">
        <f t="shared" si="31"/>
        <v>0.2078713211461331</v>
      </c>
    </row>
    <row r="77" spans="1:35"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2"/>
    </row>
    <row r="78" spans="1:35" x14ac:dyDescent="0.2">
      <c r="A78" s="8" t="s">
        <v>96</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69" t="s">
        <v>125</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69" t="s">
        <v>126</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108</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105</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70" t="s">
        <v>118</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A1:AI1"/>
    <mergeCell ref="A2:AI2"/>
    <mergeCell ref="B3:C3"/>
    <mergeCell ref="D3:H3"/>
    <mergeCell ref="I3:S3"/>
    <mergeCell ref="B4:C4"/>
    <mergeCell ref="T3:Y3"/>
    <mergeCell ref="AD3:AI3"/>
    <mergeCell ref="AB4:AC4"/>
    <mergeCell ref="Z3:AA3"/>
    <mergeCell ref="Z4:AA4"/>
    <mergeCell ref="AB3:AC3"/>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2014-03-07T15:41:35Z</cp:lastPrinted>
  <dcterms:created xsi:type="dcterms:W3CDTF">2000-01-10T21:55:04Z</dcterms:created>
  <dcterms:modified xsi:type="dcterms:W3CDTF">2023-06-30T21:14:44Z</dcterms:modified>
</cp:coreProperties>
</file>