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CAIN.STEVE\Documents\EDR\Revenue Data\special tabulations\"/>
    </mc:Choice>
  </mc:AlternateContent>
  <bookViews>
    <workbookView xWindow="-15" yWindow="45" windowWidth="7680" windowHeight="7260" tabRatio="604"/>
  </bookViews>
  <sheets>
    <sheet name="Summary" sheetId="7" r:id="rId1"/>
    <sheet name="Data Worksheet" sheetId="4" r:id="rId2"/>
  </sheets>
  <definedNames>
    <definedName name="_xlnm.Print_Area" localSheetId="1">'Data Worksheet'!$A$1:$AH$83</definedName>
    <definedName name="_xlnm.Print_Area" localSheetId="0">Summary!$A$1:$L$81</definedName>
    <definedName name="_xlnm.Print_Titles" localSheetId="1">'Data Worksheet'!$1:$8</definedName>
    <definedName name="_xlnm.Print_Titles" localSheetId="0">Summary!$1:$7</definedName>
  </definedNames>
  <calcPr calcId="162913" fullCalcOnLoad="1"/>
</workbook>
</file>

<file path=xl/calcChain.xml><?xml version="1.0" encoding="utf-8"?>
<calcChain xmlns="http://schemas.openxmlformats.org/spreadsheetml/2006/main">
  <c r="O11" i="4" l="1"/>
  <c r="Q11" i="4" s="1"/>
  <c r="O12" i="4"/>
  <c r="O13" i="4"/>
  <c r="O14" i="4"/>
  <c r="O15" i="4"/>
  <c r="O16" i="4"/>
  <c r="O17" i="4"/>
  <c r="Q17" i="4" s="1"/>
  <c r="AC17" i="4" s="1"/>
  <c r="AE17" i="4" s="1"/>
  <c r="I16" i="7" s="1"/>
  <c r="O18" i="4"/>
  <c r="O19" i="4"/>
  <c r="O20" i="4"/>
  <c r="O21" i="4"/>
  <c r="Q21" i="4" s="1"/>
  <c r="O22" i="4"/>
  <c r="O23" i="4"/>
  <c r="Q23" i="4" s="1"/>
  <c r="AF23" i="4" s="1"/>
  <c r="J22" i="7" s="1"/>
  <c r="O24" i="4"/>
  <c r="O25" i="4"/>
  <c r="O26" i="4"/>
  <c r="Q26" i="4"/>
  <c r="O27" i="4"/>
  <c r="O28" i="4"/>
  <c r="Q28" i="4" s="1"/>
  <c r="O29" i="4"/>
  <c r="O30" i="4"/>
  <c r="Q30" i="4" s="1"/>
  <c r="AC30" i="4" s="1"/>
  <c r="O31" i="4"/>
  <c r="Q31" i="4" s="1"/>
  <c r="O32" i="4"/>
  <c r="O33" i="4"/>
  <c r="O34" i="4"/>
  <c r="O35" i="4"/>
  <c r="O36" i="4"/>
  <c r="O37" i="4"/>
  <c r="Q37" i="4" s="1"/>
  <c r="AF37" i="4" s="1"/>
  <c r="O38" i="4"/>
  <c r="Q38" i="4" s="1"/>
  <c r="O39" i="4"/>
  <c r="O40" i="4"/>
  <c r="O41" i="4"/>
  <c r="O42" i="4"/>
  <c r="O43" i="4"/>
  <c r="Q43" i="4" s="1"/>
  <c r="AF43" i="4" s="1"/>
  <c r="O44" i="4"/>
  <c r="O45" i="4"/>
  <c r="O46" i="4"/>
  <c r="Q46" i="4" s="1"/>
  <c r="O47" i="4"/>
  <c r="O48" i="4"/>
  <c r="Q48" i="4" s="1"/>
  <c r="AF48" i="4" s="1"/>
  <c r="J47" i="7" s="1"/>
  <c r="O49" i="4"/>
  <c r="O50" i="4"/>
  <c r="Q50" i="4" s="1"/>
  <c r="O51" i="4"/>
  <c r="O52" i="4"/>
  <c r="O53" i="4"/>
  <c r="O54" i="4"/>
  <c r="O55" i="4"/>
  <c r="O56" i="4"/>
  <c r="Q56" i="4" s="1"/>
  <c r="O57" i="4"/>
  <c r="O58" i="4"/>
  <c r="O59" i="4"/>
  <c r="O60" i="4"/>
  <c r="O61" i="4"/>
  <c r="O62" i="4"/>
  <c r="Q62" i="4" s="1"/>
  <c r="AF62" i="4" s="1"/>
  <c r="O63" i="4"/>
  <c r="O64" i="4"/>
  <c r="O65" i="4"/>
  <c r="O66" i="4"/>
  <c r="Q66" i="4" s="1"/>
  <c r="AC66" i="4" s="1"/>
  <c r="O67" i="4"/>
  <c r="O68" i="4"/>
  <c r="Q68" i="4" s="1"/>
  <c r="O69" i="4"/>
  <c r="O70" i="4"/>
  <c r="O71" i="4"/>
  <c r="O72" i="4"/>
  <c r="Q72" i="4" s="1"/>
  <c r="AC72" i="4" s="1"/>
  <c r="O73" i="4"/>
  <c r="O74" i="4"/>
  <c r="O75" i="4"/>
  <c r="O10" i="4"/>
  <c r="O9" i="4"/>
  <c r="Q9" i="4" s="1"/>
  <c r="AF9" i="4" s="1"/>
  <c r="V11" i="4"/>
  <c r="V12" i="4"/>
  <c r="V13" i="4"/>
  <c r="V14" i="4"/>
  <c r="V15" i="4"/>
  <c r="V16" i="4"/>
  <c r="V17" i="4"/>
  <c r="V18" i="4"/>
  <c r="V19" i="4"/>
  <c r="V20" i="4"/>
  <c r="V21" i="4"/>
  <c r="V22" i="4"/>
  <c r="V23" i="4"/>
  <c r="W23" i="4" s="1"/>
  <c r="V24" i="4"/>
  <c r="W24" i="4" s="1"/>
  <c r="V25" i="4"/>
  <c r="V26" i="4"/>
  <c r="V27" i="4"/>
  <c r="V28" i="4"/>
  <c r="V29" i="4"/>
  <c r="V30" i="4"/>
  <c r="V31" i="4"/>
  <c r="V32" i="4"/>
  <c r="W32" i="4"/>
  <c r="AF32" i="4" s="1"/>
  <c r="V33" i="4"/>
  <c r="V34" i="4"/>
  <c r="V35" i="4"/>
  <c r="V36" i="4"/>
  <c r="V37" i="4"/>
  <c r="V38" i="4"/>
  <c r="V39" i="4"/>
  <c r="V40" i="4"/>
  <c r="V41" i="4"/>
  <c r="V42" i="4"/>
  <c r="V43" i="4"/>
  <c r="V44" i="4"/>
  <c r="V45" i="4"/>
  <c r="W45" i="4" s="1"/>
  <c r="V46" i="4"/>
  <c r="V47" i="4"/>
  <c r="V48" i="4"/>
  <c r="V49" i="4"/>
  <c r="V50" i="4"/>
  <c r="V51" i="4"/>
  <c r="V52" i="4"/>
  <c r="V53" i="4"/>
  <c r="V54" i="4"/>
  <c r="V55" i="4"/>
  <c r="V56" i="4"/>
  <c r="V57" i="4"/>
  <c r="V58" i="4"/>
  <c r="V59" i="4"/>
  <c r="V60" i="4"/>
  <c r="V61" i="4"/>
  <c r="V62" i="4"/>
  <c r="V63" i="4"/>
  <c r="V64" i="4"/>
  <c r="V65" i="4"/>
  <c r="V66" i="4"/>
  <c r="W66" i="4"/>
  <c r="V67" i="4"/>
  <c r="V68" i="4"/>
  <c r="V69" i="4"/>
  <c r="V70" i="4"/>
  <c r="W70" i="4" s="1"/>
  <c r="V71" i="4"/>
  <c r="V72" i="4"/>
  <c r="V73" i="4"/>
  <c r="W73" i="4" s="1"/>
  <c r="V74" i="4"/>
  <c r="V75" i="4"/>
  <c r="V10" i="4"/>
  <c r="V76" i="4" s="1"/>
  <c r="V9" i="4"/>
  <c r="T11" i="4"/>
  <c r="W11" i="4"/>
  <c r="T12" i="4"/>
  <c r="W12" i="4" s="1"/>
  <c r="T13" i="4"/>
  <c r="W13" i="4" s="1"/>
  <c r="T14" i="4"/>
  <c r="W14" i="4" s="1"/>
  <c r="T15" i="4"/>
  <c r="W15" i="4"/>
  <c r="T16" i="4"/>
  <c r="T17" i="4"/>
  <c r="W17" i="4" s="1"/>
  <c r="AF17" i="4" s="1"/>
  <c r="T18" i="4"/>
  <c r="W18" i="4" s="1"/>
  <c r="AF18" i="4" s="1"/>
  <c r="J17" i="7" s="1"/>
  <c r="T19" i="4"/>
  <c r="T20" i="4"/>
  <c r="W20" i="4" s="1"/>
  <c r="T21" i="4"/>
  <c r="W21" i="4" s="1"/>
  <c r="T22" i="4"/>
  <c r="W22" i="4" s="1"/>
  <c r="T23" i="4"/>
  <c r="T24" i="4"/>
  <c r="T25" i="4"/>
  <c r="W25" i="4"/>
  <c r="T26" i="4"/>
  <c r="T27" i="4"/>
  <c r="W27" i="4" s="1"/>
  <c r="T28" i="4"/>
  <c r="T29" i="4"/>
  <c r="T30" i="4"/>
  <c r="T31" i="4"/>
  <c r="W31" i="4" s="1"/>
  <c r="T32" i="4"/>
  <c r="T33" i="4"/>
  <c r="W33" i="4" s="1"/>
  <c r="AC33" i="4" s="1"/>
  <c r="T34" i="4"/>
  <c r="W34" i="4" s="1"/>
  <c r="T35" i="4"/>
  <c r="W35" i="4" s="1"/>
  <c r="T36" i="4"/>
  <c r="T37" i="4"/>
  <c r="T38" i="4"/>
  <c r="W38" i="4" s="1"/>
  <c r="AC38" i="4" s="1"/>
  <c r="T39" i="4"/>
  <c r="W39" i="4" s="1"/>
  <c r="T40" i="4"/>
  <c r="T41" i="4"/>
  <c r="T42" i="4"/>
  <c r="W42" i="4" s="1"/>
  <c r="T43" i="4"/>
  <c r="T44" i="4"/>
  <c r="W44" i="4" s="1"/>
  <c r="T45" i="4"/>
  <c r="T46" i="4"/>
  <c r="W46" i="4" s="1"/>
  <c r="T47" i="4"/>
  <c r="T48" i="4"/>
  <c r="T49" i="4"/>
  <c r="W49" i="4" s="1"/>
  <c r="T50" i="4"/>
  <c r="T51" i="4"/>
  <c r="T52" i="4"/>
  <c r="T53" i="4"/>
  <c r="W53" i="4" s="1"/>
  <c r="T54" i="4"/>
  <c r="W54" i="4" s="1"/>
  <c r="T55" i="4"/>
  <c r="W55" i="4" s="1"/>
  <c r="T56" i="4"/>
  <c r="W56" i="4" s="1"/>
  <c r="AF56" i="4" s="1"/>
  <c r="J55" i="7" s="1"/>
  <c r="T57" i="4"/>
  <c r="T58" i="4"/>
  <c r="T59" i="4"/>
  <c r="W59" i="4" s="1"/>
  <c r="T60" i="4"/>
  <c r="W60" i="4" s="1"/>
  <c r="T61" i="4"/>
  <c r="T62" i="4"/>
  <c r="T63" i="4"/>
  <c r="W63" i="4"/>
  <c r="T64" i="4"/>
  <c r="W64" i="4" s="1"/>
  <c r="T65" i="4"/>
  <c r="W65" i="4" s="1"/>
  <c r="T66" i="4"/>
  <c r="T67" i="4"/>
  <c r="T68" i="4"/>
  <c r="T69" i="4"/>
  <c r="W69" i="4" s="1"/>
  <c r="T70" i="4"/>
  <c r="T71" i="4"/>
  <c r="T72" i="4"/>
  <c r="W72" i="4" s="1"/>
  <c r="T73" i="4"/>
  <c r="T74" i="4"/>
  <c r="T75" i="4"/>
  <c r="W75" i="4"/>
  <c r="T10" i="4"/>
  <c r="T9" i="4"/>
  <c r="W26" i="4"/>
  <c r="W19" i="4"/>
  <c r="Q27" i="4"/>
  <c r="AF27" i="4" s="1"/>
  <c r="E76" i="4"/>
  <c r="F25" i="4" s="1"/>
  <c r="G25" i="4" s="1"/>
  <c r="I76" i="4"/>
  <c r="K76" i="4" s="1"/>
  <c r="K9" i="4"/>
  <c r="P9" i="4"/>
  <c r="K10" i="4"/>
  <c r="P10" i="4"/>
  <c r="Q10" i="4"/>
  <c r="K11" i="4"/>
  <c r="P11" i="4"/>
  <c r="K12" i="4"/>
  <c r="P12" i="4"/>
  <c r="K13" i="4"/>
  <c r="P13" i="4"/>
  <c r="K14" i="4"/>
  <c r="P14" i="4"/>
  <c r="Q14" i="4"/>
  <c r="K15" i="4"/>
  <c r="P15" i="4"/>
  <c r="Q15" i="4" s="1"/>
  <c r="AF15" i="4" s="1"/>
  <c r="J14" i="7" s="1"/>
  <c r="K16" i="4"/>
  <c r="P16" i="4"/>
  <c r="Q16" i="4"/>
  <c r="AC16" i="4" s="1"/>
  <c r="W16" i="4"/>
  <c r="K17" i="4"/>
  <c r="P17" i="4"/>
  <c r="K18" i="4"/>
  <c r="P18" i="4"/>
  <c r="K19" i="4"/>
  <c r="P19" i="4"/>
  <c r="K20" i="4"/>
  <c r="P20" i="4"/>
  <c r="Q20" i="4"/>
  <c r="K21" i="4"/>
  <c r="P21" i="4"/>
  <c r="K22" i="4"/>
  <c r="P22" i="4"/>
  <c r="K23" i="4"/>
  <c r="P23" i="4"/>
  <c r="K24" i="4"/>
  <c r="P24" i="4"/>
  <c r="K25" i="4"/>
  <c r="P25" i="4"/>
  <c r="Q25" i="4" s="1"/>
  <c r="K26" i="4"/>
  <c r="P26" i="4"/>
  <c r="K27" i="4"/>
  <c r="P27" i="4"/>
  <c r="K28" i="4"/>
  <c r="P28" i="4"/>
  <c r="K29" i="4"/>
  <c r="P29" i="4"/>
  <c r="Q29" i="4" s="1"/>
  <c r="AC29" i="4" s="1"/>
  <c r="AE29" i="4" s="1"/>
  <c r="W29" i="4"/>
  <c r="K30" i="4"/>
  <c r="P30" i="4"/>
  <c r="W30" i="4"/>
  <c r="K31" i="4"/>
  <c r="P31" i="4"/>
  <c r="K32" i="4"/>
  <c r="P32" i="4"/>
  <c r="K33" i="4"/>
  <c r="P33" i="4"/>
  <c r="Q33" i="4"/>
  <c r="AF33" i="4" s="1"/>
  <c r="J32" i="7" s="1"/>
  <c r="K34" i="4"/>
  <c r="P34" i="4"/>
  <c r="K35" i="4"/>
  <c r="P35" i="4"/>
  <c r="Q35" i="4" s="1"/>
  <c r="AC35" i="4" s="1"/>
  <c r="K36" i="4"/>
  <c r="P36" i="4"/>
  <c r="Q36" i="4" s="1"/>
  <c r="K37" i="4"/>
  <c r="P37" i="4"/>
  <c r="W37" i="4"/>
  <c r="K38" i="4"/>
  <c r="P38" i="4"/>
  <c r="K39" i="4"/>
  <c r="P39" i="4"/>
  <c r="Q39" i="4"/>
  <c r="K40" i="4"/>
  <c r="P40" i="4"/>
  <c r="Q40" i="4" s="1"/>
  <c r="K41" i="4"/>
  <c r="P41" i="4"/>
  <c r="Q41" i="4"/>
  <c r="W41" i="4"/>
  <c r="K42" i="4"/>
  <c r="P42" i="4"/>
  <c r="Q42" i="4"/>
  <c r="K43" i="4"/>
  <c r="P43" i="4"/>
  <c r="W43" i="4"/>
  <c r="K44" i="4"/>
  <c r="P44" i="4"/>
  <c r="Q44" i="4"/>
  <c r="K45" i="4"/>
  <c r="P45" i="4"/>
  <c r="K46" i="4"/>
  <c r="P46" i="4"/>
  <c r="K47" i="4"/>
  <c r="P47" i="4"/>
  <c r="Q47" i="4"/>
  <c r="K48" i="4"/>
  <c r="P48" i="4"/>
  <c r="K49" i="4"/>
  <c r="P49" i="4"/>
  <c r="Q49" i="4"/>
  <c r="AC49" i="4" s="1"/>
  <c r="G48" i="7" s="1"/>
  <c r="K50" i="4"/>
  <c r="P50" i="4"/>
  <c r="W50" i="4"/>
  <c r="K51" i="4"/>
  <c r="P51" i="4"/>
  <c r="Q51" i="4" s="1"/>
  <c r="K52" i="4"/>
  <c r="P52" i="4"/>
  <c r="Q52" i="4" s="1"/>
  <c r="AF52" i="4" s="1"/>
  <c r="W52" i="4"/>
  <c r="K53" i="4"/>
  <c r="P53" i="4"/>
  <c r="Q53" i="4" s="1"/>
  <c r="K54" i="4"/>
  <c r="P54" i="4"/>
  <c r="Q54" i="4" s="1"/>
  <c r="K55" i="4"/>
  <c r="P55" i="4"/>
  <c r="Q55" i="4" s="1"/>
  <c r="K56" i="4"/>
  <c r="P56" i="4"/>
  <c r="K57" i="4"/>
  <c r="P57" i="4"/>
  <c r="Q57" i="4"/>
  <c r="K58" i="4"/>
  <c r="P58" i="4"/>
  <c r="K59" i="4"/>
  <c r="P59" i="4"/>
  <c r="Q59" i="4" s="1"/>
  <c r="K60" i="4"/>
  <c r="P60" i="4"/>
  <c r="K61" i="4"/>
  <c r="P61" i="4"/>
  <c r="Q61" i="4" s="1"/>
  <c r="W61" i="4"/>
  <c r="K62" i="4"/>
  <c r="P62" i="4"/>
  <c r="W62" i="4"/>
  <c r="K63" i="4"/>
  <c r="P63" i="4"/>
  <c r="Q63" i="4"/>
  <c r="K64" i="4"/>
  <c r="P64" i="4"/>
  <c r="K65" i="4"/>
  <c r="P65" i="4"/>
  <c r="Q65" i="4"/>
  <c r="K66" i="4"/>
  <c r="P66" i="4"/>
  <c r="K67" i="4"/>
  <c r="P67" i="4"/>
  <c r="Q67" i="4"/>
  <c r="K68" i="4"/>
  <c r="P68" i="4"/>
  <c r="W68" i="4"/>
  <c r="AF68" i="4" s="1"/>
  <c r="K69" i="4"/>
  <c r="P69" i="4"/>
  <c r="Q69" i="4" s="1"/>
  <c r="K70" i="4"/>
  <c r="P70" i="4"/>
  <c r="Q70" i="4" s="1"/>
  <c r="K71" i="4"/>
  <c r="P71" i="4"/>
  <c r="Q71" i="4" s="1"/>
  <c r="AC71" i="4" s="1"/>
  <c r="K72" i="4"/>
  <c r="P72" i="4"/>
  <c r="K73" i="4"/>
  <c r="P73" i="4"/>
  <c r="Q73" i="4"/>
  <c r="AC73" i="4" s="1"/>
  <c r="G72" i="7" s="1"/>
  <c r="K74" i="4"/>
  <c r="P74" i="4"/>
  <c r="K75" i="4"/>
  <c r="P75" i="4"/>
  <c r="Q75" i="4" s="1"/>
  <c r="B76" i="4"/>
  <c r="C76" i="4"/>
  <c r="D76" i="4"/>
  <c r="J76" i="4"/>
  <c r="L76" i="4"/>
  <c r="M76" i="4"/>
  <c r="N76" i="4"/>
  <c r="S76" i="4"/>
  <c r="U76" i="4"/>
  <c r="Y76" i="4"/>
  <c r="Z76" i="4"/>
  <c r="AA76" i="4"/>
  <c r="AB76" i="4"/>
  <c r="B8" i="7"/>
  <c r="C8" i="7"/>
  <c r="B9" i="7"/>
  <c r="C9" i="7"/>
  <c r="B10" i="7"/>
  <c r="C10" i="7"/>
  <c r="B11" i="7"/>
  <c r="C11" i="7"/>
  <c r="B12" i="7"/>
  <c r="C12" i="7"/>
  <c r="B13" i="7"/>
  <c r="C13" i="7"/>
  <c r="B14" i="7"/>
  <c r="C14" i="7"/>
  <c r="B15" i="7"/>
  <c r="C15" i="7"/>
  <c r="B16" i="7"/>
  <c r="C16" i="7"/>
  <c r="B17" i="7"/>
  <c r="C17" i="7"/>
  <c r="B18" i="7"/>
  <c r="C18" i="7"/>
  <c r="B19" i="7"/>
  <c r="C19" i="7"/>
  <c r="B20" i="7"/>
  <c r="C20" i="7"/>
  <c r="B21" i="7"/>
  <c r="C21" i="7"/>
  <c r="B22" i="7"/>
  <c r="C22" i="7"/>
  <c r="B23" i="7"/>
  <c r="C23" i="7"/>
  <c r="B24" i="7"/>
  <c r="C24" i="7"/>
  <c r="B25" i="7"/>
  <c r="C25" i="7"/>
  <c r="B26" i="7"/>
  <c r="C26" i="7"/>
  <c r="B27" i="7"/>
  <c r="C27" i="7"/>
  <c r="B28" i="7"/>
  <c r="C28" i="7"/>
  <c r="B29" i="7"/>
  <c r="C29" i="7"/>
  <c r="B30" i="7"/>
  <c r="C30" i="7"/>
  <c r="B31" i="7"/>
  <c r="C31" i="7"/>
  <c r="B32" i="7"/>
  <c r="C32" i="7"/>
  <c r="B33" i="7"/>
  <c r="C33" i="7"/>
  <c r="B34" i="7"/>
  <c r="C34" i="7"/>
  <c r="B35" i="7"/>
  <c r="C35" i="7"/>
  <c r="B36" i="7"/>
  <c r="C36" i="7"/>
  <c r="B37" i="7"/>
  <c r="C37" i="7"/>
  <c r="B38" i="7"/>
  <c r="C38" i="7"/>
  <c r="B39" i="7"/>
  <c r="C39" i="7"/>
  <c r="B40" i="7"/>
  <c r="C40" i="7"/>
  <c r="B41" i="7"/>
  <c r="C41" i="7"/>
  <c r="B42" i="7"/>
  <c r="C42" i="7"/>
  <c r="B43" i="7"/>
  <c r="C43" i="7"/>
  <c r="B44" i="7"/>
  <c r="C44" i="7"/>
  <c r="B45" i="7"/>
  <c r="C45" i="7"/>
  <c r="B46" i="7"/>
  <c r="C46" i="7"/>
  <c r="B47" i="7"/>
  <c r="C47" i="7"/>
  <c r="B48" i="7"/>
  <c r="C48" i="7"/>
  <c r="B49" i="7"/>
  <c r="C49" i="7"/>
  <c r="B50" i="7"/>
  <c r="C50" i="7"/>
  <c r="B51" i="7"/>
  <c r="C51" i="7"/>
  <c r="B52" i="7"/>
  <c r="C52" i="7"/>
  <c r="B53" i="7"/>
  <c r="C53" i="7"/>
  <c r="B54" i="7"/>
  <c r="C54" i="7"/>
  <c r="B55" i="7"/>
  <c r="C55" i="7"/>
  <c r="B56" i="7"/>
  <c r="C56" i="7"/>
  <c r="B57" i="7"/>
  <c r="C57" i="7"/>
  <c r="B58" i="7"/>
  <c r="C58" i="7"/>
  <c r="B59" i="7"/>
  <c r="C59" i="7"/>
  <c r="B60" i="7"/>
  <c r="C60" i="7"/>
  <c r="B61" i="7"/>
  <c r="C61" i="7"/>
  <c r="B62" i="7"/>
  <c r="C62" i="7"/>
  <c r="B63" i="7"/>
  <c r="C63" i="7"/>
  <c r="B64" i="7"/>
  <c r="C64" i="7"/>
  <c r="B65" i="7"/>
  <c r="C65" i="7"/>
  <c r="B66" i="7"/>
  <c r="C66" i="7"/>
  <c r="B67" i="7"/>
  <c r="C67" i="7"/>
  <c r="B68" i="7"/>
  <c r="C68" i="7"/>
  <c r="B69" i="7"/>
  <c r="C69" i="7"/>
  <c r="B70" i="7"/>
  <c r="C70" i="7"/>
  <c r="B71" i="7"/>
  <c r="C71" i="7"/>
  <c r="B72" i="7"/>
  <c r="C72" i="7"/>
  <c r="B73" i="7"/>
  <c r="C73" i="7"/>
  <c r="B74" i="7"/>
  <c r="C74" i="7"/>
  <c r="D75" i="7"/>
  <c r="Z10" i="4"/>
  <c r="Z11" i="4"/>
  <c r="Z12" i="4"/>
  <c r="Z15" i="4"/>
  <c r="Z16" i="4"/>
  <c r="Z18" i="4"/>
  <c r="Z20" i="4"/>
  <c r="Z22" i="4"/>
  <c r="Z23" i="4"/>
  <c r="Z26" i="4"/>
  <c r="Z27" i="4"/>
  <c r="Z28" i="4"/>
  <c r="Z31" i="4"/>
  <c r="Z32" i="4"/>
  <c r="Z34" i="4"/>
  <c r="F17" i="4"/>
  <c r="G17" i="4" s="1"/>
  <c r="F20" i="4"/>
  <c r="G20" i="4" s="1"/>
  <c r="D19" i="7"/>
  <c r="E24" i="7"/>
  <c r="F27" i="4"/>
  <c r="Z75" i="4"/>
  <c r="Z74" i="4"/>
  <c r="Z73" i="4"/>
  <c r="F72" i="4"/>
  <c r="D71" i="7" s="1"/>
  <c r="Z71" i="4"/>
  <c r="Z70" i="4"/>
  <c r="Z69" i="4"/>
  <c r="Z66" i="4"/>
  <c r="F64" i="4"/>
  <c r="Z62" i="4"/>
  <c r="F62" i="4"/>
  <c r="G62" i="4"/>
  <c r="Z61" i="4"/>
  <c r="Z59" i="4"/>
  <c r="F59" i="4"/>
  <c r="G59" i="4" s="1"/>
  <c r="D58" i="7"/>
  <c r="Z57" i="4"/>
  <c r="F56" i="4"/>
  <c r="G56" i="4" s="1"/>
  <c r="E55" i="7" s="1"/>
  <c r="Z55" i="4"/>
  <c r="Z54" i="4"/>
  <c r="Z53" i="4"/>
  <c r="Z51" i="4"/>
  <c r="Z49" i="4"/>
  <c r="F48" i="4"/>
  <c r="G48" i="4" s="1"/>
  <c r="Z47" i="4"/>
  <c r="Z46" i="4"/>
  <c r="F45" i="4"/>
  <c r="Z44" i="4"/>
  <c r="Z43" i="4"/>
  <c r="F43" i="4"/>
  <c r="Z42" i="4"/>
  <c r="Z41" i="4"/>
  <c r="Z40" i="4"/>
  <c r="F40" i="4"/>
  <c r="D39" i="7" s="1"/>
  <c r="G40" i="4"/>
  <c r="E39" i="7" s="1"/>
  <c r="Z39" i="4"/>
  <c r="Z38" i="4"/>
  <c r="Z37" i="4"/>
  <c r="Z36" i="4"/>
  <c r="Z35" i="4"/>
  <c r="F35" i="4"/>
  <c r="E19" i="7"/>
  <c r="AB48" i="4"/>
  <c r="AB66" i="4"/>
  <c r="AB30" i="4"/>
  <c r="AB46" i="4"/>
  <c r="AB57" i="4"/>
  <c r="AB63" i="4"/>
  <c r="AB72" i="4"/>
  <c r="AB24" i="4"/>
  <c r="AB36" i="4"/>
  <c r="AB44" i="4"/>
  <c r="AB19" i="4"/>
  <c r="AB34" i="4"/>
  <c r="AB51" i="4"/>
  <c r="AB14" i="4"/>
  <c r="AB74" i="4"/>
  <c r="AB28" i="4"/>
  <c r="AB23" i="4"/>
  <c r="AB18" i="4"/>
  <c r="AB41" i="4"/>
  <c r="AB43" i="4"/>
  <c r="AB45" i="4"/>
  <c r="AB47" i="4"/>
  <c r="AB49" i="4"/>
  <c r="AB55" i="4"/>
  <c r="AB60" i="4"/>
  <c r="AB64" i="4"/>
  <c r="AB67" i="4"/>
  <c r="AB70" i="4"/>
  <c r="AB32" i="4"/>
  <c r="AB27" i="4"/>
  <c r="AB22" i="4"/>
  <c r="AB11" i="4"/>
  <c r="AB38" i="4"/>
  <c r="AB40" i="4"/>
  <c r="AB50" i="4"/>
  <c r="AB53" i="4"/>
  <c r="AB58" i="4"/>
  <c r="AB62" i="4"/>
  <c r="AB65" i="4"/>
  <c r="AB68" i="4"/>
  <c r="AB75" i="4"/>
  <c r="AB31" i="4"/>
  <c r="AB26" i="4"/>
  <c r="AB20" i="4"/>
  <c r="AB15" i="4"/>
  <c r="AB10" i="4"/>
  <c r="AB12" i="4"/>
  <c r="AB16" i="4"/>
  <c r="W58" i="4"/>
  <c r="W57" i="4"/>
  <c r="W48" i="4"/>
  <c r="AC48" i="4"/>
  <c r="G47" i="7" s="1"/>
  <c r="W40" i="4"/>
  <c r="W36" i="4"/>
  <c r="W28" i="4"/>
  <c r="W9" i="4"/>
  <c r="W67" i="4"/>
  <c r="T76" i="4"/>
  <c r="Q58" i="4"/>
  <c r="Q34" i="4"/>
  <c r="Q22" i="4"/>
  <c r="AF22" i="4"/>
  <c r="AB35" i="4"/>
  <c r="AB37" i="4"/>
  <c r="AB39" i="4"/>
  <c r="AB42" i="4"/>
  <c r="Z45" i="4"/>
  <c r="F47" i="4"/>
  <c r="G47" i="4" s="1"/>
  <c r="Z48" i="4"/>
  <c r="Z50" i="4"/>
  <c r="AB52" i="4"/>
  <c r="AB54" i="4"/>
  <c r="AB56" i="4"/>
  <c r="Z58" i="4"/>
  <c r="AB59" i="4"/>
  <c r="AB61" i="4"/>
  <c r="Z63" i="4"/>
  <c r="Z65" i="4"/>
  <c r="Z67" i="4"/>
  <c r="AB69" i="4"/>
  <c r="AB71" i="4"/>
  <c r="AB73" i="4"/>
  <c r="F23" i="4"/>
  <c r="G23" i="4" s="1"/>
  <c r="D22" i="7"/>
  <c r="Z30" i="4"/>
  <c r="Z24" i="4"/>
  <c r="Z19" i="4"/>
  <c r="Z14" i="4"/>
  <c r="AB33" i="4"/>
  <c r="AB29" i="4"/>
  <c r="AB25" i="4"/>
  <c r="AB21" i="4"/>
  <c r="AB17" i="4"/>
  <c r="AB13" i="4"/>
  <c r="AB9" i="4"/>
  <c r="Q74" i="4"/>
  <c r="Q60" i="4"/>
  <c r="AF35" i="4"/>
  <c r="Q18" i="4"/>
  <c r="Q12" i="4"/>
  <c r="AF12" i="4" s="1"/>
  <c r="W10" i="4"/>
  <c r="AC10" i="4" s="1"/>
  <c r="AC62" i="4"/>
  <c r="AE62" i="4" s="1"/>
  <c r="I61" i="7" s="1"/>
  <c r="W71" i="4"/>
  <c r="W51" i="4"/>
  <c r="W47" i="4"/>
  <c r="AC47" i="4" s="1"/>
  <c r="AF47" i="4"/>
  <c r="AC63" i="4"/>
  <c r="F51" i="4"/>
  <c r="F55" i="4"/>
  <c r="G55" i="4" s="1"/>
  <c r="F71" i="4"/>
  <c r="G71" i="4" s="1"/>
  <c r="F21" i="4"/>
  <c r="F39" i="4"/>
  <c r="D38" i="7" s="1"/>
  <c r="F49" i="4"/>
  <c r="F54" i="4"/>
  <c r="G54" i="4" s="1"/>
  <c r="E53" i="7" s="1"/>
  <c r="F57" i="4"/>
  <c r="F73" i="4"/>
  <c r="F29" i="4"/>
  <c r="G29" i="4" s="1"/>
  <c r="F24" i="4"/>
  <c r="G24" i="4" s="1"/>
  <c r="E23" i="7" s="1"/>
  <c r="F19" i="4"/>
  <c r="G19" i="4" s="1"/>
  <c r="E18" i="7" s="1"/>
  <c r="F12" i="4"/>
  <c r="D61" i="7"/>
  <c r="D55" i="7"/>
  <c r="F42" i="4"/>
  <c r="F46" i="4"/>
  <c r="F60" i="4"/>
  <c r="F63" i="4"/>
  <c r="F34" i="4"/>
  <c r="G34" i="4" s="1"/>
  <c r="F26" i="4"/>
  <c r="F18" i="4"/>
  <c r="G18" i="4" s="1"/>
  <c r="F14" i="4"/>
  <c r="B75" i="7"/>
  <c r="AE73" i="4"/>
  <c r="I72" i="7" s="1"/>
  <c r="AC11" i="4"/>
  <c r="AE38" i="4"/>
  <c r="I37" i="7" s="1"/>
  <c r="AC27" i="4"/>
  <c r="AC18" i="4"/>
  <c r="AC15" i="4"/>
  <c r="G14" i="7" s="1"/>
  <c r="AC43" i="4"/>
  <c r="AF72" i="4"/>
  <c r="Q64" i="4"/>
  <c r="Q32" i="4"/>
  <c r="AC32" i="4"/>
  <c r="Q19" i="4"/>
  <c r="Q13" i="4"/>
  <c r="AC25" i="4"/>
  <c r="AE25" i="4" s="1"/>
  <c r="I24" i="7" s="1"/>
  <c r="AF25" i="4"/>
  <c r="AF71" i="4"/>
  <c r="AF49" i="4"/>
  <c r="J48" i="7"/>
  <c r="Q24" i="4"/>
  <c r="J16" i="7"/>
  <c r="AF11" i="4"/>
  <c r="J10" i="7" s="1"/>
  <c r="AF66" i="4"/>
  <c r="AF63" i="4"/>
  <c r="J62" i="7"/>
  <c r="AF46" i="4"/>
  <c r="AF30" i="4"/>
  <c r="AF29" i="4"/>
  <c r="J28" i="7"/>
  <c r="J8" i="7"/>
  <c r="D47" i="7"/>
  <c r="G39" i="4"/>
  <c r="D24" i="7"/>
  <c r="Z52" i="4"/>
  <c r="Z56" i="4"/>
  <c r="Z60" i="4"/>
  <c r="Z64" i="4"/>
  <c r="Z68" i="4"/>
  <c r="Z72" i="4"/>
  <c r="Z33" i="4"/>
  <c r="Z29" i="4"/>
  <c r="Z25" i="4"/>
  <c r="Z21" i="4"/>
  <c r="Z17" i="4"/>
  <c r="Z13" i="4"/>
  <c r="Z9" i="4"/>
  <c r="G61" i="7"/>
  <c r="P76" i="4"/>
  <c r="AF60" i="4"/>
  <c r="AC52" i="4"/>
  <c r="AF73" i="4"/>
  <c r="AF16" i="4"/>
  <c r="AC58" i="4"/>
  <c r="G57" i="7" s="1"/>
  <c r="AE58" i="4"/>
  <c r="I57" i="7" s="1"/>
  <c r="AC23" i="4"/>
  <c r="J31" i="7"/>
  <c r="AC22" i="4"/>
  <c r="G21" i="7" s="1"/>
  <c r="D28" i="7"/>
  <c r="E46" i="7"/>
  <c r="D46" i="7"/>
  <c r="J46" i="7"/>
  <c r="E54" i="7"/>
  <c r="D70" i="7"/>
  <c r="D18" i="7"/>
  <c r="G73" i="4"/>
  <c r="D72" i="7"/>
  <c r="D53" i="7"/>
  <c r="G63" i="4"/>
  <c r="AH63" i="4" s="1"/>
  <c r="L62" i="7" s="1"/>
  <c r="D62" i="7"/>
  <c r="D17" i="7"/>
  <c r="D33" i="7"/>
  <c r="G16" i="7"/>
  <c r="I28" i="7"/>
  <c r="G28" i="7"/>
  <c r="AE30" i="4"/>
  <c r="I29" i="7"/>
  <c r="G29" i="7"/>
  <c r="AH29" i="4"/>
  <c r="L28" i="7" s="1"/>
  <c r="J61" i="7"/>
  <c r="G24" i="7"/>
  <c r="E38" i="7"/>
  <c r="E58" i="7"/>
  <c r="J59" i="7"/>
  <c r="AE32" i="4"/>
  <c r="I31" i="7" s="1"/>
  <c r="G31" i="7"/>
  <c r="AE66" i="4"/>
  <c r="I65" i="7"/>
  <c r="G65" i="7"/>
  <c r="J15" i="7"/>
  <c r="J67" i="7"/>
  <c r="AE16" i="4"/>
  <c r="I15" i="7"/>
  <c r="G15" i="7"/>
  <c r="AE35" i="4"/>
  <c r="I34" i="7" s="1"/>
  <c r="E33" i="7"/>
  <c r="E17" i="7"/>
  <c r="R19" i="4" l="1"/>
  <c r="R70" i="4"/>
  <c r="AF65" i="4"/>
  <c r="R65" i="4"/>
  <c r="AC65" i="4"/>
  <c r="X50" i="4"/>
  <c r="X65" i="4"/>
  <c r="X42" i="4"/>
  <c r="AC42" i="4"/>
  <c r="AH71" i="4"/>
  <c r="L70" i="7" s="1"/>
  <c r="J70" i="7"/>
  <c r="AF42" i="4"/>
  <c r="AC55" i="4"/>
  <c r="AF55" i="4"/>
  <c r="AC20" i="4"/>
  <c r="AF20" i="4"/>
  <c r="X64" i="4"/>
  <c r="AF64" i="4"/>
  <c r="G71" i="7"/>
  <c r="AE72" i="4"/>
  <c r="I71" i="7" s="1"/>
  <c r="G14" i="4"/>
  <c r="D13" i="7"/>
  <c r="AF69" i="4"/>
  <c r="AC69" i="4"/>
  <c r="AF36" i="4"/>
  <c r="AC36" i="4"/>
  <c r="AH17" i="4"/>
  <c r="L16" i="7" s="1"/>
  <c r="J45" i="7"/>
  <c r="AH25" i="4"/>
  <c r="L24" i="7" s="1"/>
  <c r="J24" i="7"/>
  <c r="AH47" i="4"/>
  <c r="L46" i="7" s="1"/>
  <c r="E22" i="7"/>
  <c r="E72" i="7"/>
  <c r="AE18" i="4"/>
  <c r="I17" i="7" s="1"/>
  <c r="G17" i="7"/>
  <c r="AE47" i="4"/>
  <c r="I46" i="7" s="1"/>
  <c r="G46" i="7"/>
  <c r="D56" i="7"/>
  <c r="G57" i="4"/>
  <c r="G35" i="4"/>
  <c r="D34" i="7"/>
  <c r="X60" i="4"/>
  <c r="D48" i="7"/>
  <c r="G49" i="4"/>
  <c r="W76" i="4"/>
  <c r="AE10" i="4"/>
  <c r="I9" i="7" s="1"/>
  <c r="G9" i="7"/>
  <c r="AF13" i="4"/>
  <c r="R13" i="4"/>
  <c r="AC13" i="4"/>
  <c r="J42" i="7"/>
  <c r="G60" i="4"/>
  <c r="D59" i="7"/>
  <c r="AH23" i="4"/>
  <c r="L22" i="7" s="1"/>
  <c r="AF10" i="4"/>
  <c r="AC24" i="4"/>
  <c r="R24" i="4"/>
  <c r="AF24" i="4"/>
  <c r="G42" i="4"/>
  <c r="D41" i="7"/>
  <c r="J11" i="7"/>
  <c r="X51" i="4"/>
  <c r="AC51" i="4"/>
  <c r="AC34" i="4"/>
  <c r="AF34" i="4"/>
  <c r="AC19" i="4"/>
  <c r="AF19" i="4"/>
  <c r="AF58" i="4"/>
  <c r="R58" i="4"/>
  <c r="X24" i="4"/>
  <c r="E62" i="7"/>
  <c r="G46" i="4"/>
  <c r="D45" i="7"/>
  <c r="AH72" i="4"/>
  <c r="L71" i="7" s="1"/>
  <c r="J71" i="7"/>
  <c r="AE11" i="4"/>
  <c r="I10" i="7" s="1"/>
  <c r="G10" i="7"/>
  <c r="G21" i="4"/>
  <c r="D20" i="7"/>
  <c r="AC50" i="4"/>
  <c r="H71" i="4"/>
  <c r="F70" i="7" s="1"/>
  <c r="E70" i="7"/>
  <c r="G12" i="4"/>
  <c r="AH12" i="4" s="1"/>
  <c r="L11" i="7" s="1"/>
  <c r="D11" i="7"/>
  <c r="E61" i="7"/>
  <c r="AH62" i="4"/>
  <c r="L61" i="7" s="1"/>
  <c r="AC70" i="4"/>
  <c r="AF70" i="4"/>
  <c r="AF61" i="4"/>
  <c r="AC61" i="4"/>
  <c r="R34" i="4"/>
  <c r="J29" i="7"/>
  <c r="D26" i="7"/>
  <c r="G27" i="4"/>
  <c r="AH27" i="4" s="1"/>
  <c r="L26" i="7" s="1"/>
  <c r="AF75" i="4"/>
  <c r="R75" i="4"/>
  <c r="AC75" i="4"/>
  <c r="AC41" i="4"/>
  <c r="AF41" i="4"/>
  <c r="X53" i="4"/>
  <c r="R61" i="4"/>
  <c r="AE15" i="4"/>
  <c r="I14" i="7" s="1"/>
  <c r="D23" i="7"/>
  <c r="G64" i="4"/>
  <c r="D63" i="7"/>
  <c r="AC54" i="4"/>
  <c r="R54" i="4"/>
  <c r="AF54" i="4"/>
  <c r="G34" i="7"/>
  <c r="G37" i="7"/>
  <c r="X15" i="4"/>
  <c r="J72" i="7"/>
  <c r="AH73" i="4"/>
  <c r="L72" i="7" s="1"/>
  <c r="H55" i="4"/>
  <c r="F54" i="7" s="1"/>
  <c r="D44" i="7"/>
  <c r="G45" i="4"/>
  <c r="AC57" i="4"/>
  <c r="AF57" i="4"/>
  <c r="J51" i="7"/>
  <c r="J26" i="7"/>
  <c r="X69" i="4"/>
  <c r="X46" i="4"/>
  <c r="AH56" i="4"/>
  <c r="L55" i="7" s="1"/>
  <c r="D54" i="7"/>
  <c r="AE22" i="4"/>
  <c r="I21" i="7" s="1"/>
  <c r="J34" i="7"/>
  <c r="AH35" i="4"/>
  <c r="L34" i="7" s="1"/>
  <c r="AE33" i="4"/>
  <c r="I32" i="7" s="1"/>
  <c r="G32" i="7"/>
  <c r="AE52" i="4"/>
  <c r="I51" i="7" s="1"/>
  <c r="J65" i="7"/>
  <c r="G42" i="7"/>
  <c r="AE43" i="4"/>
  <c r="I42" i="7" s="1"/>
  <c r="G26" i="7"/>
  <c r="AE27" i="4"/>
  <c r="I26" i="7" s="1"/>
  <c r="G70" i="7"/>
  <c r="AE71" i="4"/>
  <c r="I70" i="7" s="1"/>
  <c r="R51" i="4"/>
  <c r="X26" i="4"/>
  <c r="X44" i="4"/>
  <c r="G51" i="7"/>
  <c r="H17" i="4"/>
  <c r="F16" i="7" s="1"/>
  <c r="E16" i="7"/>
  <c r="AF59" i="4"/>
  <c r="AC59" i="4"/>
  <c r="AF40" i="4"/>
  <c r="AC40" i="4"/>
  <c r="AC14" i="4"/>
  <c r="Q45" i="4"/>
  <c r="R9" i="4"/>
  <c r="X18" i="4"/>
  <c r="AC12" i="4"/>
  <c r="D25" i="7"/>
  <c r="G26" i="4"/>
  <c r="E47" i="7"/>
  <c r="H48" i="4"/>
  <c r="F47" i="7" s="1"/>
  <c r="G72" i="4"/>
  <c r="AF53" i="4"/>
  <c r="AC68" i="4"/>
  <c r="AC56" i="4"/>
  <c r="AC21" i="4"/>
  <c r="AF21" i="4"/>
  <c r="AC39" i="4"/>
  <c r="AF39" i="4"/>
  <c r="X14" i="4"/>
  <c r="AF31" i="4"/>
  <c r="AC31" i="4"/>
  <c r="AH18" i="4"/>
  <c r="L17" i="7" s="1"/>
  <c r="R48" i="4"/>
  <c r="R73" i="4"/>
  <c r="R39" i="4"/>
  <c r="AH48" i="4"/>
  <c r="L47" i="7" s="1"/>
  <c r="D16" i="7"/>
  <c r="AC53" i="4"/>
  <c r="J36" i="7"/>
  <c r="AE49" i="4"/>
  <c r="I48" i="7" s="1"/>
  <c r="AE63" i="4"/>
  <c r="I62" i="7" s="1"/>
  <c r="G62" i="7"/>
  <c r="AF67" i="4"/>
  <c r="AC67" i="4"/>
  <c r="X35" i="4"/>
  <c r="X23" i="4"/>
  <c r="X12" i="4"/>
  <c r="AC9" i="4"/>
  <c r="AC37" i="4"/>
  <c r="AE23" i="4"/>
  <c r="I22" i="7" s="1"/>
  <c r="G22" i="7"/>
  <c r="AF44" i="4"/>
  <c r="AF14" i="4"/>
  <c r="AC64" i="4"/>
  <c r="AC60" i="4"/>
  <c r="AC28" i="4"/>
  <c r="AF28" i="4"/>
  <c r="AF51" i="4"/>
  <c r="X21" i="4"/>
  <c r="R15" i="4"/>
  <c r="R12" i="4"/>
  <c r="R43" i="4"/>
  <c r="R40" i="4"/>
  <c r="E28" i="7"/>
  <c r="AC74" i="4"/>
  <c r="X67" i="4"/>
  <c r="D42" i="7"/>
  <c r="G43" i="4"/>
  <c r="AF50" i="4"/>
  <c r="AF38" i="4"/>
  <c r="AF26" i="4"/>
  <c r="X56" i="4"/>
  <c r="AE48" i="4"/>
  <c r="I47" i="7" s="1"/>
  <c r="D50" i="7"/>
  <c r="G51" i="4"/>
  <c r="J21" i="7"/>
  <c r="H59" i="4"/>
  <c r="F58" i="7" s="1"/>
  <c r="AC44" i="4"/>
  <c r="W74" i="4"/>
  <c r="X73" i="4"/>
  <c r="AC46" i="4"/>
  <c r="O76" i="4"/>
  <c r="Q76" i="4" s="1"/>
  <c r="R55" i="4" s="1"/>
  <c r="F30" i="4"/>
  <c r="F70" i="4"/>
  <c r="F28" i="4"/>
  <c r="F32" i="4"/>
  <c r="F69" i="4"/>
  <c r="F68" i="4"/>
  <c r="F75" i="4"/>
  <c r="F33" i="4"/>
  <c r="AC26" i="4"/>
  <c r="F11" i="4"/>
  <c r="F65" i="4"/>
  <c r="F36" i="4"/>
  <c r="F61" i="4"/>
  <c r="F15" i="4"/>
  <c r="G76" i="4"/>
  <c r="H23" i="4" s="1"/>
  <c r="F22" i="7" s="1"/>
  <c r="F66" i="4"/>
  <c r="F38" i="4"/>
  <c r="F16" i="4"/>
  <c r="F67" i="4"/>
  <c r="F31" i="4"/>
  <c r="F10" i="4"/>
  <c r="F22" i="4"/>
  <c r="F53" i="4"/>
  <c r="F52" i="4"/>
  <c r="F37" i="4"/>
  <c r="C75" i="7"/>
  <c r="F50" i="4"/>
  <c r="F13" i="4"/>
  <c r="F9" i="4"/>
  <c r="F44" i="4"/>
  <c r="F41" i="4"/>
  <c r="F58" i="4"/>
  <c r="F74" i="4"/>
  <c r="J49" i="7" l="1"/>
  <c r="AH50" i="4"/>
  <c r="L49" i="7" s="1"/>
  <c r="AG50" i="4"/>
  <c r="K49" i="7" s="1"/>
  <c r="AH21" i="4"/>
  <c r="L20" i="7" s="1"/>
  <c r="J20" i="7"/>
  <c r="H46" i="4"/>
  <c r="F45" i="7" s="1"/>
  <c r="E45" i="7"/>
  <c r="E48" i="7"/>
  <c r="H49" i="4"/>
  <c r="F48" i="7" s="1"/>
  <c r="AH49" i="4"/>
  <c r="L48" i="7" s="1"/>
  <c r="G22" i="4"/>
  <c r="D21" i="7"/>
  <c r="H43" i="4"/>
  <c r="F42" i="7" s="1"/>
  <c r="E42" i="7"/>
  <c r="AE21" i="4"/>
  <c r="I20" i="7" s="1"/>
  <c r="G20" i="7"/>
  <c r="G56" i="7"/>
  <c r="AE57" i="4"/>
  <c r="I56" i="7" s="1"/>
  <c r="AE51" i="4"/>
  <c r="I50" i="7" s="1"/>
  <c r="G50" i="7"/>
  <c r="AH46" i="4"/>
  <c r="L45" i="7" s="1"/>
  <c r="G74" i="4"/>
  <c r="D73" i="7"/>
  <c r="G10" i="4"/>
  <c r="D9" i="7"/>
  <c r="G25" i="7"/>
  <c r="AE26" i="4"/>
  <c r="I25" i="7" s="1"/>
  <c r="X74" i="4"/>
  <c r="AF74" i="4"/>
  <c r="AE28" i="4"/>
  <c r="I27" i="7" s="1"/>
  <c r="G27" i="7"/>
  <c r="G55" i="7"/>
  <c r="AE56" i="4"/>
  <c r="I55" i="7" s="1"/>
  <c r="AC45" i="4"/>
  <c r="R45" i="4"/>
  <c r="AF45" i="4"/>
  <c r="H45" i="4"/>
  <c r="F44" i="7" s="1"/>
  <c r="E44" i="7"/>
  <c r="H20" i="4"/>
  <c r="F19" i="7" s="1"/>
  <c r="G60" i="7"/>
  <c r="AE61" i="4"/>
  <c r="I60" i="7" s="1"/>
  <c r="G49" i="7"/>
  <c r="AE50" i="4"/>
  <c r="I49" i="7" s="1"/>
  <c r="E59" i="7"/>
  <c r="H60" i="4"/>
  <c r="F59" i="7" s="1"/>
  <c r="H54" i="4"/>
  <c r="F53" i="7" s="1"/>
  <c r="G58" i="4"/>
  <c r="D57" i="7"/>
  <c r="D30" i="7"/>
  <c r="G31" i="4"/>
  <c r="D32" i="7"/>
  <c r="G33" i="4"/>
  <c r="AE44" i="4"/>
  <c r="I43" i="7" s="1"/>
  <c r="AD44" i="4"/>
  <c r="H43" i="7" s="1"/>
  <c r="G43" i="7"/>
  <c r="AE60" i="4"/>
  <c r="I59" i="7" s="1"/>
  <c r="G59" i="7"/>
  <c r="G66" i="7"/>
  <c r="AE67" i="4"/>
  <c r="I66" i="7" s="1"/>
  <c r="G67" i="7"/>
  <c r="AE68" i="4"/>
  <c r="I67" i="7" s="1"/>
  <c r="AE14" i="4"/>
  <c r="I13" i="7" s="1"/>
  <c r="AD14" i="4"/>
  <c r="H13" i="7" s="1"/>
  <c r="G13" i="7"/>
  <c r="R41" i="4"/>
  <c r="J60" i="7"/>
  <c r="H63" i="4"/>
  <c r="F62" i="7" s="1"/>
  <c r="H73" i="4"/>
  <c r="F72" i="7" s="1"/>
  <c r="AH64" i="4"/>
  <c r="L63" i="7" s="1"/>
  <c r="J63" i="7"/>
  <c r="G53" i="4"/>
  <c r="D52" i="7"/>
  <c r="AH57" i="4"/>
  <c r="L56" i="7" s="1"/>
  <c r="J56" i="7"/>
  <c r="G33" i="7"/>
  <c r="AE34" i="4"/>
  <c r="I33" i="7" s="1"/>
  <c r="J27" i="7"/>
  <c r="G67" i="4"/>
  <c r="D66" i="7"/>
  <c r="AE74" i="4"/>
  <c r="I73" i="7" s="1"/>
  <c r="G73" i="7"/>
  <c r="AE64" i="4"/>
  <c r="I63" i="7" s="1"/>
  <c r="G63" i="7"/>
  <c r="J66" i="7"/>
  <c r="AH67" i="4"/>
  <c r="L66" i="7" s="1"/>
  <c r="J52" i="7"/>
  <c r="AH53" i="4"/>
  <c r="L52" i="7" s="1"/>
  <c r="AE40" i="4"/>
  <c r="I39" i="7" s="1"/>
  <c r="G39" i="7"/>
  <c r="AH41" i="4"/>
  <c r="L40" i="7" s="1"/>
  <c r="J40" i="7"/>
  <c r="J69" i="7"/>
  <c r="H21" i="4"/>
  <c r="F20" i="7" s="1"/>
  <c r="E20" i="7"/>
  <c r="AE42" i="4"/>
  <c r="I41" i="7" s="1"/>
  <c r="AD42" i="4"/>
  <c r="H41" i="7" s="1"/>
  <c r="G41" i="7"/>
  <c r="G44" i="4"/>
  <c r="D43" i="7"/>
  <c r="D15" i="7"/>
  <c r="G16" i="4"/>
  <c r="G68" i="4"/>
  <c r="D67" i="7"/>
  <c r="H29" i="4"/>
  <c r="F28" i="7" s="1"/>
  <c r="AH14" i="4"/>
  <c r="L13" i="7" s="1"/>
  <c r="J13" i="7"/>
  <c r="H72" i="4"/>
  <c r="F71" i="7" s="1"/>
  <c r="E71" i="7"/>
  <c r="AH40" i="4"/>
  <c r="L39" i="7" s="1"/>
  <c r="J39" i="7"/>
  <c r="J53" i="7"/>
  <c r="AH54" i="4"/>
  <c r="L53" i="7" s="1"/>
  <c r="G40" i="7"/>
  <c r="AE41" i="4"/>
  <c r="I40" i="7" s="1"/>
  <c r="AE70" i="4"/>
  <c r="I69" i="7" s="1"/>
  <c r="G69" i="7"/>
  <c r="AH43" i="4"/>
  <c r="L42" i="7" s="1"/>
  <c r="G12" i="7"/>
  <c r="AE13" i="4"/>
  <c r="I12" i="7" s="1"/>
  <c r="E34" i="7"/>
  <c r="H35" i="4"/>
  <c r="F34" i="7" s="1"/>
  <c r="G35" i="7"/>
  <c r="AE36" i="4"/>
  <c r="I35" i="7" s="1"/>
  <c r="R20" i="4"/>
  <c r="AH51" i="4"/>
  <c r="L50" i="7" s="1"/>
  <c r="J50" i="7"/>
  <c r="D40" i="7"/>
  <c r="G41" i="4"/>
  <c r="G75" i="4"/>
  <c r="D74" i="7"/>
  <c r="G9" i="4"/>
  <c r="D8" i="7"/>
  <c r="G38" i="4"/>
  <c r="D37" i="7"/>
  <c r="H51" i="4"/>
  <c r="F50" i="7" s="1"/>
  <c r="E50" i="7"/>
  <c r="AE59" i="4"/>
  <c r="I58" i="7" s="1"/>
  <c r="G58" i="7"/>
  <c r="H57" i="4"/>
  <c r="F56" i="7" s="1"/>
  <c r="E56" i="7"/>
  <c r="AG36" i="4"/>
  <c r="K35" i="7" s="1"/>
  <c r="J35" i="7"/>
  <c r="D12" i="7"/>
  <c r="G13" i="4"/>
  <c r="D65" i="7"/>
  <c r="G66" i="4"/>
  <c r="D31" i="7"/>
  <c r="G32" i="4"/>
  <c r="G30" i="7"/>
  <c r="AE31" i="4"/>
  <c r="I30" i="7" s="1"/>
  <c r="J58" i="7"/>
  <c r="AH59" i="4"/>
  <c r="L58" i="7" s="1"/>
  <c r="AE54" i="4"/>
  <c r="I53" i="7" s="1"/>
  <c r="G53" i="7"/>
  <c r="E41" i="7"/>
  <c r="H42" i="4"/>
  <c r="F41" i="7" s="1"/>
  <c r="J12" i="7"/>
  <c r="R69" i="4"/>
  <c r="AE20" i="4"/>
  <c r="I19" i="7" s="1"/>
  <c r="G19" i="7"/>
  <c r="D10" i="7"/>
  <c r="G11" i="4"/>
  <c r="G69" i="4"/>
  <c r="D68" i="7"/>
  <c r="AH44" i="4"/>
  <c r="L43" i="7" s="1"/>
  <c r="J43" i="7"/>
  <c r="AE75" i="4"/>
  <c r="I74" i="7" s="1"/>
  <c r="G74" i="7"/>
  <c r="AH20" i="4"/>
  <c r="L19" i="7" s="1"/>
  <c r="J19" i="7"/>
  <c r="G50" i="4"/>
  <c r="D49" i="7"/>
  <c r="E75" i="7"/>
  <c r="H56" i="4"/>
  <c r="F55" i="7" s="1"/>
  <c r="H47" i="4"/>
  <c r="F46" i="7" s="1"/>
  <c r="H18" i="4"/>
  <c r="F17" i="7" s="1"/>
  <c r="H76" i="4"/>
  <c r="F75" i="7" s="1"/>
  <c r="H19" i="4"/>
  <c r="F18" i="7" s="1"/>
  <c r="H34" i="4"/>
  <c r="F33" i="7" s="1"/>
  <c r="H25" i="4"/>
  <c r="F24" i="7" s="1"/>
  <c r="H24" i="4"/>
  <c r="F23" i="7" s="1"/>
  <c r="D27" i="7"/>
  <c r="G28" i="4"/>
  <c r="J30" i="7"/>
  <c r="AH31" i="4"/>
  <c r="L30" i="7" s="1"/>
  <c r="H26" i="4"/>
  <c r="F25" i="7" s="1"/>
  <c r="E25" i="7"/>
  <c r="J74" i="7"/>
  <c r="H62" i="4"/>
  <c r="F61" i="7" s="1"/>
  <c r="AH58" i="4"/>
  <c r="L57" i="7" s="1"/>
  <c r="J57" i="7"/>
  <c r="J23" i="7"/>
  <c r="AH24" i="4"/>
  <c r="L23" i="7" s="1"/>
  <c r="AE69" i="4"/>
  <c r="I68" i="7" s="1"/>
  <c r="G68" i="7"/>
  <c r="AE65" i="4"/>
  <c r="I64" i="7" s="1"/>
  <c r="G64" i="7"/>
  <c r="G45" i="7"/>
  <c r="AE46" i="4"/>
  <c r="I45" i="7" s="1"/>
  <c r="G15" i="4"/>
  <c r="D14" i="7"/>
  <c r="G70" i="4"/>
  <c r="AH70" i="4" s="1"/>
  <c r="L69" i="7" s="1"/>
  <c r="D69" i="7"/>
  <c r="G36" i="7"/>
  <c r="AE37" i="4"/>
  <c r="I36" i="7" s="1"/>
  <c r="G52" i="7"/>
  <c r="AE53" i="4"/>
  <c r="I52" i="7" s="1"/>
  <c r="E63" i="7"/>
  <c r="H64" i="4"/>
  <c r="F63" i="7" s="1"/>
  <c r="E26" i="7"/>
  <c r="H27" i="4"/>
  <c r="F26" i="7" s="1"/>
  <c r="J18" i="7"/>
  <c r="AH19" i="4"/>
  <c r="L18" i="7" s="1"/>
  <c r="J68" i="7"/>
  <c r="J54" i="7"/>
  <c r="AH55" i="4"/>
  <c r="L54" i="7" s="1"/>
  <c r="G37" i="4"/>
  <c r="D36" i="7"/>
  <c r="G61" i="4"/>
  <c r="D60" i="7"/>
  <c r="G30" i="4"/>
  <c r="D29" i="7"/>
  <c r="J25" i="7"/>
  <c r="AH26" i="4"/>
  <c r="L25" i="7" s="1"/>
  <c r="AG26" i="4"/>
  <c r="K25" i="7" s="1"/>
  <c r="J38" i="7"/>
  <c r="AH39" i="4"/>
  <c r="L38" i="7" s="1"/>
  <c r="AE12" i="4"/>
  <c r="I11" i="7" s="1"/>
  <c r="G11" i="7"/>
  <c r="AD12" i="4"/>
  <c r="H11" i="7" s="1"/>
  <c r="E11" i="7"/>
  <c r="H12" i="4"/>
  <c r="F11" i="7" s="1"/>
  <c r="AE19" i="4"/>
  <c r="I18" i="7" s="1"/>
  <c r="G18" i="7"/>
  <c r="AE24" i="4"/>
  <c r="I23" i="7" s="1"/>
  <c r="G23" i="7"/>
  <c r="G54" i="7"/>
  <c r="AE55" i="4"/>
  <c r="I54" i="7" s="1"/>
  <c r="AD55" i="4"/>
  <c r="H54" i="7" s="1"/>
  <c r="AG65" i="4"/>
  <c r="K64" i="7" s="1"/>
  <c r="J64" i="7"/>
  <c r="D51" i="7"/>
  <c r="G52" i="4"/>
  <c r="D35" i="7"/>
  <c r="G36" i="4"/>
  <c r="AH36" i="4" s="1"/>
  <c r="L35" i="7" s="1"/>
  <c r="R74" i="4"/>
  <c r="AF76" i="4"/>
  <c r="AG64" i="4" s="1"/>
  <c r="K63" i="7" s="1"/>
  <c r="R66" i="4"/>
  <c r="R47" i="4"/>
  <c r="R49" i="4"/>
  <c r="R27" i="4"/>
  <c r="R64" i="4"/>
  <c r="R62" i="4"/>
  <c r="R76" i="4"/>
  <c r="R17" i="4"/>
  <c r="R53" i="4"/>
  <c r="R21" i="4"/>
  <c r="R22" i="4"/>
  <c r="R11" i="4"/>
  <c r="R31" i="4"/>
  <c r="R63" i="4"/>
  <c r="R42" i="4"/>
  <c r="R35" i="4"/>
  <c r="R18" i="4"/>
  <c r="R28" i="4"/>
  <c r="R25" i="4"/>
  <c r="R50" i="4"/>
  <c r="R67" i="4"/>
  <c r="AC76" i="4"/>
  <c r="AD60" i="4" s="1"/>
  <c r="H59" i="7" s="1"/>
  <c r="R56" i="4"/>
  <c r="R32" i="4"/>
  <c r="R16" i="4"/>
  <c r="R72" i="4"/>
  <c r="R59" i="4"/>
  <c r="R36" i="4"/>
  <c r="R10" i="4"/>
  <c r="R38" i="4"/>
  <c r="R29" i="4"/>
  <c r="R37" i="4"/>
  <c r="R23" i="4"/>
  <c r="R68" i="4"/>
  <c r="R60" i="4"/>
  <c r="R30" i="4"/>
  <c r="R14" i="4"/>
  <c r="R44" i="4"/>
  <c r="R26" i="4"/>
  <c r="R52" i="4"/>
  <c r="R46" i="4"/>
  <c r="R33" i="4"/>
  <c r="R71" i="4"/>
  <c r="J37" i="7"/>
  <c r="AH38" i="4"/>
  <c r="L37" i="7" s="1"/>
  <c r="AE9" i="4"/>
  <c r="I8" i="7" s="1"/>
  <c r="G8" i="7"/>
  <c r="H40" i="4"/>
  <c r="F39" i="7" s="1"/>
  <c r="G38" i="7"/>
  <c r="AE39" i="4"/>
  <c r="I38" i="7" s="1"/>
  <c r="AH60" i="4"/>
  <c r="L59" i="7" s="1"/>
  <c r="H39" i="4"/>
  <c r="F38" i="7" s="1"/>
  <c r="R57" i="4"/>
  <c r="J33" i="7"/>
  <c r="AG34" i="4"/>
  <c r="K33" i="7" s="1"/>
  <c r="AH34" i="4"/>
  <c r="L33" i="7" s="1"/>
  <c r="J9" i="7"/>
  <c r="AH10" i="4"/>
  <c r="L9" i="7" s="1"/>
  <c r="AG10" i="4"/>
  <c r="K9" i="7" s="1"/>
  <c r="X22" i="4"/>
  <c r="X33" i="4"/>
  <c r="X72" i="4"/>
  <c r="X61" i="4"/>
  <c r="X57" i="4"/>
  <c r="X75" i="4"/>
  <c r="X52" i="4"/>
  <c r="X76" i="4"/>
  <c r="X19" i="4"/>
  <c r="X43" i="4"/>
  <c r="X48" i="4"/>
  <c r="X29" i="4"/>
  <c r="X71" i="4"/>
  <c r="X39" i="4"/>
  <c r="X9" i="4"/>
  <c r="X70" i="4"/>
  <c r="X25" i="4"/>
  <c r="X32" i="4"/>
  <c r="X20" i="4"/>
  <c r="X40" i="4"/>
  <c r="X30" i="4"/>
  <c r="X63" i="4"/>
  <c r="X36" i="4"/>
  <c r="X38" i="4"/>
  <c r="X41" i="4"/>
  <c r="X49" i="4"/>
  <c r="X68" i="4"/>
  <c r="X45" i="4"/>
  <c r="X34" i="4"/>
  <c r="X47" i="4"/>
  <c r="X13" i="4"/>
  <c r="X17" i="4"/>
  <c r="X10" i="4"/>
  <c r="X31" i="4"/>
  <c r="X16" i="4"/>
  <c r="X55" i="4"/>
  <c r="X28" i="4"/>
  <c r="X62" i="4"/>
  <c r="X37" i="4"/>
  <c r="X58" i="4"/>
  <c r="X66" i="4"/>
  <c r="X27" i="4"/>
  <c r="X59" i="4"/>
  <c r="X11" i="4"/>
  <c r="H14" i="4"/>
  <c r="F13" i="7" s="1"/>
  <c r="E13" i="7"/>
  <c r="AH42" i="4"/>
  <c r="L41" i="7" s="1"/>
  <c r="J41" i="7"/>
  <c r="X54" i="4"/>
  <c r="D64" i="7"/>
  <c r="G65" i="4"/>
  <c r="H15" i="4" l="1"/>
  <c r="F14" i="7" s="1"/>
  <c r="E14" i="7"/>
  <c r="AH15" i="4"/>
  <c r="L14" i="7" s="1"/>
  <c r="E68" i="7"/>
  <c r="H69" i="4"/>
  <c r="F68" i="7" s="1"/>
  <c r="E52" i="7"/>
  <c r="H53" i="4"/>
  <c r="F52" i="7" s="1"/>
  <c r="H74" i="4"/>
  <c r="F73" i="7" s="1"/>
  <c r="E73" i="7"/>
  <c r="E36" i="7"/>
  <c r="H37" i="4"/>
  <c r="F36" i="7" s="1"/>
  <c r="AH37" i="4"/>
  <c r="L36" i="7" s="1"/>
  <c r="AG58" i="4"/>
  <c r="K57" i="7" s="1"/>
  <c r="E27" i="7"/>
  <c r="H28" i="4"/>
  <c r="F27" i="7" s="1"/>
  <c r="E49" i="7"/>
  <c r="H50" i="4"/>
  <c r="F49" i="7" s="1"/>
  <c r="H11" i="4"/>
  <c r="F10" i="7" s="1"/>
  <c r="AH11" i="4"/>
  <c r="L10" i="7" s="1"/>
  <c r="E10" i="7"/>
  <c r="AD54" i="4"/>
  <c r="H53" i="7" s="1"/>
  <c r="E12" i="7"/>
  <c r="H13" i="4"/>
  <c r="F12" i="7" s="1"/>
  <c r="AD41" i="4"/>
  <c r="H40" i="7" s="1"/>
  <c r="AG14" i="4"/>
  <c r="K13" i="7" s="1"/>
  <c r="E66" i="7"/>
  <c r="H67" i="4"/>
  <c r="F66" i="7" s="1"/>
  <c r="H33" i="4"/>
  <c r="F32" i="7" s="1"/>
  <c r="E32" i="7"/>
  <c r="AH33" i="4"/>
  <c r="L32" i="7" s="1"/>
  <c r="AD61" i="4"/>
  <c r="H60" i="7" s="1"/>
  <c r="AG42" i="4"/>
  <c r="K41" i="7" s="1"/>
  <c r="AD9" i="4"/>
  <c r="H8" i="7" s="1"/>
  <c r="AD46" i="4"/>
  <c r="H45" i="7" s="1"/>
  <c r="AG20" i="4"/>
  <c r="K19" i="7" s="1"/>
  <c r="E37" i="7"/>
  <c r="H38" i="4"/>
  <c r="F37" i="7" s="1"/>
  <c r="AD36" i="4"/>
  <c r="H35" i="7" s="1"/>
  <c r="AG53" i="4"/>
  <c r="K52" i="7" s="1"/>
  <c r="AH28" i="4"/>
  <c r="L27" i="7" s="1"/>
  <c r="AD68" i="4"/>
  <c r="H67" i="7" s="1"/>
  <c r="E21" i="7"/>
  <c r="H22" i="4"/>
  <c r="F21" i="7" s="1"/>
  <c r="AH22" i="4"/>
  <c r="L21" i="7" s="1"/>
  <c r="E60" i="7"/>
  <c r="H61" i="4"/>
  <c r="F60" i="7" s="1"/>
  <c r="AG32" i="4"/>
  <c r="K31" i="7" s="1"/>
  <c r="AG66" i="4"/>
  <c r="K65" i="7" s="1"/>
  <c r="J75" i="7"/>
  <c r="AG29" i="4"/>
  <c r="K28" i="7" s="1"/>
  <c r="AG23" i="4"/>
  <c r="K22" i="7" s="1"/>
  <c r="AG22" i="4"/>
  <c r="K21" i="7" s="1"/>
  <c r="AG60" i="4"/>
  <c r="K59" i="7" s="1"/>
  <c r="AG15" i="4"/>
  <c r="K14" i="7" s="1"/>
  <c r="AG76" i="4"/>
  <c r="K75" i="7" s="1"/>
  <c r="AG11" i="4"/>
  <c r="K10" i="7" s="1"/>
  <c r="AG63" i="4"/>
  <c r="K62" i="7" s="1"/>
  <c r="AG73" i="4"/>
  <c r="K72" i="7" s="1"/>
  <c r="AG33" i="4"/>
  <c r="K32" i="7" s="1"/>
  <c r="AG18" i="4"/>
  <c r="K17" i="7" s="1"/>
  <c r="AH76" i="4"/>
  <c r="L75" i="7" s="1"/>
  <c r="AG62" i="4"/>
  <c r="K61" i="7" s="1"/>
  <c r="AG27" i="4"/>
  <c r="K26" i="7" s="1"/>
  <c r="AG35" i="4"/>
  <c r="K34" i="7" s="1"/>
  <c r="AG72" i="4"/>
  <c r="K71" i="7" s="1"/>
  <c r="AG48" i="4"/>
  <c r="K47" i="7" s="1"/>
  <c r="AG25" i="4"/>
  <c r="K24" i="7" s="1"/>
  <c r="AG52" i="4"/>
  <c r="K51" i="7" s="1"/>
  <c r="AG46" i="4"/>
  <c r="K45" i="7" s="1"/>
  <c r="AG47" i="4"/>
  <c r="K46" i="7" s="1"/>
  <c r="AG12" i="4"/>
  <c r="K11" i="7" s="1"/>
  <c r="AG56" i="4"/>
  <c r="K55" i="7" s="1"/>
  <c r="AG17" i="4"/>
  <c r="K16" i="7" s="1"/>
  <c r="AG43" i="4"/>
  <c r="K42" i="7" s="1"/>
  <c r="AG49" i="4"/>
  <c r="K48" i="7" s="1"/>
  <c r="AG9" i="4"/>
  <c r="K8" i="7" s="1"/>
  <c r="AG30" i="4"/>
  <c r="K29" i="7" s="1"/>
  <c r="AG71" i="4"/>
  <c r="K70" i="7" s="1"/>
  <c r="AG16" i="4"/>
  <c r="K15" i="7" s="1"/>
  <c r="AG37" i="4"/>
  <c r="K36" i="7" s="1"/>
  <c r="AG68" i="4"/>
  <c r="K67" i="7" s="1"/>
  <c r="AD24" i="4"/>
  <c r="H23" i="7" s="1"/>
  <c r="AG39" i="4"/>
  <c r="K38" i="7" s="1"/>
  <c r="AG55" i="4"/>
  <c r="K54" i="7" s="1"/>
  <c r="AG59" i="4"/>
  <c r="K58" i="7" s="1"/>
  <c r="AG70" i="4"/>
  <c r="K69" i="7" s="1"/>
  <c r="AG28" i="4"/>
  <c r="K27" i="7" s="1"/>
  <c r="H31" i="4"/>
  <c r="F30" i="7" s="1"/>
  <c r="E30" i="7"/>
  <c r="AD28" i="4"/>
  <c r="H27" i="7" s="1"/>
  <c r="AD51" i="4"/>
  <c r="H50" i="7" s="1"/>
  <c r="AD53" i="4"/>
  <c r="H52" i="7" s="1"/>
  <c r="AD65" i="4"/>
  <c r="H64" i="7" s="1"/>
  <c r="E8" i="7"/>
  <c r="H9" i="4"/>
  <c r="F8" i="7" s="1"/>
  <c r="AH9" i="4"/>
  <c r="L8" i="7" s="1"/>
  <c r="AG54" i="4"/>
  <c r="K53" i="7" s="1"/>
  <c r="AG67" i="4"/>
  <c r="K66" i="7" s="1"/>
  <c r="AD67" i="4"/>
  <c r="H66" i="7" s="1"/>
  <c r="AH74" i="4"/>
  <c r="L73" i="7" s="1"/>
  <c r="J73" i="7"/>
  <c r="AG74" i="4"/>
  <c r="K73" i="7" s="1"/>
  <c r="AD75" i="4"/>
  <c r="H74" i="7" s="1"/>
  <c r="E67" i="7"/>
  <c r="H68" i="4"/>
  <c r="F67" i="7" s="1"/>
  <c r="AH68" i="4"/>
  <c r="L67" i="7" s="1"/>
  <c r="AD57" i="4"/>
  <c r="H56" i="7" s="1"/>
  <c r="H36" i="4"/>
  <c r="F35" i="7" s="1"/>
  <c r="E35" i="7"/>
  <c r="AD20" i="4"/>
  <c r="H19" i="7" s="1"/>
  <c r="AD19" i="4"/>
  <c r="H18" i="7" s="1"/>
  <c r="AD37" i="4"/>
  <c r="H36" i="7" s="1"/>
  <c r="AG75" i="4"/>
  <c r="K74" i="7" s="1"/>
  <c r="E74" i="7"/>
  <c r="H75" i="4"/>
  <c r="F74" i="7" s="1"/>
  <c r="AG61" i="4"/>
  <c r="K60" i="7" s="1"/>
  <c r="H58" i="4"/>
  <c r="F57" i="7" s="1"/>
  <c r="E57" i="7"/>
  <c r="AD26" i="4"/>
  <c r="H25" i="7" s="1"/>
  <c r="H52" i="4"/>
  <c r="F51" i="7" s="1"/>
  <c r="E51" i="7"/>
  <c r="AH52" i="4"/>
  <c r="L51" i="7" s="1"/>
  <c r="AH69" i="4"/>
  <c r="L68" i="7" s="1"/>
  <c r="AH75" i="4"/>
  <c r="L74" i="7" s="1"/>
  <c r="H41" i="4"/>
  <c r="F40" i="7" s="1"/>
  <c r="E40" i="7"/>
  <c r="AG41" i="4"/>
  <c r="K40" i="7" s="1"/>
  <c r="AD64" i="4"/>
  <c r="H63" i="7" s="1"/>
  <c r="AH61" i="4"/>
  <c r="L60" i="7" s="1"/>
  <c r="AH45" i="4"/>
  <c r="L44" i="7" s="1"/>
  <c r="J44" i="7"/>
  <c r="AG45" i="4"/>
  <c r="K44" i="7" s="1"/>
  <c r="AD25" i="4"/>
  <c r="H24" i="7" s="1"/>
  <c r="AD32" i="4"/>
  <c r="H31" i="7" s="1"/>
  <c r="AD66" i="4"/>
  <c r="H65" i="7" s="1"/>
  <c r="AD49" i="4"/>
  <c r="H48" i="7" s="1"/>
  <c r="G75" i="7"/>
  <c r="AD29" i="4"/>
  <c r="H28" i="7" s="1"/>
  <c r="AD30" i="4"/>
  <c r="H29" i="7" s="1"/>
  <c r="AD17" i="4"/>
  <c r="H16" i="7" s="1"/>
  <c r="AD16" i="4"/>
  <c r="H15" i="7" s="1"/>
  <c r="AD76" i="4"/>
  <c r="H75" i="7" s="1"/>
  <c r="AD22" i="4"/>
  <c r="H21" i="7" s="1"/>
  <c r="AD63" i="4"/>
  <c r="H62" i="7" s="1"/>
  <c r="AD58" i="4"/>
  <c r="H57" i="7" s="1"/>
  <c r="AE76" i="4"/>
  <c r="I75" i="7" s="1"/>
  <c r="AD23" i="4"/>
  <c r="H22" i="7" s="1"/>
  <c r="AD43" i="4"/>
  <c r="H42" i="7" s="1"/>
  <c r="AD15" i="4"/>
  <c r="H14" i="7" s="1"/>
  <c r="AD35" i="4"/>
  <c r="H34" i="7" s="1"/>
  <c r="AD47" i="4"/>
  <c r="H46" i="7" s="1"/>
  <c r="AD27" i="4"/>
  <c r="H26" i="7" s="1"/>
  <c r="AD18" i="4"/>
  <c r="H17" i="7" s="1"/>
  <c r="AD10" i="4"/>
  <c r="H9" i="7" s="1"/>
  <c r="AD38" i="4"/>
  <c r="H37" i="7" s="1"/>
  <c r="AD33" i="4"/>
  <c r="H32" i="7" s="1"/>
  <c r="AD11" i="4"/>
  <c r="H10" i="7" s="1"/>
  <c r="AD71" i="4"/>
  <c r="H70" i="7" s="1"/>
  <c r="AD48" i="4"/>
  <c r="H47" i="7" s="1"/>
  <c r="AD73" i="4"/>
  <c r="H72" i="7" s="1"/>
  <c r="AD72" i="4"/>
  <c r="H71" i="7" s="1"/>
  <c r="AD52" i="4"/>
  <c r="H51" i="7" s="1"/>
  <c r="AD62" i="4"/>
  <c r="H61" i="7" s="1"/>
  <c r="AD31" i="4"/>
  <c r="H30" i="7" s="1"/>
  <c r="AD13" i="4"/>
  <c r="H12" i="7" s="1"/>
  <c r="AD69" i="4"/>
  <c r="H68" i="7" s="1"/>
  <c r="AG57" i="4"/>
  <c r="K56" i="7" s="1"/>
  <c r="E64" i="7"/>
  <c r="H65" i="4"/>
  <c r="F64" i="7" s="1"/>
  <c r="AH65" i="4"/>
  <c r="L64" i="7" s="1"/>
  <c r="E29" i="7"/>
  <c r="H30" i="4"/>
  <c r="F29" i="7" s="1"/>
  <c r="AH30" i="4"/>
  <c r="L29" i="7" s="1"/>
  <c r="AG19" i="4"/>
  <c r="K18" i="7" s="1"/>
  <c r="AH13" i="4"/>
  <c r="L12" i="7" s="1"/>
  <c r="E31" i="7"/>
  <c r="H32" i="4"/>
  <c r="F31" i="7" s="1"/>
  <c r="AH32" i="4"/>
  <c r="L31" i="7" s="1"/>
  <c r="AD59" i="4"/>
  <c r="H58" i="7" s="1"/>
  <c r="AG51" i="4"/>
  <c r="K50" i="7" s="1"/>
  <c r="H44" i="4"/>
  <c r="F43" i="7" s="1"/>
  <c r="E43" i="7"/>
  <c r="AD40" i="4"/>
  <c r="H39" i="7" s="1"/>
  <c r="AE45" i="4"/>
  <c r="I44" i="7" s="1"/>
  <c r="AD45" i="4"/>
  <c r="H44" i="7" s="1"/>
  <c r="G44" i="7"/>
  <c r="AD21" i="4"/>
  <c r="H20" i="7" s="1"/>
  <c r="H66" i="4"/>
  <c r="F65" i="7" s="1"/>
  <c r="E65" i="7"/>
  <c r="AH66" i="4"/>
  <c r="L65" i="7" s="1"/>
  <c r="AD34" i="4"/>
  <c r="H33" i="7" s="1"/>
  <c r="AG38" i="4"/>
  <c r="K37" i="7" s="1"/>
  <c r="AG69" i="4"/>
  <c r="K68" i="7" s="1"/>
  <c r="E15" i="7"/>
  <c r="H16" i="4"/>
  <c r="F15" i="7" s="1"/>
  <c r="AH16" i="4"/>
  <c r="L15" i="7" s="1"/>
  <c r="AG13" i="4"/>
  <c r="K12" i="7" s="1"/>
  <c r="AG40" i="4"/>
  <c r="K39" i="7" s="1"/>
  <c r="AD39" i="4"/>
  <c r="H38" i="7" s="1"/>
  <c r="E69" i="7"/>
  <c r="H70" i="4"/>
  <c r="F69" i="7" s="1"/>
  <c r="AG24" i="4"/>
  <c r="K23" i="7" s="1"/>
  <c r="AG31" i="4"/>
  <c r="K30" i="7" s="1"/>
  <c r="AG44" i="4"/>
  <c r="K43" i="7" s="1"/>
  <c r="AD70" i="4"/>
  <c r="H69" i="7" s="1"/>
  <c r="AD74" i="4"/>
  <c r="H73" i="7" s="1"/>
  <c r="AD50" i="4"/>
  <c r="H49" i="7" s="1"/>
  <c r="AD56" i="4"/>
  <c r="H55" i="7" s="1"/>
  <c r="H10" i="4"/>
  <c r="F9" i="7" s="1"/>
  <c r="E9" i="7"/>
  <c r="AG21" i="4"/>
  <c r="K20" i="7" s="1"/>
</calcChain>
</file>

<file path=xl/comments1.xml><?xml version="1.0" encoding="utf-8"?>
<comments xmlns="http://schemas.openxmlformats.org/spreadsheetml/2006/main">
  <authors>
    <author>Ocain.Steve</author>
    <author>Florida Legislature</author>
  </authors>
  <commentList>
    <comment ref="B3" authorId="0" shapeId="0">
      <text>
        <r>
          <rPr>
            <sz val="8"/>
            <color indexed="81"/>
            <rFont val="Tahoma"/>
            <family val="2"/>
          </rPr>
          <t>Constructed from Sales Tax by County (Form 9) file
DOR webpage
Tax Collections from July 2003
http://dor.myflorida.com/dor/taxes/colls_from_7_2003.html</t>
        </r>
      </text>
    </comment>
    <comment ref="I3" authorId="1" shapeId="0">
      <text>
        <r>
          <rPr>
            <sz val="8"/>
            <color indexed="81"/>
            <rFont val="Tahoma"/>
            <family val="2"/>
          </rPr>
          <t>FY 2011 Half-cent Sales Tax (Form 5)
DOR website
Taxes: Tax Collections and Distributions
http://dor.myflorida.com/dor/taxes/distributions.html</t>
        </r>
      </text>
    </comment>
    <comment ref="S3" authorId="1" shapeId="0">
      <text>
        <r>
          <rPr>
            <sz val="8"/>
            <color indexed="81"/>
            <rFont val="Tahoma"/>
            <family val="2"/>
          </rPr>
          <t>FY 2011 State Revenue Sharing (Form 6)
DOR website
Taxes: Tax Collections and Distributions
http://dor.myflorida.com/dor/taxes/distributions.html</t>
        </r>
      </text>
    </comment>
    <comment ref="Y4" authorId="1" shapeId="0">
      <text>
        <r>
          <rPr>
            <sz val="8"/>
            <color indexed="81"/>
            <rFont val="Tahoma"/>
            <family val="2"/>
          </rPr>
          <t>Assumption: Monies allocated to county governments. However, in some cases, all or a portion of the monies are distributed to municipalities and/or school districts via special act or local ordinance.</t>
        </r>
      </text>
    </comment>
    <comment ref="AA4" authorId="1" shapeId="0">
      <text>
        <r>
          <rPr>
            <sz val="8"/>
            <color indexed="81"/>
            <rFont val="Tahoma"/>
            <family val="2"/>
          </rPr>
          <t>FY 2011 Local Government Tax Distributions by County (Form 4)
DOR webpage
Tax Distributions from July 2003 to Present
http://dor.myflorida.com/dor/taxes/dist_from_7_2003.html</t>
        </r>
      </text>
    </comment>
    <comment ref="D8" authorId="1" shapeId="0">
      <text>
        <r>
          <rPr>
            <sz val="8"/>
            <color indexed="81"/>
            <rFont val="Tahoma"/>
            <family val="2"/>
          </rPr>
          <t>Constructed from Sales Tax by County (Form 9) file
DOR webpage
Tax Collections from July 2003
http://dor.myflorida.com/dor/taxes/colls_from_7_2003.html</t>
        </r>
      </text>
    </comment>
    <comment ref="E8" authorId="1" shapeId="0">
      <text>
        <r>
          <rPr>
            <sz val="8"/>
            <color indexed="81"/>
            <rFont val="Tahoma"/>
            <family val="2"/>
          </rPr>
          <t>FY 2011 Local Gov't Tax Receipts by County (Form 3)
DOR webpage
Tax Collections from July 2003
http://dor.myflorida.com/dor/taxes/coll_from_7_2003.html</t>
        </r>
      </text>
    </comment>
    <comment ref="F8" authorId="1" shapeId="0">
      <text>
        <r>
          <rPr>
            <sz val="8"/>
            <color indexed="81"/>
            <rFont val="Tahoma"/>
            <family val="2"/>
          </rPr>
          <t>County's proportional share of statewide local option sales taxes multiplied by the discretionary pool amount of $112,494,684.</t>
        </r>
      </text>
    </comment>
    <comment ref="T8" authorId="1" shapeId="0">
      <text>
        <r>
          <rPr>
            <sz val="8"/>
            <color indexed="81"/>
            <rFont val="Tahoma"/>
            <family val="2"/>
          </rPr>
          <t>The 2.044 percent of sales and use tax collections represent 97.55% of total County Revenue Sharing program funding in SFY 2010-11.
2010 Local Gov't Financial Information Handbook, p. 36.</t>
        </r>
      </text>
    </comment>
    <comment ref="V8" authorId="1" shapeId="0">
      <text>
        <r>
          <rPr>
            <sz val="8"/>
            <color indexed="81"/>
            <rFont val="Tahoma"/>
            <family val="2"/>
          </rPr>
          <t>The 1.3409 percent of sales and use tax collections represents 70.98% of total Municipal Revenue Sharing program funding in SFY 2010-11.
2010 Local Gov't Financial Information Handbook, p.86.</t>
        </r>
      </text>
    </comment>
    <comment ref="E76" authorId="1" shapeId="0">
      <text>
        <r>
          <rPr>
            <sz val="8"/>
            <color indexed="81"/>
            <rFont val="Tahoma"/>
            <family val="2"/>
          </rPr>
          <t>Excludes discretionary pool amount totaling $112,494,684.</t>
        </r>
      </text>
    </comment>
  </commentList>
</comments>
</file>

<file path=xl/sharedStrings.xml><?xml version="1.0" encoding="utf-8"?>
<sst xmlns="http://schemas.openxmlformats.org/spreadsheetml/2006/main" count="288" uniqueCount="126">
  <si>
    <t>Total</t>
  </si>
  <si>
    <t>Alachua</t>
  </si>
  <si>
    <t>Lee</t>
  </si>
  <si>
    <t>Madison</t>
  </si>
  <si>
    <t>Okeechobee</t>
  </si>
  <si>
    <t>Palm Beach</t>
  </si>
  <si>
    <t>Seminole</t>
  </si>
  <si>
    <t>Sarasota</t>
  </si>
  <si>
    <t>County</t>
  </si>
  <si>
    <t>Broward</t>
  </si>
  <si>
    <t>Hillsborough</t>
  </si>
  <si>
    <t>Pinellas</t>
  </si>
  <si>
    <t>Orange</t>
  </si>
  <si>
    <t>Duval</t>
  </si>
  <si>
    <t>Polk</t>
  </si>
  <si>
    <t>Brevard</t>
  </si>
  <si>
    <t>Volusia</t>
  </si>
  <si>
    <t>Pasco</t>
  </si>
  <si>
    <t>Escambia</t>
  </si>
  <si>
    <t>Manatee</t>
  </si>
  <si>
    <t>Marion</t>
  </si>
  <si>
    <t>Leon</t>
  </si>
  <si>
    <t>Collier</t>
  </si>
  <si>
    <t>Lake</t>
  </si>
  <si>
    <t>Okaloosa</t>
  </si>
  <si>
    <t>Osceola</t>
  </si>
  <si>
    <t>Bay</t>
  </si>
  <si>
    <t>Clay</t>
  </si>
  <si>
    <t>Charlotte</t>
  </si>
  <si>
    <t>Hernando</t>
  </si>
  <si>
    <t>Martin</t>
  </si>
  <si>
    <t>Citrus</t>
  </si>
  <si>
    <t>Santa Rosa</t>
  </si>
  <si>
    <t>Indian River</t>
  </si>
  <si>
    <t>Monroe</t>
  </si>
  <si>
    <t>Highlands</t>
  </si>
  <si>
    <t>Putnam</t>
  </si>
  <si>
    <t>Columbia</t>
  </si>
  <si>
    <t>Nassau</t>
  </si>
  <si>
    <t>Gadsden</t>
  </si>
  <si>
    <t>Jackson</t>
  </si>
  <si>
    <t>Sumter</t>
  </si>
  <si>
    <t>Flagler</t>
  </si>
  <si>
    <t>Walton</t>
  </si>
  <si>
    <t>Suwannee</t>
  </si>
  <si>
    <t>Levy</t>
  </si>
  <si>
    <t>Hendry</t>
  </si>
  <si>
    <t>Bradford</t>
  </si>
  <si>
    <t>Hardee</t>
  </si>
  <si>
    <t>Washington</t>
  </si>
  <si>
    <t>Baker</t>
  </si>
  <si>
    <t>Wakulla</t>
  </si>
  <si>
    <t>Taylor</t>
  </si>
  <si>
    <t>Holmes</t>
  </si>
  <si>
    <t>Gulf</t>
  </si>
  <si>
    <t>Jefferson</t>
  </si>
  <si>
    <t>Hamilton</t>
  </si>
  <si>
    <t>Calhoun</t>
  </si>
  <si>
    <t>Union</t>
  </si>
  <si>
    <t>Dixie</t>
  </si>
  <si>
    <t>Gilchrist</t>
  </si>
  <si>
    <t>Franklin</t>
  </si>
  <si>
    <t>Glades</t>
  </si>
  <si>
    <t>Liberty</t>
  </si>
  <si>
    <t>Lafayette</t>
  </si>
  <si>
    <t>Miami-Dade</t>
  </si>
  <si>
    <t>Countywide</t>
  </si>
  <si>
    <t>Gross</t>
  </si>
  <si>
    <t>Sales</t>
  </si>
  <si>
    <t>Taxable</t>
  </si>
  <si>
    <t>State Sales</t>
  </si>
  <si>
    <t>&amp; Use Taxes</t>
  </si>
  <si>
    <t>Statewide Total</t>
  </si>
  <si>
    <t>% of</t>
  </si>
  <si>
    <t>Distribution</t>
  </si>
  <si>
    <t>Counties</t>
  </si>
  <si>
    <t>Municipalities</t>
  </si>
  <si>
    <t>Ordinary</t>
  </si>
  <si>
    <t>Distribution:</t>
  </si>
  <si>
    <t>Emergency</t>
  </si>
  <si>
    <t>Supplemental</t>
  </si>
  <si>
    <t>Combined</t>
  </si>
  <si>
    <t>Statewide</t>
  </si>
  <si>
    <t>Sales Tax</t>
  </si>
  <si>
    <t>Portion to</t>
  </si>
  <si>
    <t>Local Gov'ts</t>
  </si>
  <si>
    <t>Local Option</t>
  </si>
  <si>
    <t>Sales Taxes</t>
  </si>
  <si>
    <t>Including</t>
  </si>
  <si>
    <t>Excluding</t>
  </si>
  <si>
    <t>Ratio</t>
  </si>
  <si>
    <t>Collections</t>
  </si>
  <si>
    <t>Distributions/</t>
  </si>
  <si>
    <t>State and Local Sales Tax Collections</t>
  </si>
  <si>
    <t>Distributions</t>
  </si>
  <si>
    <t>Distributions of Sales Tax Revenues to Local Governments</t>
  </si>
  <si>
    <t>Notes:</t>
  </si>
  <si>
    <t>Allocation of</t>
  </si>
  <si>
    <t>Discretionary</t>
  </si>
  <si>
    <t>Pool Dollars</t>
  </si>
  <si>
    <t>Gross and Taxable Sales</t>
  </si>
  <si>
    <t>Excluding Local Option Sales Taxes</t>
  </si>
  <si>
    <t>Including Local Option Sales Taxes</t>
  </si>
  <si>
    <t>Distribution per</t>
  </si>
  <si>
    <t>s. 212.20(6)(d)7.a., F.S.</t>
  </si>
  <si>
    <t>4)  For purposes of this table, local option sales tax distributions are reported as countywide and, in some counties, reflect the sum total of multiple local option sales tax levies.  Some levies authorize distributions to municipalities and/or school districts.</t>
  </si>
  <si>
    <t>County Comparison of Florida State and Local Option Sales Tax Collections to Distributions of Sales Tax Revenues to Local Governments</t>
  </si>
  <si>
    <t>Distribution to</t>
  </si>
  <si>
    <t>3)  With regard to the distribution of sales and use tax revenues to counties totaling $29,915,500, the monies are allocated equally to counties for purposes of this table.  However, in some cases, all or a portion of the monies are distributed to municipalities and/or school districts pursuant to special act or local ordinance.</t>
  </si>
  <si>
    <t>Constrained</t>
  </si>
  <si>
    <t>Fiscally</t>
  </si>
  <si>
    <t>Tax Receipts</t>
  </si>
  <si>
    <t>Local Government Half-cent Sales Tax Program Distributions</t>
  </si>
  <si>
    <t>State Revenue Sharing Program Distributions</t>
  </si>
  <si>
    <t>Local Option Sales Tax</t>
  </si>
  <si>
    <t>4)  These calculations were made using data obtained from the Florida Department of Revenue.</t>
  </si>
  <si>
    <t>St. Johns</t>
  </si>
  <si>
    <t>St. Lucie</t>
  </si>
  <si>
    <t>5)  These calculations were made using data obtained from the Florida Department of Revenue.</t>
  </si>
  <si>
    <t>DeSoto</t>
  </si>
  <si>
    <t>3)  The dollar figures reported in the "Distributions of Sales Tax Revenues to Local Governments" columns reflect countywide totals.  The majority of those dollars account for distributions to county and municipal governments; however, it should be noted that some local option sales tax monies are distributed directly to school districts.</t>
  </si>
  <si>
    <t>2)  The "Distributions of Sales Tax Revenues to Local Governments" include the following: Local Government Half-cent Sales Tax Program; County and Municipal Revenue Sharing Programs (only those portions derived from the state sales tax); Sales Tax Distribution pursuant to s. 212.20(6)(d)7.a., F.S.; and the Local Option Sales Taxes.</t>
  </si>
  <si>
    <t>State Fiscal Year Ended June 30, 2011</t>
  </si>
  <si>
    <t>1)  Pursuant to law, 2.044 percent of state sales and use tax collections are transferred into the Revenue Sharing Trust Fund for Counties [s. 212.20(6)(d)5., F.S.].  In state fiscal year ended June 30, 2011, this revenue source was estimated to account for 97.55 percent of total county revenue sharing proceeds.</t>
  </si>
  <si>
    <t>2)  Pursuant to law, 1.3409 percent of state sales and use tax collections are transferred into the Revenue Sharing Trust Fund for Municipalities [s. 212.20(5)(d)6., F.S.].  In state fiscal year ended June 30, 2011, this revenue source was estimated to account for 70.98 percent of total municipal revenue sharing proceeds.</t>
  </si>
  <si>
    <t>1)  The term "Discretionary Pool" consists of local option sales tax monies collected by dealers located in non-tax counties selling into taxing counties.  For purposes of this exercise, the discretionary pool monies are allocated on the basis of each levying county's proportional share of statewide local option sales taxes multiplied by the total discretionary pool amount of $112,494,684.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</si>
</sst>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0_);_(&quot;$&quot;* \(#,##0\);_(&quot;$&quot;* &quot;-&quot;_);_(@_)"/>
    <numFmt numFmtId="41" formatCode="_(* #,##0_);_(* \(#,##0\);_(* &quot;-&quot;_);_(@_)"/>
    <numFmt numFmtId="166" formatCode="0.0%"/>
  </numFmts>
  <fonts count="8" x14ac:knownFonts="1">
    <font>
      <sz val="10"/>
      <name val="Arial"/>
    </font>
    <font>
      <sz val="10"/>
      <name val="Arial"/>
      <family val="2"/>
    </font>
    <font>
      <b/>
      <sz val="10"/>
      <name val="Arial"/>
      <family val="2"/>
    </font>
    <font>
      <sz val="10"/>
      <name val="Arial"/>
      <family val="2"/>
    </font>
    <font>
      <b/>
      <sz val="12"/>
      <name val="Arial"/>
      <family val="2"/>
    </font>
    <font>
      <b/>
      <sz val="14"/>
      <name val="Arial"/>
      <family val="2"/>
    </font>
    <font>
      <sz val="8"/>
      <color indexed="81"/>
      <name val="Tahoma"/>
      <family val="2"/>
    </font>
    <font>
      <b/>
      <sz val="18"/>
      <name val="Arial"/>
      <family val="2"/>
    </font>
  </fonts>
  <fills count="3">
    <fill>
      <patternFill patternType="none"/>
    </fill>
    <fill>
      <patternFill patternType="gray125"/>
    </fill>
    <fill>
      <patternFill patternType="solid">
        <fgColor indexed="22"/>
        <bgColor indexed="64"/>
      </patternFill>
    </fill>
  </fills>
  <borders count="41">
    <border>
      <left/>
      <right/>
      <top/>
      <bottom/>
      <diagonal/>
    </border>
    <border>
      <left/>
      <right/>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110">
    <xf numFmtId="0" fontId="0" fillId="0" borderId="0" xfId="0"/>
    <xf numFmtId="0" fontId="3" fillId="0" borderId="1" xfId="0" applyFont="1" applyBorder="1"/>
    <xf numFmtId="42" fontId="3" fillId="0" borderId="2" xfId="0" applyNumberFormat="1" applyFont="1" applyBorder="1"/>
    <xf numFmtId="0" fontId="2" fillId="2" borderId="1" xfId="0" applyFont="1" applyFill="1" applyBorder="1" applyAlignment="1">
      <alignment horizontal="right"/>
    </xf>
    <xf numFmtId="0" fontId="3" fillId="0" borderId="3" xfId="0" applyFont="1" applyBorder="1"/>
    <xf numFmtId="166" fontId="3" fillId="0" borderId="4" xfId="1" applyNumberFormat="1" applyFont="1" applyFill="1" applyBorder="1"/>
    <xf numFmtId="0" fontId="3" fillId="0" borderId="5" xfId="0" applyFont="1" applyBorder="1"/>
    <xf numFmtId="166" fontId="3" fillId="0" borderId="6" xfId="1" applyNumberFormat="1" applyFont="1" applyFill="1" applyBorder="1"/>
    <xf numFmtId="0" fontId="3" fillId="0" borderId="7" xfId="0" applyFont="1" applyBorder="1"/>
    <xf numFmtId="41" fontId="3" fillId="0" borderId="0" xfId="0" applyNumberFormat="1" applyFont="1" applyBorder="1"/>
    <xf numFmtId="42" fontId="3" fillId="0" borderId="0" xfId="0" applyNumberFormat="1" applyFont="1" applyBorder="1"/>
    <xf numFmtId="0" fontId="3" fillId="0" borderId="0" xfId="0" applyFont="1" applyBorder="1"/>
    <xf numFmtId="0" fontId="3" fillId="0" borderId="8" xfId="0" applyFont="1" applyBorder="1"/>
    <xf numFmtId="42" fontId="3" fillId="0" borderId="3" xfId="0" applyNumberFormat="1" applyFont="1" applyBorder="1"/>
    <xf numFmtId="166" fontId="3" fillId="0" borderId="4" xfId="0" applyNumberFormat="1" applyFont="1" applyBorder="1"/>
    <xf numFmtId="166" fontId="3" fillId="0" borderId="6" xfId="0" applyNumberFormat="1" applyFont="1" applyBorder="1"/>
    <xf numFmtId="42" fontId="3" fillId="0" borderId="9" xfId="0" applyNumberFormat="1" applyFont="1" applyBorder="1"/>
    <xf numFmtId="42" fontId="3" fillId="0" borderId="10" xfId="0" applyNumberFormat="1" applyFont="1" applyBorder="1"/>
    <xf numFmtId="0" fontId="2" fillId="2" borderId="11" xfId="0" applyFont="1" applyFill="1" applyBorder="1"/>
    <xf numFmtId="42" fontId="2" fillId="2" borderId="11" xfId="0" applyNumberFormat="1" applyFont="1" applyFill="1" applyBorder="1"/>
    <xf numFmtId="42" fontId="2" fillId="2" borderId="12" xfId="0" applyNumberFormat="1" applyFont="1" applyFill="1" applyBorder="1"/>
    <xf numFmtId="9" fontId="2" fillId="2" borderId="13" xfId="0" applyNumberFormat="1" applyFont="1" applyFill="1" applyBorder="1"/>
    <xf numFmtId="42" fontId="2" fillId="2" borderId="14" xfId="0" applyNumberFormat="1" applyFont="1" applyFill="1" applyBorder="1"/>
    <xf numFmtId="166" fontId="2" fillId="2" borderId="13" xfId="1" applyNumberFormat="1" applyFont="1" applyFill="1" applyBorder="1"/>
    <xf numFmtId="0" fontId="2" fillId="2" borderId="15" xfId="0" applyFont="1" applyFill="1" applyBorder="1" applyAlignment="1">
      <alignment horizontal="centerContinuous"/>
    </xf>
    <xf numFmtId="0" fontId="2" fillId="2" borderId="7" xfId="0" applyFont="1" applyFill="1" applyBorder="1" applyAlignment="1">
      <alignment horizontal="centerContinuous"/>
    </xf>
    <xf numFmtId="0" fontId="2" fillId="2" borderId="16" xfId="0" applyFont="1" applyFill="1" applyBorder="1" applyAlignment="1">
      <alignment horizontal="left"/>
    </xf>
    <xf numFmtId="0" fontId="2" fillId="2" borderId="1" xfId="0" applyFont="1" applyFill="1" applyBorder="1" applyAlignment="1">
      <alignment horizontal="left"/>
    </xf>
    <xf numFmtId="0" fontId="2" fillId="2" borderId="17" xfId="0" applyFont="1" applyFill="1" applyBorder="1" applyAlignment="1">
      <alignment horizontal="left"/>
    </xf>
    <xf numFmtId="0" fontId="2" fillId="2" borderId="7" xfId="0" applyFont="1" applyFill="1" applyBorder="1"/>
    <xf numFmtId="0" fontId="2" fillId="2" borderId="7" xfId="0" applyFont="1" applyFill="1" applyBorder="1" applyAlignment="1">
      <alignment horizontal="right"/>
    </xf>
    <xf numFmtId="0" fontId="2" fillId="2" borderId="10" xfId="0" applyFont="1" applyFill="1" applyBorder="1" applyAlignment="1">
      <alignment horizontal="right"/>
    </xf>
    <xf numFmtId="0" fontId="2" fillId="2" borderId="8" xfId="0" applyFont="1" applyFill="1" applyBorder="1" applyAlignment="1">
      <alignment horizontal="right"/>
    </xf>
    <xf numFmtId="0" fontId="2" fillId="2" borderId="18" xfId="0" applyFont="1" applyFill="1" applyBorder="1" applyAlignment="1">
      <alignment horizontal="right"/>
    </xf>
    <xf numFmtId="0" fontId="2" fillId="2" borderId="16" xfId="0" applyFont="1" applyFill="1" applyBorder="1"/>
    <xf numFmtId="0" fontId="2" fillId="2" borderId="16" xfId="0" applyFont="1" applyFill="1" applyBorder="1" applyAlignment="1">
      <alignment horizontal="right"/>
    </xf>
    <xf numFmtId="0" fontId="2" fillId="2" borderId="19" xfId="0" applyFont="1" applyFill="1" applyBorder="1" applyAlignment="1">
      <alignment horizontal="right"/>
    </xf>
    <xf numFmtId="0" fontId="2" fillId="2" borderId="17" xfId="0" applyFont="1" applyFill="1" applyBorder="1" applyAlignment="1">
      <alignment horizontal="right"/>
    </xf>
    <xf numFmtId="166" fontId="3" fillId="0" borderId="4" xfId="0" applyNumberFormat="1" applyFont="1" applyFill="1" applyBorder="1"/>
    <xf numFmtId="166" fontId="3" fillId="0" borderId="6" xfId="0" applyNumberFormat="1" applyFont="1" applyFill="1" applyBorder="1"/>
    <xf numFmtId="166" fontId="2" fillId="2" borderId="13" xfId="0" applyNumberFormat="1" applyFont="1" applyFill="1" applyBorder="1"/>
    <xf numFmtId="166" fontId="3" fillId="0" borderId="9" xfId="0" applyNumberFormat="1" applyFont="1" applyBorder="1"/>
    <xf numFmtId="166" fontId="3" fillId="0" borderId="20" xfId="0" applyNumberFormat="1" applyFont="1" applyBorder="1"/>
    <xf numFmtId="9" fontId="2" fillId="2" borderId="12" xfId="0" applyNumberFormat="1" applyFont="1" applyFill="1" applyBorder="1"/>
    <xf numFmtId="0" fontId="2" fillId="2" borderId="0" xfId="0" applyFont="1" applyFill="1" applyBorder="1" applyAlignment="1">
      <alignment horizontal="right"/>
    </xf>
    <xf numFmtId="166" fontId="3" fillId="0" borderId="4" xfId="1" applyNumberFormat="1" applyFont="1" applyBorder="1"/>
    <xf numFmtId="166" fontId="3" fillId="0" borderId="6" xfId="1" applyNumberFormat="1" applyFont="1" applyBorder="1"/>
    <xf numFmtId="0" fontId="3" fillId="0" borderId="17" xfId="0" applyFont="1" applyBorder="1"/>
    <xf numFmtId="42" fontId="3" fillId="0" borderId="21" xfId="0" applyNumberFormat="1" applyFont="1" applyBorder="1"/>
    <xf numFmtId="166" fontId="3" fillId="0" borderId="21" xfId="0" applyNumberFormat="1" applyFont="1" applyBorder="1"/>
    <xf numFmtId="166" fontId="3" fillId="0" borderId="22" xfId="0" applyNumberFormat="1" applyFont="1" applyBorder="1"/>
    <xf numFmtId="42" fontId="2" fillId="2" borderId="23" xfId="0" applyNumberFormat="1" applyFont="1" applyFill="1" applyBorder="1"/>
    <xf numFmtId="9" fontId="2" fillId="2" borderId="23" xfId="0" applyNumberFormat="1" applyFont="1" applyFill="1" applyBorder="1"/>
    <xf numFmtId="0" fontId="4" fillId="2" borderId="11" xfId="0" applyFont="1" applyFill="1" applyBorder="1" applyAlignment="1">
      <alignment horizontal="left"/>
    </xf>
    <xf numFmtId="0" fontId="4" fillId="2" borderId="13" xfId="0" applyFont="1" applyFill="1" applyBorder="1" applyAlignment="1">
      <alignment horizontal="left"/>
    </xf>
    <xf numFmtId="0" fontId="4" fillId="2" borderId="14" xfId="0" applyFont="1" applyFill="1" applyBorder="1" applyAlignment="1">
      <alignment horizontal="left"/>
    </xf>
    <xf numFmtId="0" fontId="2" fillId="2" borderId="14" xfId="0" applyFont="1" applyFill="1" applyBorder="1" applyAlignment="1">
      <alignment horizontal="left"/>
    </xf>
    <xf numFmtId="0" fontId="2" fillId="2" borderId="13" xfId="0" applyFont="1" applyFill="1" applyBorder="1" applyAlignment="1">
      <alignment horizontal="left"/>
    </xf>
    <xf numFmtId="0" fontId="3" fillId="2" borderId="7" xfId="0" applyFont="1" applyFill="1" applyBorder="1"/>
    <xf numFmtId="0" fontId="2" fillId="2" borderId="24" xfId="0" applyFont="1" applyFill="1" applyBorder="1" applyAlignment="1">
      <alignment horizontal="right"/>
    </xf>
    <xf numFmtId="0" fontId="2" fillId="2" borderId="25" xfId="0" applyFont="1" applyFill="1" applyBorder="1" applyAlignment="1">
      <alignment horizontal="right"/>
    </xf>
    <xf numFmtId="0" fontId="2" fillId="2" borderId="26" xfId="0" applyFont="1" applyFill="1" applyBorder="1" applyAlignment="1">
      <alignment horizontal="right"/>
    </xf>
    <xf numFmtId="15" fontId="2" fillId="2" borderId="7" xfId="0" applyNumberFormat="1" applyFont="1" applyFill="1" applyBorder="1" applyAlignment="1">
      <alignment horizontal="right"/>
    </xf>
    <xf numFmtId="0" fontId="2" fillId="2" borderId="27" xfId="0" applyFont="1" applyFill="1" applyBorder="1" applyAlignment="1">
      <alignment horizontal="right"/>
    </xf>
    <xf numFmtId="0" fontId="2" fillId="2" borderId="28" xfId="0" applyFont="1" applyFill="1" applyBorder="1" applyAlignment="1">
      <alignment horizontal="right"/>
    </xf>
    <xf numFmtId="42" fontId="3" fillId="0" borderId="5" xfId="0" applyNumberFormat="1" applyFont="1" applyBorder="1"/>
    <xf numFmtId="42" fontId="3" fillId="0" borderId="22" xfId="0" applyNumberFormat="1" applyFont="1" applyBorder="1"/>
    <xf numFmtId="42" fontId="3" fillId="0" borderId="20" xfId="0" applyNumberFormat="1" applyFont="1" applyBorder="1"/>
    <xf numFmtId="42" fontId="3" fillId="0" borderId="29" xfId="0" applyNumberFormat="1" applyFont="1" applyBorder="1"/>
    <xf numFmtId="0" fontId="1" fillId="0" borderId="7" xfId="0" applyFont="1" applyBorder="1"/>
    <xf numFmtId="0" fontId="1" fillId="0" borderId="16" xfId="0" applyFont="1" applyBorder="1"/>
    <xf numFmtId="0" fontId="1" fillId="0" borderId="5" xfId="0" applyFont="1" applyBorder="1"/>
    <xf numFmtId="0" fontId="2" fillId="2" borderId="30" xfId="0" applyFont="1" applyFill="1" applyBorder="1" applyAlignment="1">
      <alignment horizontal="right"/>
    </xf>
    <xf numFmtId="0" fontId="2" fillId="2" borderId="31" xfId="0" applyFont="1" applyFill="1" applyBorder="1" applyAlignment="1">
      <alignment horizontal="right"/>
    </xf>
    <xf numFmtId="0" fontId="2" fillId="2" borderId="32" xfId="0" applyFont="1" applyFill="1" applyBorder="1" applyAlignment="1">
      <alignment horizontal="right"/>
    </xf>
    <xf numFmtId="42" fontId="3" fillId="0" borderId="33" xfId="0" applyNumberFormat="1" applyFont="1" applyBorder="1"/>
    <xf numFmtId="42" fontId="3" fillId="0" borderId="34" xfId="0" applyNumberFormat="1" applyFont="1" applyBorder="1"/>
    <xf numFmtId="42" fontId="2" fillId="2" borderId="35" xfId="0" applyNumberFormat="1" applyFont="1" applyFill="1" applyBorder="1"/>
    <xf numFmtId="0" fontId="4" fillId="0" borderId="15" xfId="0" applyFont="1" applyBorder="1" applyAlignment="1">
      <alignment horizontal="center"/>
    </xf>
    <xf numFmtId="0" fontId="4" fillId="0" borderId="36" xfId="0" applyFont="1" applyBorder="1" applyAlignment="1">
      <alignment horizontal="center"/>
    </xf>
    <xf numFmtId="0" fontId="4" fillId="0" borderId="37" xfId="0" applyFont="1" applyBorder="1" applyAlignment="1">
      <alignment horizontal="center"/>
    </xf>
    <xf numFmtId="0" fontId="4" fillId="0" borderId="7" xfId="0" applyFont="1" applyBorder="1" applyAlignment="1">
      <alignment horizontal="center"/>
    </xf>
    <xf numFmtId="0" fontId="4" fillId="0" borderId="0" xfId="0" applyFont="1" applyBorder="1" applyAlignment="1">
      <alignment horizontal="center"/>
    </xf>
    <xf numFmtId="0" fontId="4" fillId="0" borderId="8" xfId="0" applyFont="1" applyBorder="1" applyAlignment="1">
      <alignment horizontal="center"/>
    </xf>
    <xf numFmtId="0" fontId="2" fillId="2" borderId="38" xfId="0" applyFont="1" applyFill="1" applyBorder="1" applyAlignment="1">
      <alignment horizontal="center"/>
    </xf>
    <xf numFmtId="0" fontId="2" fillId="2" borderId="39" xfId="0" applyFont="1" applyFill="1" applyBorder="1" applyAlignment="1">
      <alignment horizontal="center"/>
    </xf>
    <xf numFmtId="0" fontId="2" fillId="2" borderId="40" xfId="0" applyFont="1" applyFill="1" applyBorder="1" applyAlignment="1">
      <alignment horizontal="center"/>
    </xf>
    <xf numFmtId="0" fontId="2" fillId="2" borderId="1" xfId="0" applyFont="1" applyFill="1" applyBorder="1" applyAlignment="1">
      <alignment horizontal="center"/>
    </xf>
    <xf numFmtId="0" fontId="2" fillId="2" borderId="17" xfId="0" applyFont="1" applyFill="1" applyBorder="1" applyAlignment="1">
      <alignment horizontal="center"/>
    </xf>
    <xf numFmtId="0" fontId="4" fillId="2" borderId="15" xfId="0" applyFont="1" applyFill="1" applyBorder="1" applyAlignment="1">
      <alignment horizontal="center"/>
    </xf>
    <xf numFmtId="0" fontId="4" fillId="2" borderId="36" xfId="0" applyFont="1" applyFill="1" applyBorder="1" applyAlignment="1">
      <alignment horizontal="center"/>
    </xf>
    <xf numFmtId="0" fontId="4" fillId="2" borderId="37" xfId="0" applyFont="1" applyFill="1" applyBorder="1" applyAlignment="1">
      <alignment horizontal="center"/>
    </xf>
    <xf numFmtId="0" fontId="1" fillId="0" borderId="16" xfId="0" applyFont="1" applyBorder="1" applyAlignment="1">
      <alignment wrapText="1"/>
    </xf>
    <xf numFmtId="0" fontId="0" fillId="0" borderId="1" xfId="0" applyBorder="1" applyAlignment="1">
      <alignment wrapText="1"/>
    </xf>
    <xf numFmtId="0" fontId="0" fillId="0" borderId="17" xfId="0" applyBorder="1" applyAlignment="1">
      <alignment wrapText="1"/>
    </xf>
    <xf numFmtId="0" fontId="1" fillId="0" borderId="7" xfId="0" applyFont="1" applyBorder="1" applyAlignment="1">
      <alignment wrapText="1"/>
    </xf>
    <xf numFmtId="0" fontId="0" fillId="0" borderId="0" xfId="0" applyAlignment="1">
      <alignment wrapText="1"/>
    </xf>
    <xf numFmtId="0" fontId="0" fillId="0" borderId="8" xfId="0" applyBorder="1" applyAlignment="1">
      <alignment wrapText="1"/>
    </xf>
    <xf numFmtId="0" fontId="3" fillId="0" borderId="7" xfId="0" applyFont="1" applyBorder="1" applyAlignment="1">
      <alignment wrapText="1"/>
    </xf>
    <xf numFmtId="0" fontId="4" fillId="2" borderId="3" xfId="0" applyFont="1" applyFill="1" applyBorder="1" applyAlignment="1">
      <alignment horizontal="center"/>
    </xf>
    <xf numFmtId="0" fontId="4" fillId="2" borderId="2" xfId="0" applyFont="1" applyFill="1" applyBorder="1" applyAlignment="1">
      <alignment horizontal="center"/>
    </xf>
    <xf numFmtId="0" fontId="4" fillId="2" borderId="4" xfId="0" applyFont="1" applyFill="1" applyBorder="1" applyAlignment="1">
      <alignment horizontal="center"/>
    </xf>
    <xf numFmtId="0" fontId="4" fillId="2" borderId="11" xfId="0" applyFont="1" applyFill="1" applyBorder="1" applyAlignment="1">
      <alignment horizontal="center"/>
    </xf>
    <xf numFmtId="0" fontId="4" fillId="2" borderId="13" xfId="0" applyFont="1" applyFill="1" applyBorder="1" applyAlignment="1">
      <alignment horizontal="center"/>
    </xf>
    <xf numFmtId="0" fontId="7" fillId="0" borderId="15" xfId="0" applyFont="1" applyBorder="1" applyAlignment="1">
      <alignment horizontal="center"/>
    </xf>
    <xf numFmtId="0" fontId="7" fillId="0" borderId="36" xfId="0" applyFont="1" applyBorder="1" applyAlignment="1">
      <alignment horizontal="center"/>
    </xf>
    <xf numFmtId="0" fontId="7" fillId="0" borderId="37" xfId="0" applyFont="1" applyBorder="1" applyAlignment="1">
      <alignment horizontal="center"/>
    </xf>
    <xf numFmtId="0" fontId="5" fillId="0" borderId="16" xfId="0" applyFont="1" applyBorder="1" applyAlignment="1">
      <alignment horizontal="center"/>
    </xf>
    <xf numFmtId="0" fontId="5" fillId="0" borderId="1" xfId="0" applyFont="1" applyBorder="1" applyAlignment="1">
      <alignment horizontal="center"/>
    </xf>
    <xf numFmtId="0" fontId="5" fillId="0" borderId="17" xfId="0" applyFont="1" applyBorder="1" applyAlignment="1">
      <alignment horizontal="center"/>
    </xf>
  </cellXfs>
  <cellStyles count="2">
    <cellStyle name="Normal" xfId="0" builtinId="0"/>
    <cellStyle name="Per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1"/>
  <sheetViews>
    <sheetView tabSelected="1" workbookViewId="0">
      <selection sqref="A1:L1"/>
    </sheetView>
  </sheetViews>
  <sheetFormatPr defaultRowHeight="12.75" x14ac:dyDescent="0.2"/>
  <cols>
    <col min="1" max="1" width="15.7109375" customWidth="1"/>
    <col min="2" max="2" width="16.7109375" customWidth="1"/>
    <col min="3" max="4" width="15.7109375" customWidth="1"/>
    <col min="5" max="5" width="16.7109375" customWidth="1"/>
    <col min="6" max="6" width="10.7109375" customWidth="1"/>
    <col min="7" max="7" width="15.7109375" customWidth="1"/>
    <col min="8" max="8" width="10.7109375" customWidth="1"/>
    <col min="9" max="9" width="13.7109375" customWidth="1"/>
    <col min="10" max="10" width="15.7109375" customWidth="1"/>
    <col min="11" max="11" width="10.7109375" customWidth="1"/>
    <col min="12" max="12" width="13.7109375" customWidth="1"/>
  </cols>
  <sheetData>
    <row r="1" spans="1:12" ht="18" customHeight="1" x14ac:dyDescent="0.25">
      <c r="A1" s="78" t="s">
        <v>106</v>
      </c>
      <c r="B1" s="79"/>
      <c r="C1" s="79"/>
      <c r="D1" s="79"/>
      <c r="E1" s="79"/>
      <c r="F1" s="79"/>
      <c r="G1" s="79"/>
      <c r="H1" s="79"/>
      <c r="I1" s="79"/>
      <c r="J1" s="79"/>
      <c r="K1" s="79"/>
      <c r="L1" s="80"/>
    </row>
    <row r="2" spans="1:12" ht="16.5" thickBot="1" x14ac:dyDescent="0.3">
      <c r="A2" s="81" t="s">
        <v>122</v>
      </c>
      <c r="B2" s="82"/>
      <c r="C2" s="82"/>
      <c r="D2" s="82"/>
      <c r="E2" s="82"/>
      <c r="F2" s="82"/>
      <c r="G2" s="82"/>
      <c r="H2" s="82"/>
      <c r="I2" s="82"/>
      <c r="J2" s="82"/>
      <c r="K2" s="82"/>
      <c r="L2" s="83"/>
    </row>
    <row r="3" spans="1:12" ht="15.75" x14ac:dyDescent="0.25">
      <c r="A3" s="24"/>
      <c r="B3" s="89" t="s">
        <v>93</v>
      </c>
      <c r="C3" s="90"/>
      <c r="D3" s="90"/>
      <c r="E3" s="90"/>
      <c r="F3" s="91"/>
      <c r="G3" s="99" t="s">
        <v>95</v>
      </c>
      <c r="H3" s="100"/>
      <c r="I3" s="100"/>
      <c r="J3" s="100"/>
      <c r="K3" s="100"/>
      <c r="L3" s="101"/>
    </row>
    <row r="4" spans="1:12" ht="13.5" thickBot="1" x14ac:dyDescent="0.25">
      <c r="A4" s="25"/>
      <c r="B4" s="26"/>
      <c r="C4" s="27"/>
      <c r="D4" s="27"/>
      <c r="E4" s="27"/>
      <c r="F4" s="28"/>
      <c r="G4" s="84" t="s">
        <v>101</v>
      </c>
      <c r="H4" s="85"/>
      <c r="I4" s="86"/>
      <c r="J4" s="87" t="s">
        <v>102</v>
      </c>
      <c r="K4" s="87"/>
      <c r="L4" s="88"/>
    </row>
    <row r="5" spans="1:12" x14ac:dyDescent="0.2">
      <c r="A5" s="29"/>
      <c r="B5" s="30"/>
      <c r="C5" s="31"/>
      <c r="D5" s="31" t="s">
        <v>97</v>
      </c>
      <c r="E5" s="31"/>
      <c r="F5" s="32" t="s">
        <v>73</v>
      </c>
      <c r="G5" s="30"/>
      <c r="H5" s="31" t="s">
        <v>73</v>
      </c>
      <c r="I5" s="32" t="s">
        <v>92</v>
      </c>
      <c r="J5" s="44"/>
      <c r="K5" s="31" t="s">
        <v>73</v>
      </c>
      <c r="L5" s="32" t="s">
        <v>92</v>
      </c>
    </row>
    <row r="6" spans="1:12" x14ac:dyDescent="0.2">
      <c r="A6" s="29"/>
      <c r="B6" s="30" t="s">
        <v>70</v>
      </c>
      <c r="C6" s="33" t="s">
        <v>86</v>
      </c>
      <c r="D6" s="33" t="s">
        <v>98</v>
      </c>
      <c r="E6" s="33" t="s">
        <v>0</v>
      </c>
      <c r="F6" s="32" t="s">
        <v>82</v>
      </c>
      <c r="G6" s="30" t="s">
        <v>0</v>
      </c>
      <c r="H6" s="33" t="s">
        <v>82</v>
      </c>
      <c r="I6" s="32" t="s">
        <v>91</v>
      </c>
      <c r="J6" s="44" t="s">
        <v>0</v>
      </c>
      <c r="K6" s="33" t="s">
        <v>82</v>
      </c>
      <c r="L6" s="32" t="s">
        <v>91</v>
      </c>
    </row>
    <row r="7" spans="1:12" ht="13.5" thickBot="1" x14ac:dyDescent="0.25">
      <c r="A7" s="34" t="s">
        <v>8</v>
      </c>
      <c r="B7" s="35" t="s">
        <v>71</v>
      </c>
      <c r="C7" s="36" t="s">
        <v>87</v>
      </c>
      <c r="D7" s="36" t="s">
        <v>99</v>
      </c>
      <c r="E7" s="36" t="s">
        <v>91</v>
      </c>
      <c r="F7" s="37" t="s">
        <v>0</v>
      </c>
      <c r="G7" s="35" t="s">
        <v>94</v>
      </c>
      <c r="H7" s="36" t="s">
        <v>0</v>
      </c>
      <c r="I7" s="37" t="s">
        <v>90</v>
      </c>
      <c r="J7" s="3" t="s">
        <v>94</v>
      </c>
      <c r="K7" s="36" t="s">
        <v>0</v>
      </c>
      <c r="L7" s="37" t="s">
        <v>90</v>
      </c>
    </row>
    <row r="8" spans="1:12" x14ac:dyDescent="0.2">
      <c r="A8" s="4" t="s">
        <v>1</v>
      </c>
      <c r="B8" s="13">
        <f>'Data Worksheet'!D9</f>
        <v>186930113.06999999</v>
      </c>
      <c r="C8" s="16">
        <f>'Data Worksheet'!E9</f>
        <v>15755663.220000001</v>
      </c>
      <c r="D8" s="17">
        <f>'Data Worksheet'!F9</f>
        <v>1142958.8059748008</v>
      </c>
      <c r="E8" s="16">
        <f>'Data Worksheet'!G9</f>
        <v>203828735.0959748</v>
      </c>
      <c r="F8" s="14">
        <f>'Data Worksheet'!H9</f>
        <v>1.1452187664633726E-2</v>
      </c>
      <c r="G8" s="13">
        <f>'Data Worksheet'!AC9</f>
        <v>24461613.299313001</v>
      </c>
      <c r="H8" s="41">
        <f>'Data Worksheet'!AD9</f>
        <v>1.1774438826264309E-2</v>
      </c>
      <c r="I8" s="38">
        <f>'Data Worksheet'!AE9</f>
        <v>0.13085967208586038</v>
      </c>
      <c r="J8" s="2">
        <f>'Data Worksheet'!AF9</f>
        <v>43244133.879313007</v>
      </c>
      <c r="K8" s="41">
        <f>'Data Worksheet'!AG9</f>
        <v>1.1471365402732695E-2</v>
      </c>
      <c r="L8" s="5">
        <f>'Data Worksheet'!AH9</f>
        <v>0.21215916322569078</v>
      </c>
    </row>
    <row r="9" spans="1:12" x14ac:dyDescent="0.2">
      <c r="A9" s="6" t="s">
        <v>50</v>
      </c>
      <c r="B9" s="65">
        <f>'Data Worksheet'!D10</f>
        <v>9100408.9299999997</v>
      </c>
      <c r="C9" s="67">
        <f>'Data Worksheet'!E10</f>
        <v>1357459.39</v>
      </c>
      <c r="D9" s="67">
        <f>'Data Worksheet'!F10</f>
        <v>98473.808553117909</v>
      </c>
      <c r="E9" s="67">
        <f>'Data Worksheet'!G10</f>
        <v>10556342.128553119</v>
      </c>
      <c r="F9" s="15">
        <f>'Data Worksheet'!H10</f>
        <v>5.9311171730200632E-4</v>
      </c>
      <c r="G9" s="65">
        <f>'Data Worksheet'!AC10</f>
        <v>3118909.0110309999</v>
      </c>
      <c r="H9" s="42">
        <f>'Data Worksheet'!AD10</f>
        <v>1.5012666133553993E-3</v>
      </c>
      <c r="I9" s="39">
        <f>'Data Worksheet'!AE10</f>
        <v>0.34272185294326107</v>
      </c>
      <c r="J9" s="68">
        <f>'Data Worksheet'!AF10</f>
        <v>4773297.3610309996</v>
      </c>
      <c r="K9" s="42">
        <f>'Data Worksheet'!AG10</f>
        <v>1.2662119296249891E-3</v>
      </c>
      <c r="L9" s="7">
        <f>'Data Worksheet'!AH10</f>
        <v>0.45217342360665236</v>
      </c>
    </row>
    <row r="10" spans="1:12" x14ac:dyDescent="0.2">
      <c r="A10" s="6" t="s">
        <v>26</v>
      </c>
      <c r="B10" s="65">
        <f>'Data Worksheet'!D11</f>
        <v>177014234.21000001</v>
      </c>
      <c r="C10" s="67">
        <f>'Data Worksheet'!E11</f>
        <v>6212146.1399999997</v>
      </c>
      <c r="D10" s="67">
        <f>'Data Worksheet'!F11</f>
        <v>450646.03346576018</v>
      </c>
      <c r="E10" s="67">
        <f>'Data Worksheet'!G11</f>
        <v>183677026.38346577</v>
      </c>
      <c r="F10" s="15">
        <f>'Data Worksheet'!H11</f>
        <v>1.0319956971890514E-2</v>
      </c>
      <c r="G10" s="65">
        <f>'Data Worksheet'!AC11</f>
        <v>21711277.552679002</v>
      </c>
      <c r="H10" s="42">
        <f>'Data Worksheet'!AD11</f>
        <v>1.0450582561994957E-2</v>
      </c>
      <c r="I10" s="39">
        <f>'Data Worksheet'!AE11</f>
        <v>0.12265272140161299</v>
      </c>
      <c r="J10" s="68">
        <f>'Data Worksheet'!AF11</f>
        <v>26393236.662679002</v>
      </c>
      <c r="K10" s="42">
        <f>'Data Worksheet'!AG11</f>
        <v>7.0013302327516036E-3</v>
      </c>
      <c r="L10" s="7">
        <f>'Data Worksheet'!AH11</f>
        <v>0.143693727965616</v>
      </c>
    </row>
    <row r="11" spans="1:12" x14ac:dyDescent="0.2">
      <c r="A11" s="6" t="s">
        <v>47</v>
      </c>
      <c r="B11" s="65">
        <f>'Data Worksheet'!D12</f>
        <v>11676782.309999999</v>
      </c>
      <c r="C11" s="67">
        <f>'Data Worksheet'!E12</f>
        <v>1734514.8199999996</v>
      </c>
      <c r="D11" s="67">
        <f>'Data Worksheet'!F12</f>
        <v>125826.43840065502</v>
      </c>
      <c r="E11" s="67">
        <f>'Data Worksheet'!G12</f>
        <v>13537123.568400653</v>
      </c>
      <c r="F11" s="15">
        <f>'Data Worksheet'!H12</f>
        <v>7.6058794885649052E-4</v>
      </c>
      <c r="G11" s="65">
        <f>'Data Worksheet'!AC12</f>
        <v>3440691.4466420002</v>
      </c>
      <c r="H11" s="42">
        <f>'Data Worksheet'!AD12</f>
        <v>1.6561545006385516E-3</v>
      </c>
      <c r="I11" s="39">
        <f>'Data Worksheet'!AE12</f>
        <v>0.29466092244396741</v>
      </c>
      <c r="J11" s="68">
        <f>'Data Worksheet'!AF12</f>
        <v>5535865.6266419999</v>
      </c>
      <c r="K11" s="42">
        <f>'Data Worksheet'!AG12</f>
        <v>1.468498307790528E-3</v>
      </c>
      <c r="L11" s="7">
        <f>'Data Worksheet'!AH12</f>
        <v>0.4089395800127158</v>
      </c>
    </row>
    <row r="12" spans="1:12" x14ac:dyDescent="0.2">
      <c r="A12" s="6" t="s">
        <v>15</v>
      </c>
      <c r="B12" s="65">
        <f>'Data Worksheet'!D13</f>
        <v>371311247.95000005</v>
      </c>
      <c r="C12" s="67">
        <f>'Data Worksheet'!E13</f>
        <v>1248588.56</v>
      </c>
      <c r="D12" s="67">
        <f>'Data Worksheet'!F13</f>
        <v>90576.021444776474</v>
      </c>
      <c r="E12" s="67">
        <f>'Data Worksheet'!G13</f>
        <v>372650412.53144485</v>
      </c>
      <c r="F12" s="15">
        <f>'Data Worksheet'!H13</f>
        <v>2.0937491740817653E-2</v>
      </c>
      <c r="G12" s="65">
        <f>'Data Worksheet'!AC13</f>
        <v>49425055.304657012</v>
      </c>
      <c r="H12" s="42">
        <f>'Data Worksheet'!AD13</f>
        <v>2.379042964372911E-2</v>
      </c>
      <c r="I12" s="39">
        <f>'Data Worksheet'!AE13</f>
        <v>0.13310950200817101</v>
      </c>
      <c r="J12" s="68">
        <f>'Data Worksheet'!AF13</f>
        <v>49425055.304657012</v>
      </c>
      <c r="K12" s="42">
        <f>'Data Worksheet'!AG13</f>
        <v>1.3110977572873052E-2</v>
      </c>
      <c r="L12" s="7">
        <f>'Data Worksheet'!AH13</f>
        <v>0.13263115682311621</v>
      </c>
    </row>
    <row r="13" spans="1:12" x14ac:dyDescent="0.2">
      <c r="A13" s="6" t="s">
        <v>9</v>
      </c>
      <c r="B13" s="65">
        <f>'Data Worksheet'!D14</f>
        <v>1653824903.97</v>
      </c>
      <c r="C13" s="67">
        <f>'Data Worksheet'!E14</f>
        <v>12722768.58</v>
      </c>
      <c r="D13" s="67">
        <f>'Data Worksheet'!F14</f>
        <v>922944.35225244123</v>
      </c>
      <c r="E13" s="67">
        <f>'Data Worksheet'!G14</f>
        <v>1667470616.9022524</v>
      </c>
      <c r="F13" s="15">
        <f>'Data Worksheet'!H14</f>
        <v>9.3687410761959217E-2</v>
      </c>
      <c r="G13" s="65">
        <f>'Data Worksheet'!AC14</f>
        <v>203803381.39232302</v>
      </c>
      <c r="H13" s="42">
        <f>'Data Worksheet'!AD14</f>
        <v>9.8099435120132292E-2</v>
      </c>
      <c r="I13" s="39">
        <f>'Data Worksheet'!AE14</f>
        <v>0.12323153491224725</v>
      </c>
      <c r="J13" s="68">
        <f>'Data Worksheet'!AF14</f>
        <v>203803381.39232302</v>
      </c>
      <c r="K13" s="42">
        <f>'Data Worksheet'!AG14</f>
        <v>5.4062894745181368E-2</v>
      </c>
      <c r="L13" s="7">
        <f>'Data Worksheet'!AH14</f>
        <v>0.12222307207484066</v>
      </c>
    </row>
    <row r="14" spans="1:12" x14ac:dyDescent="0.2">
      <c r="A14" s="6" t="s">
        <v>57</v>
      </c>
      <c r="B14" s="65">
        <f>'Data Worksheet'!D15</f>
        <v>3716615.8300000005</v>
      </c>
      <c r="C14" s="67">
        <f>'Data Worksheet'!E15</f>
        <v>883006.16</v>
      </c>
      <c r="D14" s="67">
        <f>'Data Worksheet'!F15</f>
        <v>64055.676502457893</v>
      </c>
      <c r="E14" s="67">
        <f>'Data Worksheet'!G15</f>
        <v>4663677.666502458</v>
      </c>
      <c r="F14" s="15">
        <f>'Data Worksheet'!H15</f>
        <v>2.6203033551181555E-4</v>
      </c>
      <c r="G14" s="65">
        <f>'Data Worksheet'!AC15</f>
        <v>2323675.7928959997</v>
      </c>
      <c r="H14" s="42">
        <f>'Data Worksheet'!AD15</f>
        <v>1.118486264202924E-3</v>
      </c>
      <c r="I14" s="39">
        <f>'Data Worksheet'!AE15</f>
        <v>0.62521280088719833</v>
      </c>
      <c r="J14" s="68">
        <f>'Data Worksheet'!AF15</f>
        <v>3415313.282896</v>
      </c>
      <c r="K14" s="42">
        <f>'Data Worksheet'!AG15</f>
        <v>9.0597968136549019E-4</v>
      </c>
      <c r="L14" s="7">
        <f>'Data Worksheet'!AH15</f>
        <v>0.73232189853663843</v>
      </c>
    </row>
    <row r="15" spans="1:12" x14ac:dyDescent="0.2">
      <c r="A15" s="6" t="s">
        <v>28</v>
      </c>
      <c r="B15" s="65">
        <f>'Data Worksheet'!D16</f>
        <v>115640837.15000001</v>
      </c>
      <c r="C15" s="67">
        <f>'Data Worksheet'!E16</f>
        <v>16804213.580000002</v>
      </c>
      <c r="D15" s="67">
        <f>'Data Worksheet'!F16</f>
        <v>1219023.5105026786</v>
      </c>
      <c r="E15" s="67">
        <f>'Data Worksheet'!G16</f>
        <v>133664074.24050269</v>
      </c>
      <c r="F15" s="15">
        <f>'Data Worksheet'!H16</f>
        <v>7.509962035043804E-3</v>
      </c>
      <c r="G15" s="65">
        <f>'Data Worksheet'!AC16</f>
        <v>14724206.031059999</v>
      </c>
      <c r="H15" s="42">
        <f>'Data Worksheet'!AD16</f>
        <v>7.0874010252993808E-3</v>
      </c>
      <c r="I15" s="39">
        <f>'Data Worksheet'!AE16</f>
        <v>0.12732704461453304</v>
      </c>
      <c r="J15" s="68">
        <f>'Data Worksheet'!AF16</f>
        <v>33588745.711060002</v>
      </c>
      <c r="K15" s="42">
        <f>'Data Worksheet'!AG16</f>
        <v>8.9100819210848562E-3</v>
      </c>
      <c r="L15" s="7">
        <f>'Data Worksheet'!AH16</f>
        <v>0.25129224813709883</v>
      </c>
    </row>
    <row r="16" spans="1:12" x14ac:dyDescent="0.2">
      <c r="A16" s="6" t="s">
        <v>31</v>
      </c>
      <c r="B16" s="65">
        <f>'Data Worksheet'!D17</f>
        <v>71501986.299999982</v>
      </c>
      <c r="C16" s="67">
        <f>'Data Worksheet'!E17</f>
        <v>230505.65000000002</v>
      </c>
      <c r="D16" s="67">
        <f>'Data Worksheet'!F17</f>
        <v>16721.508883232233</v>
      </c>
      <c r="E16" s="67">
        <f>'Data Worksheet'!G17</f>
        <v>71749213.458883226</v>
      </c>
      <c r="F16" s="15">
        <f>'Data Worksheet'!H17</f>
        <v>4.0312542632131611E-3</v>
      </c>
      <c r="G16" s="65">
        <f>'Data Worksheet'!AC17</f>
        <v>10307757.855235001</v>
      </c>
      <c r="H16" s="42">
        <f>'Data Worksheet'!AD17</f>
        <v>4.9615723549116244E-3</v>
      </c>
      <c r="I16" s="39">
        <f>'Data Worksheet'!AE17</f>
        <v>0.14416044069023301</v>
      </c>
      <c r="J16" s="68">
        <f>'Data Worksheet'!AF17</f>
        <v>10307757.855235001</v>
      </c>
      <c r="K16" s="42">
        <f>'Data Worksheet'!AG17</f>
        <v>2.7343374981283692E-3</v>
      </c>
      <c r="L16" s="7">
        <f>'Data Worksheet'!AH17</f>
        <v>0.14366370526336139</v>
      </c>
    </row>
    <row r="17" spans="1:12" x14ac:dyDescent="0.2">
      <c r="A17" s="6" t="s">
        <v>27</v>
      </c>
      <c r="B17" s="65">
        <f>'Data Worksheet'!D18</f>
        <v>94840113.690000013</v>
      </c>
      <c r="C17" s="67">
        <f>'Data Worksheet'!E18</f>
        <v>14396406.479999997</v>
      </c>
      <c r="D17" s="67">
        <f>'Data Worksheet'!F18</f>
        <v>1044354.6127478525</v>
      </c>
      <c r="E17" s="67">
        <f>'Data Worksheet'!G18</f>
        <v>110280874.78274786</v>
      </c>
      <c r="F17" s="15">
        <f>'Data Worksheet'!H18</f>
        <v>6.1961689220969042E-3</v>
      </c>
      <c r="G17" s="65">
        <f>'Data Worksheet'!AC18</f>
        <v>13422062.470497001</v>
      </c>
      <c r="H17" s="42">
        <f>'Data Worksheet'!AD18</f>
        <v>6.4606226722422827E-3</v>
      </c>
      <c r="I17" s="39">
        <f>'Data Worksheet'!AE18</f>
        <v>0.14152305336082943</v>
      </c>
      <c r="J17" s="68">
        <f>'Data Worksheet'!AF18</f>
        <v>30145367.350497</v>
      </c>
      <c r="K17" s="42">
        <f>'Data Worksheet'!AG18</f>
        <v>7.9966574204550292E-3</v>
      </c>
      <c r="L17" s="7">
        <f>'Data Worksheet'!AH18</f>
        <v>0.27335081817117474</v>
      </c>
    </row>
    <row r="18" spans="1:12" x14ac:dyDescent="0.2">
      <c r="A18" s="6" t="s">
        <v>22</v>
      </c>
      <c r="B18" s="65">
        <f>'Data Worksheet'!D19</f>
        <v>347928786.90000004</v>
      </c>
      <c r="C18" s="67">
        <f>'Data Worksheet'!E19</f>
        <v>1192883.1399999999</v>
      </c>
      <c r="D18" s="67">
        <f>'Data Worksheet'!F19</f>
        <v>86534.998262159541</v>
      </c>
      <c r="E18" s="67">
        <f>'Data Worksheet'!G19</f>
        <v>349208205.03826219</v>
      </c>
      <c r="F18" s="15">
        <f>'Data Worksheet'!H19</f>
        <v>1.9620383241082315E-2</v>
      </c>
      <c r="G18" s="65">
        <f>'Data Worksheet'!AC19</f>
        <v>40396220.444348998</v>
      </c>
      <c r="H18" s="42">
        <f>'Data Worksheet'!AD19</f>
        <v>1.9444458573287689E-2</v>
      </c>
      <c r="I18" s="39">
        <f>'Data Worksheet'!AE19</f>
        <v>0.11610485238739236</v>
      </c>
      <c r="J18" s="68">
        <f>'Data Worksheet'!AF19</f>
        <v>40396220.444348998</v>
      </c>
      <c r="K18" s="42">
        <f>'Data Worksheet'!AG19</f>
        <v>1.0715899800415428E-2</v>
      </c>
      <c r="L18" s="7">
        <f>'Data Worksheet'!AH19</f>
        <v>0.11567947104771736</v>
      </c>
    </row>
    <row r="19" spans="1:12" x14ac:dyDescent="0.2">
      <c r="A19" s="6" t="s">
        <v>37</v>
      </c>
      <c r="B19" s="65">
        <f>'Data Worksheet'!D20</f>
        <v>41245641.460000001</v>
      </c>
      <c r="C19" s="67">
        <f>'Data Worksheet'!E20</f>
        <v>5724208.3899999997</v>
      </c>
      <c r="D19" s="67">
        <f>'Data Worksheet'!F20</f>
        <v>415249.69753607974</v>
      </c>
      <c r="E19" s="67">
        <f>'Data Worksheet'!G20</f>
        <v>47385099.547536083</v>
      </c>
      <c r="F19" s="15">
        <f>'Data Worksheet'!H20</f>
        <v>2.6623481339381099E-3</v>
      </c>
      <c r="G19" s="65">
        <f>'Data Worksheet'!AC20</f>
        <v>6707649.0407430008</v>
      </c>
      <c r="H19" s="42">
        <f>'Data Worksheet'!AD20</f>
        <v>3.2286833387435258E-3</v>
      </c>
      <c r="I19" s="39">
        <f>'Data Worksheet'!AE20</f>
        <v>0.16262685712496616</v>
      </c>
      <c r="J19" s="68">
        <f>'Data Worksheet'!AF20</f>
        <v>13155013.440742999</v>
      </c>
      <c r="K19" s="42">
        <f>'Data Worksheet'!AG20</f>
        <v>3.4896285928115852E-3</v>
      </c>
      <c r="L19" s="7">
        <f>'Data Worksheet'!AH20</f>
        <v>0.27761920026243841</v>
      </c>
    </row>
    <row r="20" spans="1:12" x14ac:dyDescent="0.2">
      <c r="A20" s="71" t="s">
        <v>119</v>
      </c>
      <c r="B20" s="65">
        <f>'Data Worksheet'!D21</f>
        <v>11593936.41</v>
      </c>
      <c r="C20" s="67">
        <f>'Data Worksheet'!E21</f>
        <v>1567160.5899999999</v>
      </c>
      <c r="D20" s="67">
        <f>'Data Worksheet'!F21</f>
        <v>113686.10585960242</v>
      </c>
      <c r="E20" s="67">
        <f>'Data Worksheet'!G21</f>
        <v>13274783.105859602</v>
      </c>
      <c r="F20" s="15">
        <f>'Data Worksheet'!H21</f>
        <v>7.4584825963832269E-4</v>
      </c>
      <c r="G20" s="65">
        <f>'Data Worksheet'!AC21</f>
        <v>3493585.1395540005</v>
      </c>
      <c r="H20" s="42">
        <f>'Data Worksheet'!AD21</f>
        <v>1.6816145364860256E-3</v>
      </c>
      <c r="I20" s="39">
        <f>'Data Worksheet'!AE21</f>
        <v>0.30132864421618821</v>
      </c>
      <c r="J20" s="68">
        <f>'Data Worksheet'!AF21</f>
        <v>5446026.8495540004</v>
      </c>
      <c r="K20" s="42">
        <f>'Data Worksheet'!AG21</f>
        <v>1.4446667878394695E-3</v>
      </c>
      <c r="L20" s="7">
        <f>'Data Worksheet'!AH21</f>
        <v>0.41025354660220986</v>
      </c>
    </row>
    <row r="21" spans="1:12" x14ac:dyDescent="0.2">
      <c r="A21" s="6" t="s">
        <v>59</v>
      </c>
      <c r="B21" s="65">
        <f>'Data Worksheet'!D22</f>
        <v>3620664.09</v>
      </c>
      <c r="C21" s="67">
        <f>'Data Worksheet'!E22</f>
        <v>571611.35000000009</v>
      </c>
      <c r="D21" s="67">
        <f>'Data Worksheet'!F22</f>
        <v>41466.247212514616</v>
      </c>
      <c r="E21" s="67">
        <f>'Data Worksheet'!G22</f>
        <v>4233741.6872125147</v>
      </c>
      <c r="F21" s="15">
        <f>'Data Worksheet'!H22</f>
        <v>2.3787423447783651E-4</v>
      </c>
      <c r="G21" s="65">
        <f>'Data Worksheet'!AC22</f>
        <v>2412833.3358400003</v>
      </c>
      <c r="H21" s="42">
        <f>'Data Worksheet'!AD22</f>
        <v>1.1614016689413208E-3</v>
      </c>
      <c r="I21" s="39">
        <f>'Data Worksheet'!AE22</f>
        <v>0.66640629339354163</v>
      </c>
      <c r="J21" s="68">
        <f>'Data Worksheet'!AF22</f>
        <v>3134923.5858400003</v>
      </c>
      <c r="K21" s="42">
        <f>'Data Worksheet'!AG22</f>
        <v>8.3160074527516487E-4</v>
      </c>
      <c r="L21" s="7">
        <f>'Data Worksheet'!AH22</f>
        <v>0.74046170443242754</v>
      </c>
    </row>
    <row r="22" spans="1:12" x14ac:dyDescent="0.2">
      <c r="A22" s="6" t="s">
        <v>13</v>
      </c>
      <c r="B22" s="65">
        <f>'Data Worksheet'!D23</f>
        <v>800103627.5400002</v>
      </c>
      <c r="C22" s="67">
        <f>'Data Worksheet'!E23</f>
        <v>114529021.07000001</v>
      </c>
      <c r="D22" s="67">
        <f>'Data Worksheet'!F23</f>
        <v>8308247.729328528</v>
      </c>
      <c r="E22" s="67">
        <f>'Data Worksheet'!G23</f>
        <v>922940896.33932877</v>
      </c>
      <c r="F22" s="15">
        <f>'Data Worksheet'!H23</f>
        <v>5.1855752052164819E-2</v>
      </c>
      <c r="G22" s="65">
        <f>'Data Worksheet'!AC23</f>
        <v>107343610.94551499</v>
      </c>
      <c r="H22" s="42">
        <f>'Data Worksheet'!AD23</f>
        <v>5.1669150558592912E-2</v>
      </c>
      <c r="I22" s="39">
        <f>'Data Worksheet'!AE23</f>
        <v>0.13416213506687105</v>
      </c>
      <c r="J22" s="68">
        <f>'Data Worksheet'!AF23</f>
        <v>234856948.35551497</v>
      </c>
      <c r="K22" s="42">
        <f>'Data Worksheet'!AG23</f>
        <v>6.2300470151065816E-2</v>
      </c>
      <c r="L22" s="7">
        <f>'Data Worksheet'!AH23</f>
        <v>0.25446585939254707</v>
      </c>
    </row>
    <row r="23" spans="1:12" x14ac:dyDescent="0.2">
      <c r="A23" s="6" t="s">
        <v>18</v>
      </c>
      <c r="B23" s="65">
        <f>'Data Worksheet'!D24</f>
        <v>250761693.01999998</v>
      </c>
      <c r="C23" s="67">
        <f>'Data Worksheet'!E24</f>
        <v>51762372.579999998</v>
      </c>
      <c r="D23" s="67">
        <f>'Data Worksheet'!F24</f>
        <v>3754983.7624962619</v>
      </c>
      <c r="E23" s="67">
        <f>'Data Worksheet'!G24</f>
        <v>306279049.3624962</v>
      </c>
      <c r="F23" s="15">
        <f>'Data Worksheet'!H24</f>
        <v>1.7208393847871109E-2</v>
      </c>
      <c r="G23" s="65">
        <f>'Data Worksheet'!AC24</f>
        <v>31201791.325890999</v>
      </c>
      <c r="H23" s="42">
        <f>'Data Worksheet'!AD24</f>
        <v>1.5018779781253667E-2</v>
      </c>
      <c r="I23" s="39">
        <f>'Data Worksheet'!AE24</f>
        <v>0.12442806136024309</v>
      </c>
      <c r="J23" s="68">
        <f>'Data Worksheet'!AF24</f>
        <v>88927037.105891004</v>
      </c>
      <c r="K23" s="42">
        <f>'Data Worksheet'!AG24</f>
        <v>2.3589662812325256E-2</v>
      </c>
      <c r="L23" s="7">
        <f>'Data Worksheet'!AH24</f>
        <v>0.29034645788207836</v>
      </c>
    </row>
    <row r="24" spans="1:12" x14ac:dyDescent="0.2">
      <c r="A24" s="6" t="s">
        <v>42</v>
      </c>
      <c r="B24" s="65">
        <f>'Data Worksheet'!D25</f>
        <v>41494835.810000002</v>
      </c>
      <c r="C24" s="67">
        <f>'Data Worksheet'!E25</f>
        <v>6531632.6099999994</v>
      </c>
      <c r="D24" s="67">
        <f>'Data Worksheet'!F25</f>
        <v>473822.45385362278</v>
      </c>
      <c r="E24" s="67">
        <f>'Data Worksheet'!G25</f>
        <v>48500290.873853624</v>
      </c>
      <c r="F24" s="15">
        <f>'Data Worksheet'!H25</f>
        <v>2.7250055425951706E-3</v>
      </c>
      <c r="G24" s="65">
        <f>'Data Worksheet'!AC25</f>
        <v>6356984.9593120003</v>
      </c>
      <c r="H24" s="42">
        <f>'Data Worksheet'!AD25</f>
        <v>3.0598934586625812E-3</v>
      </c>
      <c r="I24" s="39">
        <f>'Data Worksheet'!AE25</f>
        <v>0.15319942434330602</v>
      </c>
      <c r="J24" s="68">
        <f>'Data Worksheet'!AF25</f>
        <v>14147906.559312001</v>
      </c>
      <c r="K24" s="42">
        <f>'Data Worksheet'!AG25</f>
        <v>3.7530132128100087E-3</v>
      </c>
      <c r="L24" s="7">
        <f>'Data Worksheet'!AH25</f>
        <v>0.29170766410679611</v>
      </c>
    </row>
    <row r="25" spans="1:12" x14ac:dyDescent="0.2">
      <c r="A25" s="6" t="s">
        <v>61</v>
      </c>
      <c r="B25" s="65">
        <f>'Data Worksheet'!D26</f>
        <v>8058470.1499999985</v>
      </c>
      <c r="C25" s="67">
        <f>'Data Worksheet'!E26</f>
        <v>1273813.47</v>
      </c>
      <c r="D25" s="67">
        <f>'Data Worksheet'!F26</f>
        <v>92405.905253020363</v>
      </c>
      <c r="E25" s="67">
        <f>'Data Worksheet'!G26</f>
        <v>9424689.5252530202</v>
      </c>
      <c r="F25" s="15">
        <f>'Data Worksheet'!H26</f>
        <v>5.2952942612965656E-4</v>
      </c>
      <c r="G25" s="65">
        <f>'Data Worksheet'!AC26</f>
        <v>1766265.0076819998</v>
      </c>
      <c r="H25" s="42">
        <f>'Data Worksheet'!AD26</f>
        <v>8.5018019986878946E-4</v>
      </c>
      <c r="I25" s="39">
        <f>'Data Worksheet'!AE26</f>
        <v>0.21918118139111059</v>
      </c>
      <c r="J25" s="68">
        <f>'Data Worksheet'!AF26</f>
        <v>3182181.2576820003</v>
      </c>
      <c r="K25" s="42">
        <f>'Data Worksheet'!AG26</f>
        <v>8.4413678133718776E-4</v>
      </c>
      <c r="L25" s="7">
        <f>'Data Worksheet'!AH26</f>
        <v>0.33764308618925776</v>
      </c>
    </row>
    <row r="26" spans="1:12" x14ac:dyDescent="0.2">
      <c r="A26" s="6" t="s">
        <v>39</v>
      </c>
      <c r="B26" s="65">
        <f>'Data Worksheet'!D27</f>
        <v>15674886.98</v>
      </c>
      <c r="C26" s="67">
        <f>'Data Worksheet'!E27</f>
        <v>3105498.52</v>
      </c>
      <c r="D26" s="67">
        <f>'Data Worksheet'!F27</f>
        <v>225281.33730797726</v>
      </c>
      <c r="E26" s="67">
        <f>'Data Worksheet'!G27</f>
        <v>19005666.837307978</v>
      </c>
      <c r="F26" s="15">
        <f>'Data Worksheet'!H27</f>
        <v>1.067839935374524E-3</v>
      </c>
      <c r="G26" s="65">
        <f>'Data Worksheet'!AC27</f>
        <v>5293018.5512589999</v>
      </c>
      <c r="H26" s="42">
        <f>'Data Worksheet'!AD27</f>
        <v>2.5477601323961544E-3</v>
      </c>
      <c r="I26" s="39">
        <f>'Data Worksheet'!AE27</f>
        <v>0.33767506955632287</v>
      </c>
      <c r="J26" s="68">
        <f>'Data Worksheet'!AF27</f>
        <v>9228587.7412589993</v>
      </c>
      <c r="K26" s="42">
        <f>'Data Worksheet'!AG27</f>
        <v>2.448066191511924E-3</v>
      </c>
      <c r="L26" s="7">
        <f>'Data Worksheet'!AH27</f>
        <v>0.48557032069736972</v>
      </c>
    </row>
    <row r="27" spans="1:12" x14ac:dyDescent="0.2">
      <c r="A27" s="6" t="s">
        <v>60</v>
      </c>
      <c r="B27" s="65">
        <f>'Data Worksheet'!D28</f>
        <v>2937651.41</v>
      </c>
      <c r="C27" s="67">
        <f>'Data Worksheet'!E28</f>
        <v>458185.67</v>
      </c>
      <c r="D27" s="67">
        <f>'Data Worksheet'!F28</f>
        <v>33238.038855336999</v>
      </c>
      <c r="E27" s="67">
        <f>'Data Worksheet'!G28</f>
        <v>3429075.1188553371</v>
      </c>
      <c r="F27" s="15">
        <f>'Data Worksheet'!H28</f>
        <v>1.9266376626812039E-4</v>
      </c>
      <c r="G27" s="65">
        <f>'Data Worksheet'!AC28</f>
        <v>2388389.9108719998</v>
      </c>
      <c r="H27" s="42">
        <f>'Data Worksheet'!AD28</f>
        <v>1.1496359849503068E-3</v>
      </c>
      <c r="I27" s="39">
        <f>'Data Worksheet'!AE28</f>
        <v>0.81302699930350131</v>
      </c>
      <c r="J27" s="68">
        <f>'Data Worksheet'!AF28</f>
        <v>3044922.6208719998</v>
      </c>
      <c r="K27" s="42">
        <f>'Data Worksheet'!AG28</f>
        <v>8.0772620176764939E-4</v>
      </c>
      <c r="L27" s="7">
        <f>'Data Worksheet'!AH28</f>
        <v>0.88797197942062822</v>
      </c>
    </row>
    <row r="28" spans="1:12" x14ac:dyDescent="0.2">
      <c r="A28" s="6" t="s">
        <v>62</v>
      </c>
      <c r="B28" s="65">
        <f>'Data Worksheet'!D29</f>
        <v>1511277.5000000002</v>
      </c>
      <c r="C28" s="67">
        <f>'Data Worksheet'!E29</f>
        <v>213202.30999999997</v>
      </c>
      <c r="D28" s="67">
        <f>'Data Worksheet'!F29</f>
        <v>15466.277380145048</v>
      </c>
      <c r="E28" s="67">
        <f>'Data Worksheet'!G29</f>
        <v>1739946.0873801454</v>
      </c>
      <c r="F28" s="15">
        <f>'Data Worksheet'!H29</f>
        <v>9.7759470025853671E-5</v>
      </c>
      <c r="G28" s="65">
        <f>'Data Worksheet'!AC29</f>
        <v>1706826.2774410001</v>
      </c>
      <c r="H28" s="42">
        <f>'Data Worksheet'!AD29</f>
        <v>8.21569752774806E-4</v>
      </c>
      <c r="I28" s="39">
        <f>'Data Worksheet'!AE29</f>
        <v>1.1293930316841214</v>
      </c>
      <c r="J28" s="68">
        <f>'Data Worksheet'!AF29</f>
        <v>2030172.2774410001</v>
      </c>
      <c r="K28" s="42">
        <f>'Data Worksheet'!AG29</f>
        <v>5.385435187583807E-4</v>
      </c>
      <c r="L28" s="7">
        <f>'Data Worksheet'!AH29</f>
        <v>1.1668018291864728</v>
      </c>
    </row>
    <row r="29" spans="1:12" x14ac:dyDescent="0.2">
      <c r="A29" s="6" t="s">
        <v>54</v>
      </c>
      <c r="B29" s="65">
        <f>'Data Worksheet'!D30</f>
        <v>6075314.5899999999</v>
      </c>
      <c r="C29" s="67">
        <f>'Data Worksheet'!E30</f>
        <v>925779.36</v>
      </c>
      <c r="D29" s="67">
        <f>'Data Worksheet'!F30</f>
        <v>67158.561155238713</v>
      </c>
      <c r="E29" s="67">
        <f>'Data Worksheet'!G30</f>
        <v>7068252.5111552393</v>
      </c>
      <c r="F29" s="15">
        <f>'Data Worksheet'!H30</f>
        <v>3.9713220111312422E-4</v>
      </c>
      <c r="G29" s="65">
        <f>'Data Worksheet'!AC30</f>
        <v>2026157.288521</v>
      </c>
      <c r="H29" s="42">
        <f>'Data Worksheet'!AD30</f>
        <v>9.7527766276765118E-4</v>
      </c>
      <c r="I29" s="39">
        <f>'Data Worksheet'!AE30</f>
        <v>0.3335065630767608</v>
      </c>
      <c r="J29" s="68">
        <f>'Data Worksheet'!AF30</f>
        <v>3086295.8185210004</v>
      </c>
      <c r="K29" s="42">
        <f>'Data Worksheet'!AG30</f>
        <v>8.1870126417578359E-4</v>
      </c>
      <c r="L29" s="7">
        <f>'Data Worksheet'!AH30</f>
        <v>0.43664198663674714</v>
      </c>
    </row>
    <row r="30" spans="1:12" x14ac:dyDescent="0.2">
      <c r="A30" s="6" t="s">
        <v>56</v>
      </c>
      <c r="B30" s="65">
        <f>'Data Worksheet'!D31</f>
        <v>4170427.62</v>
      </c>
      <c r="C30" s="67">
        <f>'Data Worksheet'!E31</f>
        <v>489116.55000000005</v>
      </c>
      <c r="D30" s="67">
        <f>'Data Worksheet'!F31</f>
        <v>35481.849298535213</v>
      </c>
      <c r="E30" s="67">
        <f>'Data Worksheet'!G31</f>
        <v>4695026.0192985348</v>
      </c>
      <c r="F30" s="15">
        <f>'Data Worksheet'!H31</f>
        <v>2.6379165350767504E-4</v>
      </c>
      <c r="G30" s="65">
        <f>'Data Worksheet'!AC31</f>
        <v>2027968.9128779999</v>
      </c>
      <c r="H30" s="42">
        <f>'Data Worksheet'!AD31</f>
        <v>9.7614967639596999E-4</v>
      </c>
      <c r="I30" s="39">
        <f>'Data Worksheet'!AE31</f>
        <v>0.48627361452157269</v>
      </c>
      <c r="J30" s="68">
        <f>'Data Worksheet'!AF31</f>
        <v>2632689.172878</v>
      </c>
      <c r="K30" s="42">
        <f>'Data Worksheet'!AG31</f>
        <v>6.9837309213282412E-4</v>
      </c>
      <c r="L30" s="7">
        <f>'Data Worksheet'!AH31</f>
        <v>0.5607400602374808</v>
      </c>
    </row>
    <row r="31" spans="1:12" x14ac:dyDescent="0.2">
      <c r="A31" s="6" t="s">
        <v>48</v>
      </c>
      <c r="B31" s="65">
        <f>'Data Worksheet'!D32</f>
        <v>8485228.1699999981</v>
      </c>
      <c r="C31" s="67">
        <f>'Data Worksheet'!E32</f>
        <v>1243586.1300000001</v>
      </c>
      <c r="D31" s="67">
        <f>'Data Worksheet'!F32</f>
        <v>90213.131521328833</v>
      </c>
      <c r="E31" s="67">
        <f>'Data Worksheet'!G32</f>
        <v>9819027.4315213282</v>
      </c>
      <c r="F31" s="15">
        <f>'Data Worksheet'!H32</f>
        <v>5.5168543717361946E-4</v>
      </c>
      <c r="G31" s="65">
        <f>'Data Worksheet'!AC32</f>
        <v>3139172.208569</v>
      </c>
      <c r="H31" s="42">
        <f>'Data Worksheet'!AD32</f>
        <v>1.5110201719991535E-3</v>
      </c>
      <c r="I31" s="39">
        <f>'Data Worksheet'!AE32</f>
        <v>0.36995731236405877</v>
      </c>
      <c r="J31" s="68">
        <f>'Data Worksheet'!AF32</f>
        <v>4652277.3085690001</v>
      </c>
      <c r="K31" s="42">
        <f>'Data Worksheet'!AG32</f>
        <v>1.234108957075605E-3</v>
      </c>
      <c r="L31" s="7">
        <f>'Data Worksheet'!AH32</f>
        <v>0.47380225190471753</v>
      </c>
    </row>
    <row r="32" spans="1:12" x14ac:dyDescent="0.2">
      <c r="A32" s="6" t="s">
        <v>46</v>
      </c>
      <c r="B32" s="65">
        <f>'Data Worksheet'!D33</f>
        <v>15583024.959999999</v>
      </c>
      <c r="C32" s="67">
        <f>'Data Worksheet'!E33</f>
        <v>2133705.41</v>
      </c>
      <c r="D32" s="67">
        <f>'Data Worksheet'!F33</f>
        <v>154784.81315974542</v>
      </c>
      <c r="E32" s="67">
        <f>'Data Worksheet'!G33</f>
        <v>17871515.183159743</v>
      </c>
      <c r="F32" s="15">
        <f>'Data Worksheet'!H33</f>
        <v>1.0041172341697865E-3</v>
      </c>
      <c r="G32" s="65">
        <f>'Data Worksheet'!AC33</f>
        <v>4145891.0654149996</v>
      </c>
      <c r="H32" s="42">
        <f>'Data Worksheet'!AD33</f>
        <v>1.9955977609806973E-3</v>
      </c>
      <c r="I32" s="39">
        <f>'Data Worksheet'!AE33</f>
        <v>0.26605175028963052</v>
      </c>
      <c r="J32" s="68">
        <f>'Data Worksheet'!AF33</f>
        <v>6723098.505415</v>
      </c>
      <c r="K32" s="42">
        <f>'Data Worksheet'!AG33</f>
        <v>1.7834354090526818E-3</v>
      </c>
      <c r="L32" s="7">
        <f>'Data Worksheet'!AH33</f>
        <v>0.37619073909022271</v>
      </c>
    </row>
    <row r="33" spans="1:12" x14ac:dyDescent="0.2">
      <c r="A33" s="6" t="s">
        <v>29</v>
      </c>
      <c r="B33" s="65">
        <f>'Data Worksheet'!D34</f>
        <v>81297441.310000032</v>
      </c>
      <c r="C33" s="67">
        <f>'Data Worksheet'!E34</f>
        <v>6423213.6899999985</v>
      </c>
      <c r="D33" s="67">
        <f>'Data Worksheet'!F34</f>
        <v>465957.44952990895</v>
      </c>
      <c r="E33" s="67">
        <f>'Data Worksheet'!G34</f>
        <v>88186612.449529946</v>
      </c>
      <c r="F33" s="15">
        <f>'Data Worksheet'!H34</f>
        <v>4.9547951853049881E-3</v>
      </c>
      <c r="G33" s="65">
        <f>'Data Worksheet'!AC34</f>
        <v>11608496.703416001</v>
      </c>
      <c r="H33" s="42">
        <f>'Data Worksheet'!AD34</f>
        <v>5.5876745587790533E-3</v>
      </c>
      <c r="I33" s="39">
        <f>'Data Worksheet'!AE34</f>
        <v>0.14279043124064586</v>
      </c>
      <c r="J33" s="68">
        <f>'Data Worksheet'!AF34</f>
        <v>19221219.533415999</v>
      </c>
      <c r="K33" s="42">
        <f>'Data Worksheet'!AG34</f>
        <v>5.0988102425480013E-3</v>
      </c>
      <c r="L33" s="7">
        <f>'Data Worksheet'!AH34</f>
        <v>0.21796074256074288</v>
      </c>
    </row>
    <row r="34" spans="1:12" x14ac:dyDescent="0.2">
      <c r="A34" s="6" t="s">
        <v>35</v>
      </c>
      <c r="B34" s="65">
        <f>'Data Worksheet'!D35</f>
        <v>51180462.039999992</v>
      </c>
      <c r="C34" s="67">
        <f>'Data Worksheet'!E35</f>
        <v>7477068.6299999999</v>
      </c>
      <c r="D34" s="67">
        <f>'Data Worksheet'!F35</f>
        <v>542406.96276677831</v>
      </c>
      <c r="E34" s="67">
        <f>'Data Worksheet'!G35</f>
        <v>59199937.632766776</v>
      </c>
      <c r="F34" s="15">
        <f>'Data Worksheet'!H35</f>
        <v>3.3261688798972783E-3</v>
      </c>
      <c r="G34" s="65">
        <f>'Data Worksheet'!AC35</f>
        <v>7805832.1594520006</v>
      </c>
      <c r="H34" s="42">
        <f>'Data Worksheet'!AD35</f>
        <v>3.757286656646455E-3</v>
      </c>
      <c r="I34" s="39">
        <f>'Data Worksheet'!AE35</f>
        <v>0.15251585953544866</v>
      </c>
      <c r="J34" s="68">
        <f>'Data Worksheet'!AF35</f>
        <v>16451921.989452003</v>
      </c>
      <c r="K34" s="42">
        <f>'Data Worksheet'!AG35</f>
        <v>4.364199066744151E-3</v>
      </c>
      <c r="L34" s="7">
        <f>'Data Worksheet'!AH35</f>
        <v>0.27790438043208293</v>
      </c>
    </row>
    <row r="35" spans="1:12" x14ac:dyDescent="0.2">
      <c r="A35" s="6" t="s">
        <v>10</v>
      </c>
      <c r="B35" s="65">
        <f>'Data Worksheet'!D36</f>
        <v>1128618973.6399999</v>
      </c>
      <c r="C35" s="67">
        <f>'Data Worksheet'!E36</f>
        <v>161120794.72999999</v>
      </c>
      <c r="D35" s="67">
        <f>'Data Worksheet'!F36</f>
        <v>11688142.136000274</v>
      </c>
      <c r="E35" s="67">
        <f>'Data Worksheet'!G36</f>
        <v>1301427910.506</v>
      </c>
      <c r="F35" s="15">
        <f>'Data Worksheet'!H36</f>
        <v>7.3121175265543722E-2</v>
      </c>
      <c r="G35" s="65">
        <f>'Data Worksheet'!AC36</f>
        <v>136431216.92161301</v>
      </c>
      <c r="H35" s="42">
        <f>'Data Worksheet'!AD36</f>
        <v>6.5670280941013959E-2</v>
      </c>
      <c r="I35" s="39">
        <f>'Data Worksheet'!AE36</f>
        <v>0.12088332741881674</v>
      </c>
      <c r="J35" s="68">
        <f>'Data Worksheet'!AF36</f>
        <v>313543369.47161305</v>
      </c>
      <c r="K35" s="42">
        <f>'Data Worksheet'!AG36</f>
        <v>8.3173606178606085E-2</v>
      </c>
      <c r="L35" s="7">
        <f>'Data Worksheet'!AH36</f>
        <v>0.24092257968380762</v>
      </c>
    </row>
    <row r="36" spans="1:12" x14ac:dyDescent="0.2">
      <c r="A36" s="6" t="s">
        <v>53</v>
      </c>
      <c r="B36" s="65">
        <f>'Data Worksheet'!D37</f>
        <v>4250330.43</v>
      </c>
      <c r="C36" s="67">
        <f>'Data Worksheet'!E37</f>
        <v>644109.85</v>
      </c>
      <c r="D36" s="67">
        <f>'Data Worksheet'!F37</f>
        <v>46725.486245358326</v>
      </c>
      <c r="E36" s="67">
        <f>'Data Worksheet'!G37</f>
        <v>4941165.7662453577</v>
      </c>
      <c r="F36" s="15">
        <f>'Data Worksheet'!H37</f>
        <v>2.7762109994187474E-4</v>
      </c>
      <c r="G36" s="65">
        <f>'Data Worksheet'!AC37</f>
        <v>2822067.4944500001</v>
      </c>
      <c r="H36" s="42">
        <f>'Data Worksheet'!AD37</f>
        <v>1.358383875601685E-3</v>
      </c>
      <c r="I36" s="39">
        <f>'Data Worksheet'!AE37</f>
        <v>0.66396425899762346</v>
      </c>
      <c r="J36" s="68">
        <f>'Data Worksheet'!AF37</f>
        <v>3666866.3644500002</v>
      </c>
      <c r="K36" s="42">
        <f>'Data Worksheet'!AG37</f>
        <v>9.7270913245688518E-4</v>
      </c>
      <c r="L36" s="7">
        <f>'Data Worksheet'!AH37</f>
        <v>0.74210551475514264</v>
      </c>
    </row>
    <row r="37" spans="1:12" x14ac:dyDescent="0.2">
      <c r="A37" s="6" t="s">
        <v>33</v>
      </c>
      <c r="B37" s="65">
        <f>'Data Worksheet'!D38</f>
        <v>108615115.64000002</v>
      </c>
      <c r="C37" s="67">
        <f>'Data Worksheet'!E38</f>
        <v>15820882.240000002</v>
      </c>
      <c r="D37" s="67">
        <f>'Data Worksheet'!F38</f>
        <v>1147689.9716633023</v>
      </c>
      <c r="E37" s="67">
        <f>'Data Worksheet'!G38</f>
        <v>125583687.85166332</v>
      </c>
      <c r="F37" s="15">
        <f>'Data Worksheet'!H38</f>
        <v>7.0559627435103113E-3</v>
      </c>
      <c r="G37" s="65">
        <f>'Data Worksheet'!AC38</f>
        <v>13816843.098976001</v>
      </c>
      <c r="H37" s="42">
        <f>'Data Worksheet'!AD38</f>
        <v>6.6506477659653822E-3</v>
      </c>
      <c r="I37" s="39">
        <f>'Data Worksheet'!AE38</f>
        <v>0.12720921040834973</v>
      </c>
      <c r="J37" s="68">
        <f>'Data Worksheet'!AF38</f>
        <v>31475913.258976001</v>
      </c>
      <c r="K37" s="42">
        <f>'Data Worksheet'!AG38</f>
        <v>8.3496111492514132E-3</v>
      </c>
      <c r="L37" s="7">
        <f>'Data Worksheet'!AH38</f>
        <v>0.25063695610017961</v>
      </c>
    </row>
    <row r="38" spans="1:12" x14ac:dyDescent="0.2">
      <c r="A38" s="6" t="s">
        <v>40</v>
      </c>
      <c r="B38" s="65">
        <f>'Data Worksheet'!D39</f>
        <v>24154168.889999997</v>
      </c>
      <c r="C38" s="67">
        <f>'Data Worksheet'!E39</f>
        <v>5087994.2300000004</v>
      </c>
      <c r="D38" s="67">
        <f>'Data Worksheet'!F39</f>
        <v>369096.98619005369</v>
      </c>
      <c r="E38" s="67">
        <f>'Data Worksheet'!G39</f>
        <v>29611260.106190052</v>
      </c>
      <c r="F38" s="15">
        <f>'Data Worksheet'!H39</f>
        <v>1.6637188449542964E-3</v>
      </c>
      <c r="G38" s="65">
        <f>'Data Worksheet'!AC39</f>
        <v>5428036.2111240001</v>
      </c>
      <c r="H38" s="42">
        <f>'Data Worksheet'!AD39</f>
        <v>2.612750006820768E-3</v>
      </c>
      <c r="I38" s="39">
        <f>'Data Worksheet'!AE39</f>
        <v>0.22472461113622696</v>
      </c>
      <c r="J38" s="68">
        <f>'Data Worksheet'!AF39</f>
        <v>11234617.371123999</v>
      </c>
      <c r="K38" s="42">
        <f>'Data Worksheet'!AG39</f>
        <v>2.9802053934927597E-3</v>
      </c>
      <c r="L38" s="7">
        <f>'Data Worksheet'!AH39</f>
        <v>0.37940355563509004</v>
      </c>
    </row>
    <row r="39" spans="1:12" x14ac:dyDescent="0.2">
      <c r="A39" s="6" t="s">
        <v>55</v>
      </c>
      <c r="B39" s="65">
        <f>'Data Worksheet'!D40</f>
        <v>8375708.2199999997</v>
      </c>
      <c r="C39" s="67">
        <f>'Data Worksheet'!E40</f>
        <v>572783.04</v>
      </c>
      <c r="D39" s="67">
        <f>'Data Worksheet'!F40</f>
        <v>41551.244802566718</v>
      </c>
      <c r="E39" s="67">
        <f>'Data Worksheet'!G40</f>
        <v>8990042.504802566</v>
      </c>
      <c r="F39" s="15">
        <f>'Data Worksheet'!H40</f>
        <v>5.0510863362594641E-4</v>
      </c>
      <c r="G39" s="65">
        <f>'Data Worksheet'!AC40</f>
        <v>2353909.2524890001</v>
      </c>
      <c r="H39" s="42">
        <f>'Data Worksheet'!AD40</f>
        <v>1.1330389437882117E-3</v>
      </c>
      <c r="I39" s="39">
        <f>'Data Worksheet'!AE40</f>
        <v>0.28104002559069569</v>
      </c>
      <c r="J39" s="68">
        <f>'Data Worksheet'!AF40</f>
        <v>3084164.112489</v>
      </c>
      <c r="K39" s="42">
        <f>'Data Worksheet'!AG40</f>
        <v>8.1813578681202059E-4</v>
      </c>
      <c r="L39" s="7">
        <f>'Data Worksheet'!AH40</f>
        <v>0.34306446391565004</v>
      </c>
    </row>
    <row r="40" spans="1:12" x14ac:dyDescent="0.2">
      <c r="A40" s="6" t="s">
        <v>64</v>
      </c>
      <c r="B40" s="65">
        <f>'Data Worksheet'!D41</f>
        <v>1327126.6499999999</v>
      </c>
      <c r="C40" s="67">
        <f>'Data Worksheet'!E41</f>
        <v>202206.63</v>
      </c>
      <c r="D40" s="67">
        <f>'Data Worksheet'!F41</f>
        <v>14668.620746578024</v>
      </c>
      <c r="E40" s="67">
        <f>'Data Worksheet'!G41</f>
        <v>1544001.9007465779</v>
      </c>
      <c r="F40" s="15">
        <f>'Data Worksheet'!H41</f>
        <v>8.6750278431425005E-5</v>
      </c>
      <c r="G40" s="65">
        <f>'Data Worksheet'!AC41</f>
        <v>1695868.9781149998</v>
      </c>
      <c r="H40" s="42">
        <f>'Data Worksheet'!AD41</f>
        <v>8.1629552784792095E-4</v>
      </c>
      <c r="I40" s="39">
        <f>'Data Worksheet'!AE41</f>
        <v>1.2778501419702482</v>
      </c>
      <c r="J40" s="68">
        <f>'Data Worksheet'!AF41</f>
        <v>1963433.9481149998</v>
      </c>
      <c r="K40" s="42">
        <f>'Data Worksheet'!AG41</f>
        <v>5.2083985138460316E-4</v>
      </c>
      <c r="L40" s="7">
        <f>'Data Worksheet'!AH41</f>
        <v>1.2716525460011494</v>
      </c>
    </row>
    <row r="41" spans="1:12" x14ac:dyDescent="0.2">
      <c r="A41" s="6" t="s">
        <v>23</v>
      </c>
      <c r="B41" s="65">
        <f>'Data Worksheet'!D42</f>
        <v>186531468.70000002</v>
      </c>
      <c r="C41" s="67">
        <f>'Data Worksheet'!E42</f>
        <v>26517949.780000001</v>
      </c>
      <c r="D41" s="67">
        <f>'Data Worksheet'!F42</f>
        <v>1923684.4424914366</v>
      </c>
      <c r="E41" s="67">
        <f>'Data Worksheet'!G42</f>
        <v>214973102.92249146</v>
      </c>
      <c r="F41" s="15">
        <f>'Data Worksheet'!H42</f>
        <v>1.207833780824758E-2</v>
      </c>
      <c r="G41" s="65">
        <f>'Data Worksheet'!AC42</f>
        <v>24419183.767620001</v>
      </c>
      <c r="H41" s="42">
        <f>'Data Worksheet'!AD42</f>
        <v>1.1754015646515967E-2</v>
      </c>
      <c r="I41" s="39">
        <f>'Data Worksheet'!AE42</f>
        <v>0.13091187207073118</v>
      </c>
      <c r="J41" s="68">
        <f>'Data Worksheet'!AF42</f>
        <v>54802108.757620007</v>
      </c>
      <c r="K41" s="42">
        <f>'Data Worksheet'!AG42</f>
        <v>1.4537347797355021E-2</v>
      </c>
      <c r="L41" s="7">
        <f>'Data Worksheet'!AH42</f>
        <v>0.25492542096012311</v>
      </c>
    </row>
    <row r="42" spans="1:12" x14ac:dyDescent="0.2">
      <c r="A42" s="6" t="s">
        <v>2</v>
      </c>
      <c r="B42" s="65">
        <f>'Data Worksheet'!D43</f>
        <v>570246421.08000004</v>
      </c>
      <c r="C42" s="67">
        <f>'Data Worksheet'!E43</f>
        <v>1889650.7200000002</v>
      </c>
      <c r="D42" s="67">
        <f>'Data Worksheet'!F43</f>
        <v>137080.41994062264</v>
      </c>
      <c r="E42" s="67">
        <f>'Data Worksheet'!G43</f>
        <v>572273152.21994066</v>
      </c>
      <c r="F42" s="15">
        <f>'Data Worksheet'!H43</f>
        <v>3.2153364105254101E-2</v>
      </c>
      <c r="G42" s="65">
        <f>'Data Worksheet'!AC43</f>
        <v>67762575.446658999</v>
      </c>
      <c r="H42" s="42">
        <f>'Data Worksheet'!AD43</f>
        <v>3.2617075968951491E-2</v>
      </c>
      <c r="I42" s="39">
        <f>'Data Worksheet'!AE43</f>
        <v>0.11883033885302118</v>
      </c>
      <c r="J42" s="68">
        <f>'Data Worksheet'!AF43</f>
        <v>67762575.446658999</v>
      </c>
      <c r="K42" s="42">
        <f>'Data Worksheet'!AG43</f>
        <v>1.7975369000296348E-2</v>
      </c>
      <c r="L42" s="7">
        <f>'Data Worksheet'!AH43</f>
        <v>0.11840949585664982</v>
      </c>
    </row>
    <row r="43" spans="1:12" x14ac:dyDescent="0.2">
      <c r="A43" s="6" t="s">
        <v>21</v>
      </c>
      <c r="B43" s="65">
        <f>'Data Worksheet'!D44</f>
        <v>207408209.13000003</v>
      </c>
      <c r="C43" s="67">
        <f>'Data Worksheet'!E44</f>
        <v>45562291.559999987</v>
      </c>
      <c r="D43" s="67">
        <f>'Data Worksheet'!F44</f>
        <v>3305212.9657600876</v>
      </c>
      <c r="E43" s="67">
        <f>'Data Worksheet'!G44</f>
        <v>256275713.65576008</v>
      </c>
      <c r="F43" s="15">
        <f>'Data Worksheet'!H44</f>
        <v>1.4398939213804987E-2</v>
      </c>
      <c r="G43" s="65">
        <f>'Data Worksheet'!AC44</f>
        <v>26856777.031752005</v>
      </c>
      <c r="H43" s="42">
        <f>'Data Worksheet'!AD44</f>
        <v>1.292733534626947E-2</v>
      </c>
      <c r="I43" s="39">
        <f>'Data Worksheet'!AE44</f>
        <v>0.12948753159002796</v>
      </c>
      <c r="J43" s="68">
        <f>'Data Worksheet'!AF44</f>
        <v>77545157.111752003</v>
      </c>
      <c r="K43" s="42">
        <f>'Data Worksheet'!AG44</f>
        <v>2.0570393083228399E-2</v>
      </c>
      <c r="L43" s="7">
        <f>'Data Worksheet'!AH44</f>
        <v>0.30258488409055334</v>
      </c>
    </row>
    <row r="44" spans="1:12" x14ac:dyDescent="0.2">
      <c r="A44" s="6" t="s">
        <v>45</v>
      </c>
      <c r="B44" s="65">
        <f>'Data Worksheet'!D45</f>
        <v>16623424.52</v>
      </c>
      <c r="C44" s="67">
        <f>'Data Worksheet'!E45</f>
        <v>2469840.62</v>
      </c>
      <c r="D44" s="67">
        <f>'Data Worksheet'!F45</f>
        <v>179168.97858034197</v>
      </c>
      <c r="E44" s="67">
        <f>'Data Worksheet'!G45</f>
        <v>19272434.118580341</v>
      </c>
      <c r="F44" s="15">
        <f>'Data Worksheet'!H45</f>
        <v>1.0828283469273736E-3</v>
      </c>
      <c r="G44" s="65">
        <f>'Data Worksheet'!AC45</f>
        <v>4231369.1197129991</v>
      </c>
      <c r="H44" s="42">
        <f>'Data Worksheet'!AD45</f>
        <v>2.0367420677361377E-3</v>
      </c>
      <c r="I44" s="39">
        <f>'Data Worksheet'!AE45</f>
        <v>0.25454256519901469</v>
      </c>
      <c r="J44" s="68">
        <f>'Data Worksheet'!AF45</f>
        <v>7147193.5897129988</v>
      </c>
      <c r="K44" s="42">
        <f>'Data Worksheet'!AG45</f>
        <v>1.8959350533064507E-3</v>
      </c>
      <c r="L44" s="7">
        <f>'Data Worksheet'!AH45</f>
        <v>0.3708505913543359</v>
      </c>
    </row>
    <row r="45" spans="1:12" x14ac:dyDescent="0.2">
      <c r="A45" s="6" t="s">
        <v>63</v>
      </c>
      <c r="B45" s="65">
        <f>'Data Worksheet'!D46</f>
        <v>1544175.6500000001</v>
      </c>
      <c r="C45" s="67">
        <f>'Data Worksheet'!E46</f>
        <v>205065.35</v>
      </c>
      <c r="D45" s="67">
        <f>'Data Worksheet'!F46</f>
        <v>14876.000096605558</v>
      </c>
      <c r="E45" s="67">
        <f>'Data Worksheet'!G46</f>
        <v>1764117.0000966059</v>
      </c>
      <c r="F45" s="15">
        <f>'Data Worksheet'!H46</f>
        <v>9.9117521079470066E-5</v>
      </c>
      <c r="G45" s="65">
        <f>'Data Worksheet'!AC46</f>
        <v>1787940.0906730001</v>
      </c>
      <c r="H45" s="42">
        <f>'Data Worksheet'!AD46</f>
        <v>8.6061336041339269E-4</v>
      </c>
      <c r="I45" s="39">
        <f>'Data Worksheet'!AE46</f>
        <v>1.1578605650678404</v>
      </c>
      <c r="J45" s="68">
        <f>'Data Worksheet'!AF46</f>
        <v>2072864.0206730003</v>
      </c>
      <c r="K45" s="42">
        <f>'Data Worksheet'!AG46</f>
        <v>5.4986835157063395E-4</v>
      </c>
      <c r="L45" s="7">
        <f>'Data Worksheet'!AH46</f>
        <v>1.1750150475050616</v>
      </c>
    </row>
    <row r="46" spans="1:12" x14ac:dyDescent="0.2">
      <c r="A46" s="6" t="s">
        <v>3</v>
      </c>
      <c r="B46" s="65">
        <f>'Data Worksheet'!D47</f>
        <v>5558697.8799999999</v>
      </c>
      <c r="C46" s="67">
        <f>'Data Worksheet'!E47</f>
        <v>1259843.0699999998</v>
      </c>
      <c r="D46" s="67">
        <f>'Data Worksheet'!F47</f>
        <v>91392.454312870701</v>
      </c>
      <c r="E46" s="67">
        <f>'Data Worksheet'!G47</f>
        <v>6909933.4043128695</v>
      </c>
      <c r="F46" s="15">
        <f>'Data Worksheet'!H47</f>
        <v>3.8823698758200801E-4</v>
      </c>
      <c r="G46" s="65">
        <f>'Data Worksheet'!AC47</f>
        <v>2730543.1810969999</v>
      </c>
      <c r="H46" s="42">
        <f>'Data Worksheet'!AD47</f>
        <v>1.3143292412852716E-3</v>
      </c>
      <c r="I46" s="39">
        <f>'Data Worksheet'!AE47</f>
        <v>0.49121992956685029</v>
      </c>
      <c r="J46" s="68">
        <f>'Data Worksheet'!AF47</f>
        <v>4190512.6110969996</v>
      </c>
      <c r="K46" s="42">
        <f>'Data Worksheet'!AG47</f>
        <v>1.1116166997542569E-3</v>
      </c>
      <c r="L46" s="7">
        <f>'Data Worksheet'!AH47</f>
        <v>0.60644761185129081</v>
      </c>
    </row>
    <row r="47" spans="1:12" x14ac:dyDescent="0.2">
      <c r="A47" s="6" t="s">
        <v>19</v>
      </c>
      <c r="B47" s="65">
        <f>'Data Worksheet'!D48</f>
        <v>241134304.48999998</v>
      </c>
      <c r="C47" s="67">
        <f>'Data Worksheet'!E48</f>
        <v>19228714.119999997</v>
      </c>
      <c r="D47" s="67">
        <f>'Data Worksheet'!F48</f>
        <v>1394903.3959502208</v>
      </c>
      <c r="E47" s="67">
        <f>'Data Worksheet'!G48</f>
        <v>261757922.00595021</v>
      </c>
      <c r="F47" s="15">
        <f>'Data Worksheet'!H48</f>
        <v>1.4706958977620119E-2</v>
      </c>
      <c r="G47" s="65">
        <f>'Data Worksheet'!AC48</f>
        <v>30163665.409483004</v>
      </c>
      <c r="H47" s="42">
        <f>'Data Worksheet'!AD48</f>
        <v>1.4519084607957439E-2</v>
      </c>
      <c r="I47" s="39">
        <f>'Data Worksheet'!AE48</f>
        <v>0.12509072681831512</v>
      </c>
      <c r="J47" s="68">
        <f>'Data Worksheet'!AF48</f>
        <v>51453010.949483007</v>
      </c>
      <c r="K47" s="42">
        <f>'Data Worksheet'!AG48</f>
        <v>1.3648933085804763E-2</v>
      </c>
      <c r="L47" s="7">
        <f>'Data Worksheet'!AH48</f>
        <v>0.19656715852257337</v>
      </c>
    </row>
    <row r="48" spans="1:12" x14ac:dyDescent="0.2">
      <c r="A48" s="6" t="s">
        <v>20</v>
      </c>
      <c r="B48" s="65">
        <f>'Data Worksheet'!D49</f>
        <v>206207370.16000003</v>
      </c>
      <c r="C48" s="67">
        <f>'Data Worksheet'!E49</f>
        <v>1849826.0500000003</v>
      </c>
      <c r="D48" s="67">
        <f>'Data Worksheet'!F49</f>
        <v>134191.42970035394</v>
      </c>
      <c r="E48" s="67">
        <f>'Data Worksheet'!G49</f>
        <v>208191387.63970038</v>
      </c>
      <c r="F48" s="15">
        <f>'Data Worksheet'!H49</f>
        <v>1.169730479997194E-2</v>
      </c>
      <c r="G48" s="65">
        <f>'Data Worksheet'!AC49</f>
        <v>27097974.598987997</v>
      </c>
      <c r="H48" s="42">
        <f>'Data Worksheet'!AD49</f>
        <v>1.304343423008854E-2</v>
      </c>
      <c r="I48" s="39">
        <f>'Data Worksheet'!AE49</f>
        <v>0.13141128068294644</v>
      </c>
      <c r="J48" s="68">
        <f>'Data Worksheet'!AF49</f>
        <v>27097974.598987997</v>
      </c>
      <c r="K48" s="42">
        <f>'Data Worksheet'!AG49</f>
        <v>7.1882759674755355E-3</v>
      </c>
      <c r="L48" s="7">
        <f>'Data Worksheet'!AH49</f>
        <v>0.13015896049400574</v>
      </c>
    </row>
    <row r="49" spans="1:12" x14ac:dyDescent="0.2">
      <c r="A49" s="6" t="s">
        <v>30</v>
      </c>
      <c r="B49" s="65">
        <f>'Data Worksheet'!D50</f>
        <v>140708812.87</v>
      </c>
      <c r="C49" s="67">
        <f>'Data Worksheet'!E50</f>
        <v>10309421.059999999</v>
      </c>
      <c r="D49" s="67">
        <f>'Data Worksheet'!F50</f>
        <v>747873.53731143428</v>
      </c>
      <c r="E49" s="67">
        <f>'Data Worksheet'!G50</f>
        <v>151766107.46731144</v>
      </c>
      <c r="F49" s="15">
        <f>'Data Worksheet'!H50</f>
        <v>8.5270310048690644E-3</v>
      </c>
      <c r="G49" s="65">
        <f>'Data Worksheet'!AC50</f>
        <v>16889376.218989</v>
      </c>
      <c r="H49" s="42">
        <f>'Data Worksheet'!AD50</f>
        <v>8.1295916451199143E-3</v>
      </c>
      <c r="I49" s="39">
        <f>'Data Worksheet'!AE50</f>
        <v>0.12003069228217418</v>
      </c>
      <c r="J49" s="68">
        <f>'Data Worksheet'!AF50</f>
        <v>28182954.098989002</v>
      </c>
      <c r="K49" s="42">
        <f>'Data Worksheet'!AG50</f>
        <v>7.4760883291179487E-3</v>
      </c>
      <c r="L49" s="7">
        <f>'Data Worksheet'!AH50</f>
        <v>0.18569992055083356</v>
      </c>
    </row>
    <row r="50" spans="1:12" x14ac:dyDescent="0.2">
      <c r="A50" s="6" t="s">
        <v>65</v>
      </c>
      <c r="B50" s="65">
        <f>'Data Worksheet'!D51</f>
        <v>2226053140.2199998</v>
      </c>
      <c r="C50" s="67">
        <f>'Data Worksheet'!E51</f>
        <v>332696468.62999994</v>
      </c>
      <c r="D50" s="67">
        <f>'Data Worksheet'!F51</f>
        <v>24134709.737555403</v>
      </c>
      <c r="E50" s="67">
        <f>'Data Worksheet'!G51</f>
        <v>2582884318.5875554</v>
      </c>
      <c r="F50" s="15">
        <f>'Data Worksheet'!H51</f>
        <v>0.14512024479068861</v>
      </c>
      <c r="G50" s="65">
        <f>'Data Worksheet'!AC51</f>
        <v>304761595.45130503</v>
      </c>
      <c r="H50" s="42">
        <f>'Data Worksheet'!AD51</f>
        <v>0.1466950163232644</v>
      </c>
      <c r="I50" s="39">
        <f>'Data Worksheet'!AE51</f>
        <v>0.13690670269497052</v>
      </c>
      <c r="J50" s="68">
        <f>'Data Worksheet'!AF51</f>
        <v>666206747.8813051</v>
      </c>
      <c r="K50" s="42">
        <f>'Data Worksheet'!AG51</f>
        <v>0.17672457170817721</v>
      </c>
      <c r="L50" s="7">
        <f>'Data Worksheet'!AH51</f>
        <v>0.25793131464966995</v>
      </c>
    </row>
    <row r="51" spans="1:12" x14ac:dyDescent="0.2">
      <c r="A51" s="6" t="s">
        <v>34</v>
      </c>
      <c r="B51" s="65">
        <f>'Data Worksheet'!D52</f>
        <v>148732703.16</v>
      </c>
      <c r="C51" s="67">
        <f>'Data Worksheet'!E52</f>
        <v>35038616.710000001</v>
      </c>
      <c r="D51" s="67">
        <f>'Data Worksheet'!F52</f>
        <v>2541796.8738399008</v>
      </c>
      <c r="E51" s="67">
        <f>'Data Worksheet'!G52</f>
        <v>186313116.74383992</v>
      </c>
      <c r="F51" s="15">
        <f>'Data Worksheet'!H52</f>
        <v>1.0468066616459137E-2</v>
      </c>
      <c r="G51" s="65">
        <f>'Data Worksheet'!AC52</f>
        <v>16629335.457792001</v>
      </c>
      <c r="H51" s="42">
        <f>'Data Worksheet'!AD52</f>
        <v>8.0044227121642431E-3</v>
      </c>
      <c r="I51" s="39">
        <f>'Data Worksheet'!AE52</f>
        <v>0.11180685286075184</v>
      </c>
      <c r="J51" s="68">
        <f>'Data Worksheet'!AF52</f>
        <v>53148039.787791997</v>
      </c>
      <c r="K51" s="42">
        <f>'Data Worksheet'!AG52</f>
        <v>1.4098573150898392E-2</v>
      </c>
      <c r="L51" s="7">
        <f>'Data Worksheet'!AH52</f>
        <v>0.28526193279705969</v>
      </c>
    </row>
    <row r="52" spans="1:12" x14ac:dyDescent="0.2">
      <c r="A52" s="6" t="s">
        <v>38</v>
      </c>
      <c r="B52" s="65">
        <f>'Data Worksheet'!D53</f>
        <v>43462508.110000007</v>
      </c>
      <c r="C52" s="67">
        <f>'Data Worksheet'!E53</f>
        <v>6805365.8799999999</v>
      </c>
      <c r="D52" s="67">
        <f>'Data Worksheet'!F53</f>
        <v>493679.81225651316</v>
      </c>
      <c r="E52" s="67">
        <f>'Data Worksheet'!G53</f>
        <v>50761553.802256525</v>
      </c>
      <c r="F52" s="15">
        <f>'Data Worksheet'!H53</f>
        <v>2.8520553788361483E-3</v>
      </c>
      <c r="G52" s="65">
        <f>'Data Worksheet'!AC53</f>
        <v>6138851.96478</v>
      </c>
      <c r="H52" s="42">
        <f>'Data Worksheet'!AD53</f>
        <v>2.9548965572448395E-3</v>
      </c>
      <c r="I52" s="39">
        <f>'Data Worksheet'!AE53</f>
        <v>0.14124477007270436</v>
      </c>
      <c r="J52" s="68">
        <f>'Data Worksheet'!AF53</f>
        <v>13900970.114780001</v>
      </c>
      <c r="K52" s="42">
        <f>'Data Worksheet'!AG53</f>
        <v>3.6875084163818092E-3</v>
      </c>
      <c r="L52" s="7">
        <f>'Data Worksheet'!AH53</f>
        <v>0.27384839654301629</v>
      </c>
    </row>
    <row r="53" spans="1:12" x14ac:dyDescent="0.2">
      <c r="A53" s="6" t="s">
        <v>24</v>
      </c>
      <c r="B53" s="65">
        <f>'Data Worksheet'!D54</f>
        <v>184587236.35999998</v>
      </c>
      <c r="C53" s="67">
        <f>'Data Worksheet'!E54</f>
        <v>910622.8899999999</v>
      </c>
      <c r="D53" s="67">
        <f>'Data Worksheet'!F54</f>
        <v>66059.069460595012</v>
      </c>
      <c r="E53" s="67">
        <f>'Data Worksheet'!G54</f>
        <v>185563918.31946057</v>
      </c>
      <c r="F53" s="15">
        <f>'Data Worksheet'!H54</f>
        <v>1.0425972645017868E-2</v>
      </c>
      <c r="G53" s="65">
        <f>'Data Worksheet'!AC54</f>
        <v>22594053.566982001</v>
      </c>
      <c r="H53" s="42">
        <f>'Data Worksheet'!AD54</f>
        <v>1.0875501068003553E-2</v>
      </c>
      <c r="I53" s="39">
        <f>'Data Worksheet'!AE54</f>
        <v>0.12240311959011553</v>
      </c>
      <c r="J53" s="68">
        <f>'Data Worksheet'!AF54</f>
        <v>22594053.566982001</v>
      </c>
      <c r="K53" s="42">
        <f>'Data Worksheet'!AG54</f>
        <v>5.9935214593291814E-3</v>
      </c>
      <c r="L53" s="7">
        <f>'Data Worksheet'!AH54</f>
        <v>0.1217588730158459</v>
      </c>
    </row>
    <row r="54" spans="1:12" x14ac:dyDescent="0.2">
      <c r="A54" s="6" t="s">
        <v>4</v>
      </c>
      <c r="B54" s="65">
        <f>'Data Worksheet'!D55</f>
        <v>21151470.859999999</v>
      </c>
      <c r="C54" s="67">
        <f>'Data Worksheet'!E55</f>
        <v>3326924.62</v>
      </c>
      <c r="D54" s="67">
        <f>'Data Worksheet'!F55</f>
        <v>241344.19085681421</v>
      </c>
      <c r="E54" s="67">
        <f>'Data Worksheet'!G55</f>
        <v>24719739.670856815</v>
      </c>
      <c r="F54" s="15">
        <f>'Data Worksheet'!H55</f>
        <v>1.3888870850238323E-3</v>
      </c>
      <c r="G54" s="65">
        <f>'Data Worksheet'!AC55</f>
        <v>4057842.5754800001</v>
      </c>
      <c r="H54" s="42">
        <f>'Data Worksheet'!AD55</f>
        <v>1.9532161917113588E-3</v>
      </c>
      <c r="I54" s="39">
        <f>'Data Worksheet'!AE55</f>
        <v>0.19184682721776447</v>
      </c>
      <c r="J54" s="68">
        <f>'Data Worksheet'!AF55</f>
        <v>7806676.5654799994</v>
      </c>
      <c r="K54" s="42">
        <f>'Data Worksheet'!AG55</f>
        <v>2.0708760109174385E-3</v>
      </c>
      <c r="L54" s="7">
        <f>'Data Worksheet'!AH55</f>
        <v>0.3158073939865812</v>
      </c>
    </row>
    <row r="55" spans="1:12" x14ac:dyDescent="0.2">
      <c r="A55" s="6" t="s">
        <v>12</v>
      </c>
      <c r="B55" s="65">
        <f>'Data Worksheet'!D56</f>
        <v>1928250125.6300001</v>
      </c>
      <c r="C55" s="67">
        <f>'Data Worksheet'!E56</f>
        <v>153386888.91</v>
      </c>
      <c r="D55" s="67">
        <f>'Data Worksheet'!F56</f>
        <v>11127103.502581913</v>
      </c>
      <c r="E55" s="67">
        <f>'Data Worksheet'!G56</f>
        <v>2092764118.042582</v>
      </c>
      <c r="F55" s="15">
        <f>'Data Worksheet'!H56</f>
        <v>0.11758267256258231</v>
      </c>
      <c r="G55" s="65">
        <f>'Data Worksheet'!AC56</f>
        <v>209130901.89359102</v>
      </c>
      <c r="H55" s="42">
        <f>'Data Worksheet'!AD56</f>
        <v>0.10066380254227655</v>
      </c>
      <c r="I55" s="39">
        <f>'Data Worksheet'!AE56</f>
        <v>0.10845631441370374</v>
      </c>
      <c r="J55" s="68">
        <f>'Data Worksheet'!AF56</f>
        <v>370156081.49359101</v>
      </c>
      <c r="K55" s="42">
        <f>'Data Worksheet'!AG56</f>
        <v>9.8191252453040015E-2</v>
      </c>
      <c r="L55" s="7">
        <f>'Data Worksheet'!AH56</f>
        <v>0.17687424889519218</v>
      </c>
    </row>
    <row r="56" spans="1:12" x14ac:dyDescent="0.2">
      <c r="A56" s="6" t="s">
        <v>25</v>
      </c>
      <c r="B56" s="65">
        <f>'Data Worksheet'!D57</f>
        <v>216565268.67000002</v>
      </c>
      <c r="C56" s="67">
        <f>'Data Worksheet'!E57</f>
        <v>33771111.909999996</v>
      </c>
      <c r="D56" s="67">
        <f>'Data Worksheet'!F57</f>
        <v>2449848.6167245563</v>
      </c>
      <c r="E56" s="67">
        <f>'Data Worksheet'!G57</f>
        <v>252786229.19672456</v>
      </c>
      <c r="F56" s="15">
        <f>'Data Worksheet'!H57</f>
        <v>1.4202881327958416E-2</v>
      </c>
      <c r="G56" s="65">
        <f>'Data Worksheet'!AC57</f>
        <v>26765070.338596001</v>
      </c>
      <c r="H56" s="42">
        <f>'Data Worksheet'!AD57</f>
        <v>1.2883192924618373E-2</v>
      </c>
      <c r="I56" s="39">
        <f>'Data Worksheet'!AE57</f>
        <v>0.12358893234805968</v>
      </c>
      <c r="J56" s="68">
        <f>'Data Worksheet'!AF57</f>
        <v>63620322.828595996</v>
      </c>
      <c r="K56" s="42">
        <f>'Data Worksheet'!AG57</f>
        <v>1.6876554222207844E-2</v>
      </c>
      <c r="L56" s="7">
        <f>'Data Worksheet'!AH57</f>
        <v>0.25167637901305562</v>
      </c>
    </row>
    <row r="57" spans="1:12" x14ac:dyDescent="0.2">
      <c r="A57" s="6" t="s">
        <v>5</v>
      </c>
      <c r="B57" s="65">
        <f>'Data Worksheet'!D58</f>
        <v>1227596171.46</v>
      </c>
      <c r="C57" s="67">
        <f>'Data Worksheet'!E58</f>
        <v>55576415.689999998</v>
      </c>
      <c r="D57" s="67">
        <f>'Data Worksheet'!F58</f>
        <v>4031664.8579266588</v>
      </c>
      <c r="E57" s="67">
        <f>'Data Worksheet'!G58</f>
        <v>1287204252.0079267</v>
      </c>
      <c r="F57" s="15">
        <f>'Data Worksheet'!H58</f>
        <v>7.2322014115272643E-2</v>
      </c>
      <c r="G57" s="65">
        <f>'Data Worksheet'!AC58</f>
        <v>148141328.494403</v>
      </c>
      <c r="H57" s="42">
        <f>'Data Worksheet'!AD58</f>
        <v>7.130686715777089E-2</v>
      </c>
      <c r="I57" s="39">
        <f>'Data Worksheet'!AE58</f>
        <v>0.12067594534627468</v>
      </c>
      <c r="J57" s="68">
        <f>'Data Worksheet'!AF58</f>
        <v>213430910.124403</v>
      </c>
      <c r="K57" s="42">
        <f>'Data Worksheet'!AG58</f>
        <v>5.6616787958055491E-2</v>
      </c>
      <c r="L57" s="7">
        <f>'Data Worksheet'!AH58</f>
        <v>0.16580966835020108</v>
      </c>
    </row>
    <row r="58" spans="1:12" x14ac:dyDescent="0.2">
      <c r="A58" s="6" t="s">
        <v>17</v>
      </c>
      <c r="B58" s="65">
        <f>'Data Worksheet'!D59</f>
        <v>248096389.75999999</v>
      </c>
      <c r="C58" s="67">
        <f>'Data Worksheet'!E59</f>
        <v>35331567.899999999</v>
      </c>
      <c r="D58" s="67">
        <f>'Data Worksheet'!F59</f>
        <v>2563048.3526038197</v>
      </c>
      <c r="E58" s="67">
        <f>'Data Worksheet'!G59</f>
        <v>285991006.01260376</v>
      </c>
      <c r="F58" s="15">
        <f>'Data Worksheet'!H59</f>
        <v>1.6068503146583129E-2</v>
      </c>
      <c r="G58" s="65">
        <f>'Data Worksheet'!AC59</f>
        <v>33358476.819735996</v>
      </c>
      <c r="H58" s="42">
        <f>'Data Worksheet'!AD59</f>
        <v>1.6056886348635415E-2</v>
      </c>
      <c r="I58" s="39">
        <f>'Data Worksheet'!AE59</f>
        <v>0.13445772770819378</v>
      </c>
      <c r="J58" s="68">
        <f>'Data Worksheet'!AF59</f>
        <v>74225915.119736001</v>
      </c>
      <c r="K58" s="42">
        <f>'Data Worksheet'!AG59</f>
        <v>1.9689898219884063E-2</v>
      </c>
      <c r="L58" s="7">
        <f>'Data Worksheet'!AH59</f>
        <v>0.25953933361269699</v>
      </c>
    </row>
    <row r="59" spans="1:12" x14ac:dyDescent="0.2">
      <c r="A59" s="6" t="s">
        <v>11</v>
      </c>
      <c r="B59" s="65">
        <f>'Data Worksheet'!D60</f>
        <v>729107788.63</v>
      </c>
      <c r="C59" s="67">
        <f>'Data Worksheet'!E60</f>
        <v>105645366.66</v>
      </c>
      <c r="D59" s="67">
        <f>'Data Worksheet'!F60</f>
        <v>7663803.195615883</v>
      </c>
      <c r="E59" s="67">
        <f>'Data Worksheet'!G60</f>
        <v>842416958.48561585</v>
      </c>
      <c r="F59" s="15">
        <f>'Data Worksheet'!H60</f>
        <v>4.7331486877473877E-2</v>
      </c>
      <c r="G59" s="65">
        <f>'Data Worksheet'!AC60</f>
        <v>94013595.11307399</v>
      </c>
      <c r="H59" s="42">
        <f>'Data Worksheet'!AD60</f>
        <v>4.5252833938273375E-2</v>
      </c>
      <c r="I59" s="39">
        <f>'Data Worksheet'!AE60</f>
        <v>0.12894334223164228</v>
      </c>
      <c r="J59" s="68">
        <f>'Data Worksheet'!AF60</f>
        <v>211837579.98307398</v>
      </c>
      <c r="K59" s="42">
        <f>'Data Worksheet'!AG60</f>
        <v>5.6194125492219478E-2</v>
      </c>
      <c r="L59" s="7">
        <f>'Data Worksheet'!AH60</f>
        <v>0.25146404977873088</v>
      </c>
    </row>
    <row r="60" spans="1:12" x14ac:dyDescent="0.2">
      <c r="A60" s="6" t="s">
        <v>14</v>
      </c>
      <c r="B60" s="65">
        <f>'Data Worksheet'!D61</f>
        <v>371310871.90999997</v>
      </c>
      <c r="C60" s="67">
        <f>'Data Worksheet'!E61</f>
        <v>51802313.680000007</v>
      </c>
      <c r="D60" s="67">
        <f>'Data Worksheet'!F61</f>
        <v>3757881.1988864597</v>
      </c>
      <c r="E60" s="67">
        <f>'Data Worksheet'!G61</f>
        <v>426871066.78888643</v>
      </c>
      <c r="F60" s="15">
        <f>'Data Worksheet'!H61</f>
        <v>2.398389786978207E-2</v>
      </c>
      <c r="G60" s="65">
        <f>'Data Worksheet'!AC61</f>
        <v>49063390.332626</v>
      </c>
      <c r="H60" s="42">
        <f>'Data Worksheet'!AD61</f>
        <v>2.3616344556344405E-2</v>
      </c>
      <c r="I60" s="39">
        <f>'Data Worksheet'!AE61</f>
        <v>0.13213561477542249</v>
      </c>
      <c r="J60" s="68">
        <f>'Data Worksheet'!AF61</f>
        <v>108213983.49262601</v>
      </c>
      <c r="K60" s="42">
        <f>'Data Worksheet'!AG61</f>
        <v>2.87059084081468E-2</v>
      </c>
      <c r="L60" s="7">
        <f>'Data Worksheet'!AH61</f>
        <v>0.25350507896133512</v>
      </c>
    </row>
    <row r="61" spans="1:12" x14ac:dyDescent="0.2">
      <c r="A61" s="6" t="s">
        <v>36</v>
      </c>
      <c r="B61" s="65">
        <f>'Data Worksheet'!D62</f>
        <v>29510294.329999998</v>
      </c>
      <c r="C61" s="67">
        <f>'Data Worksheet'!E62</f>
        <v>4304755.87</v>
      </c>
      <c r="D61" s="67">
        <f>'Data Worksheet'!F62</f>
        <v>312278.73815826682</v>
      </c>
      <c r="E61" s="67">
        <f>'Data Worksheet'!G62</f>
        <v>34127328.938158259</v>
      </c>
      <c r="F61" s="15">
        <f>'Data Worksheet'!H62</f>
        <v>1.9174557272724384E-3</v>
      </c>
      <c r="G61" s="65">
        <f>'Data Worksheet'!AC62</f>
        <v>5163888.4883740004</v>
      </c>
      <c r="H61" s="42">
        <f>'Data Worksheet'!AD62</f>
        <v>2.4856042145722968E-3</v>
      </c>
      <c r="I61" s="39">
        <f>'Data Worksheet'!AE62</f>
        <v>0.1749860042271561</v>
      </c>
      <c r="J61" s="68">
        <f>'Data Worksheet'!AF62</f>
        <v>10144575.088374</v>
      </c>
      <c r="K61" s="42">
        <f>'Data Worksheet'!AG62</f>
        <v>2.6910500281719647E-3</v>
      </c>
      <c r="L61" s="7">
        <f>'Data Worksheet'!AH62</f>
        <v>0.2972566387119504</v>
      </c>
    </row>
    <row r="62" spans="1:12" x14ac:dyDescent="0.2">
      <c r="A62" s="71" t="s">
        <v>116</v>
      </c>
      <c r="B62" s="65">
        <f>'Data Worksheet'!D63</f>
        <v>140865763.40999997</v>
      </c>
      <c r="C62" s="67">
        <f>'Data Worksheet'!E63</f>
        <v>1030059.3999999999</v>
      </c>
      <c r="D62" s="67">
        <f>'Data Worksheet'!F63</f>
        <v>74723.319829066488</v>
      </c>
      <c r="E62" s="67">
        <f>'Data Worksheet'!G63</f>
        <v>141970546.12982905</v>
      </c>
      <c r="F62" s="15">
        <f>'Data Worksheet'!H63</f>
        <v>7.976664018268978E-3</v>
      </c>
      <c r="G62" s="65">
        <f>'Data Worksheet'!AC63</f>
        <v>17696592.137784999</v>
      </c>
      <c r="H62" s="42">
        <f>'Data Worksheet'!AD63</f>
        <v>8.5181397894778816E-3</v>
      </c>
      <c r="I62" s="39">
        <f>'Data Worksheet'!AE63</f>
        <v>0.12562734698194755</v>
      </c>
      <c r="J62" s="68">
        <f>'Data Worksheet'!AF63</f>
        <v>17696592.137784999</v>
      </c>
      <c r="K62" s="42">
        <f>'Data Worksheet'!AG63</f>
        <v>4.6943725445446078E-3</v>
      </c>
      <c r="L62" s="7">
        <f>'Data Worksheet'!AH63</f>
        <v>0.12464974334607293</v>
      </c>
    </row>
    <row r="63" spans="1:12" x14ac:dyDescent="0.2">
      <c r="A63" s="71" t="s">
        <v>117</v>
      </c>
      <c r="B63" s="65">
        <f>'Data Worksheet'!D64</f>
        <v>135489637.74000004</v>
      </c>
      <c r="C63" s="67">
        <f>'Data Worksheet'!E64</f>
        <v>10247006.09</v>
      </c>
      <c r="D63" s="67">
        <f>'Data Worksheet'!F64</f>
        <v>743345.78506197035</v>
      </c>
      <c r="E63" s="67">
        <f>'Data Worksheet'!G64</f>
        <v>146479989.615062</v>
      </c>
      <c r="F63" s="15">
        <f>'Data Worksheet'!H64</f>
        <v>8.2300286531995295E-3</v>
      </c>
      <c r="G63" s="65">
        <f>'Data Worksheet'!AC64</f>
        <v>19062009.143918</v>
      </c>
      <c r="H63" s="42">
        <f>'Data Worksheet'!AD64</f>
        <v>9.1753744049684911E-3</v>
      </c>
      <c r="I63" s="39">
        <f>'Data Worksheet'!AE64</f>
        <v>0.14068979341798329</v>
      </c>
      <c r="J63" s="68">
        <f>'Data Worksheet'!AF64</f>
        <v>31080735.233918</v>
      </c>
      <c r="K63" s="42">
        <f>'Data Worksheet'!AG64</f>
        <v>8.2447823292958085E-3</v>
      </c>
      <c r="L63" s="7">
        <f>'Data Worksheet'!AH64</f>
        <v>0.21218417147349444</v>
      </c>
    </row>
    <row r="64" spans="1:12" x14ac:dyDescent="0.2">
      <c r="A64" s="6" t="s">
        <v>32</v>
      </c>
      <c r="B64" s="65">
        <f>'Data Worksheet'!D65</f>
        <v>65066729.56000001</v>
      </c>
      <c r="C64" s="67">
        <f>'Data Worksheet'!E65</f>
        <v>5239822.6800000006</v>
      </c>
      <c r="D64" s="67">
        <f>'Data Worksheet'!F65</f>
        <v>380111.03628124396</v>
      </c>
      <c r="E64" s="67">
        <f>'Data Worksheet'!G65</f>
        <v>70686663.276281253</v>
      </c>
      <c r="F64" s="15">
        <f>'Data Worksheet'!H65</f>
        <v>3.9715545153414054E-3</v>
      </c>
      <c r="G64" s="65">
        <f>'Data Worksheet'!AC65</f>
        <v>9626130.7147519998</v>
      </c>
      <c r="H64" s="42">
        <f>'Data Worksheet'!AD65</f>
        <v>4.6334755540287497E-3</v>
      </c>
      <c r="I64" s="39">
        <f>'Data Worksheet'!AE65</f>
        <v>0.14794243970530979</v>
      </c>
      <c r="J64" s="68">
        <f>'Data Worksheet'!AF65</f>
        <v>15709623.434751999</v>
      </c>
      <c r="K64" s="42">
        <f>'Data Worksheet'!AG65</f>
        <v>4.1672896319836237E-3</v>
      </c>
      <c r="L64" s="7">
        <f>'Data Worksheet'!AH65</f>
        <v>0.22224310367219338</v>
      </c>
    </row>
    <row r="65" spans="1:12" x14ac:dyDescent="0.2">
      <c r="A65" s="6" t="s">
        <v>7</v>
      </c>
      <c r="B65" s="65">
        <f>'Data Worksheet'!D66</f>
        <v>334854637.69</v>
      </c>
      <c r="C65" s="67">
        <f>'Data Worksheet'!E66</f>
        <v>47016828.479999989</v>
      </c>
      <c r="D65" s="67">
        <f>'Data Worksheet'!F66</f>
        <v>3410729.0432565361</v>
      </c>
      <c r="E65" s="67">
        <f>'Data Worksheet'!G66</f>
        <v>385282195.21325648</v>
      </c>
      <c r="F65" s="15">
        <f>'Data Worksheet'!H66</f>
        <v>2.1647212800229916E-2</v>
      </c>
      <c r="G65" s="65">
        <f>'Data Worksheet'!AC66</f>
        <v>40817285.631117001</v>
      </c>
      <c r="H65" s="42">
        <f>'Data Worksheet'!AD66</f>
        <v>1.9647135568578455E-2</v>
      </c>
      <c r="I65" s="39">
        <f>'Data Worksheet'!AE66</f>
        <v>0.12189553626222915</v>
      </c>
      <c r="J65" s="68">
        <f>'Data Worksheet'!AF66</f>
        <v>92988947.961116999</v>
      </c>
      <c r="K65" s="42">
        <f>'Data Worksheet'!AG66</f>
        <v>2.4667165342117259E-2</v>
      </c>
      <c r="L65" s="7">
        <f>'Data Worksheet'!AH66</f>
        <v>0.24135282947515119</v>
      </c>
    </row>
    <row r="66" spans="1:12" x14ac:dyDescent="0.2">
      <c r="A66" s="6" t="s">
        <v>6</v>
      </c>
      <c r="B66" s="65">
        <f>'Data Worksheet'!D67</f>
        <v>333275366.39000005</v>
      </c>
      <c r="C66" s="67">
        <f>'Data Worksheet'!E67</f>
        <v>47285472.199999996</v>
      </c>
      <c r="D66" s="67">
        <f>'Data Worksheet'!F67</f>
        <v>3430217.1918134354</v>
      </c>
      <c r="E66" s="67">
        <f>'Data Worksheet'!G67</f>
        <v>383991055.78181344</v>
      </c>
      <c r="F66" s="15">
        <f>'Data Worksheet'!H67</f>
        <v>2.1574669686703105E-2</v>
      </c>
      <c r="G66" s="65">
        <f>'Data Worksheet'!AC67</f>
        <v>42425324.552347004</v>
      </c>
      <c r="H66" s="42">
        <f>'Data Worksheet'!AD67</f>
        <v>2.042115466848821E-2</v>
      </c>
      <c r="I66" s="39">
        <f>'Data Worksheet'!AE67</f>
        <v>0.12729811090418466</v>
      </c>
      <c r="J66" s="68">
        <f>'Data Worksheet'!AF67</f>
        <v>95497678.002346992</v>
      </c>
      <c r="K66" s="42">
        <f>'Data Worksheet'!AG67</f>
        <v>2.5332655812572234E-2</v>
      </c>
      <c r="L66" s="7">
        <f>'Data Worksheet'!AH67</f>
        <v>0.24869766252214343</v>
      </c>
    </row>
    <row r="67" spans="1:12" x14ac:dyDescent="0.2">
      <c r="A67" s="6" t="s">
        <v>41</v>
      </c>
      <c r="B67" s="65">
        <f>'Data Worksheet'!D68</f>
        <v>50219312.909999996</v>
      </c>
      <c r="C67" s="67">
        <f>'Data Worksheet'!E68</f>
        <v>7320898.3399999999</v>
      </c>
      <c r="D67" s="67">
        <f>'Data Worksheet'!F68</f>
        <v>531077.94375343982</v>
      </c>
      <c r="E67" s="67">
        <f>'Data Worksheet'!G68</f>
        <v>58071289.193753436</v>
      </c>
      <c r="F67" s="15">
        <f>'Data Worksheet'!H68</f>
        <v>3.262755378729788E-3</v>
      </c>
      <c r="G67" s="65">
        <f>'Data Worksheet'!AC68</f>
        <v>7087734.8931259997</v>
      </c>
      <c r="H67" s="42">
        <f>'Data Worksheet'!AD68</f>
        <v>3.4116351973495903E-3</v>
      </c>
      <c r="I67" s="39">
        <f>'Data Worksheet'!AE68</f>
        <v>0.1411356405020556</v>
      </c>
      <c r="J67" s="68">
        <f>'Data Worksheet'!AF68</f>
        <v>15434684.493125999</v>
      </c>
      <c r="K67" s="42">
        <f>'Data Worksheet'!AG68</f>
        <v>4.0943566170310178E-3</v>
      </c>
      <c r="L67" s="7">
        <f>'Data Worksheet'!AH68</f>
        <v>0.2657885627720189</v>
      </c>
    </row>
    <row r="68" spans="1:12" x14ac:dyDescent="0.2">
      <c r="A68" s="6" t="s">
        <v>44</v>
      </c>
      <c r="B68" s="65">
        <f>'Data Worksheet'!D69</f>
        <v>16070411.870000003</v>
      </c>
      <c r="C68" s="67">
        <f>'Data Worksheet'!E69</f>
        <v>2453107.6</v>
      </c>
      <c r="D68" s="67">
        <f>'Data Worksheet'!F69</f>
        <v>177955.1196464143</v>
      </c>
      <c r="E68" s="67">
        <f>'Data Worksheet'!G69</f>
        <v>18701474.589646418</v>
      </c>
      <c r="F68" s="15">
        <f>'Data Worksheet'!H69</f>
        <v>1.0507487891987573E-3</v>
      </c>
      <c r="G68" s="65">
        <f>'Data Worksheet'!AC69</f>
        <v>4442337.4902879996</v>
      </c>
      <c r="H68" s="42">
        <f>'Data Worksheet'!AD69</f>
        <v>2.1382903239045795E-3</v>
      </c>
      <c r="I68" s="39">
        <f>'Data Worksheet'!AE69</f>
        <v>0.27642959783631227</v>
      </c>
      <c r="J68" s="68">
        <f>'Data Worksheet'!AF69</f>
        <v>7358226.6102879997</v>
      </c>
      <c r="K68" s="42">
        <f>'Data Worksheet'!AG69</f>
        <v>1.9519157534359614E-3</v>
      </c>
      <c r="L68" s="7">
        <f>'Data Worksheet'!AH69</f>
        <v>0.39345702794803622</v>
      </c>
    </row>
    <row r="69" spans="1:12" x14ac:dyDescent="0.2">
      <c r="A69" s="6" t="s">
        <v>52</v>
      </c>
      <c r="B69" s="65">
        <f>'Data Worksheet'!D70</f>
        <v>12851304.75</v>
      </c>
      <c r="C69" s="67">
        <f>'Data Worksheet'!E70</f>
        <v>1759212.26</v>
      </c>
      <c r="D69" s="67">
        <f>'Data Worksheet'!F70</f>
        <v>127618.0580956738</v>
      </c>
      <c r="E69" s="67">
        <f>'Data Worksheet'!G70</f>
        <v>14738135.068095673</v>
      </c>
      <c r="F69" s="15">
        <f>'Data Worksheet'!H70</f>
        <v>8.2806719350476965E-4</v>
      </c>
      <c r="G69" s="65">
        <f>'Data Worksheet'!AC70</f>
        <v>2882337.9394819997</v>
      </c>
      <c r="H69" s="42">
        <f>'Data Worksheet'!AD70</f>
        <v>1.3873946632131848E-3</v>
      </c>
      <c r="I69" s="39">
        <f>'Data Worksheet'!AE70</f>
        <v>0.22428368135009791</v>
      </c>
      <c r="J69" s="68">
        <f>'Data Worksheet'!AF70</f>
        <v>4915245.1894819997</v>
      </c>
      <c r="K69" s="42">
        <f>'Data Worksheet'!AG70</f>
        <v>1.3038664104114523E-3</v>
      </c>
      <c r="L69" s="7">
        <f>'Data Worksheet'!AH70</f>
        <v>0.33350523433064877</v>
      </c>
    </row>
    <row r="70" spans="1:12" x14ac:dyDescent="0.2">
      <c r="A70" s="6" t="s">
        <v>58</v>
      </c>
      <c r="B70" s="65">
        <f>'Data Worksheet'!D71</f>
        <v>2842417.9799999995</v>
      </c>
      <c r="C70" s="67">
        <f>'Data Worksheet'!E71</f>
        <v>391436.74</v>
      </c>
      <c r="D70" s="67">
        <f>'Data Worksheet'!F71</f>
        <v>28395.889320428654</v>
      </c>
      <c r="E70" s="67">
        <f>'Data Worksheet'!G71</f>
        <v>3262250.6093204282</v>
      </c>
      <c r="F70" s="15">
        <f>'Data Worksheet'!H71</f>
        <v>1.8329067375810371E-4</v>
      </c>
      <c r="G70" s="65">
        <f>'Data Worksheet'!AC71</f>
        <v>2449159.9577520001</v>
      </c>
      <c r="H70" s="42">
        <f>'Data Worksheet'!AD71</f>
        <v>1.1788872526693444E-3</v>
      </c>
      <c r="I70" s="39">
        <f>'Data Worksheet'!AE71</f>
        <v>0.86164665963448506</v>
      </c>
      <c r="J70" s="68">
        <f>'Data Worksheet'!AF71</f>
        <v>2951664.3077520002</v>
      </c>
      <c r="K70" s="42">
        <f>'Data Worksheet'!AG71</f>
        <v>7.8298758196715564E-4</v>
      </c>
      <c r="L70" s="7">
        <f>'Data Worksheet'!AH71</f>
        <v>0.90479385591006833</v>
      </c>
    </row>
    <row r="71" spans="1:12" x14ac:dyDescent="0.2">
      <c r="A71" s="6" t="s">
        <v>16</v>
      </c>
      <c r="B71" s="65">
        <f>'Data Worksheet'!D72</f>
        <v>339455828.87000006</v>
      </c>
      <c r="C71" s="67">
        <f>'Data Worksheet'!E72</f>
        <v>25764665.41</v>
      </c>
      <c r="D71" s="67">
        <f>'Data Worksheet'!F72</f>
        <v>1869039.13863639</v>
      </c>
      <c r="E71" s="67">
        <f>'Data Worksheet'!G72</f>
        <v>367089533.4186365</v>
      </c>
      <c r="F71" s="15">
        <f>'Data Worksheet'!H72</f>
        <v>2.0625051833116529E-2</v>
      </c>
      <c r="G71" s="65">
        <f>'Data Worksheet'!AC72</f>
        <v>45306782.708553001</v>
      </c>
      <c r="H71" s="42">
        <f>'Data Worksheet'!AD72</f>
        <v>2.1808125853730546E-2</v>
      </c>
      <c r="I71" s="39">
        <f>'Data Worksheet'!AE72</f>
        <v>0.13346886061545268</v>
      </c>
      <c r="J71" s="68">
        <f>'Data Worksheet'!AF72</f>
        <v>74458259.768552989</v>
      </c>
      <c r="K71" s="42">
        <f>'Data Worksheet'!AG72</f>
        <v>1.9751532252684618E-2</v>
      </c>
      <c r="L71" s="7">
        <f>'Data Worksheet'!AH72</f>
        <v>0.2028340581523452</v>
      </c>
    </row>
    <row r="72" spans="1:12" x14ac:dyDescent="0.2">
      <c r="A72" s="6" t="s">
        <v>51</v>
      </c>
      <c r="B72" s="65">
        <f>'Data Worksheet'!D73</f>
        <v>9169251.959999999</v>
      </c>
      <c r="C72" s="67">
        <f>'Data Worksheet'!E73</f>
        <v>1410452.61</v>
      </c>
      <c r="D72" s="67">
        <f>'Data Worksheet'!F73</f>
        <v>102318.08134634915</v>
      </c>
      <c r="E72" s="67">
        <f>'Data Worksheet'!G73</f>
        <v>10682022.651346348</v>
      </c>
      <c r="F72" s="15">
        <f>'Data Worksheet'!H73</f>
        <v>6.0017312075005119E-4</v>
      </c>
      <c r="G72" s="65">
        <f>'Data Worksheet'!AC73</f>
        <v>3099144.8316409998</v>
      </c>
      <c r="H72" s="42">
        <f>'Data Worksheet'!AD73</f>
        <v>1.4917532538589752E-3</v>
      </c>
      <c r="I72" s="39">
        <f>'Data Worksheet'!AE73</f>
        <v>0.33799320218930923</v>
      </c>
      <c r="J72" s="68">
        <f>'Data Worksheet'!AF73</f>
        <v>4856273.4416410001</v>
      </c>
      <c r="K72" s="42">
        <f>'Data Worksheet'!AG73</f>
        <v>1.2882229830321486E-3</v>
      </c>
      <c r="L72" s="7">
        <f>'Data Worksheet'!AH73</f>
        <v>0.45462115183110213</v>
      </c>
    </row>
    <row r="73" spans="1:12" x14ac:dyDescent="0.2">
      <c r="A73" s="6" t="s">
        <v>43</v>
      </c>
      <c r="B73" s="65">
        <f>'Data Worksheet'!D74</f>
        <v>72994159.630000025</v>
      </c>
      <c r="C73" s="67">
        <f>'Data Worksheet'!E74</f>
        <v>11240061.789999999</v>
      </c>
      <c r="D73" s="67">
        <f>'Data Worksheet'!F74</f>
        <v>815384.75551277876</v>
      </c>
      <c r="E73" s="67">
        <f>'Data Worksheet'!G74</f>
        <v>85049606.175512791</v>
      </c>
      <c r="F73" s="15">
        <f>'Data Worksheet'!H74</f>
        <v>4.7785414076506154E-3</v>
      </c>
      <c r="G73" s="65">
        <f>'Data Worksheet'!AC74</f>
        <v>8634845.3367579989</v>
      </c>
      <c r="H73" s="42">
        <f>'Data Worksheet'!AD74</f>
        <v>4.1563267699422785E-3</v>
      </c>
      <c r="I73" s="39">
        <f>'Data Worksheet'!AE74</f>
        <v>0.11829501675924693</v>
      </c>
      <c r="J73" s="68">
        <f>'Data Worksheet'!AF74</f>
        <v>20662512.736758001</v>
      </c>
      <c r="K73" s="42">
        <f>'Data Worksheet'!AG74</f>
        <v>5.4811418909087636E-3</v>
      </c>
      <c r="L73" s="7">
        <f>'Data Worksheet'!AH74</f>
        <v>0.2429466010003358</v>
      </c>
    </row>
    <row r="74" spans="1:12" x14ac:dyDescent="0.2">
      <c r="A74" s="6" t="s">
        <v>49</v>
      </c>
      <c r="B74" s="65">
        <f>'Data Worksheet'!D75</f>
        <v>8840417.2800000012</v>
      </c>
      <c r="C74" s="67">
        <f>'Data Worksheet'!E75</f>
        <v>1272716.5499999998</v>
      </c>
      <c r="D74" s="67">
        <f>'Data Worksheet'!F75</f>
        <v>92326.331682809832</v>
      </c>
      <c r="E74" s="67">
        <f>'Data Worksheet'!G75</f>
        <v>10205460.161682812</v>
      </c>
      <c r="F74" s="15">
        <f>'Data Worksheet'!H75</f>
        <v>5.7339729317607317E-4</v>
      </c>
      <c r="G74" s="65">
        <f>'Data Worksheet'!AC75</f>
        <v>3123712.8981290003</v>
      </c>
      <c r="H74" s="42">
        <f>'Data Worksheet'!AD75</f>
        <v>1.5035789332368222E-3</v>
      </c>
      <c r="I74" s="39">
        <f>'Data Worksheet'!AE75</f>
        <v>0.35334450843128073</v>
      </c>
      <c r="J74" s="68">
        <f>'Data Worksheet'!AF75</f>
        <v>4677391.2281290004</v>
      </c>
      <c r="K74" s="42">
        <f>'Data Worksheet'!AG75</f>
        <v>1.2407709230377771E-3</v>
      </c>
      <c r="L74" s="7">
        <f>'Data Worksheet'!AH75</f>
        <v>0.45832242290167635</v>
      </c>
    </row>
    <row r="75" spans="1:12" x14ac:dyDescent="0.2">
      <c r="A75" s="18" t="s">
        <v>72</v>
      </c>
      <c r="B75" s="19">
        <f>'Data Worksheet'!D76</f>
        <v>16135004130.460003</v>
      </c>
      <c r="C75" s="20">
        <f>'Data Worksheet'!E76</f>
        <v>1550736864.6000001</v>
      </c>
      <c r="D75" s="20">
        <f>'Data Worksheet'!F76</f>
        <v>112494684</v>
      </c>
      <c r="E75" s="20">
        <f>'Data Worksheet'!G76</f>
        <v>17798235679.060001</v>
      </c>
      <c r="F75" s="21">
        <f>'Data Worksheet'!H76</f>
        <v>1</v>
      </c>
      <c r="G75" s="19">
        <f>'Data Worksheet'!AC76</f>
        <v>2077518398.9871702</v>
      </c>
      <c r="H75" s="43">
        <f>'Data Worksheet'!AD76</f>
        <v>1</v>
      </c>
      <c r="I75" s="40">
        <f>'Data Worksheet'!AE76</f>
        <v>0.12875846713080086</v>
      </c>
      <c r="J75" s="22">
        <f>'Data Worksheet'!AF76</f>
        <v>3769746003.2971697</v>
      </c>
      <c r="K75" s="43">
        <f>'Data Worksheet'!AG76</f>
        <v>1</v>
      </c>
      <c r="L75" s="23">
        <f>'Data Worksheet'!AH76</f>
        <v>0.21180447721188203</v>
      </c>
    </row>
    <row r="76" spans="1:12" x14ac:dyDescent="0.2">
      <c r="A76" s="8"/>
      <c r="B76" s="11"/>
      <c r="C76" s="11"/>
      <c r="D76" s="11"/>
      <c r="E76" s="11"/>
      <c r="F76" s="11"/>
      <c r="G76" s="11"/>
      <c r="H76" s="11"/>
      <c r="I76" s="11"/>
      <c r="J76" s="11"/>
      <c r="K76" s="11"/>
      <c r="L76" s="12"/>
    </row>
    <row r="77" spans="1:12" x14ac:dyDescent="0.2">
      <c r="A77" s="98" t="s">
        <v>96</v>
      </c>
      <c r="B77" s="96"/>
      <c r="C77" s="96"/>
      <c r="D77" s="96"/>
      <c r="E77" s="96"/>
      <c r="F77" s="96"/>
      <c r="G77" s="96"/>
      <c r="H77" s="96"/>
      <c r="I77" s="96"/>
      <c r="J77" s="96"/>
      <c r="K77" s="96"/>
      <c r="L77" s="97"/>
    </row>
    <row r="78" spans="1:12" ht="25.5" customHeight="1" x14ac:dyDescent="0.2">
      <c r="A78" s="95" t="s">
        <v>125</v>
      </c>
      <c r="B78" s="96"/>
      <c r="C78" s="96"/>
      <c r="D78" s="96"/>
      <c r="E78" s="96"/>
      <c r="F78" s="96"/>
      <c r="G78" s="96"/>
      <c r="H78" s="96"/>
      <c r="I78" s="96"/>
      <c r="J78" s="96"/>
      <c r="K78" s="96"/>
      <c r="L78" s="97"/>
    </row>
    <row r="79" spans="1:12" ht="25.5" customHeight="1" x14ac:dyDescent="0.2">
      <c r="A79" s="95" t="s">
        <v>121</v>
      </c>
      <c r="B79" s="96"/>
      <c r="C79" s="96"/>
      <c r="D79" s="96"/>
      <c r="E79" s="96"/>
      <c r="F79" s="96"/>
      <c r="G79" s="96"/>
      <c r="H79" s="96"/>
      <c r="I79" s="96"/>
      <c r="J79" s="96"/>
      <c r="K79" s="96"/>
      <c r="L79" s="97"/>
    </row>
    <row r="80" spans="1:12" ht="25.5" customHeight="1" x14ac:dyDescent="0.2">
      <c r="A80" s="95" t="s">
        <v>120</v>
      </c>
      <c r="B80" s="96"/>
      <c r="C80" s="96"/>
      <c r="D80" s="96"/>
      <c r="E80" s="96"/>
      <c r="F80" s="96"/>
      <c r="G80" s="96"/>
      <c r="H80" s="96"/>
      <c r="I80" s="96"/>
      <c r="J80" s="96"/>
      <c r="K80" s="96"/>
      <c r="L80" s="97"/>
    </row>
    <row r="81" spans="1:12" ht="13.5" thickBot="1" x14ac:dyDescent="0.25">
      <c r="A81" s="92" t="s">
        <v>115</v>
      </c>
      <c r="B81" s="93"/>
      <c r="C81" s="93"/>
      <c r="D81" s="93"/>
      <c r="E81" s="93"/>
      <c r="F81" s="93"/>
      <c r="G81" s="93"/>
      <c r="H81" s="93"/>
      <c r="I81" s="93"/>
      <c r="J81" s="93"/>
      <c r="K81" s="93"/>
      <c r="L81" s="94"/>
    </row>
  </sheetData>
  <mergeCells count="11">
    <mergeCell ref="G3:L3"/>
    <mergeCell ref="A1:L1"/>
    <mergeCell ref="A2:L2"/>
    <mergeCell ref="G4:I4"/>
    <mergeCell ref="J4:L4"/>
    <mergeCell ref="B3:F3"/>
    <mergeCell ref="A81:L81"/>
    <mergeCell ref="A80:L80"/>
    <mergeCell ref="A79:L79"/>
    <mergeCell ref="A78:L78"/>
    <mergeCell ref="A77:L77"/>
  </mergeCells>
  <phoneticPr fontId="0" type="noConversion"/>
  <printOptions horizontalCentered="1"/>
  <pageMargins left="0.5" right="0.5" top="0.5" bottom="0.5" header="0.3" footer="0.3"/>
  <pageSetup scale="75" fitToHeight="0" orientation="landscape" r:id="rId1"/>
  <headerFooter>
    <oddFooter xml:space="preserve">&amp;L&amp;12Office of Economic and Demographic Research&amp;R&amp;12Page &amp;P of &amp;N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83"/>
  <sheetViews>
    <sheetView workbookViewId="0">
      <pane xSplit="1" ySplit="8" topLeftCell="B9" activePane="bottomRight" state="frozen"/>
      <selection pane="topRight" activeCell="B1" sqref="B1"/>
      <selection pane="bottomLeft" activeCell="A9" sqref="A9"/>
      <selection pane="bottomRight" sqref="A1:AH1"/>
    </sheetView>
  </sheetViews>
  <sheetFormatPr defaultRowHeight="12.75" x14ac:dyDescent="0.2"/>
  <cols>
    <col min="1" max="1" width="15.7109375" customWidth="1"/>
    <col min="2" max="3" width="17.7109375" customWidth="1"/>
    <col min="4" max="4" width="16.7109375" customWidth="1"/>
    <col min="5" max="6" width="15.7109375" customWidth="1"/>
    <col min="7" max="7" width="16.7109375" customWidth="1"/>
    <col min="8" max="8" width="10.7109375" customWidth="1"/>
    <col min="9" max="9" width="15.7109375" customWidth="1"/>
    <col min="10" max="10" width="14.7109375" customWidth="1"/>
    <col min="11" max="11" width="15.7109375" customWidth="1"/>
    <col min="12" max="14" width="14.7109375" customWidth="1"/>
    <col min="15" max="15" width="15.7109375" customWidth="1"/>
    <col min="16" max="16" width="14.7109375" customWidth="1"/>
    <col min="17" max="17" width="15.7109375" customWidth="1"/>
    <col min="18" max="18" width="10.7109375" customWidth="1"/>
    <col min="19" max="23" width="14.7109375" customWidth="1"/>
    <col min="24" max="24" width="10.7109375" customWidth="1"/>
    <col min="25" max="25" width="13.7109375" customWidth="1"/>
    <col min="26" max="26" width="10.7109375" customWidth="1"/>
    <col min="27" max="27" width="15.7109375" customWidth="1"/>
    <col min="28" max="28" width="10.7109375" customWidth="1"/>
    <col min="29" max="29" width="15.7109375" customWidth="1"/>
    <col min="30" max="30" width="10.7109375" customWidth="1"/>
    <col min="31" max="31" width="13.7109375" customWidth="1"/>
    <col min="32" max="32" width="15.7109375" customWidth="1"/>
    <col min="33" max="33" width="10.7109375" customWidth="1"/>
    <col min="34" max="34" width="13.7109375" customWidth="1"/>
  </cols>
  <sheetData>
    <row r="1" spans="1:34" ht="23.25" x14ac:dyDescent="0.35">
      <c r="A1" s="104" t="s">
        <v>106</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6"/>
    </row>
    <row r="2" spans="1:34" ht="18.75" thickBot="1" x14ac:dyDescent="0.3">
      <c r="A2" s="107" t="s">
        <v>122</v>
      </c>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9"/>
    </row>
    <row r="3" spans="1:34" ht="15.75" x14ac:dyDescent="0.25">
      <c r="A3" s="24"/>
      <c r="B3" s="89" t="s">
        <v>100</v>
      </c>
      <c r="C3" s="91"/>
      <c r="D3" s="89" t="s">
        <v>93</v>
      </c>
      <c r="E3" s="90"/>
      <c r="F3" s="90"/>
      <c r="G3" s="90"/>
      <c r="H3" s="91"/>
      <c r="I3" s="89" t="s">
        <v>112</v>
      </c>
      <c r="J3" s="90"/>
      <c r="K3" s="90"/>
      <c r="L3" s="90"/>
      <c r="M3" s="90"/>
      <c r="N3" s="90"/>
      <c r="O3" s="90"/>
      <c r="P3" s="90"/>
      <c r="Q3" s="90"/>
      <c r="R3" s="91"/>
      <c r="S3" s="89" t="s">
        <v>113</v>
      </c>
      <c r="T3" s="90"/>
      <c r="U3" s="90"/>
      <c r="V3" s="90"/>
      <c r="W3" s="90"/>
      <c r="X3" s="91"/>
      <c r="Y3" s="89" t="s">
        <v>103</v>
      </c>
      <c r="Z3" s="91"/>
      <c r="AA3" s="89" t="s">
        <v>114</v>
      </c>
      <c r="AB3" s="91"/>
      <c r="AC3" s="89" t="s">
        <v>95</v>
      </c>
      <c r="AD3" s="90"/>
      <c r="AE3" s="90"/>
      <c r="AF3" s="90"/>
      <c r="AG3" s="90"/>
      <c r="AH3" s="91"/>
    </row>
    <row r="4" spans="1:34" ht="15.75" x14ac:dyDescent="0.25">
      <c r="A4" s="25"/>
      <c r="B4" s="102" t="s">
        <v>111</v>
      </c>
      <c r="C4" s="103"/>
      <c r="D4" s="53"/>
      <c r="E4" s="55"/>
      <c r="F4" s="55"/>
      <c r="G4" s="55"/>
      <c r="H4" s="54"/>
      <c r="I4" s="55"/>
      <c r="J4" s="55"/>
      <c r="K4" s="55"/>
      <c r="L4" s="55"/>
      <c r="M4" s="55"/>
      <c r="N4" s="55"/>
      <c r="O4" s="55"/>
      <c r="P4" s="55"/>
      <c r="Q4" s="55"/>
      <c r="R4" s="54"/>
      <c r="S4" s="55"/>
      <c r="T4" s="55"/>
      <c r="U4" s="55"/>
      <c r="V4" s="55"/>
      <c r="W4" s="55"/>
      <c r="X4" s="54"/>
      <c r="Y4" s="102" t="s">
        <v>104</v>
      </c>
      <c r="Z4" s="103"/>
      <c r="AA4" s="102" t="s">
        <v>94</v>
      </c>
      <c r="AB4" s="103"/>
      <c r="AC4" s="55"/>
      <c r="AD4" s="56"/>
      <c r="AE4" s="56"/>
      <c r="AF4" s="56"/>
      <c r="AG4" s="56"/>
      <c r="AH4" s="57"/>
    </row>
    <row r="5" spans="1:34" x14ac:dyDescent="0.2">
      <c r="A5" s="29"/>
      <c r="B5" s="58"/>
      <c r="C5" s="59"/>
      <c r="D5" s="30"/>
      <c r="E5" s="60"/>
      <c r="F5" s="60"/>
      <c r="G5" s="60"/>
      <c r="H5" s="32"/>
      <c r="I5" s="72"/>
      <c r="J5" s="60"/>
      <c r="K5" s="60"/>
      <c r="L5" s="60"/>
      <c r="M5" s="60"/>
      <c r="N5" s="60" t="s">
        <v>110</v>
      </c>
      <c r="O5" s="60"/>
      <c r="P5" s="60"/>
      <c r="Q5" s="60"/>
      <c r="R5" s="32"/>
      <c r="S5" s="44"/>
      <c r="T5" s="60"/>
      <c r="U5" s="60"/>
      <c r="V5" s="60"/>
      <c r="W5" s="60"/>
      <c r="X5" s="32"/>
      <c r="Y5" s="30"/>
      <c r="Z5" s="59"/>
      <c r="AA5" s="30"/>
      <c r="AB5" s="59"/>
      <c r="AC5" s="44"/>
      <c r="AD5" s="60"/>
      <c r="AE5" s="61"/>
      <c r="AF5" s="44"/>
      <c r="AG5" s="60"/>
      <c r="AH5" s="32"/>
    </row>
    <row r="6" spans="1:34" x14ac:dyDescent="0.2">
      <c r="A6" s="29"/>
      <c r="B6" s="58"/>
      <c r="C6" s="63"/>
      <c r="D6" s="30"/>
      <c r="E6" s="33"/>
      <c r="F6" s="33" t="s">
        <v>97</v>
      </c>
      <c r="G6" s="33"/>
      <c r="H6" s="32" t="s">
        <v>73</v>
      </c>
      <c r="I6" s="73" t="s">
        <v>77</v>
      </c>
      <c r="J6" s="33" t="s">
        <v>77</v>
      </c>
      <c r="K6" s="33" t="s">
        <v>0</v>
      </c>
      <c r="L6" s="33" t="s">
        <v>79</v>
      </c>
      <c r="M6" s="33" t="s">
        <v>80</v>
      </c>
      <c r="N6" s="33" t="s">
        <v>109</v>
      </c>
      <c r="O6" s="33" t="s">
        <v>0</v>
      </c>
      <c r="P6" s="33" t="s">
        <v>0</v>
      </c>
      <c r="Q6" s="33" t="s">
        <v>0</v>
      </c>
      <c r="R6" s="32" t="s">
        <v>73</v>
      </c>
      <c r="S6" s="30" t="s">
        <v>0</v>
      </c>
      <c r="T6" s="33" t="s">
        <v>83</v>
      </c>
      <c r="U6" s="33" t="s">
        <v>0</v>
      </c>
      <c r="V6" s="33" t="s">
        <v>83</v>
      </c>
      <c r="W6" s="33" t="s">
        <v>83</v>
      </c>
      <c r="X6" s="32" t="s">
        <v>73</v>
      </c>
      <c r="Y6" s="30"/>
      <c r="Z6" s="63" t="s">
        <v>73</v>
      </c>
      <c r="AA6" s="30"/>
      <c r="AB6" s="63" t="s">
        <v>73</v>
      </c>
      <c r="AC6" s="44" t="s">
        <v>94</v>
      </c>
      <c r="AD6" s="33" t="s">
        <v>73</v>
      </c>
      <c r="AE6" s="32" t="s">
        <v>92</v>
      </c>
      <c r="AF6" s="44" t="s">
        <v>94</v>
      </c>
      <c r="AG6" s="33" t="s">
        <v>73</v>
      </c>
      <c r="AH6" s="32" t="s">
        <v>92</v>
      </c>
    </row>
    <row r="7" spans="1:34" x14ac:dyDescent="0.2">
      <c r="A7" s="29"/>
      <c r="B7" s="62" t="s">
        <v>67</v>
      </c>
      <c r="C7" s="63" t="s">
        <v>69</v>
      </c>
      <c r="D7" s="30" t="s">
        <v>70</v>
      </c>
      <c r="E7" s="33" t="s">
        <v>86</v>
      </c>
      <c r="F7" s="33" t="s">
        <v>98</v>
      </c>
      <c r="G7" s="33" t="s">
        <v>0</v>
      </c>
      <c r="H7" s="32" t="s">
        <v>82</v>
      </c>
      <c r="I7" s="73" t="s">
        <v>78</v>
      </c>
      <c r="J7" s="33" t="s">
        <v>78</v>
      </c>
      <c r="K7" s="33" t="s">
        <v>77</v>
      </c>
      <c r="L7" s="33" t="s">
        <v>78</v>
      </c>
      <c r="M7" s="33" t="s">
        <v>78</v>
      </c>
      <c r="N7" s="33" t="s">
        <v>78</v>
      </c>
      <c r="O7" s="33" t="s">
        <v>78</v>
      </c>
      <c r="P7" s="33" t="s">
        <v>78</v>
      </c>
      <c r="Q7" s="33" t="s">
        <v>78</v>
      </c>
      <c r="R7" s="32" t="s">
        <v>82</v>
      </c>
      <c r="S7" s="44" t="s">
        <v>78</v>
      </c>
      <c r="T7" s="33" t="s">
        <v>84</v>
      </c>
      <c r="U7" s="33" t="s">
        <v>78</v>
      </c>
      <c r="V7" s="33" t="s">
        <v>84</v>
      </c>
      <c r="W7" s="33" t="s">
        <v>84</v>
      </c>
      <c r="X7" s="32" t="s">
        <v>82</v>
      </c>
      <c r="Y7" s="30" t="s">
        <v>107</v>
      </c>
      <c r="Z7" s="63" t="s">
        <v>82</v>
      </c>
      <c r="AA7" s="30" t="s">
        <v>66</v>
      </c>
      <c r="AB7" s="63" t="s">
        <v>82</v>
      </c>
      <c r="AC7" s="44" t="s">
        <v>89</v>
      </c>
      <c r="AD7" s="33" t="s">
        <v>82</v>
      </c>
      <c r="AE7" s="32" t="s">
        <v>91</v>
      </c>
      <c r="AF7" s="44" t="s">
        <v>88</v>
      </c>
      <c r="AG7" s="33" t="s">
        <v>82</v>
      </c>
      <c r="AH7" s="32" t="s">
        <v>91</v>
      </c>
    </row>
    <row r="8" spans="1:34" ht="13.5" thickBot="1" x14ac:dyDescent="0.25">
      <c r="A8" s="34" t="s">
        <v>8</v>
      </c>
      <c r="B8" s="35" t="s">
        <v>68</v>
      </c>
      <c r="C8" s="64" t="s">
        <v>68</v>
      </c>
      <c r="D8" s="35" t="s">
        <v>71</v>
      </c>
      <c r="E8" s="36" t="s">
        <v>87</v>
      </c>
      <c r="F8" s="36" t="s">
        <v>99</v>
      </c>
      <c r="G8" s="36" t="s">
        <v>91</v>
      </c>
      <c r="H8" s="37" t="s">
        <v>0</v>
      </c>
      <c r="I8" s="74" t="s">
        <v>75</v>
      </c>
      <c r="J8" s="36" t="s">
        <v>76</v>
      </c>
      <c r="K8" s="36" t="s">
        <v>74</v>
      </c>
      <c r="L8" s="36" t="s">
        <v>75</v>
      </c>
      <c r="M8" s="36" t="s">
        <v>75</v>
      </c>
      <c r="N8" s="36" t="s">
        <v>75</v>
      </c>
      <c r="O8" s="36" t="s">
        <v>75</v>
      </c>
      <c r="P8" s="36" t="s">
        <v>76</v>
      </c>
      <c r="Q8" s="36" t="s">
        <v>81</v>
      </c>
      <c r="R8" s="37" t="s">
        <v>0</v>
      </c>
      <c r="S8" s="3" t="s">
        <v>75</v>
      </c>
      <c r="T8" s="36" t="s">
        <v>75</v>
      </c>
      <c r="U8" s="36" t="s">
        <v>76</v>
      </c>
      <c r="V8" s="36" t="s">
        <v>76</v>
      </c>
      <c r="W8" s="36" t="s">
        <v>85</v>
      </c>
      <c r="X8" s="37" t="s">
        <v>0</v>
      </c>
      <c r="Y8" s="35" t="s">
        <v>75</v>
      </c>
      <c r="Z8" s="64" t="s">
        <v>0</v>
      </c>
      <c r="AA8" s="35" t="s">
        <v>74</v>
      </c>
      <c r="AB8" s="64" t="s">
        <v>0</v>
      </c>
      <c r="AC8" s="3" t="s">
        <v>86</v>
      </c>
      <c r="AD8" s="36" t="s">
        <v>0</v>
      </c>
      <c r="AE8" s="37" t="s">
        <v>90</v>
      </c>
      <c r="AF8" s="3" t="s">
        <v>86</v>
      </c>
      <c r="AG8" s="36" t="s">
        <v>0</v>
      </c>
      <c r="AH8" s="37" t="s">
        <v>90</v>
      </c>
    </row>
    <row r="9" spans="1:34" x14ac:dyDescent="0.2">
      <c r="A9" s="4" t="s">
        <v>1</v>
      </c>
      <c r="B9" s="13">
        <v>8433994590.5099993</v>
      </c>
      <c r="C9" s="48">
        <v>3082130354.5300007</v>
      </c>
      <c r="D9" s="13">
        <v>186930113.06999999</v>
      </c>
      <c r="E9" s="16">
        <v>15755663.220000001</v>
      </c>
      <c r="F9" s="17">
        <f t="shared" ref="F9:F40" si="0">(E9/E$76)*F$76</f>
        <v>1142958.8059748008</v>
      </c>
      <c r="G9" s="16">
        <f>SUM(D9:F9)</f>
        <v>203828735.0959748</v>
      </c>
      <c r="H9" s="14">
        <f t="shared" ref="H9:H40" si="1">(G9/G$76)</f>
        <v>1.1452187664633726E-2</v>
      </c>
      <c r="I9" s="75">
        <v>9787014.6000000015</v>
      </c>
      <c r="J9" s="16">
        <v>7347737.6500000004</v>
      </c>
      <c r="K9" s="16">
        <f t="shared" ref="K9:K40" si="2">SUM(I9:J9)</f>
        <v>17134752.25</v>
      </c>
      <c r="L9" s="16">
        <v>0</v>
      </c>
      <c r="M9" s="16">
        <v>0</v>
      </c>
      <c r="N9" s="16">
        <v>0</v>
      </c>
      <c r="O9" s="16">
        <f>(I9+L9+M9+N9)</f>
        <v>9787014.6000000015</v>
      </c>
      <c r="P9" s="16">
        <f>J9</f>
        <v>7347737.6500000004</v>
      </c>
      <c r="Q9" s="16">
        <f>SUM(O9:P9)</f>
        <v>17134752.25</v>
      </c>
      <c r="R9" s="14">
        <f t="shared" ref="R9:R40" si="3">(Q9/Q$76)</f>
        <v>1.1374765618300147E-2</v>
      </c>
      <c r="S9" s="2">
        <v>3996646.9099999992</v>
      </c>
      <c r="T9" s="16">
        <f>(S9*0.9755)</f>
        <v>3898729.0607049996</v>
      </c>
      <c r="U9" s="16">
        <v>4200664.96</v>
      </c>
      <c r="V9" s="16">
        <f>(U9*0.7098)</f>
        <v>2981631.9886079999</v>
      </c>
      <c r="W9" s="16">
        <f>(T9+V9)</f>
        <v>6880361.0493129995</v>
      </c>
      <c r="X9" s="14">
        <f t="shared" ref="X9:X40" si="4">(W9/W$76)</f>
        <v>1.2712687767276479E-2</v>
      </c>
      <c r="Y9" s="13">
        <v>446500</v>
      </c>
      <c r="Z9" s="49">
        <f t="shared" ref="Z9:Z40" si="5">(Y9/Y$76)</f>
        <v>1.4925373134328358E-2</v>
      </c>
      <c r="AA9" s="13">
        <v>18782520.580000002</v>
      </c>
      <c r="AB9" s="49">
        <f t="shared" ref="AB9:AB40" si="6">(AA9/AA$76)</f>
        <v>1.1099287431644586E-2</v>
      </c>
      <c r="AC9" s="2">
        <f t="shared" ref="AC9:AC40" si="7">(Q9+W9+Y9)</f>
        <v>24461613.299313001</v>
      </c>
      <c r="AD9" s="41">
        <f t="shared" ref="AD9:AD40" si="8">(AC9/AC$76)</f>
        <v>1.1774438826264309E-2</v>
      </c>
      <c r="AE9" s="14">
        <f t="shared" ref="AE9:AE40" si="9">(AC9/D9)</f>
        <v>0.13085967208586038</v>
      </c>
      <c r="AF9" s="2">
        <f t="shared" ref="AF9:AF40" si="10">(Q9+W9+Y9+AA9)</f>
        <v>43244133.879313007</v>
      </c>
      <c r="AG9" s="41">
        <f t="shared" ref="AG9:AG40" si="11">(AF9/AF$76)</f>
        <v>1.1471365402732695E-2</v>
      </c>
      <c r="AH9" s="45">
        <f t="shared" ref="AH9:AH40" si="12">(AF9/G9)</f>
        <v>0.21215916322569078</v>
      </c>
    </row>
    <row r="10" spans="1:34" x14ac:dyDescent="0.2">
      <c r="A10" s="6" t="s">
        <v>50</v>
      </c>
      <c r="B10" s="65">
        <v>1596729636.46</v>
      </c>
      <c r="C10" s="66">
        <v>143563139.86000001</v>
      </c>
      <c r="D10" s="65">
        <v>9100408.9299999997</v>
      </c>
      <c r="E10" s="67">
        <v>1357459.39</v>
      </c>
      <c r="F10" s="67">
        <f t="shared" si="0"/>
        <v>98473.808553117909</v>
      </c>
      <c r="G10" s="67">
        <f>SUM(D10:F10)</f>
        <v>10556342.128553119</v>
      </c>
      <c r="H10" s="15">
        <f t="shared" si="1"/>
        <v>5.9311171730200632E-4</v>
      </c>
      <c r="I10" s="76">
        <v>664916.43000000005</v>
      </c>
      <c r="J10" s="67">
        <v>195978.20999999996</v>
      </c>
      <c r="K10" s="67">
        <f t="shared" si="2"/>
        <v>860894.64</v>
      </c>
      <c r="L10" s="67">
        <v>639531.47999999986</v>
      </c>
      <c r="M10" s="67">
        <v>22100.829999999998</v>
      </c>
      <c r="N10" s="67">
        <v>636053.23</v>
      </c>
      <c r="O10" s="67">
        <f>(I10+L10+M10+N10)</f>
        <v>1962601.97</v>
      </c>
      <c r="P10" s="67">
        <f>J10</f>
        <v>195978.20999999996</v>
      </c>
      <c r="Q10" s="67">
        <f>SUM(O10:P10)</f>
        <v>2158580.1799999997</v>
      </c>
      <c r="R10" s="15">
        <f t="shared" si="3"/>
        <v>1.4329558582213023E-3</v>
      </c>
      <c r="S10" s="68">
        <v>405318.23000000004</v>
      </c>
      <c r="T10" s="67">
        <f>(S10*0.9755)</f>
        <v>395387.93336500006</v>
      </c>
      <c r="U10" s="67">
        <v>166865.16999999995</v>
      </c>
      <c r="V10" s="67">
        <f>(U10*0.7098)</f>
        <v>118440.89766599996</v>
      </c>
      <c r="W10" s="67">
        <f>(T10+V10)</f>
        <v>513828.83103100001</v>
      </c>
      <c r="X10" s="15">
        <f t="shared" si="4"/>
        <v>9.4938992996217815E-4</v>
      </c>
      <c r="Y10" s="65">
        <v>446500</v>
      </c>
      <c r="Z10" s="50">
        <f t="shared" si="5"/>
        <v>1.4925373134328358E-2</v>
      </c>
      <c r="AA10" s="65">
        <v>1654388.35</v>
      </c>
      <c r="AB10" s="50">
        <f t="shared" si="6"/>
        <v>9.7763938242490271E-4</v>
      </c>
      <c r="AC10" s="68">
        <f t="shared" si="7"/>
        <v>3118909.0110309999</v>
      </c>
      <c r="AD10" s="42">
        <f t="shared" si="8"/>
        <v>1.5012666133553993E-3</v>
      </c>
      <c r="AE10" s="15">
        <f t="shared" si="9"/>
        <v>0.34272185294326107</v>
      </c>
      <c r="AF10" s="68">
        <f t="shared" si="10"/>
        <v>4773297.3610309996</v>
      </c>
      <c r="AG10" s="42">
        <f t="shared" si="11"/>
        <v>1.2662119296249891E-3</v>
      </c>
      <c r="AH10" s="46">
        <f t="shared" si="12"/>
        <v>0.45217342360665236</v>
      </c>
    </row>
    <row r="11" spans="1:34" x14ac:dyDescent="0.2">
      <c r="A11" s="6" t="s">
        <v>26</v>
      </c>
      <c r="B11" s="65">
        <v>5462352337.2999983</v>
      </c>
      <c r="C11" s="66">
        <v>2875038608.2300005</v>
      </c>
      <c r="D11" s="65">
        <v>177014234.21000001</v>
      </c>
      <c r="E11" s="67">
        <v>6212146.1399999997</v>
      </c>
      <c r="F11" s="67">
        <f t="shared" si="0"/>
        <v>450646.03346576018</v>
      </c>
      <c r="G11" s="67">
        <f t="shared" ref="G11:G74" si="13">SUM(D11:F11)</f>
        <v>183677026.38346577</v>
      </c>
      <c r="H11" s="15">
        <f t="shared" si="1"/>
        <v>1.0319956971890514E-2</v>
      </c>
      <c r="I11" s="76">
        <v>9335450.8100000005</v>
      </c>
      <c r="J11" s="67">
        <v>6651078.2700000005</v>
      </c>
      <c r="K11" s="67">
        <f t="shared" si="2"/>
        <v>15986529.080000002</v>
      </c>
      <c r="L11" s="67">
        <v>0</v>
      </c>
      <c r="M11" s="67">
        <v>0</v>
      </c>
      <c r="N11" s="67">
        <v>0</v>
      </c>
      <c r="O11" s="67">
        <f t="shared" ref="O11:O74" si="14">(I11+L11+M11+N11)</f>
        <v>9335450.8100000005</v>
      </c>
      <c r="P11" s="67">
        <f t="shared" ref="P11:P74" si="15">J11</f>
        <v>6651078.2700000005</v>
      </c>
      <c r="Q11" s="67">
        <f t="shared" ref="Q11:Q74" si="16">SUM(O11:P11)</f>
        <v>15986529.080000002</v>
      </c>
      <c r="R11" s="15">
        <f t="shared" si="3"/>
        <v>1.0612527025894962E-2</v>
      </c>
      <c r="S11" s="68">
        <v>3061248.1899999995</v>
      </c>
      <c r="T11" s="67">
        <f t="shared" ref="T11:T74" si="17">(S11*0.9755)</f>
        <v>2986247.6093449998</v>
      </c>
      <c r="U11" s="67">
        <v>3229079.8299999996</v>
      </c>
      <c r="V11" s="67">
        <f t="shared" ref="V11:V74" si="18">(U11*0.7098)</f>
        <v>2292000.8633339996</v>
      </c>
      <c r="W11" s="67">
        <f t="shared" ref="W11:W74" si="19">(T11+V11)</f>
        <v>5278248.4726789994</v>
      </c>
      <c r="X11" s="15">
        <f t="shared" si="4"/>
        <v>9.7525005316359166E-3</v>
      </c>
      <c r="Y11" s="65">
        <v>446500</v>
      </c>
      <c r="Z11" s="50">
        <f t="shared" si="5"/>
        <v>1.4925373134328358E-2</v>
      </c>
      <c r="AA11" s="65">
        <v>4681959.1100000003</v>
      </c>
      <c r="AB11" s="50">
        <f t="shared" si="6"/>
        <v>2.7667431367242442E-3</v>
      </c>
      <c r="AC11" s="68">
        <f t="shared" si="7"/>
        <v>21711277.552679002</v>
      </c>
      <c r="AD11" s="42">
        <f t="shared" si="8"/>
        <v>1.0450582561994957E-2</v>
      </c>
      <c r="AE11" s="15">
        <f t="shared" si="9"/>
        <v>0.12265272140161299</v>
      </c>
      <c r="AF11" s="68">
        <f t="shared" si="10"/>
        <v>26393236.662679002</v>
      </c>
      <c r="AG11" s="42">
        <f t="shared" si="11"/>
        <v>7.0013302327516036E-3</v>
      </c>
      <c r="AH11" s="46">
        <f t="shared" si="12"/>
        <v>0.143693727965616</v>
      </c>
    </row>
    <row r="12" spans="1:34" x14ac:dyDescent="0.2">
      <c r="A12" s="6" t="s">
        <v>47</v>
      </c>
      <c r="B12" s="65">
        <v>454077338.22000003</v>
      </c>
      <c r="C12" s="66">
        <v>190865265.31</v>
      </c>
      <c r="D12" s="65">
        <v>11676782.309999999</v>
      </c>
      <c r="E12" s="67">
        <v>1734514.8199999996</v>
      </c>
      <c r="F12" s="67">
        <f t="shared" si="0"/>
        <v>125826.43840065502</v>
      </c>
      <c r="G12" s="67">
        <f t="shared" si="13"/>
        <v>13537123.568400653</v>
      </c>
      <c r="H12" s="15">
        <f t="shared" si="1"/>
        <v>7.6058794885649052E-4</v>
      </c>
      <c r="I12" s="76">
        <v>829516.28</v>
      </c>
      <c r="J12" s="67">
        <v>278694.83999999997</v>
      </c>
      <c r="K12" s="67">
        <f t="shared" si="2"/>
        <v>1108211.1200000001</v>
      </c>
      <c r="L12" s="67">
        <v>497912.43999999994</v>
      </c>
      <c r="M12" s="67">
        <v>48562.6</v>
      </c>
      <c r="N12" s="67">
        <v>746544.58000000007</v>
      </c>
      <c r="O12" s="67">
        <f t="shared" si="14"/>
        <v>2122535.9000000004</v>
      </c>
      <c r="P12" s="67">
        <f t="shared" si="15"/>
        <v>278694.83999999997</v>
      </c>
      <c r="Q12" s="67">
        <f t="shared" si="16"/>
        <v>2401230.7400000002</v>
      </c>
      <c r="R12" s="15">
        <f t="shared" si="3"/>
        <v>1.5940374546680371E-3</v>
      </c>
      <c r="S12" s="68">
        <v>428343.64</v>
      </c>
      <c r="T12" s="67">
        <f t="shared" si="17"/>
        <v>417849.22082000005</v>
      </c>
      <c r="U12" s="67">
        <v>246705.39000000007</v>
      </c>
      <c r="V12" s="67">
        <f t="shared" si="18"/>
        <v>175111.48582200005</v>
      </c>
      <c r="W12" s="67">
        <f t="shared" si="19"/>
        <v>592960.70664200012</v>
      </c>
      <c r="X12" s="15">
        <f t="shared" si="4"/>
        <v>1.095600109903542E-3</v>
      </c>
      <c r="Y12" s="65">
        <v>446500</v>
      </c>
      <c r="Z12" s="50">
        <f t="shared" si="5"/>
        <v>1.4925373134328358E-2</v>
      </c>
      <c r="AA12" s="65">
        <v>2095174.1800000002</v>
      </c>
      <c r="AB12" s="50">
        <f t="shared" si="6"/>
        <v>1.2381160635033495E-3</v>
      </c>
      <c r="AC12" s="68">
        <f t="shared" si="7"/>
        <v>3440691.4466420002</v>
      </c>
      <c r="AD12" s="42">
        <f t="shared" si="8"/>
        <v>1.6561545006385516E-3</v>
      </c>
      <c r="AE12" s="15">
        <f t="shared" si="9"/>
        <v>0.29466092244396741</v>
      </c>
      <c r="AF12" s="68">
        <f t="shared" si="10"/>
        <v>5535865.6266419999</v>
      </c>
      <c r="AG12" s="42">
        <f t="shared" si="11"/>
        <v>1.468498307790528E-3</v>
      </c>
      <c r="AH12" s="46">
        <f t="shared" si="12"/>
        <v>0.4089395800127158</v>
      </c>
    </row>
    <row r="13" spans="1:34" x14ac:dyDescent="0.2">
      <c r="A13" s="6" t="s">
        <v>15</v>
      </c>
      <c r="B13" s="65">
        <v>18872036444.25</v>
      </c>
      <c r="C13" s="66">
        <v>6115902453.6299992</v>
      </c>
      <c r="D13" s="65">
        <v>371311247.95000005</v>
      </c>
      <c r="E13" s="67">
        <v>1248588.56</v>
      </c>
      <c r="F13" s="67">
        <f t="shared" si="0"/>
        <v>90576.021444776474</v>
      </c>
      <c r="G13" s="67">
        <f t="shared" si="13"/>
        <v>372650412.53144485</v>
      </c>
      <c r="H13" s="15">
        <f t="shared" si="1"/>
        <v>2.0937491740817653E-2</v>
      </c>
      <c r="I13" s="76">
        <v>19336848.110000003</v>
      </c>
      <c r="J13" s="67">
        <v>15071346.710000001</v>
      </c>
      <c r="K13" s="67">
        <f t="shared" si="2"/>
        <v>34408194.820000008</v>
      </c>
      <c r="L13" s="67">
        <v>0</v>
      </c>
      <c r="M13" s="67">
        <v>0</v>
      </c>
      <c r="N13" s="67">
        <v>0</v>
      </c>
      <c r="O13" s="67">
        <f t="shared" si="14"/>
        <v>19336848.110000003</v>
      </c>
      <c r="P13" s="67">
        <f t="shared" si="15"/>
        <v>15071346.710000001</v>
      </c>
      <c r="Q13" s="67">
        <f t="shared" si="16"/>
        <v>34408194.820000008</v>
      </c>
      <c r="R13" s="15">
        <f t="shared" si="3"/>
        <v>2.2841599675087761E-2</v>
      </c>
      <c r="S13" s="68">
        <v>8387332.8300000019</v>
      </c>
      <c r="T13" s="67">
        <f t="shared" si="17"/>
        <v>8181843.1756650023</v>
      </c>
      <c r="U13" s="67">
        <v>9000447.0399999991</v>
      </c>
      <c r="V13" s="67">
        <f t="shared" si="18"/>
        <v>6388517.3089919994</v>
      </c>
      <c r="W13" s="67">
        <f t="shared" si="19"/>
        <v>14570360.484657001</v>
      </c>
      <c r="X13" s="15">
        <f t="shared" si="4"/>
        <v>2.6921326100554362E-2</v>
      </c>
      <c r="Y13" s="65">
        <v>446500</v>
      </c>
      <c r="Z13" s="50">
        <f t="shared" si="5"/>
        <v>1.4925373134328358E-2</v>
      </c>
      <c r="AA13" s="65">
        <v>0</v>
      </c>
      <c r="AB13" s="50">
        <f t="shared" si="6"/>
        <v>0</v>
      </c>
      <c r="AC13" s="68">
        <f t="shared" si="7"/>
        <v>49425055.304657012</v>
      </c>
      <c r="AD13" s="42">
        <f t="shared" si="8"/>
        <v>2.379042964372911E-2</v>
      </c>
      <c r="AE13" s="15">
        <f t="shared" si="9"/>
        <v>0.13310950200817101</v>
      </c>
      <c r="AF13" s="68">
        <f t="shared" si="10"/>
        <v>49425055.304657012</v>
      </c>
      <c r="AG13" s="42">
        <f t="shared" si="11"/>
        <v>1.3110977572873052E-2</v>
      </c>
      <c r="AH13" s="46">
        <f t="shared" si="12"/>
        <v>0.13263115682311621</v>
      </c>
    </row>
    <row r="14" spans="1:34" x14ac:dyDescent="0.2">
      <c r="A14" s="6" t="s">
        <v>9</v>
      </c>
      <c r="B14" s="65">
        <v>83857456958.729996</v>
      </c>
      <c r="C14" s="66">
        <v>27455535878.629997</v>
      </c>
      <c r="D14" s="65">
        <v>1653824903.97</v>
      </c>
      <c r="E14" s="67">
        <v>12722768.58</v>
      </c>
      <c r="F14" s="67">
        <f t="shared" si="0"/>
        <v>922944.35225244123</v>
      </c>
      <c r="G14" s="67">
        <f t="shared" si="13"/>
        <v>1667470616.9022524</v>
      </c>
      <c r="H14" s="15">
        <f t="shared" si="1"/>
        <v>9.3687410761959217E-2</v>
      </c>
      <c r="I14" s="76">
        <v>61084482.920000002</v>
      </c>
      <c r="J14" s="67">
        <v>90678448.149999991</v>
      </c>
      <c r="K14" s="67">
        <f t="shared" si="2"/>
        <v>151762931.06999999</v>
      </c>
      <c r="L14" s="67">
        <v>0</v>
      </c>
      <c r="M14" s="67">
        <v>0</v>
      </c>
      <c r="N14" s="67">
        <v>0</v>
      </c>
      <c r="O14" s="67">
        <f t="shared" si="14"/>
        <v>61084482.920000002</v>
      </c>
      <c r="P14" s="67">
        <f t="shared" si="15"/>
        <v>90678448.149999991</v>
      </c>
      <c r="Q14" s="67">
        <f t="shared" si="16"/>
        <v>151762931.06999999</v>
      </c>
      <c r="R14" s="15">
        <f t="shared" si="3"/>
        <v>0.10074658479333957</v>
      </c>
      <c r="S14" s="68">
        <v>21956019.109999999</v>
      </c>
      <c r="T14" s="67">
        <f t="shared" si="17"/>
        <v>21418096.641805001</v>
      </c>
      <c r="U14" s="67">
        <v>42513177.910000011</v>
      </c>
      <c r="V14" s="67">
        <f t="shared" si="18"/>
        <v>30175853.680518009</v>
      </c>
      <c r="W14" s="67">
        <f t="shared" si="19"/>
        <v>51593950.322323009</v>
      </c>
      <c r="X14" s="15">
        <f t="shared" si="4"/>
        <v>9.5328977131738921E-2</v>
      </c>
      <c r="Y14" s="65">
        <v>446500</v>
      </c>
      <c r="Z14" s="50">
        <f t="shared" si="5"/>
        <v>1.4925373134328358E-2</v>
      </c>
      <c r="AA14" s="65">
        <v>0</v>
      </c>
      <c r="AB14" s="50">
        <f t="shared" si="6"/>
        <v>0</v>
      </c>
      <c r="AC14" s="68">
        <f t="shared" si="7"/>
        <v>203803381.39232302</v>
      </c>
      <c r="AD14" s="42">
        <f t="shared" si="8"/>
        <v>9.8099435120132292E-2</v>
      </c>
      <c r="AE14" s="15">
        <f t="shared" si="9"/>
        <v>0.12323153491224725</v>
      </c>
      <c r="AF14" s="68">
        <f t="shared" si="10"/>
        <v>203803381.39232302</v>
      </c>
      <c r="AG14" s="42">
        <f t="shared" si="11"/>
        <v>5.4062894745181368E-2</v>
      </c>
      <c r="AH14" s="46">
        <f t="shared" si="12"/>
        <v>0.12222307207484066</v>
      </c>
    </row>
    <row r="15" spans="1:34" x14ac:dyDescent="0.2">
      <c r="A15" s="6" t="s">
        <v>57</v>
      </c>
      <c r="B15" s="65">
        <v>171015631.94999999</v>
      </c>
      <c r="C15" s="66">
        <v>57779064.180000007</v>
      </c>
      <c r="D15" s="65">
        <v>3716615.8300000005</v>
      </c>
      <c r="E15" s="67">
        <v>883006.16</v>
      </c>
      <c r="F15" s="67">
        <f t="shared" si="0"/>
        <v>64055.676502457893</v>
      </c>
      <c r="G15" s="67">
        <f t="shared" si="13"/>
        <v>4663677.666502458</v>
      </c>
      <c r="H15" s="15">
        <f t="shared" si="1"/>
        <v>2.6203033551181555E-4</v>
      </c>
      <c r="I15" s="76">
        <v>279073.24</v>
      </c>
      <c r="J15" s="67">
        <v>70972.92</v>
      </c>
      <c r="K15" s="67">
        <f t="shared" si="2"/>
        <v>350046.16</v>
      </c>
      <c r="L15" s="67">
        <v>421121.45</v>
      </c>
      <c r="M15" s="67">
        <v>18302.460000000003</v>
      </c>
      <c r="N15" s="67">
        <v>789938.53</v>
      </c>
      <c r="O15" s="67">
        <f t="shared" si="14"/>
        <v>1508435.68</v>
      </c>
      <c r="P15" s="67">
        <f t="shared" si="15"/>
        <v>70972.92</v>
      </c>
      <c r="Q15" s="67">
        <f t="shared" si="16"/>
        <v>1579408.5999999999</v>
      </c>
      <c r="R15" s="15">
        <f t="shared" si="3"/>
        <v>1.048477525581239E-3</v>
      </c>
      <c r="S15" s="68">
        <v>216766.99999999997</v>
      </c>
      <c r="T15" s="67">
        <f t="shared" si="17"/>
        <v>211456.20849999998</v>
      </c>
      <c r="U15" s="67">
        <v>121599.02000000002</v>
      </c>
      <c r="V15" s="67">
        <f t="shared" si="18"/>
        <v>86310.984396000014</v>
      </c>
      <c r="W15" s="67">
        <f t="shared" si="19"/>
        <v>297767.19289599999</v>
      </c>
      <c r="X15" s="15">
        <f t="shared" si="4"/>
        <v>5.5017771938046872E-4</v>
      </c>
      <c r="Y15" s="65">
        <v>446500</v>
      </c>
      <c r="Z15" s="50">
        <f t="shared" si="5"/>
        <v>1.4925373134328358E-2</v>
      </c>
      <c r="AA15" s="65">
        <v>1091637.49</v>
      </c>
      <c r="AB15" s="50">
        <f t="shared" si="6"/>
        <v>6.450890454804464E-4</v>
      </c>
      <c r="AC15" s="68">
        <f t="shared" si="7"/>
        <v>2323675.7928959997</v>
      </c>
      <c r="AD15" s="42">
        <f t="shared" si="8"/>
        <v>1.118486264202924E-3</v>
      </c>
      <c r="AE15" s="15">
        <f t="shared" si="9"/>
        <v>0.62521280088719833</v>
      </c>
      <c r="AF15" s="68">
        <f t="shared" si="10"/>
        <v>3415313.282896</v>
      </c>
      <c r="AG15" s="42">
        <f t="shared" si="11"/>
        <v>9.0597968136549019E-4</v>
      </c>
      <c r="AH15" s="46">
        <f t="shared" si="12"/>
        <v>0.73232189853663843</v>
      </c>
    </row>
    <row r="16" spans="1:34" x14ac:dyDescent="0.2">
      <c r="A16" s="6" t="s">
        <v>28</v>
      </c>
      <c r="B16" s="65">
        <v>3376379593.1099997</v>
      </c>
      <c r="C16" s="66">
        <v>1886077149.5800002</v>
      </c>
      <c r="D16" s="65">
        <v>115640837.15000001</v>
      </c>
      <c r="E16" s="67">
        <v>16804213.580000002</v>
      </c>
      <c r="F16" s="67">
        <f t="shared" si="0"/>
        <v>1219023.5105026786</v>
      </c>
      <c r="G16" s="67">
        <f t="shared" si="13"/>
        <v>133664074.24050269</v>
      </c>
      <c r="H16" s="15">
        <f t="shared" si="1"/>
        <v>7.509962035043804E-3</v>
      </c>
      <c r="I16" s="76">
        <v>9503220.0399999991</v>
      </c>
      <c r="J16" s="67">
        <v>1026592.4400000002</v>
      </c>
      <c r="K16" s="67">
        <f t="shared" si="2"/>
        <v>10529812.479999999</v>
      </c>
      <c r="L16" s="67">
        <v>0</v>
      </c>
      <c r="M16" s="67">
        <v>0</v>
      </c>
      <c r="N16" s="67">
        <v>0</v>
      </c>
      <c r="O16" s="67">
        <f t="shared" si="14"/>
        <v>9503220.0399999991</v>
      </c>
      <c r="P16" s="67">
        <f t="shared" si="15"/>
        <v>1026592.4400000002</v>
      </c>
      <c r="Q16" s="67">
        <f t="shared" si="16"/>
        <v>10529812.479999999</v>
      </c>
      <c r="R16" s="15">
        <f t="shared" si="3"/>
        <v>6.9901301878847874E-3</v>
      </c>
      <c r="S16" s="68">
        <v>3461347.6999999993</v>
      </c>
      <c r="T16" s="67">
        <f t="shared" si="17"/>
        <v>3376544.6813499993</v>
      </c>
      <c r="U16" s="67">
        <v>523173.95</v>
      </c>
      <c r="V16" s="67">
        <f t="shared" si="18"/>
        <v>371348.86971</v>
      </c>
      <c r="W16" s="67">
        <f t="shared" si="19"/>
        <v>3747893.5510599995</v>
      </c>
      <c r="X16" s="15">
        <f t="shared" si="4"/>
        <v>6.9248982950352971E-3</v>
      </c>
      <c r="Y16" s="65">
        <v>446500</v>
      </c>
      <c r="Z16" s="50">
        <f t="shared" si="5"/>
        <v>1.4925373134328358E-2</v>
      </c>
      <c r="AA16" s="65">
        <v>18864539.68</v>
      </c>
      <c r="AB16" s="50">
        <f t="shared" si="6"/>
        <v>1.1147755557203523E-2</v>
      </c>
      <c r="AC16" s="68">
        <f t="shared" si="7"/>
        <v>14724206.031059999</v>
      </c>
      <c r="AD16" s="42">
        <f t="shared" si="8"/>
        <v>7.0874010252993808E-3</v>
      </c>
      <c r="AE16" s="15">
        <f t="shared" si="9"/>
        <v>0.12732704461453304</v>
      </c>
      <c r="AF16" s="68">
        <f t="shared" si="10"/>
        <v>33588745.711060002</v>
      </c>
      <c r="AG16" s="42">
        <f t="shared" si="11"/>
        <v>8.9100819210848562E-3</v>
      </c>
      <c r="AH16" s="46">
        <f t="shared" si="12"/>
        <v>0.25129224813709883</v>
      </c>
    </row>
    <row r="17" spans="1:34" x14ac:dyDescent="0.2">
      <c r="A17" s="6" t="s">
        <v>31</v>
      </c>
      <c r="B17" s="65">
        <v>2246370992.27</v>
      </c>
      <c r="C17" s="66">
        <v>1161592819.0900002</v>
      </c>
      <c r="D17" s="65">
        <v>71501986.299999982</v>
      </c>
      <c r="E17" s="67">
        <v>230505.65000000002</v>
      </c>
      <c r="F17" s="67">
        <f t="shared" si="0"/>
        <v>16721.508883232233</v>
      </c>
      <c r="G17" s="67">
        <f t="shared" si="13"/>
        <v>71749213.458883226</v>
      </c>
      <c r="H17" s="15">
        <f t="shared" si="1"/>
        <v>4.0312542632131611E-3</v>
      </c>
      <c r="I17" s="76">
        <v>6204998.79</v>
      </c>
      <c r="J17" s="67">
        <v>487008.6599999998</v>
      </c>
      <c r="K17" s="67">
        <f t="shared" si="2"/>
        <v>6692007.4500000002</v>
      </c>
      <c r="L17" s="67">
        <v>0</v>
      </c>
      <c r="M17" s="67">
        <v>0</v>
      </c>
      <c r="N17" s="67">
        <v>0</v>
      </c>
      <c r="O17" s="67">
        <f t="shared" si="14"/>
        <v>6204998.79</v>
      </c>
      <c r="P17" s="67">
        <f t="shared" si="15"/>
        <v>487008.6599999998</v>
      </c>
      <c r="Q17" s="67">
        <f t="shared" si="16"/>
        <v>6692007.4500000002</v>
      </c>
      <c r="R17" s="15">
        <f t="shared" si="3"/>
        <v>4.4424346001074189E-3</v>
      </c>
      <c r="S17" s="68">
        <v>2886547.0500000003</v>
      </c>
      <c r="T17" s="67">
        <f t="shared" si="17"/>
        <v>2815826.6472750003</v>
      </c>
      <c r="U17" s="67">
        <v>497920.19999999995</v>
      </c>
      <c r="V17" s="67">
        <f t="shared" si="18"/>
        <v>353423.75795999996</v>
      </c>
      <c r="W17" s="67">
        <f t="shared" si="19"/>
        <v>3169250.4052350004</v>
      </c>
      <c r="X17" s="15">
        <f t="shared" si="4"/>
        <v>5.8557524189940466E-3</v>
      </c>
      <c r="Y17" s="65">
        <v>446500</v>
      </c>
      <c r="Z17" s="50">
        <f t="shared" si="5"/>
        <v>1.4925373134328358E-2</v>
      </c>
      <c r="AA17" s="65">
        <v>0</v>
      </c>
      <c r="AB17" s="50">
        <f t="shared" si="6"/>
        <v>0</v>
      </c>
      <c r="AC17" s="68">
        <f t="shared" si="7"/>
        <v>10307757.855235001</v>
      </c>
      <c r="AD17" s="42">
        <f t="shared" si="8"/>
        <v>4.9615723549116244E-3</v>
      </c>
      <c r="AE17" s="15">
        <f t="shared" si="9"/>
        <v>0.14416044069023301</v>
      </c>
      <c r="AF17" s="68">
        <f t="shared" si="10"/>
        <v>10307757.855235001</v>
      </c>
      <c r="AG17" s="42">
        <f t="shared" si="11"/>
        <v>2.7343374981283692E-3</v>
      </c>
      <c r="AH17" s="46">
        <f t="shared" si="12"/>
        <v>0.14366370526336139</v>
      </c>
    </row>
    <row r="18" spans="1:34" x14ac:dyDescent="0.2">
      <c r="A18" s="6" t="s">
        <v>27</v>
      </c>
      <c r="B18" s="65">
        <v>3471060787.8499994</v>
      </c>
      <c r="C18" s="66">
        <v>1559554472.6499999</v>
      </c>
      <c r="D18" s="65">
        <v>94840113.690000013</v>
      </c>
      <c r="E18" s="67">
        <v>14396406.479999997</v>
      </c>
      <c r="F18" s="67">
        <f t="shared" si="0"/>
        <v>1044354.6127478525</v>
      </c>
      <c r="G18" s="67">
        <f t="shared" si="13"/>
        <v>110280874.78274786</v>
      </c>
      <c r="H18" s="15">
        <f t="shared" si="1"/>
        <v>6.1961689220969042E-3</v>
      </c>
      <c r="I18" s="76">
        <v>8103706.2200000007</v>
      </c>
      <c r="J18" s="67">
        <v>798509.92999999993</v>
      </c>
      <c r="K18" s="67">
        <f t="shared" si="2"/>
        <v>8902216.1500000004</v>
      </c>
      <c r="L18" s="67">
        <v>0</v>
      </c>
      <c r="M18" s="67">
        <v>0</v>
      </c>
      <c r="N18" s="67">
        <v>0</v>
      </c>
      <c r="O18" s="67">
        <f t="shared" si="14"/>
        <v>8103706.2200000007</v>
      </c>
      <c r="P18" s="67">
        <f t="shared" si="15"/>
        <v>798509.92999999993</v>
      </c>
      <c r="Q18" s="67">
        <f t="shared" si="16"/>
        <v>8902216.1500000004</v>
      </c>
      <c r="R18" s="15">
        <f t="shared" si="3"/>
        <v>5.9096636305141972E-3</v>
      </c>
      <c r="S18" s="68">
        <v>3718325.57</v>
      </c>
      <c r="T18" s="67">
        <f t="shared" si="17"/>
        <v>3627226.593535</v>
      </c>
      <c r="U18" s="67">
        <v>628514.68999999994</v>
      </c>
      <c r="V18" s="67">
        <f t="shared" si="18"/>
        <v>446119.72696199996</v>
      </c>
      <c r="W18" s="67">
        <f t="shared" si="19"/>
        <v>4073346.3204970001</v>
      </c>
      <c r="X18" s="15">
        <f t="shared" si="4"/>
        <v>7.5262300291106662E-3</v>
      </c>
      <c r="Y18" s="65">
        <v>446500</v>
      </c>
      <c r="Z18" s="50">
        <f t="shared" si="5"/>
        <v>1.4925373134328358E-2</v>
      </c>
      <c r="AA18" s="65">
        <v>16723304.880000001</v>
      </c>
      <c r="AB18" s="50">
        <f t="shared" si="6"/>
        <v>9.8824205664809952E-3</v>
      </c>
      <c r="AC18" s="68">
        <f t="shared" si="7"/>
        <v>13422062.470497001</v>
      </c>
      <c r="AD18" s="42">
        <f t="shared" si="8"/>
        <v>6.4606226722422827E-3</v>
      </c>
      <c r="AE18" s="15">
        <f t="shared" si="9"/>
        <v>0.14152305336082943</v>
      </c>
      <c r="AF18" s="68">
        <f t="shared" si="10"/>
        <v>30145367.350497</v>
      </c>
      <c r="AG18" s="42">
        <f t="shared" si="11"/>
        <v>7.9966574204550292E-3</v>
      </c>
      <c r="AH18" s="46">
        <f t="shared" si="12"/>
        <v>0.27335081817117474</v>
      </c>
    </row>
    <row r="19" spans="1:34" x14ac:dyDescent="0.2">
      <c r="A19" s="6" t="s">
        <v>22</v>
      </c>
      <c r="B19" s="65">
        <v>10549508037.370001</v>
      </c>
      <c r="C19" s="66">
        <v>5719292412.3299999</v>
      </c>
      <c r="D19" s="65">
        <v>347928786.90000004</v>
      </c>
      <c r="E19" s="67">
        <v>1192883.1399999999</v>
      </c>
      <c r="F19" s="67">
        <f t="shared" si="0"/>
        <v>86534.998262159541</v>
      </c>
      <c r="G19" s="67">
        <f t="shared" si="13"/>
        <v>349208205.03826219</v>
      </c>
      <c r="H19" s="15">
        <f t="shared" si="1"/>
        <v>1.9620383241082315E-2</v>
      </c>
      <c r="I19" s="76">
        <v>28057654.940000001</v>
      </c>
      <c r="J19" s="67">
        <v>3449754.5599999996</v>
      </c>
      <c r="K19" s="67">
        <f t="shared" si="2"/>
        <v>31507409.5</v>
      </c>
      <c r="L19" s="67">
        <v>0</v>
      </c>
      <c r="M19" s="67">
        <v>0</v>
      </c>
      <c r="N19" s="67">
        <v>0</v>
      </c>
      <c r="O19" s="67">
        <f t="shared" si="14"/>
        <v>28057654.940000001</v>
      </c>
      <c r="P19" s="67">
        <f t="shared" si="15"/>
        <v>3449754.5599999996</v>
      </c>
      <c r="Q19" s="67">
        <f t="shared" si="16"/>
        <v>31507409.5</v>
      </c>
      <c r="R19" s="15">
        <f t="shared" si="3"/>
        <v>2.091593698428312E-2</v>
      </c>
      <c r="S19" s="68">
        <v>7722674.5100000007</v>
      </c>
      <c r="T19" s="67">
        <f t="shared" si="17"/>
        <v>7533468.9845050005</v>
      </c>
      <c r="U19" s="67">
        <v>1280419.7800000003</v>
      </c>
      <c r="V19" s="67">
        <f t="shared" si="18"/>
        <v>908841.95984400017</v>
      </c>
      <c r="W19" s="67">
        <f t="shared" si="19"/>
        <v>8442310.9443490002</v>
      </c>
      <c r="X19" s="15">
        <f t="shared" si="4"/>
        <v>1.5598667322914133E-2</v>
      </c>
      <c r="Y19" s="65">
        <v>446500</v>
      </c>
      <c r="Z19" s="50">
        <f t="shared" si="5"/>
        <v>1.4925373134328358E-2</v>
      </c>
      <c r="AA19" s="65">
        <v>0</v>
      </c>
      <c r="AB19" s="50">
        <f t="shared" si="6"/>
        <v>0</v>
      </c>
      <c r="AC19" s="68">
        <f t="shared" si="7"/>
        <v>40396220.444348998</v>
      </c>
      <c r="AD19" s="42">
        <f t="shared" si="8"/>
        <v>1.9444458573287689E-2</v>
      </c>
      <c r="AE19" s="15">
        <f t="shared" si="9"/>
        <v>0.11610485238739236</v>
      </c>
      <c r="AF19" s="68">
        <f t="shared" si="10"/>
        <v>40396220.444348998</v>
      </c>
      <c r="AG19" s="42">
        <f t="shared" si="11"/>
        <v>1.0715899800415428E-2</v>
      </c>
      <c r="AH19" s="46">
        <f t="shared" si="12"/>
        <v>0.11567947104771736</v>
      </c>
    </row>
    <row r="20" spans="1:34" x14ac:dyDescent="0.2">
      <c r="A20" s="6" t="s">
        <v>37</v>
      </c>
      <c r="B20" s="65">
        <v>1556205649.4300001</v>
      </c>
      <c r="C20" s="66">
        <v>678399708.47000027</v>
      </c>
      <c r="D20" s="65">
        <v>41245641.460000001</v>
      </c>
      <c r="E20" s="67">
        <v>5724208.3899999997</v>
      </c>
      <c r="F20" s="67">
        <f t="shared" si="0"/>
        <v>415249.69753607974</v>
      </c>
      <c r="G20" s="67">
        <f t="shared" si="13"/>
        <v>47385099.547536083</v>
      </c>
      <c r="H20" s="15">
        <f t="shared" si="1"/>
        <v>2.6623481339381099E-3</v>
      </c>
      <c r="I20" s="76">
        <v>3152872.17</v>
      </c>
      <c r="J20" s="67">
        <v>608825.67000000004</v>
      </c>
      <c r="K20" s="67">
        <f t="shared" si="2"/>
        <v>3761697.84</v>
      </c>
      <c r="L20" s="67">
        <v>303268.04000000004</v>
      </c>
      <c r="M20" s="67">
        <v>0</v>
      </c>
      <c r="N20" s="67">
        <v>678873.15</v>
      </c>
      <c r="O20" s="67">
        <f t="shared" si="14"/>
        <v>4135013.36</v>
      </c>
      <c r="P20" s="67">
        <f t="shared" si="15"/>
        <v>608825.67000000004</v>
      </c>
      <c r="Q20" s="67">
        <f t="shared" si="16"/>
        <v>4743839.03</v>
      </c>
      <c r="R20" s="15">
        <f t="shared" si="3"/>
        <v>3.1491588737265997E-3</v>
      </c>
      <c r="S20" s="68">
        <v>1256126.73</v>
      </c>
      <c r="T20" s="67">
        <f t="shared" si="17"/>
        <v>1225351.6251149999</v>
      </c>
      <c r="U20" s="67">
        <v>411324.8600000001</v>
      </c>
      <c r="V20" s="67">
        <f t="shared" si="18"/>
        <v>291958.38562800008</v>
      </c>
      <c r="W20" s="67">
        <f t="shared" si="19"/>
        <v>1517310.0107430001</v>
      </c>
      <c r="X20" s="15">
        <f t="shared" si="4"/>
        <v>2.8034994493006562E-3</v>
      </c>
      <c r="Y20" s="65">
        <v>446500</v>
      </c>
      <c r="Z20" s="50">
        <f t="shared" si="5"/>
        <v>1.4925373134328358E-2</v>
      </c>
      <c r="AA20" s="65">
        <v>6447364.3999999994</v>
      </c>
      <c r="AB20" s="50">
        <f t="shared" si="6"/>
        <v>3.8099865429324993E-3</v>
      </c>
      <c r="AC20" s="68">
        <f t="shared" si="7"/>
        <v>6707649.0407430008</v>
      </c>
      <c r="AD20" s="42">
        <f t="shared" si="8"/>
        <v>3.2286833387435258E-3</v>
      </c>
      <c r="AE20" s="15">
        <f t="shared" si="9"/>
        <v>0.16262685712496616</v>
      </c>
      <c r="AF20" s="68">
        <f t="shared" si="10"/>
        <v>13155013.440742999</v>
      </c>
      <c r="AG20" s="42">
        <f t="shared" si="11"/>
        <v>3.4896285928115852E-3</v>
      </c>
      <c r="AH20" s="46">
        <f t="shared" si="12"/>
        <v>0.27761920026243841</v>
      </c>
    </row>
    <row r="21" spans="1:34" x14ac:dyDescent="0.2">
      <c r="A21" s="71" t="s">
        <v>119</v>
      </c>
      <c r="B21" s="65">
        <v>1854341177.5900002</v>
      </c>
      <c r="C21" s="66">
        <v>187082994.55000001</v>
      </c>
      <c r="D21" s="65">
        <v>11593936.41</v>
      </c>
      <c r="E21" s="67">
        <v>1567160.5899999999</v>
      </c>
      <c r="F21" s="67">
        <f t="shared" si="0"/>
        <v>113686.10585960242</v>
      </c>
      <c r="G21" s="67">
        <f t="shared" si="13"/>
        <v>13274783.105859602</v>
      </c>
      <c r="H21" s="15">
        <f t="shared" si="1"/>
        <v>7.4584825963832269E-4</v>
      </c>
      <c r="I21" s="76">
        <v>880708.59000000008</v>
      </c>
      <c r="J21" s="67">
        <v>195076.84</v>
      </c>
      <c r="K21" s="67">
        <f t="shared" si="2"/>
        <v>1075785.4300000002</v>
      </c>
      <c r="L21" s="67">
        <v>883564.8899999999</v>
      </c>
      <c r="M21" s="67">
        <v>0</v>
      </c>
      <c r="N21" s="67">
        <v>363303.26</v>
      </c>
      <c r="O21" s="67">
        <f t="shared" si="14"/>
        <v>2127576.7400000002</v>
      </c>
      <c r="P21" s="67">
        <f t="shared" si="15"/>
        <v>195076.84</v>
      </c>
      <c r="Q21" s="67">
        <f t="shared" si="16"/>
        <v>2322653.58</v>
      </c>
      <c r="R21" s="15">
        <f t="shared" si="3"/>
        <v>1.5418746474729888E-3</v>
      </c>
      <c r="S21" s="68">
        <v>574001.04000000015</v>
      </c>
      <c r="T21" s="67">
        <f t="shared" si="17"/>
        <v>559938.0145200002</v>
      </c>
      <c r="U21" s="67">
        <v>231746.33000000002</v>
      </c>
      <c r="V21" s="67">
        <f t="shared" si="18"/>
        <v>164493.54503400001</v>
      </c>
      <c r="W21" s="67">
        <f t="shared" si="19"/>
        <v>724431.55955400015</v>
      </c>
      <c r="X21" s="15">
        <f t="shared" si="4"/>
        <v>1.3385158365040626E-3</v>
      </c>
      <c r="Y21" s="65">
        <v>446500</v>
      </c>
      <c r="Z21" s="50">
        <f t="shared" si="5"/>
        <v>1.4925373134328358E-2</v>
      </c>
      <c r="AA21" s="65">
        <v>1952441.7100000002</v>
      </c>
      <c r="AB21" s="50">
        <f t="shared" si="6"/>
        <v>1.1537701577655698E-3</v>
      </c>
      <c r="AC21" s="68">
        <f t="shared" si="7"/>
        <v>3493585.1395540005</v>
      </c>
      <c r="AD21" s="42">
        <f t="shared" si="8"/>
        <v>1.6816145364860256E-3</v>
      </c>
      <c r="AE21" s="15">
        <f t="shared" si="9"/>
        <v>0.30132864421618821</v>
      </c>
      <c r="AF21" s="68">
        <f t="shared" si="10"/>
        <v>5446026.8495540004</v>
      </c>
      <c r="AG21" s="42">
        <f t="shared" si="11"/>
        <v>1.4446667878394695E-3</v>
      </c>
      <c r="AH21" s="46">
        <f t="shared" si="12"/>
        <v>0.41025354660220986</v>
      </c>
    </row>
    <row r="22" spans="1:34" x14ac:dyDescent="0.2">
      <c r="A22" s="6" t="s">
        <v>59</v>
      </c>
      <c r="B22" s="65">
        <v>177424961.66</v>
      </c>
      <c r="C22" s="66">
        <v>58912157.970000006</v>
      </c>
      <c r="D22" s="65">
        <v>3620664.09</v>
      </c>
      <c r="E22" s="67">
        <v>571611.35000000009</v>
      </c>
      <c r="F22" s="67">
        <f t="shared" si="0"/>
        <v>41466.247212514616</v>
      </c>
      <c r="G22" s="67">
        <f t="shared" si="13"/>
        <v>4233741.6872125147</v>
      </c>
      <c r="H22" s="15">
        <f t="shared" si="1"/>
        <v>2.3787423447783651E-4</v>
      </c>
      <c r="I22" s="76">
        <v>295545.13</v>
      </c>
      <c r="J22" s="67">
        <v>41620.740000000005</v>
      </c>
      <c r="K22" s="67">
        <f t="shared" si="2"/>
        <v>337165.87</v>
      </c>
      <c r="L22" s="67">
        <v>485881.91</v>
      </c>
      <c r="M22" s="67">
        <v>13888.610000000004</v>
      </c>
      <c r="N22" s="67">
        <v>789938.53</v>
      </c>
      <c r="O22" s="67">
        <f t="shared" si="14"/>
        <v>1585254.1800000002</v>
      </c>
      <c r="P22" s="67">
        <f t="shared" si="15"/>
        <v>41620.740000000005</v>
      </c>
      <c r="Q22" s="67">
        <f t="shared" si="16"/>
        <v>1626874.9200000002</v>
      </c>
      <c r="R22" s="15">
        <f t="shared" si="3"/>
        <v>1.0799876552221993E-3</v>
      </c>
      <c r="S22" s="68">
        <v>265286.94</v>
      </c>
      <c r="T22" s="67">
        <f t="shared" si="17"/>
        <v>258787.40997000001</v>
      </c>
      <c r="U22" s="67">
        <v>113653.15000000001</v>
      </c>
      <c r="V22" s="67">
        <f t="shared" si="18"/>
        <v>80671.005870000008</v>
      </c>
      <c r="W22" s="67">
        <f t="shared" si="19"/>
        <v>339458.41584000003</v>
      </c>
      <c r="X22" s="15">
        <f t="shared" si="4"/>
        <v>6.2720965071725622E-4</v>
      </c>
      <c r="Y22" s="65">
        <v>446500</v>
      </c>
      <c r="Z22" s="50">
        <f t="shared" si="5"/>
        <v>1.4925373134328358E-2</v>
      </c>
      <c r="AA22" s="65">
        <v>722090.25</v>
      </c>
      <c r="AB22" s="50">
        <f t="shared" si="6"/>
        <v>4.267098871102686E-4</v>
      </c>
      <c r="AC22" s="68">
        <f t="shared" si="7"/>
        <v>2412833.3358400003</v>
      </c>
      <c r="AD22" s="42">
        <f t="shared" si="8"/>
        <v>1.1614016689413208E-3</v>
      </c>
      <c r="AE22" s="15">
        <f t="shared" si="9"/>
        <v>0.66640629339354163</v>
      </c>
      <c r="AF22" s="68">
        <f t="shared" si="10"/>
        <v>3134923.5858400003</v>
      </c>
      <c r="AG22" s="42">
        <f t="shared" si="11"/>
        <v>8.3160074527516487E-4</v>
      </c>
      <c r="AH22" s="46">
        <f t="shared" si="12"/>
        <v>0.74046170443242754</v>
      </c>
    </row>
    <row r="23" spans="1:34" x14ac:dyDescent="0.2">
      <c r="A23" s="6" t="s">
        <v>13</v>
      </c>
      <c r="B23" s="65">
        <v>38341259353.989998</v>
      </c>
      <c r="C23" s="66">
        <v>13305991004.410002</v>
      </c>
      <c r="D23" s="65">
        <v>800103627.5400002</v>
      </c>
      <c r="E23" s="67">
        <v>114529021.07000001</v>
      </c>
      <c r="F23" s="67">
        <f t="shared" si="0"/>
        <v>8308247.729328528</v>
      </c>
      <c r="G23" s="67">
        <f t="shared" si="13"/>
        <v>922940896.33932877</v>
      </c>
      <c r="H23" s="15">
        <f t="shared" si="1"/>
        <v>5.1855752052164819E-2</v>
      </c>
      <c r="I23" s="76">
        <v>70150319.279999986</v>
      </c>
      <c r="J23" s="67">
        <v>3601148.9800000009</v>
      </c>
      <c r="K23" s="67">
        <f t="shared" si="2"/>
        <v>73751468.25999999</v>
      </c>
      <c r="L23" s="67">
        <v>0</v>
      </c>
      <c r="M23" s="67">
        <v>0</v>
      </c>
      <c r="N23" s="67">
        <v>0</v>
      </c>
      <c r="O23" s="67">
        <f t="shared" si="14"/>
        <v>70150319.279999986</v>
      </c>
      <c r="P23" s="67">
        <f t="shared" si="15"/>
        <v>3601148.9800000009</v>
      </c>
      <c r="Q23" s="67">
        <f t="shared" si="16"/>
        <v>73751468.25999999</v>
      </c>
      <c r="R23" s="15">
        <f t="shared" si="3"/>
        <v>4.8959311066957646E-2</v>
      </c>
      <c r="S23" s="68">
        <v>17646531.830000002</v>
      </c>
      <c r="T23" s="67">
        <f t="shared" si="17"/>
        <v>17214191.800165001</v>
      </c>
      <c r="U23" s="67">
        <v>22444985.75</v>
      </c>
      <c r="V23" s="67">
        <f t="shared" si="18"/>
        <v>15931450.88535</v>
      </c>
      <c r="W23" s="67">
        <f t="shared" si="19"/>
        <v>33145642.685515001</v>
      </c>
      <c r="X23" s="15">
        <f t="shared" si="4"/>
        <v>6.124245563373993E-2</v>
      </c>
      <c r="Y23" s="65">
        <v>446500</v>
      </c>
      <c r="Z23" s="50">
        <f t="shared" si="5"/>
        <v>1.4925373134328358E-2</v>
      </c>
      <c r="AA23" s="65">
        <v>127513337.40999998</v>
      </c>
      <c r="AB23" s="50">
        <f t="shared" si="6"/>
        <v>7.5352356317336625E-2</v>
      </c>
      <c r="AC23" s="68">
        <f t="shared" si="7"/>
        <v>107343610.94551499</v>
      </c>
      <c r="AD23" s="42">
        <f t="shared" si="8"/>
        <v>5.1669150558592912E-2</v>
      </c>
      <c r="AE23" s="15">
        <f t="shared" si="9"/>
        <v>0.13416213506687105</v>
      </c>
      <c r="AF23" s="68">
        <f t="shared" si="10"/>
        <v>234856948.35551497</v>
      </c>
      <c r="AG23" s="42">
        <f t="shared" si="11"/>
        <v>6.2300470151065816E-2</v>
      </c>
      <c r="AH23" s="46">
        <f t="shared" si="12"/>
        <v>0.25446585939254707</v>
      </c>
    </row>
    <row r="24" spans="1:34" x14ac:dyDescent="0.2">
      <c r="A24" s="6" t="s">
        <v>18</v>
      </c>
      <c r="B24" s="65">
        <v>8804411239.7300034</v>
      </c>
      <c r="C24" s="66">
        <v>4093462771.8899989</v>
      </c>
      <c r="D24" s="65">
        <v>250761693.01999998</v>
      </c>
      <c r="E24" s="67">
        <v>51762372.579999998</v>
      </c>
      <c r="F24" s="67">
        <f t="shared" si="0"/>
        <v>3754983.7624962619</v>
      </c>
      <c r="G24" s="67">
        <f t="shared" si="13"/>
        <v>306279049.3624962</v>
      </c>
      <c r="H24" s="15">
        <f t="shared" si="1"/>
        <v>1.7208393847871109E-2</v>
      </c>
      <c r="I24" s="76">
        <v>19100348.009999998</v>
      </c>
      <c r="J24" s="67">
        <v>3697586.16</v>
      </c>
      <c r="K24" s="67">
        <f t="shared" si="2"/>
        <v>22797934.169999998</v>
      </c>
      <c r="L24" s="67">
        <v>0</v>
      </c>
      <c r="M24" s="67">
        <v>0</v>
      </c>
      <c r="N24" s="67">
        <v>0</v>
      </c>
      <c r="O24" s="67">
        <f t="shared" si="14"/>
        <v>19100348.009999998</v>
      </c>
      <c r="P24" s="67">
        <f t="shared" si="15"/>
        <v>3697586.16</v>
      </c>
      <c r="Q24" s="67">
        <f t="shared" si="16"/>
        <v>22797934.169999998</v>
      </c>
      <c r="R24" s="15">
        <f t="shared" si="3"/>
        <v>1.5134222776123656E-2</v>
      </c>
      <c r="S24" s="68">
        <v>6464199.6900000013</v>
      </c>
      <c r="T24" s="67">
        <f t="shared" si="17"/>
        <v>6305826.7975950018</v>
      </c>
      <c r="U24" s="67">
        <v>2326754.5199999996</v>
      </c>
      <c r="V24" s="67">
        <f t="shared" si="18"/>
        <v>1651530.3582959997</v>
      </c>
      <c r="W24" s="67">
        <f t="shared" si="19"/>
        <v>7957357.1558910012</v>
      </c>
      <c r="X24" s="15">
        <f t="shared" si="4"/>
        <v>1.4702629157178635E-2</v>
      </c>
      <c r="Y24" s="65">
        <v>446500</v>
      </c>
      <c r="Z24" s="50">
        <f t="shared" si="5"/>
        <v>1.4925373134328358E-2</v>
      </c>
      <c r="AA24" s="65">
        <v>57725245.780000009</v>
      </c>
      <c r="AB24" s="50">
        <f t="shared" si="6"/>
        <v>3.4111986846791398E-2</v>
      </c>
      <c r="AC24" s="68">
        <f t="shared" si="7"/>
        <v>31201791.325890999</v>
      </c>
      <c r="AD24" s="42">
        <f t="shared" si="8"/>
        <v>1.5018779781253667E-2</v>
      </c>
      <c r="AE24" s="15">
        <f t="shared" si="9"/>
        <v>0.12442806136024309</v>
      </c>
      <c r="AF24" s="68">
        <f t="shared" si="10"/>
        <v>88927037.105891004</v>
      </c>
      <c r="AG24" s="42">
        <f t="shared" si="11"/>
        <v>2.3589662812325256E-2</v>
      </c>
      <c r="AH24" s="46">
        <f t="shared" si="12"/>
        <v>0.29034645788207836</v>
      </c>
    </row>
    <row r="25" spans="1:34" x14ac:dyDescent="0.2">
      <c r="A25" s="6" t="s">
        <v>42</v>
      </c>
      <c r="B25" s="65">
        <v>1440996120.4399998</v>
      </c>
      <c r="C25" s="66">
        <v>680372167.25</v>
      </c>
      <c r="D25" s="65">
        <v>41494835.810000002</v>
      </c>
      <c r="E25" s="67">
        <v>6531632.6099999994</v>
      </c>
      <c r="F25" s="67">
        <f t="shared" si="0"/>
        <v>473822.45385362278</v>
      </c>
      <c r="G25" s="67">
        <f t="shared" si="13"/>
        <v>48500290.873853624</v>
      </c>
      <c r="H25" s="15">
        <f t="shared" si="1"/>
        <v>2.7250055425951706E-3</v>
      </c>
      <c r="I25" s="76">
        <v>1750816.4299999997</v>
      </c>
      <c r="J25" s="67">
        <v>2151283.8200000003</v>
      </c>
      <c r="K25" s="67">
        <f t="shared" si="2"/>
        <v>3902100.25</v>
      </c>
      <c r="L25" s="67">
        <v>0</v>
      </c>
      <c r="M25" s="67">
        <v>0</v>
      </c>
      <c r="N25" s="67">
        <v>0</v>
      </c>
      <c r="O25" s="67">
        <f t="shared" si="14"/>
        <v>1750816.4299999997</v>
      </c>
      <c r="P25" s="67">
        <f t="shared" si="15"/>
        <v>2151283.8200000003</v>
      </c>
      <c r="Q25" s="67">
        <f t="shared" si="16"/>
        <v>3902100.25</v>
      </c>
      <c r="R25" s="15">
        <f t="shared" si="3"/>
        <v>2.5903774455134248E-3</v>
      </c>
      <c r="S25" s="68">
        <v>994937.62</v>
      </c>
      <c r="T25" s="67">
        <f t="shared" si="17"/>
        <v>970561.64831000008</v>
      </c>
      <c r="U25" s="67">
        <v>1462134.49</v>
      </c>
      <c r="V25" s="67">
        <f t="shared" si="18"/>
        <v>1037823.061002</v>
      </c>
      <c r="W25" s="67">
        <f t="shared" si="19"/>
        <v>2008384.7093120001</v>
      </c>
      <c r="X25" s="15">
        <f t="shared" si="4"/>
        <v>3.7108470824514573E-3</v>
      </c>
      <c r="Y25" s="65">
        <v>446500</v>
      </c>
      <c r="Z25" s="50">
        <f t="shared" si="5"/>
        <v>1.4925373134328358E-2</v>
      </c>
      <c r="AA25" s="65">
        <v>7790921.6000000015</v>
      </c>
      <c r="AB25" s="50">
        <f t="shared" si="6"/>
        <v>4.6039442804011741E-3</v>
      </c>
      <c r="AC25" s="68">
        <f t="shared" si="7"/>
        <v>6356984.9593120003</v>
      </c>
      <c r="AD25" s="42">
        <f t="shared" si="8"/>
        <v>3.0598934586625812E-3</v>
      </c>
      <c r="AE25" s="15">
        <f t="shared" si="9"/>
        <v>0.15319942434330602</v>
      </c>
      <c r="AF25" s="68">
        <f t="shared" si="10"/>
        <v>14147906.559312001</v>
      </c>
      <c r="AG25" s="42">
        <f t="shared" si="11"/>
        <v>3.7530132128100087E-3</v>
      </c>
      <c r="AH25" s="46">
        <f t="shared" si="12"/>
        <v>0.29170766410679611</v>
      </c>
    </row>
    <row r="26" spans="1:34" x14ac:dyDescent="0.2">
      <c r="A26" s="6" t="s">
        <v>61</v>
      </c>
      <c r="B26" s="65">
        <v>234188897.13000005</v>
      </c>
      <c r="C26" s="66">
        <v>130398420.56</v>
      </c>
      <c r="D26" s="65">
        <v>8058470.1499999985</v>
      </c>
      <c r="E26" s="67">
        <v>1273813.47</v>
      </c>
      <c r="F26" s="67">
        <f t="shared" si="0"/>
        <v>92405.905253020363</v>
      </c>
      <c r="G26" s="67">
        <f t="shared" si="13"/>
        <v>9424689.5252530202</v>
      </c>
      <c r="H26" s="15">
        <f t="shared" si="1"/>
        <v>5.2952942612965656E-4</v>
      </c>
      <c r="I26" s="76">
        <v>527045.84</v>
      </c>
      <c r="J26" s="67">
        <v>214821.00999999998</v>
      </c>
      <c r="K26" s="67">
        <f t="shared" si="2"/>
        <v>741866.85</v>
      </c>
      <c r="L26" s="67">
        <v>76685.06</v>
      </c>
      <c r="M26" s="67">
        <v>18493.380000000005</v>
      </c>
      <c r="N26" s="67">
        <v>193550.73</v>
      </c>
      <c r="O26" s="67">
        <f t="shared" si="14"/>
        <v>815775.00999999989</v>
      </c>
      <c r="P26" s="67">
        <f t="shared" si="15"/>
        <v>214821.00999999998</v>
      </c>
      <c r="Q26" s="67">
        <f t="shared" si="16"/>
        <v>1030596.0199999999</v>
      </c>
      <c r="R26" s="15">
        <f t="shared" si="3"/>
        <v>6.8415276763940196E-4</v>
      </c>
      <c r="S26" s="68">
        <v>198495.93999999994</v>
      </c>
      <c r="T26" s="67">
        <f t="shared" si="17"/>
        <v>193632.78946999996</v>
      </c>
      <c r="U26" s="67">
        <v>134595.94000000003</v>
      </c>
      <c r="V26" s="67">
        <f t="shared" si="18"/>
        <v>95536.198212000018</v>
      </c>
      <c r="W26" s="67">
        <f t="shared" si="19"/>
        <v>289168.98768199998</v>
      </c>
      <c r="X26" s="15">
        <f t="shared" si="4"/>
        <v>5.3429100973527292E-4</v>
      </c>
      <c r="Y26" s="65">
        <v>446500</v>
      </c>
      <c r="Z26" s="50">
        <f t="shared" si="5"/>
        <v>1.4925373134328358E-2</v>
      </c>
      <c r="AA26" s="65">
        <v>1415916.2500000002</v>
      </c>
      <c r="AB26" s="50">
        <f t="shared" si="6"/>
        <v>8.3671738151165306E-4</v>
      </c>
      <c r="AC26" s="68">
        <f t="shared" si="7"/>
        <v>1766265.0076819998</v>
      </c>
      <c r="AD26" s="42">
        <f t="shared" si="8"/>
        <v>8.5018019986878946E-4</v>
      </c>
      <c r="AE26" s="15">
        <f t="shared" si="9"/>
        <v>0.21918118139111059</v>
      </c>
      <c r="AF26" s="68">
        <f t="shared" si="10"/>
        <v>3182181.2576820003</v>
      </c>
      <c r="AG26" s="42">
        <f t="shared" si="11"/>
        <v>8.4413678133718776E-4</v>
      </c>
      <c r="AH26" s="46">
        <f t="shared" si="12"/>
        <v>0.33764308618925776</v>
      </c>
    </row>
    <row r="27" spans="1:34" x14ac:dyDescent="0.2">
      <c r="A27" s="6" t="s">
        <v>39</v>
      </c>
      <c r="B27" s="65">
        <v>1140674019.4400001</v>
      </c>
      <c r="C27" s="66">
        <v>254622363.35000002</v>
      </c>
      <c r="D27" s="65">
        <v>15674886.98</v>
      </c>
      <c r="E27" s="67">
        <v>3105498.52</v>
      </c>
      <c r="F27" s="67">
        <f t="shared" si="0"/>
        <v>225281.33730797726</v>
      </c>
      <c r="G27" s="67">
        <f t="shared" si="13"/>
        <v>19005666.837307978</v>
      </c>
      <c r="H27" s="15">
        <f t="shared" si="1"/>
        <v>1.067839935374524E-3</v>
      </c>
      <c r="I27" s="76">
        <v>1098433.7</v>
      </c>
      <c r="J27" s="67">
        <v>395980.9</v>
      </c>
      <c r="K27" s="67">
        <f t="shared" si="2"/>
        <v>1494414.6</v>
      </c>
      <c r="L27" s="67">
        <v>1381648.3199999998</v>
      </c>
      <c r="M27" s="67">
        <v>0</v>
      </c>
      <c r="N27" s="67">
        <v>732346.7300000001</v>
      </c>
      <c r="O27" s="67">
        <f t="shared" si="14"/>
        <v>3212428.7499999995</v>
      </c>
      <c r="P27" s="67">
        <f t="shared" si="15"/>
        <v>395980.9</v>
      </c>
      <c r="Q27" s="67">
        <f t="shared" si="16"/>
        <v>3608409.6499999994</v>
      </c>
      <c r="R27" s="15">
        <f t="shared" si="3"/>
        <v>2.3954133345325994E-3</v>
      </c>
      <c r="S27" s="68">
        <v>770167.91</v>
      </c>
      <c r="T27" s="67">
        <f t="shared" si="17"/>
        <v>751298.79620500002</v>
      </c>
      <c r="U27" s="67">
        <v>685841.23</v>
      </c>
      <c r="V27" s="67">
        <f t="shared" si="18"/>
        <v>486810.10505399999</v>
      </c>
      <c r="W27" s="67">
        <f t="shared" si="19"/>
        <v>1238108.9012589999</v>
      </c>
      <c r="X27" s="15">
        <f t="shared" si="4"/>
        <v>2.2876258630588884E-3</v>
      </c>
      <c r="Y27" s="65">
        <v>446500</v>
      </c>
      <c r="Z27" s="50">
        <f t="shared" si="5"/>
        <v>1.4925373134328358E-2</v>
      </c>
      <c r="AA27" s="65">
        <v>3935569.19</v>
      </c>
      <c r="AB27" s="50">
        <f t="shared" si="6"/>
        <v>2.325673674141911E-3</v>
      </c>
      <c r="AC27" s="68">
        <f t="shared" si="7"/>
        <v>5293018.5512589999</v>
      </c>
      <c r="AD27" s="42">
        <f t="shared" si="8"/>
        <v>2.5477601323961544E-3</v>
      </c>
      <c r="AE27" s="15">
        <f t="shared" si="9"/>
        <v>0.33767506955632287</v>
      </c>
      <c r="AF27" s="68">
        <f t="shared" si="10"/>
        <v>9228587.7412589993</v>
      </c>
      <c r="AG27" s="42">
        <f t="shared" si="11"/>
        <v>2.448066191511924E-3</v>
      </c>
      <c r="AH27" s="46">
        <f t="shared" si="12"/>
        <v>0.48557032069736972</v>
      </c>
    </row>
    <row r="28" spans="1:34" x14ac:dyDescent="0.2">
      <c r="A28" s="6" t="s">
        <v>60</v>
      </c>
      <c r="B28" s="65">
        <v>151766270.77000001</v>
      </c>
      <c r="C28" s="66">
        <v>45253020.229999997</v>
      </c>
      <c r="D28" s="65">
        <v>2937651.41</v>
      </c>
      <c r="E28" s="67">
        <v>458185.67</v>
      </c>
      <c r="F28" s="67">
        <f t="shared" si="0"/>
        <v>33238.038855336999</v>
      </c>
      <c r="G28" s="67">
        <f t="shared" si="13"/>
        <v>3429075.1188553371</v>
      </c>
      <c r="H28" s="15">
        <f t="shared" si="1"/>
        <v>1.9266376626812039E-4</v>
      </c>
      <c r="I28" s="76">
        <v>261304.12999999998</v>
      </c>
      <c r="J28" s="67">
        <v>41513.19</v>
      </c>
      <c r="K28" s="67">
        <f t="shared" si="2"/>
        <v>302817.31999999995</v>
      </c>
      <c r="L28" s="67">
        <v>630293.88</v>
      </c>
      <c r="M28" s="67">
        <v>0</v>
      </c>
      <c r="N28" s="67">
        <v>698805.95000000007</v>
      </c>
      <c r="O28" s="67">
        <f t="shared" si="14"/>
        <v>1590403.96</v>
      </c>
      <c r="P28" s="67">
        <f t="shared" si="15"/>
        <v>41513.19</v>
      </c>
      <c r="Q28" s="67">
        <f t="shared" si="16"/>
        <v>1631917.15</v>
      </c>
      <c r="R28" s="15">
        <f t="shared" si="3"/>
        <v>1.0833348985092191E-3</v>
      </c>
      <c r="S28" s="68">
        <v>280451.46000000002</v>
      </c>
      <c r="T28" s="67">
        <f t="shared" si="17"/>
        <v>273580.39923000004</v>
      </c>
      <c r="U28" s="67">
        <v>51271.289999999994</v>
      </c>
      <c r="V28" s="67">
        <f t="shared" si="18"/>
        <v>36392.361641999996</v>
      </c>
      <c r="W28" s="67">
        <f t="shared" si="19"/>
        <v>309972.76087200001</v>
      </c>
      <c r="X28" s="15">
        <f t="shared" si="4"/>
        <v>5.7272967175463229E-4</v>
      </c>
      <c r="Y28" s="65">
        <v>446500</v>
      </c>
      <c r="Z28" s="50">
        <f t="shared" si="5"/>
        <v>1.4925373134328358E-2</v>
      </c>
      <c r="AA28" s="65">
        <v>656532.71</v>
      </c>
      <c r="AB28" s="50">
        <f t="shared" si="6"/>
        <v>3.8796950736877931E-4</v>
      </c>
      <c r="AC28" s="68">
        <f t="shared" si="7"/>
        <v>2388389.9108719998</v>
      </c>
      <c r="AD28" s="42">
        <f t="shared" si="8"/>
        <v>1.1496359849503068E-3</v>
      </c>
      <c r="AE28" s="15">
        <f t="shared" si="9"/>
        <v>0.81302699930350131</v>
      </c>
      <c r="AF28" s="68">
        <f t="shared" si="10"/>
        <v>3044922.6208719998</v>
      </c>
      <c r="AG28" s="42">
        <f t="shared" si="11"/>
        <v>8.0772620176764939E-4</v>
      </c>
      <c r="AH28" s="46">
        <f t="shared" si="12"/>
        <v>0.88797197942062822</v>
      </c>
    </row>
    <row r="29" spans="1:34" x14ac:dyDescent="0.2">
      <c r="A29" s="6" t="s">
        <v>62</v>
      </c>
      <c r="B29" s="65">
        <v>84013686.5</v>
      </c>
      <c r="C29" s="66">
        <v>24919452.430000003</v>
      </c>
      <c r="D29" s="65">
        <v>1511277.5000000002</v>
      </c>
      <c r="E29" s="67">
        <v>213202.30999999997</v>
      </c>
      <c r="F29" s="67">
        <f t="shared" si="0"/>
        <v>15466.277380145048</v>
      </c>
      <c r="G29" s="67">
        <f t="shared" si="13"/>
        <v>1739946.0873801454</v>
      </c>
      <c r="H29" s="15">
        <f t="shared" si="1"/>
        <v>9.7759470025853671E-5</v>
      </c>
      <c r="I29" s="76">
        <v>125585.01</v>
      </c>
      <c r="J29" s="67">
        <v>21248.950000000004</v>
      </c>
      <c r="K29" s="67">
        <f t="shared" si="2"/>
        <v>146833.96</v>
      </c>
      <c r="L29" s="67">
        <v>420420.48</v>
      </c>
      <c r="M29" s="67">
        <v>10408.480000000001</v>
      </c>
      <c r="N29" s="67">
        <v>481162.08</v>
      </c>
      <c r="O29" s="67">
        <f t="shared" si="14"/>
        <v>1037576.05</v>
      </c>
      <c r="P29" s="67">
        <f t="shared" si="15"/>
        <v>21248.950000000004</v>
      </c>
      <c r="Q29" s="67">
        <f t="shared" si="16"/>
        <v>1058825</v>
      </c>
      <c r="R29" s="15">
        <f t="shared" si="3"/>
        <v>7.0289234592211007E-4</v>
      </c>
      <c r="S29" s="68">
        <v>172881.34999999998</v>
      </c>
      <c r="T29" s="67">
        <f t="shared" si="17"/>
        <v>168645.75692499999</v>
      </c>
      <c r="U29" s="67">
        <v>46288.42</v>
      </c>
      <c r="V29" s="67">
        <f t="shared" si="18"/>
        <v>32855.520515999997</v>
      </c>
      <c r="W29" s="67">
        <f t="shared" si="19"/>
        <v>201501.27744099998</v>
      </c>
      <c r="X29" s="15">
        <f t="shared" si="4"/>
        <v>3.7230936086857843E-4</v>
      </c>
      <c r="Y29" s="65">
        <v>446500</v>
      </c>
      <c r="Z29" s="50">
        <f t="shared" si="5"/>
        <v>1.4925373134328358E-2</v>
      </c>
      <c r="AA29" s="65">
        <v>323346</v>
      </c>
      <c r="AB29" s="50">
        <f t="shared" si="6"/>
        <v>1.9107713358206525E-4</v>
      </c>
      <c r="AC29" s="68">
        <f t="shared" si="7"/>
        <v>1706826.2774410001</v>
      </c>
      <c r="AD29" s="42">
        <f t="shared" si="8"/>
        <v>8.21569752774806E-4</v>
      </c>
      <c r="AE29" s="15">
        <f t="shared" si="9"/>
        <v>1.1293930316841214</v>
      </c>
      <c r="AF29" s="68">
        <f t="shared" si="10"/>
        <v>2030172.2774410001</v>
      </c>
      <c r="AG29" s="42">
        <f t="shared" si="11"/>
        <v>5.385435187583807E-4</v>
      </c>
      <c r="AH29" s="46">
        <f t="shared" si="12"/>
        <v>1.1668018291864728</v>
      </c>
    </row>
    <row r="30" spans="1:34" x14ac:dyDescent="0.2">
      <c r="A30" s="6" t="s">
        <v>54</v>
      </c>
      <c r="B30" s="65">
        <v>239908209.11000001</v>
      </c>
      <c r="C30" s="66">
        <v>97531558.299999997</v>
      </c>
      <c r="D30" s="65">
        <v>6075314.5899999999</v>
      </c>
      <c r="E30" s="67">
        <v>925779.36</v>
      </c>
      <c r="F30" s="67">
        <f t="shared" si="0"/>
        <v>67158.561155238713</v>
      </c>
      <c r="G30" s="67">
        <f t="shared" si="13"/>
        <v>7068252.5111552393</v>
      </c>
      <c r="H30" s="15">
        <f t="shared" si="1"/>
        <v>3.9713220111312422E-4</v>
      </c>
      <c r="I30" s="76">
        <v>383090.91000000003</v>
      </c>
      <c r="J30" s="67">
        <v>178901.03000000006</v>
      </c>
      <c r="K30" s="67">
        <f t="shared" si="2"/>
        <v>561991.94000000006</v>
      </c>
      <c r="L30" s="67">
        <v>359800.39999999997</v>
      </c>
      <c r="M30" s="67">
        <v>35522.760000000009</v>
      </c>
      <c r="N30" s="67">
        <v>303752.43</v>
      </c>
      <c r="O30" s="67">
        <f t="shared" si="14"/>
        <v>1082166.5</v>
      </c>
      <c r="P30" s="67">
        <f t="shared" si="15"/>
        <v>178901.03000000006</v>
      </c>
      <c r="Q30" s="67">
        <f t="shared" si="16"/>
        <v>1261067.53</v>
      </c>
      <c r="R30" s="15">
        <f t="shared" si="3"/>
        <v>8.3714940101329389E-4</v>
      </c>
      <c r="S30" s="68">
        <v>215026.75000000003</v>
      </c>
      <c r="T30" s="67">
        <f t="shared" si="17"/>
        <v>209758.59462500003</v>
      </c>
      <c r="U30" s="67">
        <v>153326.51999999996</v>
      </c>
      <c r="V30" s="67">
        <f t="shared" si="18"/>
        <v>108831.16389599997</v>
      </c>
      <c r="W30" s="67">
        <f t="shared" si="19"/>
        <v>318589.75852099998</v>
      </c>
      <c r="X30" s="15">
        <f t="shared" si="4"/>
        <v>5.8865110375768543E-4</v>
      </c>
      <c r="Y30" s="65">
        <v>446500</v>
      </c>
      <c r="Z30" s="50">
        <f t="shared" si="5"/>
        <v>1.4925373134328358E-2</v>
      </c>
      <c r="AA30" s="65">
        <v>1060138.5300000003</v>
      </c>
      <c r="AB30" s="50">
        <f t="shared" si="6"/>
        <v>6.2647514276442065E-4</v>
      </c>
      <c r="AC30" s="68">
        <f t="shared" si="7"/>
        <v>2026157.288521</v>
      </c>
      <c r="AD30" s="42">
        <f t="shared" si="8"/>
        <v>9.7527766276765118E-4</v>
      </c>
      <c r="AE30" s="15">
        <f t="shared" si="9"/>
        <v>0.3335065630767608</v>
      </c>
      <c r="AF30" s="68">
        <f t="shared" si="10"/>
        <v>3086295.8185210004</v>
      </c>
      <c r="AG30" s="42">
        <f t="shared" si="11"/>
        <v>8.1870126417578359E-4</v>
      </c>
      <c r="AH30" s="46">
        <f t="shared" si="12"/>
        <v>0.43664198663674714</v>
      </c>
    </row>
    <row r="31" spans="1:34" x14ac:dyDescent="0.2">
      <c r="A31" s="6" t="s">
        <v>56</v>
      </c>
      <c r="B31" s="65">
        <v>129636772.01000001</v>
      </c>
      <c r="C31" s="66">
        <v>63202143.990000002</v>
      </c>
      <c r="D31" s="65">
        <v>4170427.62</v>
      </c>
      <c r="E31" s="67">
        <v>489116.55000000005</v>
      </c>
      <c r="F31" s="67">
        <f t="shared" si="0"/>
        <v>35481.849298535213</v>
      </c>
      <c r="G31" s="67">
        <f t="shared" si="13"/>
        <v>4695026.0192985348</v>
      </c>
      <c r="H31" s="15">
        <f t="shared" si="1"/>
        <v>2.6379165350767504E-4</v>
      </c>
      <c r="I31" s="76">
        <v>285490.77</v>
      </c>
      <c r="J31" s="67">
        <v>86982.04</v>
      </c>
      <c r="K31" s="67">
        <f t="shared" si="2"/>
        <v>372472.81</v>
      </c>
      <c r="L31" s="67">
        <v>364052.86999999994</v>
      </c>
      <c r="M31" s="67">
        <v>31098.34</v>
      </c>
      <c r="N31" s="67">
        <v>526625.68000000005</v>
      </c>
      <c r="O31" s="67">
        <f t="shared" si="14"/>
        <v>1207267.6599999999</v>
      </c>
      <c r="P31" s="67">
        <f t="shared" si="15"/>
        <v>86982.04</v>
      </c>
      <c r="Q31" s="67">
        <f t="shared" si="16"/>
        <v>1294249.7</v>
      </c>
      <c r="R31" s="15">
        <f t="shared" si="3"/>
        <v>8.5917711410477373E-4</v>
      </c>
      <c r="S31" s="68">
        <v>195336.18</v>
      </c>
      <c r="T31" s="67">
        <f t="shared" si="17"/>
        <v>190550.44359000001</v>
      </c>
      <c r="U31" s="67">
        <v>136191.56000000003</v>
      </c>
      <c r="V31" s="67">
        <f t="shared" si="18"/>
        <v>96668.76928800001</v>
      </c>
      <c r="W31" s="67">
        <f t="shared" si="19"/>
        <v>287219.21287799999</v>
      </c>
      <c r="X31" s="15">
        <f t="shared" si="4"/>
        <v>5.3068845485158269E-4</v>
      </c>
      <c r="Y31" s="65">
        <v>446500</v>
      </c>
      <c r="Z31" s="50">
        <f t="shared" si="5"/>
        <v>1.4925373134328358E-2</v>
      </c>
      <c r="AA31" s="65">
        <v>604720.26</v>
      </c>
      <c r="AB31" s="50">
        <f t="shared" si="6"/>
        <v>3.5735161065793682E-4</v>
      </c>
      <c r="AC31" s="68">
        <f t="shared" si="7"/>
        <v>2027968.9128779999</v>
      </c>
      <c r="AD31" s="42">
        <f t="shared" si="8"/>
        <v>9.7614967639596999E-4</v>
      </c>
      <c r="AE31" s="15">
        <f t="shared" si="9"/>
        <v>0.48627361452157269</v>
      </c>
      <c r="AF31" s="68">
        <f t="shared" si="10"/>
        <v>2632689.172878</v>
      </c>
      <c r="AG31" s="42">
        <f t="shared" si="11"/>
        <v>6.9837309213282412E-4</v>
      </c>
      <c r="AH31" s="46">
        <f t="shared" si="12"/>
        <v>0.5607400602374808</v>
      </c>
    </row>
    <row r="32" spans="1:34" x14ac:dyDescent="0.2">
      <c r="A32" s="6" t="s">
        <v>48</v>
      </c>
      <c r="B32" s="65">
        <v>460392811.12000006</v>
      </c>
      <c r="C32" s="66">
        <v>142539087.91</v>
      </c>
      <c r="D32" s="65">
        <v>8485228.1699999981</v>
      </c>
      <c r="E32" s="67">
        <v>1243586.1300000001</v>
      </c>
      <c r="F32" s="67">
        <f t="shared" si="0"/>
        <v>90213.131521328833</v>
      </c>
      <c r="G32" s="67">
        <f t="shared" si="13"/>
        <v>9819027.4315213282</v>
      </c>
      <c r="H32" s="15">
        <f t="shared" si="1"/>
        <v>5.5168543717361946E-4</v>
      </c>
      <c r="I32" s="76">
        <v>565424.73</v>
      </c>
      <c r="J32" s="67">
        <v>225805.91999999998</v>
      </c>
      <c r="K32" s="67">
        <f t="shared" si="2"/>
        <v>791230.64999999991</v>
      </c>
      <c r="L32" s="67">
        <v>844964.37000000011</v>
      </c>
      <c r="M32" s="67">
        <v>0</v>
      </c>
      <c r="N32" s="67">
        <v>450475.6100000001</v>
      </c>
      <c r="O32" s="67">
        <f t="shared" si="14"/>
        <v>1860864.7100000002</v>
      </c>
      <c r="P32" s="67">
        <f t="shared" si="15"/>
        <v>225805.91999999998</v>
      </c>
      <c r="Q32" s="67">
        <f t="shared" si="16"/>
        <v>2086670.6300000001</v>
      </c>
      <c r="R32" s="15">
        <f t="shared" si="3"/>
        <v>1.3852192895780391E-3</v>
      </c>
      <c r="S32" s="68">
        <v>417215.64999999997</v>
      </c>
      <c r="T32" s="67">
        <f t="shared" si="17"/>
        <v>406993.86657499999</v>
      </c>
      <c r="U32" s="67">
        <v>280371.52999999997</v>
      </c>
      <c r="V32" s="67">
        <f t="shared" si="18"/>
        <v>199007.71199399998</v>
      </c>
      <c r="W32" s="67">
        <f t="shared" si="19"/>
        <v>606001.578569</v>
      </c>
      <c r="X32" s="15">
        <f t="shared" si="4"/>
        <v>1.1196954345286275E-3</v>
      </c>
      <c r="Y32" s="65">
        <v>446500</v>
      </c>
      <c r="Z32" s="50">
        <f t="shared" si="5"/>
        <v>1.4925373134328358E-2</v>
      </c>
      <c r="AA32" s="65">
        <v>1513105.1</v>
      </c>
      <c r="AB32" s="50">
        <f t="shared" si="6"/>
        <v>8.9414987448864134E-4</v>
      </c>
      <c r="AC32" s="68">
        <f t="shared" si="7"/>
        <v>3139172.208569</v>
      </c>
      <c r="AD32" s="42">
        <f t="shared" si="8"/>
        <v>1.5110201719991535E-3</v>
      </c>
      <c r="AE32" s="15">
        <f t="shared" si="9"/>
        <v>0.36995731236405877</v>
      </c>
      <c r="AF32" s="68">
        <f t="shared" si="10"/>
        <v>4652277.3085690001</v>
      </c>
      <c r="AG32" s="42">
        <f t="shared" si="11"/>
        <v>1.234108957075605E-3</v>
      </c>
      <c r="AH32" s="46">
        <f t="shared" si="12"/>
        <v>0.47380225190471753</v>
      </c>
    </row>
    <row r="33" spans="1:34" x14ac:dyDescent="0.2">
      <c r="A33" s="6" t="s">
        <v>46</v>
      </c>
      <c r="B33" s="65">
        <v>1239307748.6000001</v>
      </c>
      <c r="C33" s="66">
        <v>256738133.46000004</v>
      </c>
      <c r="D33" s="65">
        <v>15583024.959999999</v>
      </c>
      <c r="E33" s="67">
        <v>2133705.41</v>
      </c>
      <c r="F33" s="67">
        <f t="shared" si="0"/>
        <v>154784.81315974542</v>
      </c>
      <c r="G33" s="67">
        <f t="shared" si="13"/>
        <v>17871515.183159743</v>
      </c>
      <c r="H33" s="15">
        <f t="shared" si="1"/>
        <v>1.0041172341697865E-3</v>
      </c>
      <c r="I33" s="76">
        <v>1108417.5900000001</v>
      </c>
      <c r="J33" s="67">
        <v>353217.76999999996</v>
      </c>
      <c r="K33" s="67">
        <f t="shared" si="2"/>
        <v>1461635.36</v>
      </c>
      <c r="L33" s="67">
        <v>1017790.55</v>
      </c>
      <c r="M33" s="67">
        <v>0</v>
      </c>
      <c r="N33" s="67">
        <v>342306.69999999995</v>
      </c>
      <c r="O33" s="67">
        <f t="shared" si="14"/>
        <v>2468514.84</v>
      </c>
      <c r="P33" s="67">
        <f t="shared" si="15"/>
        <v>353217.76999999996</v>
      </c>
      <c r="Q33" s="67">
        <f t="shared" si="16"/>
        <v>2821732.61</v>
      </c>
      <c r="R33" s="15">
        <f t="shared" si="3"/>
        <v>1.8731841936182262E-3</v>
      </c>
      <c r="S33" s="68">
        <v>681460.99</v>
      </c>
      <c r="T33" s="67">
        <f t="shared" si="17"/>
        <v>664765.19574500003</v>
      </c>
      <c r="U33" s="67">
        <v>299934.15000000002</v>
      </c>
      <c r="V33" s="67">
        <f t="shared" si="18"/>
        <v>212893.25967</v>
      </c>
      <c r="W33" s="67">
        <f t="shared" si="19"/>
        <v>877658.45541499997</v>
      </c>
      <c r="X33" s="15">
        <f t="shared" si="4"/>
        <v>1.6216297124574735E-3</v>
      </c>
      <c r="Y33" s="65">
        <v>446500</v>
      </c>
      <c r="Z33" s="50">
        <f t="shared" si="5"/>
        <v>1.4925373134328358E-2</v>
      </c>
      <c r="AA33" s="65">
        <v>2577207.4400000004</v>
      </c>
      <c r="AB33" s="50">
        <f t="shared" si="6"/>
        <v>1.5229673794683483E-3</v>
      </c>
      <c r="AC33" s="68">
        <f t="shared" si="7"/>
        <v>4145891.0654149996</v>
      </c>
      <c r="AD33" s="42">
        <f t="shared" si="8"/>
        <v>1.9955977609806973E-3</v>
      </c>
      <c r="AE33" s="15">
        <f t="shared" si="9"/>
        <v>0.26605175028963052</v>
      </c>
      <c r="AF33" s="68">
        <f t="shared" si="10"/>
        <v>6723098.505415</v>
      </c>
      <c r="AG33" s="42">
        <f t="shared" si="11"/>
        <v>1.7834354090526818E-3</v>
      </c>
      <c r="AH33" s="46">
        <f t="shared" si="12"/>
        <v>0.37619073909022271</v>
      </c>
    </row>
    <row r="34" spans="1:34" x14ac:dyDescent="0.2">
      <c r="A34" s="6" t="s">
        <v>29</v>
      </c>
      <c r="B34" s="65">
        <v>2795905742.9499998</v>
      </c>
      <c r="C34" s="66">
        <v>1333927228.96</v>
      </c>
      <c r="D34" s="65">
        <v>81297441.310000032</v>
      </c>
      <c r="E34" s="67">
        <v>6423213.6899999985</v>
      </c>
      <c r="F34" s="67">
        <f t="shared" si="0"/>
        <v>465957.44952990895</v>
      </c>
      <c r="G34" s="67">
        <f t="shared" si="13"/>
        <v>88186612.449529946</v>
      </c>
      <c r="H34" s="15">
        <f t="shared" si="1"/>
        <v>4.9547951853049881E-3</v>
      </c>
      <c r="I34" s="76">
        <v>7259693.2300000004</v>
      </c>
      <c r="J34" s="67">
        <v>342142.22999999986</v>
      </c>
      <c r="K34" s="67">
        <f t="shared" si="2"/>
        <v>7601835.46</v>
      </c>
      <c r="L34" s="67">
        <v>0</v>
      </c>
      <c r="M34" s="67">
        <v>0</v>
      </c>
      <c r="N34" s="67">
        <v>0</v>
      </c>
      <c r="O34" s="67">
        <f t="shared" si="14"/>
        <v>7259693.2300000004</v>
      </c>
      <c r="P34" s="67">
        <f t="shared" si="15"/>
        <v>342142.22999999986</v>
      </c>
      <c r="Q34" s="67">
        <f t="shared" si="16"/>
        <v>7601835.46</v>
      </c>
      <c r="R34" s="15">
        <f t="shared" si="3"/>
        <v>5.0464165086707268E-3</v>
      </c>
      <c r="S34" s="68">
        <v>3355657.080000001</v>
      </c>
      <c r="T34" s="67">
        <f t="shared" si="17"/>
        <v>3273443.481540001</v>
      </c>
      <c r="U34" s="67">
        <v>403941.62</v>
      </c>
      <c r="V34" s="67">
        <f t="shared" si="18"/>
        <v>286717.76187599998</v>
      </c>
      <c r="W34" s="67">
        <f t="shared" si="19"/>
        <v>3560161.2434160011</v>
      </c>
      <c r="X34" s="15">
        <f t="shared" si="4"/>
        <v>6.5780295487873454E-3</v>
      </c>
      <c r="Y34" s="65">
        <v>446500</v>
      </c>
      <c r="Z34" s="50">
        <f t="shared" si="5"/>
        <v>1.4925373134328358E-2</v>
      </c>
      <c r="AA34" s="65">
        <v>7612722.8299999991</v>
      </c>
      <c r="AB34" s="50">
        <f t="shared" si="6"/>
        <v>4.4986400237242699E-3</v>
      </c>
      <c r="AC34" s="68">
        <f t="shared" si="7"/>
        <v>11608496.703416001</v>
      </c>
      <c r="AD34" s="42">
        <f t="shared" si="8"/>
        <v>5.5876745587790533E-3</v>
      </c>
      <c r="AE34" s="15">
        <f t="shared" si="9"/>
        <v>0.14279043124064586</v>
      </c>
      <c r="AF34" s="68">
        <f t="shared" si="10"/>
        <v>19221219.533415999</v>
      </c>
      <c r="AG34" s="42">
        <f t="shared" si="11"/>
        <v>5.0988102425480013E-3</v>
      </c>
      <c r="AH34" s="46">
        <f t="shared" si="12"/>
        <v>0.21796074256074288</v>
      </c>
    </row>
    <row r="35" spans="1:34" x14ac:dyDescent="0.2">
      <c r="A35" s="6" t="s">
        <v>35</v>
      </c>
      <c r="B35" s="65">
        <v>1890500631.1099997</v>
      </c>
      <c r="C35" s="66">
        <v>847809061.93999994</v>
      </c>
      <c r="D35" s="65">
        <v>51180462.039999992</v>
      </c>
      <c r="E35" s="67">
        <v>7477068.6299999999</v>
      </c>
      <c r="F35" s="67">
        <f t="shared" si="0"/>
        <v>542406.96276677831</v>
      </c>
      <c r="G35" s="67">
        <f t="shared" si="13"/>
        <v>59199937.632766776</v>
      </c>
      <c r="H35" s="15">
        <f t="shared" si="1"/>
        <v>3.3261688798972783E-3</v>
      </c>
      <c r="I35" s="76">
        <v>3825867.1399999997</v>
      </c>
      <c r="J35" s="67">
        <v>861632.69000000006</v>
      </c>
      <c r="K35" s="67">
        <f t="shared" si="2"/>
        <v>4687499.83</v>
      </c>
      <c r="L35" s="67">
        <v>0</v>
      </c>
      <c r="M35" s="67">
        <v>0</v>
      </c>
      <c r="N35" s="67">
        <v>373904.23000000004</v>
      </c>
      <c r="O35" s="67">
        <f t="shared" si="14"/>
        <v>4199771.37</v>
      </c>
      <c r="P35" s="67">
        <f t="shared" si="15"/>
        <v>861632.69000000006</v>
      </c>
      <c r="Q35" s="67">
        <f t="shared" si="16"/>
        <v>5061404.0600000005</v>
      </c>
      <c r="R35" s="15">
        <f t="shared" si="3"/>
        <v>3.3599718304659341E-3</v>
      </c>
      <c r="S35" s="68">
        <v>1865257.7799999998</v>
      </c>
      <c r="T35" s="67">
        <f t="shared" si="17"/>
        <v>1819558.9643899999</v>
      </c>
      <c r="U35" s="67">
        <v>673949.18999999971</v>
      </c>
      <c r="V35" s="67">
        <f t="shared" si="18"/>
        <v>478369.13506199978</v>
      </c>
      <c r="W35" s="67">
        <f t="shared" si="19"/>
        <v>2297928.0994519996</v>
      </c>
      <c r="X35" s="15">
        <f t="shared" si="4"/>
        <v>4.2458298671551858E-3</v>
      </c>
      <c r="Y35" s="65">
        <v>446500</v>
      </c>
      <c r="Z35" s="50">
        <f t="shared" si="5"/>
        <v>1.4925373134328358E-2</v>
      </c>
      <c r="AA35" s="65">
        <v>8646089.8300000019</v>
      </c>
      <c r="AB35" s="50">
        <f t="shared" si="6"/>
        <v>5.109294877343299E-3</v>
      </c>
      <c r="AC35" s="68">
        <f t="shared" si="7"/>
        <v>7805832.1594520006</v>
      </c>
      <c r="AD35" s="42">
        <f t="shared" si="8"/>
        <v>3.757286656646455E-3</v>
      </c>
      <c r="AE35" s="15">
        <f t="shared" si="9"/>
        <v>0.15251585953544866</v>
      </c>
      <c r="AF35" s="68">
        <f t="shared" si="10"/>
        <v>16451921.989452003</v>
      </c>
      <c r="AG35" s="42">
        <f t="shared" si="11"/>
        <v>4.364199066744151E-3</v>
      </c>
      <c r="AH35" s="46">
        <f t="shared" si="12"/>
        <v>0.27790438043208293</v>
      </c>
    </row>
    <row r="36" spans="1:34" x14ac:dyDescent="0.2">
      <c r="A36" s="6" t="s">
        <v>10</v>
      </c>
      <c r="B36" s="65">
        <v>55947482410.480003</v>
      </c>
      <c r="C36" s="66">
        <v>18730240924.91</v>
      </c>
      <c r="D36" s="65">
        <v>1128618973.6399999</v>
      </c>
      <c r="E36" s="67">
        <v>161120794.72999999</v>
      </c>
      <c r="F36" s="67">
        <f t="shared" si="0"/>
        <v>11688142.136000274</v>
      </c>
      <c r="G36" s="67">
        <f t="shared" si="13"/>
        <v>1301427910.506</v>
      </c>
      <c r="H36" s="15">
        <f t="shared" si="1"/>
        <v>7.3121175265543722E-2</v>
      </c>
      <c r="I36" s="76">
        <v>75491927.730000004</v>
      </c>
      <c r="J36" s="67">
        <v>28089473.84</v>
      </c>
      <c r="K36" s="67">
        <f t="shared" si="2"/>
        <v>103581401.57000001</v>
      </c>
      <c r="L36" s="67">
        <v>0</v>
      </c>
      <c r="M36" s="67">
        <v>0</v>
      </c>
      <c r="N36" s="67">
        <v>0</v>
      </c>
      <c r="O36" s="67">
        <f t="shared" si="14"/>
        <v>75491927.730000004</v>
      </c>
      <c r="P36" s="67">
        <f t="shared" si="15"/>
        <v>28089473.84</v>
      </c>
      <c r="Q36" s="67">
        <f t="shared" si="16"/>
        <v>103581401.57000001</v>
      </c>
      <c r="R36" s="15">
        <f t="shared" si="3"/>
        <v>6.8761669155372643E-2</v>
      </c>
      <c r="S36" s="68">
        <v>24210773.569999993</v>
      </c>
      <c r="T36" s="67">
        <f t="shared" si="17"/>
        <v>23617609.617534995</v>
      </c>
      <c r="U36" s="67">
        <v>12377720.110000001</v>
      </c>
      <c r="V36" s="67">
        <f t="shared" si="18"/>
        <v>8785705.7340780012</v>
      </c>
      <c r="W36" s="67">
        <f t="shared" si="19"/>
        <v>32403315.351612996</v>
      </c>
      <c r="X36" s="15">
        <f t="shared" si="4"/>
        <v>5.9870874179020594E-2</v>
      </c>
      <c r="Y36" s="65">
        <v>446500</v>
      </c>
      <c r="Z36" s="50">
        <f t="shared" si="5"/>
        <v>1.4925373134328358E-2</v>
      </c>
      <c r="AA36" s="65">
        <v>177112152.55000001</v>
      </c>
      <c r="AB36" s="50">
        <f t="shared" si="6"/>
        <v>0.10466213415908492</v>
      </c>
      <c r="AC36" s="68">
        <f t="shared" si="7"/>
        <v>136431216.92161301</v>
      </c>
      <c r="AD36" s="42">
        <f t="shared" si="8"/>
        <v>6.5670280941013959E-2</v>
      </c>
      <c r="AE36" s="15">
        <f t="shared" si="9"/>
        <v>0.12088332741881674</v>
      </c>
      <c r="AF36" s="68">
        <f t="shared" si="10"/>
        <v>313543369.47161305</v>
      </c>
      <c r="AG36" s="42">
        <f t="shared" si="11"/>
        <v>8.3173606178606085E-2</v>
      </c>
      <c r="AH36" s="46">
        <f t="shared" si="12"/>
        <v>0.24092257968380762</v>
      </c>
    </row>
    <row r="37" spans="1:34" x14ac:dyDescent="0.2">
      <c r="A37" s="6" t="s">
        <v>53</v>
      </c>
      <c r="B37" s="65">
        <v>179066550.53999999</v>
      </c>
      <c r="C37" s="66">
        <v>61079411.420000002</v>
      </c>
      <c r="D37" s="65">
        <v>4250330.43</v>
      </c>
      <c r="E37" s="67">
        <v>644109.85</v>
      </c>
      <c r="F37" s="67">
        <f t="shared" si="0"/>
        <v>46725.486245358326</v>
      </c>
      <c r="G37" s="67">
        <f t="shared" si="13"/>
        <v>4941165.7662453577</v>
      </c>
      <c r="H37" s="15">
        <f t="shared" si="1"/>
        <v>2.7762109994187474E-4</v>
      </c>
      <c r="I37" s="76">
        <v>323355.86</v>
      </c>
      <c r="J37" s="67">
        <v>78568.78</v>
      </c>
      <c r="K37" s="67">
        <f t="shared" si="2"/>
        <v>401924.64</v>
      </c>
      <c r="L37" s="67">
        <v>655660.31999999995</v>
      </c>
      <c r="M37" s="67">
        <v>16551.779999999995</v>
      </c>
      <c r="N37" s="67">
        <v>895263.65</v>
      </c>
      <c r="O37" s="67">
        <f t="shared" si="14"/>
        <v>1890831.6099999999</v>
      </c>
      <c r="P37" s="67">
        <f t="shared" si="15"/>
        <v>78568.78</v>
      </c>
      <c r="Q37" s="67">
        <f t="shared" si="16"/>
        <v>1969400.39</v>
      </c>
      <c r="R37" s="15">
        <f t="shared" si="3"/>
        <v>1.3073703966066331E-3</v>
      </c>
      <c r="S37" s="68">
        <v>303132.94000000006</v>
      </c>
      <c r="T37" s="67">
        <f t="shared" si="17"/>
        <v>295706.18297000008</v>
      </c>
      <c r="U37" s="67">
        <v>155622.6</v>
      </c>
      <c r="V37" s="67">
        <f t="shared" si="18"/>
        <v>110460.92148</v>
      </c>
      <c r="W37" s="67">
        <f t="shared" si="19"/>
        <v>406167.1044500001</v>
      </c>
      <c r="X37" s="15">
        <f t="shared" si="4"/>
        <v>7.504657885253267E-4</v>
      </c>
      <c r="Y37" s="65">
        <v>446500</v>
      </c>
      <c r="Z37" s="50">
        <f t="shared" si="5"/>
        <v>1.4925373134328358E-2</v>
      </c>
      <c r="AA37" s="65">
        <v>844798.86999999988</v>
      </c>
      <c r="AB37" s="50">
        <f t="shared" si="6"/>
        <v>4.992229578623758E-4</v>
      </c>
      <c r="AC37" s="68">
        <f t="shared" si="7"/>
        <v>2822067.4944500001</v>
      </c>
      <c r="AD37" s="42">
        <f t="shared" si="8"/>
        <v>1.358383875601685E-3</v>
      </c>
      <c r="AE37" s="15">
        <f t="shared" si="9"/>
        <v>0.66396425899762346</v>
      </c>
      <c r="AF37" s="68">
        <f t="shared" si="10"/>
        <v>3666866.3644500002</v>
      </c>
      <c r="AG37" s="42">
        <f t="shared" si="11"/>
        <v>9.7270913245688518E-4</v>
      </c>
      <c r="AH37" s="46">
        <f t="shared" si="12"/>
        <v>0.74210551475514264</v>
      </c>
    </row>
    <row r="38" spans="1:34" x14ac:dyDescent="0.2">
      <c r="A38" s="6" t="s">
        <v>33</v>
      </c>
      <c r="B38" s="65">
        <v>3361230851.5799999</v>
      </c>
      <c r="C38" s="66">
        <v>1742598597.4799998</v>
      </c>
      <c r="D38" s="65">
        <v>108615115.64000002</v>
      </c>
      <c r="E38" s="67">
        <v>15820882.240000002</v>
      </c>
      <c r="F38" s="67">
        <f t="shared" si="0"/>
        <v>1147689.9716633023</v>
      </c>
      <c r="G38" s="67">
        <f t="shared" si="13"/>
        <v>125583687.85166332</v>
      </c>
      <c r="H38" s="15">
        <f t="shared" si="1"/>
        <v>7.0559627435103113E-3</v>
      </c>
      <c r="I38" s="76">
        <v>7026218.9300000006</v>
      </c>
      <c r="J38" s="67">
        <v>2822959.85</v>
      </c>
      <c r="K38" s="67">
        <f t="shared" si="2"/>
        <v>9849178.7800000012</v>
      </c>
      <c r="L38" s="67">
        <v>0</v>
      </c>
      <c r="M38" s="67">
        <v>0</v>
      </c>
      <c r="N38" s="67">
        <v>0</v>
      </c>
      <c r="O38" s="67">
        <f t="shared" si="14"/>
        <v>7026218.9300000006</v>
      </c>
      <c r="P38" s="67">
        <f t="shared" si="15"/>
        <v>2822959.85</v>
      </c>
      <c r="Q38" s="67">
        <f t="shared" si="16"/>
        <v>9849178.7800000012</v>
      </c>
      <c r="R38" s="15">
        <f t="shared" si="3"/>
        <v>6.5382970538856435E-3</v>
      </c>
      <c r="S38" s="68">
        <v>2653200.8199999998</v>
      </c>
      <c r="T38" s="67">
        <f t="shared" si="17"/>
        <v>2588197.3999100002</v>
      </c>
      <c r="U38" s="67">
        <v>1314408.17</v>
      </c>
      <c r="V38" s="67">
        <f t="shared" si="18"/>
        <v>932966.91906599991</v>
      </c>
      <c r="W38" s="67">
        <f t="shared" si="19"/>
        <v>3521164.318976</v>
      </c>
      <c r="X38" s="15">
        <f t="shared" si="4"/>
        <v>6.5059758119650158E-3</v>
      </c>
      <c r="Y38" s="65">
        <v>446500</v>
      </c>
      <c r="Z38" s="50">
        <f t="shared" si="5"/>
        <v>1.4925373134328358E-2</v>
      </c>
      <c r="AA38" s="65">
        <v>17659070.16</v>
      </c>
      <c r="AB38" s="50">
        <f t="shared" si="6"/>
        <v>1.0435398946940375E-2</v>
      </c>
      <c r="AC38" s="68">
        <f t="shared" si="7"/>
        <v>13816843.098976001</v>
      </c>
      <c r="AD38" s="42">
        <f t="shared" si="8"/>
        <v>6.6506477659653822E-3</v>
      </c>
      <c r="AE38" s="15">
        <f t="shared" si="9"/>
        <v>0.12720921040834973</v>
      </c>
      <c r="AF38" s="68">
        <f t="shared" si="10"/>
        <v>31475913.258976001</v>
      </c>
      <c r="AG38" s="42">
        <f t="shared" si="11"/>
        <v>8.3496111492514132E-3</v>
      </c>
      <c r="AH38" s="46">
        <f t="shared" si="12"/>
        <v>0.25063695610017961</v>
      </c>
    </row>
    <row r="39" spans="1:34" x14ac:dyDescent="0.2">
      <c r="A39" s="6" t="s">
        <v>40</v>
      </c>
      <c r="B39" s="65">
        <v>1015980758.7899998</v>
      </c>
      <c r="C39" s="66">
        <v>387473797.62000006</v>
      </c>
      <c r="D39" s="65">
        <v>24154168.889999997</v>
      </c>
      <c r="E39" s="67">
        <v>5087994.2300000004</v>
      </c>
      <c r="F39" s="67">
        <f t="shared" si="0"/>
        <v>369096.98619005369</v>
      </c>
      <c r="G39" s="67">
        <f t="shared" si="13"/>
        <v>29611260.106190052</v>
      </c>
      <c r="H39" s="15">
        <f t="shared" si="1"/>
        <v>1.6637188449542964E-3</v>
      </c>
      <c r="I39" s="76">
        <v>1593154.4199999997</v>
      </c>
      <c r="J39" s="67">
        <v>613912.06000000006</v>
      </c>
      <c r="K39" s="67">
        <f t="shared" si="2"/>
        <v>2207066.4799999995</v>
      </c>
      <c r="L39" s="67">
        <v>828165.79999999993</v>
      </c>
      <c r="M39" s="67">
        <v>78918.39</v>
      </c>
      <c r="N39" s="67">
        <v>638391.43999999994</v>
      </c>
      <c r="O39" s="67">
        <f t="shared" si="14"/>
        <v>3138630.05</v>
      </c>
      <c r="P39" s="67">
        <f t="shared" si="15"/>
        <v>613912.06000000006</v>
      </c>
      <c r="Q39" s="67">
        <f t="shared" si="16"/>
        <v>3752542.11</v>
      </c>
      <c r="R39" s="15">
        <f t="shared" si="3"/>
        <v>2.4910944933009748E-3</v>
      </c>
      <c r="S39" s="68">
        <v>787057.7200000002</v>
      </c>
      <c r="T39" s="67">
        <f t="shared" si="17"/>
        <v>767774.8058600002</v>
      </c>
      <c r="U39" s="67">
        <v>649787.67999999993</v>
      </c>
      <c r="V39" s="67">
        <f t="shared" si="18"/>
        <v>461219.29526399996</v>
      </c>
      <c r="W39" s="67">
        <f t="shared" si="19"/>
        <v>1228994.1011240003</v>
      </c>
      <c r="X39" s="15">
        <f t="shared" si="4"/>
        <v>2.2707846526417476E-3</v>
      </c>
      <c r="Y39" s="65">
        <v>446500</v>
      </c>
      <c r="Z39" s="50">
        <f t="shared" si="5"/>
        <v>1.4925373134328358E-2</v>
      </c>
      <c r="AA39" s="65">
        <v>5806581.1600000001</v>
      </c>
      <c r="AB39" s="50">
        <f t="shared" si="6"/>
        <v>3.4313239810123629E-3</v>
      </c>
      <c r="AC39" s="68">
        <f t="shared" si="7"/>
        <v>5428036.2111240001</v>
      </c>
      <c r="AD39" s="42">
        <f t="shared" si="8"/>
        <v>2.612750006820768E-3</v>
      </c>
      <c r="AE39" s="15">
        <f t="shared" si="9"/>
        <v>0.22472461113622696</v>
      </c>
      <c r="AF39" s="68">
        <f t="shared" si="10"/>
        <v>11234617.371123999</v>
      </c>
      <c r="AG39" s="42">
        <f t="shared" si="11"/>
        <v>2.9802053934927597E-3</v>
      </c>
      <c r="AH39" s="46">
        <f t="shared" si="12"/>
        <v>0.37940355563509004</v>
      </c>
    </row>
    <row r="40" spans="1:34" x14ac:dyDescent="0.2">
      <c r="A40" s="6" t="s">
        <v>55</v>
      </c>
      <c r="B40" s="65">
        <v>145369625.14000002</v>
      </c>
      <c r="C40" s="66">
        <v>43317175.239999995</v>
      </c>
      <c r="D40" s="65">
        <v>8375708.2199999997</v>
      </c>
      <c r="E40" s="67">
        <v>572783.04</v>
      </c>
      <c r="F40" s="67">
        <f t="shared" si="0"/>
        <v>41551.244802566718</v>
      </c>
      <c r="G40" s="67">
        <f t="shared" si="13"/>
        <v>8990042.504802566</v>
      </c>
      <c r="H40" s="15">
        <f t="shared" si="1"/>
        <v>5.0510863362594641E-4</v>
      </c>
      <c r="I40" s="76">
        <v>635038.70000000007</v>
      </c>
      <c r="J40" s="67">
        <v>125555.60999999999</v>
      </c>
      <c r="K40" s="67">
        <f t="shared" si="2"/>
        <v>760594.31</v>
      </c>
      <c r="L40" s="67">
        <v>100634.40000000001</v>
      </c>
      <c r="M40" s="67">
        <v>12668.440000000002</v>
      </c>
      <c r="N40" s="67">
        <v>701602.33000000007</v>
      </c>
      <c r="O40" s="67">
        <f t="shared" si="14"/>
        <v>1449943.87</v>
      </c>
      <c r="P40" s="67">
        <f t="shared" si="15"/>
        <v>125555.60999999999</v>
      </c>
      <c r="Q40" s="67">
        <f t="shared" si="16"/>
        <v>1575499.48</v>
      </c>
      <c r="R40" s="15">
        <f t="shared" si="3"/>
        <v>1.0458824881319051E-3</v>
      </c>
      <c r="S40" s="68">
        <v>267175.81</v>
      </c>
      <c r="T40" s="67">
        <f t="shared" si="17"/>
        <v>260630.00265500002</v>
      </c>
      <c r="U40" s="67">
        <v>100422.32999999997</v>
      </c>
      <c r="V40" s="67">
        <f t="shared" si="18"/>
        <v>71279.769833999977</v>
      </c>
      <c r="W40" s="67">
        <f t="shared" si="19"/>
        <v>331909.772489</v>
      </c>
      <c r="X40" s="15">
        <f t="shared" si="4"/>
        <v>6.1326219282950871E-4</v>
      </c>
      <c r="Y40" s="65">
        <v>446500</v>
      </c>
      <c r="Z40" s="50">
        <f t="shared" si="5"/>
        <v>1.4925373134328358E-2</v>
      </c>
      <c r="AA40" s="65">
        <v>730254.86</v>
      </c>
      <c r="AB40" s="50">
        <f t="shared" si="6"/>
        <v>4.3153465771394225E-4</v>
      </c>
      <c r="AC40" s="68">
        <f t="shared" si="7"/>
        <v>2353909.2524890001</v>
      </c>
      <c r="AD40" s="42">
        <f t="shared" si="8"/>
        <v>1.1330389437882117E-3</v>
      </c>
      <c r="AE40" s="15">
        <f t="shared" si="9"/>
        <v>0.28104002559069569</v>
      </c>
      <c r="AF40" s="68">
        <f t="shared" si="10"/>
        <v>3084164.112489</v>
      </c>
      <c r="AG40" s="42">
        <f t="shared" si="11"/>
        <v>8.1813578681202059E-4</v>
      </c>
      <c r="AH40" s="46">
        <f t="shared" si="12"/>
        <v>0.34306446391565004</v>
      </c>
    </row>
    <row r="41" spans="1:34" x14ac:dyDescent="0.2">
      <c r="A41" s="6" t="s">
        <v>64</v>
      </c>
      <c r="B41" s="65">
        <v>88994883.63000001</v>
      </c>
      <c r="C41" s="66">
        <v>19111073.180000003</v>
      </c>
      <c r="D41" s="65">
        <v>1327126.6499999999</v>
      </c>
      <c r="E41" s="67">
        <v>202206.63</v>
      </c>
      <c r="F41" s="67">
        <f t="shared" ref="F41:F72" si="20">(E41/E$76)*F$76</f>
        <v>14668.620746578024</v>
      </c>
      <c r="G41" s="67">
        <f t="shared" si="13"/>
        <v>1544001.9007465779</v>
      </c>
      <c r="H41" s="15">
        <f t="shared" ref="H41:H72" si="21">(G41/G$76)</f>
        <v>8.6750278431425005E-5</v>
      </c>
      <c r="I41" s="76">
        <v>110435.76999999999</v>
      </c>
      <c r="J41" s="67">
        <v>17668.41</v>
      </c>
      <c r="K41" s="67">
        <f t="shared" ref="K41:K72" si="22">SUM(I41:J41)</f>
        <v>128104.18</v>
      </c>
      <c r="L41" s="67">
        <v>242385.46000000002</v>
      </c>
      <c r="M41" s="67">
        <v>17018.579999999998</v>
      </c>
      <c r="N41" s="67">
        <v>724110.30999999994</v>
      </c>
      <c r="O41" s="67">
        <f t="shared" si="14"/>
        <v>1093950.1199999999</v>
      </c>
      <c r="P41" s="67">
        <f t="shared" si="15"/>
        <v>17668.41</v>
      </c>
      <c r="Q41" s="67">
        <f t="shared" si="16"/>
        <v>1111618.5299999998</v>
      </c>
      <c r="R41" s="15">
        <f t="shared" ref="R41:R72" si="23">(Q41/Q$76)</f>
        <v>7.3793890050025948E-4</v>
      </c>
      <c r="S41" s="68">
        <v>113090.80999999998</v>
      </c>
      <c r="T41" s="67">
        <f t="shared" si="17"/>
        <v>110320.08515499999</v>
      </c>
      <c r="U41" s="67">
        <v>38645.199999999997</v>
      </c>
      <c r="V41" s="67">
        <f t="shared" si="18"/>
        <v>27430.362959999999</v>
      </c>
      <c r="W41" s="67">
        <f t="shared" si="19"/>
        <v>137750.44811499998</v>
      </c>
      <c r="X41" s="15">
        <f t="shared" ref="X41:X72" si="24">(W41/W$76)</f>
        <v>2.5451839287754643E-4</v>
      </c>
      <c r="Y41" s="65">
        <v>446500</v>
      </c>
      <c r="Z41" s="50">
        <f t="shared" ref="Z41:Z72" si="25">(Y41/Y$76)</f>
        <v>1.4925373134328358E-2</v>
      </c>
      <c r="AA41" s="65">
        <v>267564.96999999997</v>
      </c>
      <c r="AB41" s="50">
        <f t="shared" ref="AB41:AB72" si="26">(AA41/AA$76)</f>
        <v>1.5811405588617543E-4</v>
      </c>
      <c r="AC41" s="68">
        <f t="shared" ref="AC41:AC76" si="27">(Q41+W41+Y41)</f>
        <v>1695868.9781149998</v>
      </c>
      <c r="AD41" s="42">
        <f t="shared" ref="AD41:AD72" si="28">(AC41/AC$76)</f>
        <v>8.1629552784792095E-4</v>
      </c>
      <c r="AE41" s="15">
        <f t="shared" ref="AE41:AE76" si="29">(AC41/D41)</f>
        <v>1.2778501419702482</v>
      </c>
      <c r="AF41" s="68">
        <f t="shared" ref="AF41:AF76" si="30">(Q41+W41+Y41+AA41)</f>
        <v>1963433.9481149998</v>
      </c>
      <c r="AG41" s="42">
        <f t="shared" ref="AG41:AG72" si="31">(AF41/AF$76)</f>
        <v>5.2083985138460316E-4</v>
      </c>
      <c r="AH41" s="46">
        <f t="shared" ref="AH41:AH76" si="32">(AF41/G41)</f>
        <v>1.2716525460011494</v>
      </c>
    </row>
    <row r="42" spans="1:34" x14ac:dyDescent="0.2">
      <c r="A42" s="6" t="s">
        <v>23</v>
      </c>
      <c r="B42" s="65">
        <v>5924357446.6800003</v>
      </c>
      <c r="C42" s="66">
        <v>3066751288.9400005</v>
      </c>
      <c r="D42" s="65">
        <v>186531468.70000002</v>
      </c>
      <c r="E42" s="67">
        <v>26517949.780000001</v>
      </c>
      <c r="F42" s="67">
        <f t="shared" si="20"/>
        <v>1923684.4424914366</v>
      </c>
      <c r="G42" s="67">
        <f t="shared" si="13"/>
        <v>214973102.92249146</v>
      </c>
      <c r="H42" s="15">
        <f t="shared" si="21"/>
        <v>1.207833780824758E-2</v>
      </c>
      <c r="I42" s="76">
        <v>11195025.900000002</v>
      </c>
      <c r="J42" s="67">
        <v>6051670.7700000005</v>
      </c>
      <c r="K42" s="67">
        <f t="shared" si="22"/>
        <v>17246696.670000002</v>
      </c>
      <c r="L42" s="67">
        <v>0</v>
      </c>
      <c r="M42" s="67">
        <v>0</v>
      </c>
      <c r="N42" s="67">
        <v>0</v>
      </c>
      <c r="O42" s="67">
        <f t="shared" si="14"/>
        <v>11195025.900000002</v>
      </c>
      <c r="P42" s="67">
        <f t="shared" si="15"/>
        <v>6051670.7700000005</v>
      </c>
      <c r="Q42" s="67">
        <f t="shared" si="16"/>
        <v>17246696.670000002</v>
      </c>
      <c r="R42" s="15">
        <f t="shared" si="23"/>
        <v>1.1449079009074535E-2</v>
      </c>
      <c r="S42" s="68">
        <v>4837508.6199999992</v>
      </c>
      <c r="T42" s="67">
        <f t="shared" si="17"/>
        <v>4718989.658809999</v>
      </c>
      <c r="U42" s="67">
        <v>2827553.4499999993</v>
      </c>
      <c r="V42" s="67">
        <f t="shared" si="18"/>
        <v>2006997.4388099995</v>
      </c>
      <c r="W42" s="67">
        <f t="shared" si="19"/>
        <v>6725987.0976199983</v>
      </c>
      <c r="X42" s="15">
        <f t="shared" si="24"/>
        <v>1.2427454502160297E-2</v>
      </c>
      <c r="Y42" s="65">
        <v>446500</v>
      </c>
      <c r="Z42" s="50">
        <f t="shared" si="25"/>
        <v>1.4925373134328358E-2</v>
      </c>
      <c r="AA42" s="65">
        <v>30382924.990000002</v>
      </c>
      <c r="AB42" s="50">
        <f t="shared" si="26"/>
        <v>1.7954396271882441E-2</v>
      </c>
      <c r="AC42" s="68">
        <f t="shared" si="27"/>
        <v>24419183.767620001</v>
      </c>
      <c r="AD42" s="42">
        <f t="shared" si="28"/>
        <v>1.1754015646515967E-2</v>
      </c>
      <c r="AE42" s="15">
        <f t="shared" si="29"/>
        <v>0.13091187207073118</v>
      </c>
      <c r="AF42" s="68">
        <f t="shared" si="30"/>
        <v>54802108.757620007</v>
      </c>
      <c r="AG42" s="42">
        <f t="shared" si="31"/>
        <v>1.4537347797355021E-2</v>
      </c>
      <c r="AH42" s="46">
        <f t="shared" si="32"/>
        <v>0.25492542096012311</v>
      </c>
    </row>
    <row r="43" spans="1:34" x14ac:dyDescent="0.2">
      <c r="A43" s="6" t="s">
        <v>2</v>
      </c>
      <c r="B43" s="65">
        <v>16340290899.189999</v>
      </c>
      <c r="C43" s="66">
        <v>9387231835.6999989</v>
      </c>
      <c r="D43" s="65">
        <v>570246421.08000004</v>
      </c>
      <c r="E43" s="67">
        <v>1889650.7200000002</v>
      </c>
      <c r="F43" s="67">
        <f t="shared" si="20"/>
        <v>137080.41994062264</v>
      </c>
      <c r="G43" s="67">
        <f t="shared" si="13"/>
        <v>572273152.21994066</v>
      </c>
      <c r="H43" s="15">
        <f t="shared" si="21"/>
        <v>3.2153364105254101E-2</v>
      </c>
      <c r="I43" s="76">
        <v>32962717.25</v>
      </c>
      <c r="J43" s="67">
        <v>18530527.030000001</v>
      </c>
      <c r="K43" s="67">
        <f t="shared" si="22"/>
        <v>51493244.280000001</v>
      </c>
      <c r="L43" s="67">
        <v>0</v>
      </c>
      <c r="M43" s="67">
        <v>0</v>
      </c>
      <c r="N43" s="67">
        <v>0</v>
      </c>
      <c r="O43" s="67">
        <f t="shared" si="14"/>
        <v>32962717.25</v>
      </c>
      <c r="P43" s="67">
        <f t="shared" si="15"/>
        <v>18530527.030000001</v>
      </c>
      <c r="Q43" s="67">
        <f t="shared" si="16"/>
        <v>51493244.280000001</v>
      </c>
      <c r="R43" s="15">
        <f t="shared" si="23"/>
        <v>3.4183370501366585E-2</v>
      </c>
      <c r="S43" s="68">
        <v>11299593.389999997</v>
      </c>
      <c r="T43" s="67">
        <f t="shared" si="17"/>
        <v>11022753.351944998</v>
      </c>
      <c r="U43" s="67">
        <v>6762577.9299999997</v>
      </c>
      <c r="V43" s="67">
        <f t="shared" si="18"/>
        <v>4800077.8147139996</v>
      </c>
      <c r="W43" s="67">
        <f t="shared" si="19"/>
        <v>15822831.166658998</v>
      </c>
      <c r="X43" s="15">
        <f t="shared" si="24"/>
        <v>2.9235487901634414E-2</v>
      </c>
      <c r="Y43" s="65">
        <v>446500</v>
      </c>
      <c r="Z43" s="50">
        <f t="shared" si="25"/>
        <v>1.4925373134328358E-2</v>
      </c>
      <c r="AA43" s="65">
        <v>0</v>
      </c>
      <c r="AB43" s="50">
        <f t="shared" si="26"/>
        <v>0</v>
      </c>
      <c r="AC43" s="68">
        <f t="shared" si="27"/>
        <v>67762575.446658999</v>
      </c>
      <c r="AD43" s="42">
        <f t="shared" si="28"/>
        <v>3.2617075968951491E-2</v>
      </c>
      <c r="AE43" s="15">
        <f t="shared" si="29"/>
        <v>0.11883033885302118</v>
      </c>
      <c r="AF43" s="68">
        <f t="shared" si="30"/>
        <v>67762575.446658999</v>
      </c>
      <c r="AG43" s="42">
        <f t="shared" si="31"/>
        <v>1.7975369000296348E-2</v>
      </c>
      <c r="AH43" s="46">
        <f t="shared" si="32"/>
        <v>0.11840949585664982</v>
      </c>
    </row>
    <row r="44" spans="1:34" x14ac:dyDescent="0.2">
      <c r="A44" s="6" t="s">
        <v>21</v>
      </c>
      <c r="B44" s="65">
        <v>6522224762.4100008</v>
      </c>
      <c r="C44" s="66">
        <v>3368572650.9200001</v>
      </c>
      <c r="D44" s="65">
        <v>207408209.13000003</v>
      </c>
      <c r="E44" s="67">
        <v>45562291.559999987</v>
      </c>
      <c r="F44" s="67">
        <f t="shared" si="20"/>
        <v>3305212.9657600876</v>
      </c>
      <c r="G44" s="67">
        <f t="shared" si="13"/>
        <v>256275713.65576008</v>
      </c>
      <c r="H44" s="15">
        <f t="shared" si="21"/>
        <v>1.4398939213804987E-2</v>
      </c>
      <c r="I44" s="76">
        <v>10470996.420000002</v>
      </c>
      <c r="J44" s="67">
        <v>8625552.9999999981</v>
      </c>
      <c r="K44" s="67">
        <f t="shared" si="22"/>
        <v>19096549.420000002</v>
      </c>
      <c r="L44" s="67">
        <v>0</v>
      </c>
      <c r="M44" s="67">
        <v>0</v>
      </c>
      <c r="N44" s="67">
        <v>0</v>
      </c>
      <c r="O44" s="67">
        <f t="shared" si="14"/>
        <v>10470996.420000002</v>
      </c>
      <c r="P44" s="67">
        <f t="shared" si="15"/>
        <v>8625552.9999999981</v>
      </c>
      <c r="Q44" s="67">
        <f t="shared" si="16"/>
        <v>19096549.420000002</v>
      </c>
      <c r="R44" s="15">
        <f t="shared" si="23"/>
        <v>1.2677088679282517E-2</v>
      </c>
      <c r="S44" s="68">
        <v>4225480.4600000009</v>
      </c>
      <c r="T44" s="67">
        <f t="shared" si="17"/>
        <v>4121956.188730001</v>
      </c>
      <c r="U44" s="67">
        <v>4496719.3900000006</v>
      </c>
      <c r="V44" s="67">
        <f t="shared" si="18"/>
        <v>3191771.4230220006</v>
      </c>
      <c r="W44" s="67">
        <f t="shared" si="19"/>
        <v>7313727.6117520016</v>
      </c>
      <c r="X44" s="15">
        <f t="shared" si="24"/>
        <v>1.3513409380223674E-2</v>
      </c>
      <c r="Y44" s="65">
        <v>446500</v>
      </c>
      <c r="Z44" s="50">
        <f t="shared" si="25"/>
        <v>1.4925373134328358E-2</v>
      </c>
      <c r="AA44" s="65">
        <v>50688380.079999998</v>
      </c>
      <c r="AB44" s="50">
        <f t="shared" si="26"/>
        <v>2.9953642140631571E-2</v>
      </c>
      <c r="AC44" s="68">
        <f t="shared" si="27"/>
        <v>26856777.031752005</v>
      </c>
      <c r="AD44" s="42">
        <f t="shared" si="28"/>
        <v>1.292733534626947E-2</v>
      </c>
      <c r="AE44" s="15">
        <f t="shared" si="29"/>
        <v>0.12948753159002796</v>
      </c>
      <c r="AF44" s="68">
        <f t="shared" si="30"/>
        <v>77545157.111752003</v>
      </c>
      <c r="AG44" s="42">
        <f t="shared" si="31"/>
        <v>2.0570393083228399E-2</v>
      </c>
      <c r="AH44" s="46">
        <f t="shared" si="32"/>
        <v>0.30258488409055334</v>
      </c>
    </row>
    <row r="45" spans="1:34" x14ac:dyDescent="0.2">
      <c r="A45" s="6" t="s">
        <v>45</v>
      </c>
      <c r="B45" s="65">
        <v>695485448.33000004</v>
      </c>
      <c r="C45" s="66">
        <v>270275479.31000006</v>
      </c>
      <c r="D45" s="65">
        <v>16623424.52</v>
      </c>
      <c r="E45" s="67">
        <v>2469840.62</v>
      </c>
      <c r="F45" s="67">
        <f t="shared" si="20"/>
        <v>179168.97858034197</v>
      </c>
      <c r="G45" s="67">
        <f t="shared" si="13"/>
        <v>19272434.118580341</v>
      </c>
      <c r="H45" s="15">
        <f t="shared" si="21"/>
        <v>1.0828283469273736E-3</v>
      </c>
      <c r="I45" s="76">
        <v>1210665.95</v>
      </c>
      <c r="J45" s="67">
        <v>326135.55</v>
      </c>
      <c r="K45" s="67">
        <f t="shared" si="22"/>
        <v>1536801.5</v>
      </c>
      <c r="L45" s="67">
        <v>938829.02</v>
      </c>
      <c r="M45" s="67">
        <v>0</v>
      </c>
      <c r="N45" s="67">
        <v>390819.43999999994</v>
      </c>
      <c r="O45" s="67">
        <f t="shared" si="14"/>
        <v>2540314.4099999997</v>
      </c>
      <c r="P45" s="67">
        <f t="shared" si="15"/>
        <v>326135.55</v>
      </c>
      <c r="Q45" s="67">
        <f t="shared" si="16"/>
        <v>2866449.9599999995</v>
      </c>
      <c r="R45" s="15">
        <f t="shared" si="23"/>
        <v>1.9028694419311388E-3</v>
      </c>
      <c r="S45" s="68">
        <v>714643.91</v>
      </c>
      <c r="T45" s="67">
        <f t="shared" si="17"/>
        <v>697135.13420500001</v>
      </c>
      <c r="U45" s="67">
        <v>311755.45999999996</v>
      </c>
      <c r="V45" s="67">
        <f t="shared" si="18"/>
        <v>221284.02550799996</v>
      </c>
      <c r="W45" s="67">
        <f t="shared" si="19"/>
        <v>918419.15971299994</v>
      </c>
      <c r="X45" s="15">
        <f t="shared" si="24"/>
        <v>1.6969423455011272E-3</v>
      </c>
      <c r="Y45" s="65">
        <v>446500</v>
      </c>
      <c r="Z45" s="50">
        <f t="shared" si="25"/>
        <v>1.4925373134328358E-2</v>
      </c>
      <c r="AA45" s="65">
        <v>2915824.4699999997</v>
      </c>
      <c r="AB45" s="50">
        <f t="shared" si="26"/>
        <v>1.7230687305735794E-3</v>
      </c>
      <c r="AC45" s="68">
        <f t="shared" si="27"/>
        <v>4231369.1197129991</v>
      </c>
      <c r="AD45" s="42">
        <f t="shared" si="28"/>
        <v>2.0367420677361377E-3</v>
      </c>
      <c r="AE45" s="15">
        <f t="shared" si="29"/>
        <v>0.25454256519901469</v>
      </c>
      <c r="AF45" s="68">
        <f t="shared" si="30"/>
        <v>7147193.5897129988</v>
      </c>
      <c r="AG45" s="42">
        <f t="shared" si="31"/>
        <v>1.8959350533064507E-3</v>
      </c>
      <c r="AH45" s="46">
        <f t="shared" si="32"/>
        <v>0.3708505913543359</v>
      </c>
    </row>
    <row r="46" spans="1:34" x14ac:dyDescent="0.2">
      <c r="A46" s="6" t="s">
        <v>63</v>
      </c>
      <c r="B46" s="65">
        <v>97719609.159999996</v>
      </c>
      <c r="C46" s="66">
        <v>23702020.510000002</v>
      </c>
      <c r="D46" s="65">
        <v>1544175.6500000001</v>
      </c>
      <c r="E46" s="67">
        <v>205065.35</v>
      </c>
      <c r="F46" s="67">
        <f t="shared" si="20"/>
        <v>14876.000096605558</v>
      </c>
      <c r="G46" s="67">
        <f t="shared" si="13"/>
        <v>1764117.0000966059</v>
      </c>
      <c r="H46" s="15">
        <f t="shared" si="21"/>
        <v>9.9117521079470066E-5</v>
      </c>
      <c r="I46" s="76">
        <v>127996.12</v>
      </c>
      <c r="J46" s="67">
        <v>18751.29</v>
      </c>
      <c r="K46" s="67">
        <f t="shared" si="22"/>
        <v>146747.41</v>
      </c>
      <c r="L46" s="67">
        <v>240435.62</v>
      </c>
      <c r="M46" s="67">
        <v>17061.060000000001</v>
      </c>
      <c r="N46" s="67">
        <v>789938.53</v>
      </c>
      <c r="O46" s="67">
        <f t="shared" si="14"/>
        <v>1175431.33</v>
      </c>
      <c r="P46" s="67">
        <f t="shared" si="15"/>
        <v>18751.29</v>
      </c>
      <c r="Q46" s="67">
        <f t="shared" si="16"/>
        <v>1194182.6200000001</v>
      </c>
      <c r="R46" s="15">
        <f t="shared" si="23"/>
        <v>7.9274839867892399E-4</v>
      </c>
      <c r="S46" s="68">
        <v>114868.20999999998</v>
      </c>
      <c r="T46" s="67">
        <f t="shared" si="17"/>
        <v>112053.93885499999</v>
      </c>
      <c r="U46" s="67">
        <v>49596.409999999996</v>
      </c>
      <c r="V46" s="67">
        <f t="shared" si="18"/>
        <v>35203.531817999996</v>
      </c>
      <c r="W46" s="67">
        <f t="shared" si="19"/>
        <v>147257.47067299997</v>
      </c>
      <c r="X46" s="15">
        <f t="shared" si="24"/>
        <v>2.7208430381013852E-4</v>
      </c>
      <c r="Y46" s="65">
        <v>446500</v>
      </c>
      <c r="Z46" s="50">
        <f t="shared" si="25"/>
        <v>1.4925373134328358E-2</v>
      </c>
      <c r="AA46" s="65">
        <v>284923.93000000005</v>
      </c>
      <c r="AB46" s="50">
        <f t="shared" si="26"/>
        <v>1.6837210861843667E-4</v>
      </c>
      <c r="AC46" s="68">
        <f t="shared" si="27"/>
        <v>1787940.0906730001</v>
      </c>
      <c r="AD46" s="42">
        <f t="shared" si="28"/>
        <v>8.6061336041339269E-4</v>
      </c>
      <c r="AE46" s="15">
        <f t="shared" si="29"/>
        <v>1.1578605650678404</v>
      </c>
      <c r="AF46" s="68">
        <f t="shared" si="30"/>
        <v>2072864.0206730003</v>
      </c>
      <c r="AG46" s="42">
        <f t="shared" si="31"/>
        <v>5.4986835157063395E-4</v>
      </c>
      <c r="AH46" s="46">
        <f t="shared" si="32"/>
        <v>1.1750150475050616</v>
      </c>
    </row>
    <row r="47" spans="1:34" x14ac:dyDescent="0.2">
      <c r="A47" s="6" t="s">
        <v>3</v>
      </c>
      <c r="B47" s="65">
        <v>240476599.12</v>
      </c>
      <c r="C47" s="66">
        <v>76344586.480000004</v>
      </c>
      <c r="D47" s="65">
        <v>5558697.8799999999</v>
      </c>
      <c r="E47" s="67">
        <v>1259843.0699999998</v>
      </c>
      <c r="F47" s="67">
        <f t="shared" si="20"/>
        <v>91392.454312870701</v>
      </c>
      <c r="G47" s="67">
        <f t="shared" si="13"/>
        <v>6909933.4043128695</v>
      </c>
      <c r="H47" s="15">
        <f t="shared" si="21"/>
        <v>3.8823698758200801E-4</v>
      </c>
      <c r="I47" s="76">
        <v>383941.60000000003</v>
      </c>
      <c r="J47" s="67">
        <v>99309.180000000008</v>
      </c>
      <c r="K47" s="67">
        <f t="shared" si="22"/>
        <v>483250.78</v>
      </c>
      <c r="L47" s="67">
        <v>627394.71999999986</v>
      </c>
      <c r="M47" s="67">
        <v>18419.100000000002</v>
      </c>
      <c r="N47" s="67">
        <v>734326.84</v>
      </c>
      <c r="O47" s="67">
        <f t="shared" si="14"/>
        <v>1764082.2599999998</v>
      </c>
      <c r="P47" s="67">
        <f t="shared" si="15"/>
        <v>99309.180000000008</v>
      </c>
      <c r="Q47" s="67">
        <f t="shared" si="16"/>
        <v>1863391.4399999997</v>
      </c>
      <c r="R47" s="15">
        <f t="shared" si="23"/>
        <v>1.2369972192125974E-3</v>
      </c>
      <c r="S47" s="68">
        <v>309011.14999999997</v>
      </c>
      <c r="T47" s="67">
        <f t="shared" si="17"/>
        <v>301440.37682499998</v>
      </c>
      <c r="U47" s="67">
        <v>167950.63999999993</v>
      </c>
      <c r="V47" s="67">
        <f t="shared" si="18"/>
        <v>119211.36427199995</v>
      </c>
      <c r="W47" s="67">
        <f t="shared" si="19"/>
        <v>420651.74109699996</v>
      </c>
      <c r="X47" s="15">
        <f t="shared" si="24"/>
        <v>7.7722872462649914E-4</v>
      </c>
      <c r="Y47" s="65">
        <v>446500</v>
      </c>
      <c r="Z47" s="50">
        <f t="shared" si="25"/>
        <v>1.4925373134328358E-2</v>
      </c>
      <c r="AA47" s="65">
        <v>1459969.4299999997</v>
      </c>
      <c r="AB47" s="50">
        <f t="shared" si="26"/>
        <v>8.6275003804544247E-4</v>
      </c>
      <c r="AC47" s="68">
        <f t="shared" si="27"/>
        <v>2730543.1810969999</v>
      </c>
      <c r="AD47" s="42">
        <f t="shared" si="28"/>
        <v>1.3143292412852716E-3</v>
      </c>
      <c r="AE47" s="15">
        <f t="shared" si="29"/>
        <v>0.49121992956685029</v>
      </c>
      <c r="AF47" s="68">
        <f t="shared" si="30"/>
        <v>4190512.6110969996</v>
      </c>
      <c r="AG47" s="42">
        <f t="shared" si="31"/>
        <v>1.1116166997542569E-3</v>
      </c>
      <c r="AH47" s="46">
        <f t="shared" si="32"/>
        <v>0.60644761185129081</v>
      </c>
    </row>
    <row r="48" spans="1:34" x14ac:dyDescent="0.2">
      <c r="A48" s="6" t="s">
        <v>19</v>
      </c>
      <c r="B48" s="65">
        <v>8980205542.0599995</v>
      </c>
      <c r="C48" s="66">
        <v>4018080753.3400002</v>
      </c>
      <c r="D48" s="65">
        <v>241134304.48999998</v>
      </c>
      <c r="E48" s="67">
        <v>19228714.119999997</v>
      </c>
      <c r="F48" s="67">
        <f t="shared" si="20"/>
        <v>1394903.3959502208</v>
      </c>
      <c r="G48" s="67">
        <f t="shared" si="13"/>
        <v>261757922.00595021</v>
      </c>
      <c r="H48" s="15">
        <f t="shared" si="21"/>
        <v>1.4706958977620119E-2</v>
      </c>
      <c r="I48" s="76">
        <v>17338332.380000003</v>
      </c>
      <c r="J48" s="67">
        <v>4727629.25</v>
      </c>
      <c r="K48" s="67">
        <f t="shared" si="22"/>
        <v>22065961.630000003</v>
      </c>
      <c r="L48" s="67">
        <v>0</v>
      </c>
      <c r="M48" s="67">
        <v>0</v>
      </c>
      <c r="N48" s="67">
        <v>0</v>
      </c>
      <c r="O48" s="67">
        <f t="shared" si="14"/>
        <v>17338332.380000003</v>
      </c>
      <c r="P48" s="67">
        <f t="shared" si="15"/>
        <v>4727629.25</v>
      </c>
      <c r="Q48" s="67">
        <f t="shared" si="16"/>
        <v>22065961.630000003</v>
      </c>
      <c r="R48" s="15">
        <f t="shared" si="23"/>
        <v>1.4648308771645899E-2</v>
      </c>
      <c r="S48" s="68">
        <v>6260036.0499999998</v>
      </c>
      <c r="T48" s="67">
        <f t="shared" si="17"/>
        <v>6106665.1667750003</v>
      </c>
      <c r="U48" s="67">
        <v>2176019.4600000004</v>
      </c>
      <c r="V48" s="67">
        <f t="shared" si="18"/>
        <v>1544538.6127080002</v>
      </c>
      <c r="W48" s="67">
        <f t="shared" si="19"/>
        <v>7651203.7794830007</v>
      </c>
      <c r="X48" s="15">
        <f t="shared" si="24"/>
        <v>1.4136956475864767E-2</v>
      </c>
      <c r="Y48" s="65">
        <v>446500</v>
      </c>
      <c r="Z48" s="50">
        <f t="shared" si="25"/>
        <v>1.4925373134328358E-2</v>
      </c>
      <c r="AA48" s="65">
        <v>21289345.540000003</v>
      </c>
      <c r="AB48" s="50">
        <f t="shared" si="26"/>
        <v>1.25806631955284E-2</v>
      </c>
      <c r="AC48" s="68">
        <f t="shared" si="27"/>
        <v>30163665.409483004</v>
      </c>
      <c r="AD48" s="42">
        <f t="shared" si="28"/>
        <v>1.4519084607957439E-2</v>
      </c>
      <c r="AE48" s="15">
        <f t="shared" si="29"/>
        <v>0.12509072681831512</v>
      </c>
      <c r="AF48" s="68">
        <f t="shared" si="30"/>
        <v>51453010.949483007</v>
      </c>
      <c r="AG48" s="42">
        <f t="shared" si="31"/>
        <v>1.3648933085804763E-2</v>
      </c>
      <c r="AH48" s="46">
        <f t="shared" si="32"/>
        <v>0.19656715852257337</v>
      </c>
    </row>
    <row r="49" spans="1:34" x14ac:dyDescent="0.2">
      <c r="A49" s="6" t="s">
        <v>20</v>
      </c>
      <c r="B49" s="65">
        <v>7780365907.3800011</v>
      </c>
      <c r="C49" s="66">
        <v>3381936335.3099999</v>
      </c>
      <c r="D49" s="65">
        <v>206207370.16000003</v>
      </c>
      <c r="E49" s="67">
        <v>1849826.0500000003</v>
      </c>
      <c r="F49" s="67">
        <f t="shared" si="20"/>
        <v>134191.42970035394</v>
      </c>
      <c r="G49" s="67">
        <f t="shared" si="13"/>
        <v>208191387.63970038</v>
      </c>
      <c r="H49" s="15">
        <f t="shared" si="21"/>
        <v>1.169730479997194E-2</v>
      </c>
      <c r="I49" s="76">
        <v>15830418.32</v>
      </c>
      <c r="J49" s="67">
        <v>3183073.34</v>
      </c>
      <c r="K49" s="67">
        <f t="shared" si="22"/>
        <v>19013491.66</v>
      </c>
      <c r="L49" s="67">
        <v>0</v>
      </c>
      <c r="M49" s="67">
        <v>0</v>
      </c>
      <c r="N49" s="67">
        <v>0</v>
      </c>
      <c r="O49" s="67">
        <f t="shared" si="14"/>
        <v>15830418.32</v>
      </c>
      <c r="P49" s="67">
        <f t="shared" si="15"/>
        <v>3183073.34</v>
      </c>
      <c r="Q49" s="67">
        <f t="shared" si="16"/>
        <v>19013491.66</v>
      </c>
      <c r="R49" s="15">
        <f t="shared" si="23"/>
        <v>1.2621951462298183E-2</v>
      </c>
      <c r="S49" s="68">
        <v>6462867.2399999984</v>
      </c>
      <c r="T49" s="67">
        <f t="shared" si="17"/>
        <v>6304526.9926199988</v>
      </c>
      <c r="U49" s="67">
        <v>1878636.1599999997</v>
      </c>
      <c r="V49" s="67">
        <f t="shared" si="18"/>
        <v>1333455.9463679998</v>
      </c>
      <c r="W49" s="67">
        <f t="shared" si="19"/>
        <v>7637982.9389879983</v>
      </c>
      <c r="X49" s="15">
        <f t="shared" si="24"/>
        <v>1.411252862737988E-2</v>
      </c>
      <c r="Y49" s="65">
        <v>446500</v>
      </c>
      <c r="Z49" s="50">
        <f t="shared" si="25"/>
        <v>1.4925373134328358E-2</v>
      </c>
      <c r="AA49" s="65">
        <v>0</v>
      </c>
      <c r="AB49" s="50">
        <f t="shared" si="26"/>
        <v>0</v>
      </c>
      <c r="AC49" s="68">
        <f t="shared" si="27"/>
        <v>27097974.598987997</v>
      </c>
      <c r="AD49" s="42">
        <f t="shared" si="28"/>
        <v>1.304343423008854E-2</v>
      </c>
      <c r="AE49" s="15">
        <f t="shared" si="29"/>
        <v>0.13141128068294644</v>
      </c>
      <c r="AF49" s="68">
        <f t="shared" si="30"/>
        <v>27097974.598987997</v>
      </c>
      <c r="AG49" s="42">
        <f t="shared" si="31"/>
        <v>7.1882759674755355E-3</v>
      </c>
      <c r="AH49" s="46">
        <f t="shared" si="32"/>
        <v>0.13015896049400574</v>
      </c>
    </row>
    <row r="50" spans="1:34" x14ac:dyDescent="0.2">
      <c r="A50" s="6" t="s">
        <v>30</v>
      </c>
      <c r="B50" s="65">
        <v>5453714455.7200003</v>
      </c>
      <c r="C50" s="66">
        <v>2313700994.1599998</v>
      </c>
      <c r="D50" s="65">
        <v>140708812.87</v>
      </c>
      <c r="E50" s="67">
        <v>10309421.059999999</v>
      </c>
      <c r="F50" s="67">
        <f t="shared" si="20"/>
        <v>747873.53731143428</v>
      </c>
      <c r="G50" s="67">
        <f t="shared" si="13"/>
        <v>151766107.46731144</v>
      </c>
      <c r="H50" s="15">
        <f t="shared" si="21"/>
        <v>8.5270310048690644E-3</v>
      </c>
      <c r="I50" s="76">
        <v>11166854.49</v>
      </c>
      <c r="J50" s="67">
        <v>1616095.3000000003</v>
      </c>
      <c r="K50" s="67">
        <f t="shared" si="22"/>
        <v>12782949.790000001</v>
      </c>
      <c r="L50" s="67">
        <v>0</v>
      </c>
      <c r="M50" s="67">
        <v>0</v>
      </c>
      <c r="N50" s="67">
        <v>0</v>
      </c>
      <c r="O50" s="67">
        <f t="shared" si="14"/>
        <v>11166854.49</v>
      </c>
      <c r="P50" s="67">
        <f t="shared" si="15"/>
        <v>1616095.3000000003</v>
      </c>
      <c r="Q50" s="67">
        <f t="shared" si="16"/>
        <v>12782949.790000001</v>
      </c>
      <c r="R50" s="15">
        <f t="shared" si="23"/>
        <v>8.4858570261352392E-3</v>
      </c>
      <c r="S50" s="68">
        <v>3248290.8099999996</v>
      </c>
      <c r="T50" s="67">
        <f t="shared" si="17"/>
        <v>3168707.6851549996</v>
      </c>
      <c r="U50" s="67">
        <v>692052.33000000007</v>
      </c>
      <c r="V50" s="67">
        <f t="shared" si="18"/>
        <v>491218.74383400002</v>
      </c>
      <c r="W50" s="67">
        <f t="shared" si="19"/>
        <v>3659926.4289889997</v>
      </c>
      <c r="X50" s="15">
        <f t="shared" si="24"/>
        <v>6.7623634296903783E-3</v>
      </c>
      <c r="Y50" s="65">
        <v>446500</v>
      </c>
      <c r="Z50" s="50">
        <f t="shared" si="25"/>
        <v>1.4925373134328358E-2</v>
      </c>
      <c r="AA50" s="65">
        <v>11293577.880000001</v>
      </c>
      <c r="AB50" s="50">
        <f t="shared" si="26"/>
        <v>6.6737936736382007E-3</v>
      </c>
      <c r="AC50" s="68">
        <f t="shared" si="27"/>
        <v>16889376.218989</v>
      </c>
      <c r="AD50" s="42">
        <f t="shared" si="28"/>
        <v>8.1295916451199143E-3</v>
      </c>
      <c r="AE50" s="15">
        <f t="shared" si="29"/>
        <v>0.12003069228217418</v>
      </c>
      <c r="AF50" s="68">
        <f t="shared" si="30"/>
        <v>28182954.098989002</v>
      </c>
      <c r="AG50" s="42">
        <f t="shared" si="31"/>
        <v>7.4760883291179487E-3</v>
      </c>
      <c r="AH50" s="46">
        <f t="shared" si="32"/>
        <v>0.18569992055083356</v>
      </c>
    </row>
    <row r="51" spans="1:34" x14ac:dyDescent="0.2">
      <c r="A51" s="6" t="s">
        <v>65</v>
      </c>
      <c r="B51" s="65">
        <v>125148634928.98001</v>
      </c>
      <c r="C51" s="66">
        <v>36727921063.080002</v>
      </c>
      <c r="D51" s="65">
        <v>2226053140.2199998</v>
      </c>
      <c r="E51" s="67">
        <v>332696468.62999994</v>
      </c>
      <c r="F51" s="67">
        <f t="shared" si="20"/>
        <v>24134709.737555403</v>
      </c>
      <c r="G51" s="67">
        <f t="shared" si="13"/>
        <v>2582884318.5875554</v>
      </c>
      <c r="H51" s="15">
        <f t="shared" si="21"/>
        <v>0.14512024479068861</v>
      </c>
      <c r="I51" s="76">
        <v>119448364.16999999</v>
      </c>
      <c r="J51" s="67">
        <v>82859492.620000035</v>
      </c>
      <c r="K51" s="67">
        <f t="shared" si="22"/>
        <v>202307856.79000002</v>
      </c>
      <c r="L51" s="67">
        <v>0</v>
      </c>
      <c r="M51" s="67">
        <v>0</v>
      </c>
      <c r="N51" s="67">
        <v>0</v>
      </c>
      <c r="O51" s="67">
        <f t="shared" si="14"/>
        <v>119448364.16999999</v>
      </c>
      <c r="P51" s="67">
        <f t="shared" si="15"/>
        <v>82859492.620000035</v>
      </c>
      <c r="Q51" s="67">
        <f t="shared" si="16"/>
        <v>202307856.79000002</v>
      </c>
      <c r="R51" s="15">
        <f t="shared" si="23"/>
        <v>0.13430042174825621</v>
      </c>
      <c r="S51" s="68">
        <v>41951075.769999996</v>
      </c>
      <c r="T51" s="67">
        <f t="shared" si="17"/>
        <v>40923274.413635001</v>
      </c>
      <c r="U51" s="67">
        <v>86057994.149999991</v>
      </c>
      <c r="V51" s="67">
        <f t="shared" si="18"/>
        <v>61083964.247669995</v>
      </c>
      <c r="W51" s="67">
        <f t="shared" si="19"/>
        <v>102007238.661305</v>
      </c>
      <c r="X51" s="15">
        <f t="shared" si="24"/>
        <v>0.18847647177362994</v>
      </c>
      <c r="Y51" s="65">
        <v>446500</v>
      </c>
      <c r="Z51" s="50">
        <f t="shared" si="25"/>
        <v>1.4925373134328358E-2</v>
      </c>
      <c r="AA51" s="65">
        <v>361445152.43000007</v>
      </c>
      <c r="AB51" s="50">
        <f t="shared" si="26"/>
        <v>0.21359133458727514</v>
      </c>
      <c r="AC51" s="68">
        <f t="shared" si="27"/>
        <v>304761595.45130503</v>
      </c>
      <c r="AD51" s="42">
        <f t="shared" si="28"/>
        <v>0.1466950163232644</v>
      </c>
      <c r="AE51" s="15">
        <f t="shared" si="29"/>
        <v>0.13690670269497052</v>
      </c>
      <c r="AF51" s="68">
        <f t="shared" si="30"/>
        <v>666206747.8813051</v>
      </c>
      <c r="AG51" s="42">
        <f t="shared" si="31"/>
        <v>0.17672457170817721</v>
      </c>
      <c r="AH51" s="46">
        <f t="shared" si="32"/>
        <v>0.25793131464966995</v>
      </c>
    </row>
    <row r="52" spans="1:34" x14ac:dyDescent="0.2">
      <c r="A52" s="6" t="s">
        <v>34</v>
      </c>
      <c r="B52" s="65">
        <v>3618402672.460001</v>
      </c>
      <c r="C52" s="66">
        <v>2435165778.52</v>
      </c>
      <c r="D52" s="65">
        <v>148732703.16</v>
      </c>
      <c r="E52" s="67">
        <v>35038616.710000001</v>
      </c>
      <c r="F52" s="67">
        <f t="shared" si="20"/>
        <v>2541796.8738399008</v>
      </c>
      <c r="G52" s="67">
        <f t="shared" si="13"/>
        <v>186313116.74383992</v>
      </c>
      <c r="H52" s="15">
        <f t="shared" si="21"/>
        <v>1.0468066616459137E-2</v>
      </c>
      <c r="I52" s="76">
        <v>7957740.9699999997</v>
      </c>
      <c r="J52" s="67">
        <v>5204635.5900000008</v>
      </c>
      <c r="K52" s="67">
        <f t="shared" si="22"/>
        <v>13162376.560000001</v>
      </c>
      <c r="L52" s="67">
        <v>0</v>
      </c>
      <c r="M52" s="67">
        <v>0</v>
      </c>
      <c r="N52" s="67">
        <v>0</v>
      </c>
      <c r="O52" s="67">
        <f t="shared" si="14"/>
        <v>7957740.9699999997</v>
      </c>
      <c r="P52" s="67">
        <f t="shared" si="15"/>
        <v>5204635.5900000008</v>
      </c>
      <c r="Q52" s="67">
        <f t="shared" si="16"/>
        <v>13162376.560000001</v>
      </c>
      <c r="R52" s="15">
        <f t="shared" si="23"/>
        <v>8.7377363947475674E-3</v>
      </c>
      <c r="S52" s="68">
        <v>1889691.02</v>
      </c>
      <c r="T52" s="67">
        <f t="shared" si="17"/>
        <v>1843393.5900100002</v>
      </c>
      <c r="U52" s="67">
        <v>1658305.5900000003</v>
      </c>
      <c r="V52" s="67">
        <f t="shared" si="18"/>
        <v>1177065.3077820002</v>
      </c>
      <c r="W52" s="67">
        <f t="shared" si="19"/>
        <v>3020458.8977920003</v>
      </c>
      <c r="X52" s="15">
        <f t="shared" si="24"/>
        <v>5.5808337100791815E-3</v>
      </c>
      <c r="Y52" s="65">
        <v>446500</v>
      </c>
      <c r="Z52" s="50">
        <f t="shared" si="25"/>
        <v>1.4925373134328358E-2</v>
      </c>
      <c r="AA52" s="65">
        <v>36518704.329999998</v>
      </c>
      <c r="AB52" s="50">
        <f t="shared" si="26"/>
        <v>2.1580255656502182E-2</v>
      </c>
      <c r="AC52" s="68">
        <f t="shared" si="27"/>
        <v>16629335.457792001</v>
      </c>
      <c r="AD52" s="42">
        <f t="shared" si="28"/>
        <v>8.0044227121642431E-3</v>
      </c>
      <c r="AE52" s="15">
        <f t="shared" si="29"/>
        <v>0.11180685286075184</v>
      </c>
      <c r="AF52" s="68">
        <f t="shared" si="30"/>
        <v>53148039.787791997</v>
      </c>
      <c r="AG52" s="42">
        <f t="shared" si="31"/>
        <v>1.4098573150898392E-2</v>
      </c>
      <c r="AH52" s="46">
        <f t="shared" si="32"/>
        <v>0.28526193279705969</v>
      </c>
    </row>
    <row r="53" spans="1:34" x14ac:dyDescent="0.2">
      <c r="A53" s="6" t="s">
        <v>38</v>
      </c>
      <c r="B53" s="65">
        <v>1436481854.6300001</v>
      </c>
      <c r="C53" s="66">
        <v>702014896.6099999</v>
      </c>
      <c r="D53" s="65">
        <v>43462508.110000007</v>
      </c>
      <c r="E53" s="67">
        <v>6805365.8799999999</v>
      </c>
      <c r="F53" s="67">
        <f t="shared" si="20"/>
        <v>493679.81225651316</v>
      </c>
      <c r="G53" s="67">
        <f t="shared" si="13"/>
        <v>50761553.802256525</v>
      </c>
      <c r="H53" s="15">
        <f t="shared" si="21"/>
        <v>2.8520553788361483E-3</v>
      </c>
      <c r="I53" s="76">
        <v>3263508.55</v>
      </c>
      <c r="J53" s="67">
        <v>783131.55999999994</v>
      </c>
      <c r="K53" s="67">
        <f t="shared" si="22"/>
        <v>4046640.11</v>
      </c>
      <c r="L53" s="67">
        <v>0</v>
      </c>
      <c r="M53" s="67">
        <v>0</v>
      </c>
      <c r="N53" s="67">
        <v>0</v>
      </c>
      <c r="O53" s="67">
        <f t="shared" si="14"/>
        <v>3263508.55</v>
      </c>
      <c r="P53" s="67">
        <f t="shared" si="15"/>
        <v>783131.55999999994</v>
      </c>
      <c r="Q53" s="67">
        <f t="shared" si="16"/>
        <v>4046640.11</v>
      </c>
      <c r="R53" s="15">
        <f t="shared" si="23"/>
        <v>2.6863290534511418E-3</v>
      </c>
      <c r="S53" s="68">
        <v>1381064.58</v>
      </c>
      <c r="T53" s="67">
        <f t="shared" si="17"/>
        <v>1347228.4977900002</v>
      </c>
      <c r="U53" s="67">
        <v>420517.55000000005</v>
      </c>
      <c r="V53" s="67">
        <f t="shared" si="18"/>
        <v>298483.35699</v>
      </c>
      <c r="W53" s="67">
        <f t="shared" si="19"/>
        <v>1645711.8547800002</v>
      </c>
      <c r="X53" s="15">
        <f t="shared" si="24"/>
        <v>3.0407446374943635E-3</v>
      </c>
      <c r="Y53" s="65">
        <v>446500</v>
      </c>
      <c r="Z53" s="50">
        <f t="shared" si="25"/>
        <v>1.4925373134328358E-2</v>
      </c>
      <c r="AA53" s="65">
        <v>7762118.1500000004</v>
      </c>
      <c r="AB53" s="50">
        <f t="shared" si="26"/>
        <v>4.5869232544312388E-3</v>
      </c>
      <c r="AC53" s="68">
        <f t="shared" si="27"/>
        <v>6138851.96478</v>
      </c>
      <c r="AD53" s="42">
        <f t="shared" si="28"/>
        <v>2.9548965572448395E-3</v>
      </c>
      <c r="AE53" s="15">
        <f t="shared" si="29"/>
        <v>0.14124477007270436</v>
      </c>
      <c r="AF53" s="68">
        <f t="shared" si="30"/>
        <v>13900970.114780001</v>
      </c>
      <c r="AG53" s="42">
        <f t="shared" si="31"/>
        <v>3.6875084163818092E-3</v>
      </c>
      <c r="AH53" s="46">
        <f t="shared" si="32"/>
        <v>0.27384839654301629</v>
      </c>
    </row>
    <row r="54" spans="1:34" x14ac:dyDescent="0.2">
      <c r="A54" s="6" t="s">
        <v>24</v>
      </c>
      <c r="B54" s="65">
        <v>7048022816.5600004</v>
      </c>
      <c r="C54" s="66">
        <v>2976631195.6099997</v>
      </c>
      <c r="D54" s="65">
        <v>184587236.35999998</v>
      </c>
      <c r="E54" s="67">
        <v>910622.8899999999</v>
      </c>
      <c r="F54" s="67">
        <f t="shared" si="20"/>
        <v>66059.069460595012</v>
      </c>
      <c r="G54" s="67">
        <f t="shared" si="13"/>
        <v>185563918.31946057</v>
      </c>
      <c r="H54" s="15">
        <f t="shared" si="21"/>
        <v>1.0425972645017868E-2</v>
      </c>
      <c r="I54" s="76">
        <v>11422015.41</v>
      </c>
      <c r="J54" s="67">
        <v>5378408.9299999997</v>
      </c>
      <c r="K54" s="67">
        <f t="shared" si="22"/>
        <v>16800424.34</v>
      </c>
      <c r="L54" s="67">
        <v>0</v>
      </c>
      <c r="M54" s="67">
        <v>0</v>
      </c>
      <c r="N54" s="67">
        <v>0</v>
      </c>
      <c r="O54" s="67">
        <f t="shared" si="14"/>
        <v>11422015.41</v>
      </c>
      <c r="P54" s="67">
        <f t="shared" si="15"/>
        <v>5378408.9299999997</v>
      </c>
      <c r="Q54" s="67">
        <f t="shared" si="16"/>
        <v>16800424.34</v>
      </c>
      <c r="R54" s="15">
        <f t="shared" si="23"/>
        <v>1.1152824760304599E-2</v>
      </c>
      <c r="S54" s="68">
        <v>3784487.22</v>
      </c>
      <c r="T54" s="67">
        <f t="shared" si="17"/>
        <v>3691767.2831100002</v>
      </c>
      <c r="U54" s="67">
        <v>2332152.64</v>
      </c>
      <c r="V54" s="67">
        <f t="shared" si="18"/>
        <v>1655361.9438720001</v>
      </c>
      <c r="W54" s="67">
        <f t="shared" si="19"/>
        <v>5347129.2269820003</v>
      </c>
      <c r="X54" s="15">
        <f t="shared" si="24"/>
        <v>9.8797699461844399E-3</v>
      </c>
      <c r="Y54" s="65">
        <v>446500</v>
      </c>
      <c r="Z54" s="50">
        <f t="shared" si="25"/>
        <v>1.4925373134328358E-2</v>
      </c>
      <c r="AA54" s="65">
        <v>0</v>
      </c>
      <c r="AB54" s="50">
        <f t="shared" si="26"/>
        <v>0</v>
      </c>
      <c r="AC54" s="68">
        <f t="shared" si="27"/>
        <v>22594053.566982001</v>
      </c>
      <c r="AD54" s="42">
        <f t="shared" si="28"/>
        <v>1.0875501068003553E-2</v>
      </c>
      <c r="AE54" s="15">
        <f t="shared" si="29"/>
        <v>0.12240311959011553</v>
      </c>
      <c r="AF54" s="68">
        <f t="shared" si="30"/>
        <v>22594053.566982001</v>
      </c>
      <c r="AG54" s="42">
        <f t="shared" si="31"/>
        <v>5.9935214593291814E-3</v>
      </c>
      <c r="AH54" s="46">
        <f t="shared" si="32"/>
        <v>0.1217588730158459</v>
      </c>
    </row>
    <row r="55" spans="1:34" x14ac:dyDescent="0.2">
      <c r="A55" s="6" t="s">
        <v>4</v>
      </c>
      <c r="B55" s="65">
        <v>1012155759.4600002</v>
      </c>
      <c r="C55" s="66">
        <v>351919249.06</v>
      </c>
      <c r="D55" s="65">
        <v>21151470.859999999</v>
      </c>
      <c r="E55" s="67">
        <v>3326924.62</v>
      </c>
      <c r="F55" s="67">
        <f t="shared" si="20"/>
        <v>241344.19085681421</v>
      </c>
      <c r="G55" s="67">
        <f t="shared" si="13"/>
        <v>24719739.670856815</v>
      </c>
      <c r="H55" s="15">
        <f t="shared" si="21"/>
        <v>1.3888870850238323E-3</v>
      </c>
      <c r="I55" s="76">
        <v>1671087.81</v>
      </c>
      <c r="J55" s="67">
        <v>251022.32</v>
      </c>
      <c r="K55" s="67">
        <f t="shared" si="22"/>
        <v>1922110.1300000001</v>
      </c>
      <c r="L55" s="67">
        <v>373113.01</v>
      </c>
      <c r="M55" s="67">
        <v>0</v>
      </c>
      <c r="N55" s="67">
        <v>395127.25</v>
      </c>
      <c r="O55" s="67">
        <f t="shared" si="14"/>
        <v>2439328.0700000003</v>
      </c>
      <c r="P55" s="67">
        <f t="shared" si="15"/>
        <v>251022.32</v>
      </c>
      <c r="Q55" s="67">
        <f t="shared" si="16"/>
        <v>2690350.39</v>
      </c>
      <c r="R55" s="15">
        <f t="shared" si="23"/>
        <v>1.7859671777485078E-3</v>
      </c>
      <c r="S55" s="68">
        <v>747989.82000000007</v>
      </c>
      <c r="T55" s="67">
        <f t="shared" si="17"/>
        <v>729664.06941000011</v>
      </c>
      <c r="U55" s="67">
        <v>269552.15000000002</v>
      </c>
      <c r="V55" s="67">
        <f t="shared" si="18"/>
        <v>191328.11607000002</v>
      </c>
      <c r="W55" s="67">
        <f t="shared" si="19"/>
        <v>920992.1854800001</v>
      </c>
      <c r="X55" s="15">
        <f t="shared" si="24"/>
        <v>1.7016964671175061E-3</v>
      </c>
      <c r="Y55" s="65">
        <v>446500</v>
      </c>
      <c r="Z55" s="50">
        <f t="shared" si="25"/>
        <v>1.4925373134328358E-2</v>
      </c>
      <c r="AA55" s="65">
        <v>3748833.9899999998</v>
      </c>
      <c r="AB55" s="50">
        <f t="shared" si="26"/>
        <v>2.2153249246448592E-3</v>
      </c>
      <c r="AC55" s="68">
        <f t="shared" si="27"/>
        <v>4057842.5754800001</v>
      </c>
      <c r="AD55" s="42">
        <f t="shared" si="28"/>
        <v>1.9532161917113588E-3</v>
      </c>
      <c r="AE55" s="15">
        <f t="shared" si="29"/>
        <v>0.19184682721776447</v>
      </c>
      <c r="AF55" s="68">
        <f t="shared" si="30"/>
        <v>7806676.5654799994</v>
      </c>
      <c r="AG55" s="42">
        <f t="shared" si="31"/>
        <v>2.0708760109174385E-3</v>
      </c>
      <c r="AH55" s="46">
        <f t="shared" si="32"/>
        <v>0.3158073939865812</v>
      </c>
    </row>
    <row r="56" spans="1:34" x14ac:dyDescent="0.2">
      <c r="A56" s="6" t="s">
        <v>12</v>
      </c>
      <c r="B56" s="65">
        <v>67268868877.940002</v>
      </c>
      <c r="C56" s="66">
        <v>32071544242.740002</v>
      </c>
      <c r="D56" s="65">
        <v>1928250125.6300001</v>
      </c>
      <c r="E56" s="67">
        <v>153386888.91</v>
      </c>
      <c r="F56" s="67">
        <f t="shared" si="20"/>
        <v>11127103.502581913</v>
      </c>
      <c r="G56" s="67">
        <f t="shared" si="13"/>
        <v>2092764118.042582</v>
      </c>
      <c r="H56" s="15">
        <f t="shared" si="21"/>
        <v>0.11758267256258231</v>
      </c>
      <c r="I56" s="76">
        <v>122087065.07000001</v>
      </c>
      <c r="J56" s="67">
        <v>49959283.600000009</v>
      </c>
      <c r="K56" s="67">
        <f t="shared" si="22"/>
        <v>172046348.67000002</v>
      </c>
      <c r="L56" s="67">
        <v>0</v>
      </c>
      <c r="M56" s="67">
        <v>0</v>
      </c>
      <c r="N56" s="67">
        <v>0</v>
      </c>
      <c r="O56" s="67">
        <f t="shared" si="14"/>
        <v>122087065.07000001</v>
      </c>
      <c r="P56" s="67">
        <f t="shared" si="15"/>
        <v>49959283.600000009</v>
      </c>
      <c r="Q56" s="67">
        <f t="shared" si="16"/>
        <v>172046348.67000002</v>
      </c>
      <c r="R56" s="15">
        <f t="shared" si="23"/>
        <v>0.11421156623992595</v>
      </c>
      <c r="S56" s="68">
        <v>27391727.950000003</v>
      </c>
      <c r="T56" s="67">
        <f t="shared" si="17"/>
        <v>26720630.615225002</v>
      </c>
      <c r="U56" s="67">
        <v>13972136.669999996</v>
      </c>
      <c r="V56" s="67">
        <f t="shared" si="18"/>
        <v>9917422.6083659977</v>
      </c>
      <c r="W56" s="67">
        <f t="shared" si="19"/>
        <v>36638053.223591</v>
      </c>
      <c r="X56" s="15">
        <f t="shared" si="24"/>
        <v>6.7695303733933648E-2</v>
      </c>
      <c r="Y56" s="65">
        <v>446500</v>
      </c>
      <c r="Z56" s="50">
        <f t="shared" si="25"/>
        <v>1.4925373134328358E-2</v>
      </c>
      <c r="AA56" s="65">
        <v>161025179.59999999</v>
      </c>
      <c r="AB56" s="50">
        <f t="shared" si="26"/>
        <v>9.5155745710493553E-2</v>
      </c>
      <c r="AC56" s="68">
        <f t="shared" si="27"/>
        <v>209130901.89359102</v>
      </c>
      <c r="AD56" s="42">
        <f t="shared" si="28"/>
        <v>0.10066380254227655</v>
      </c>
      <c r="AE56" s="15">
        <f t="shared" si="29"/>
        <v>0.10845631441370374</v>
      </c>
      <c r="AF56" s="68">
        <f t="shared" si="30"/>
        <v>370156081.49359101</v>
      </c>
      <c r="AG56" s="42">
        <f t="shared" si="31"/>
        <v>9.8191252453040015E-2</v>
      </c>
      <c r="AH56" s="46">
        <f t="shared" si="32"/>
        <v>0.17687424889519218</v>
      </c>
    </row>
    <row r="57" spans="1:34" x14ac:dyDescent="0.2">
      <c r="A57" s="6" t="s">
        <v>25</v>
      </c>
      <c r="B57" s="65">
        <v>10748340994.560001</v>
      </c>
      <c r="C57" s="66">
        <v>3674128441.5200005</v>
      </c>
      <c r="D57" s="65">
        <v>216565268.67000002</v>
      </c>
      <c r="E57" s="67">
        <v>33771111.909999996</v>
      </c>
      <c r="F57" s="67">
        <f t="shared" si="20"/>
        <v>2449848.6167245563</v>
      </c>
      <c r="G57" s="67">
        <f t="shared" si="13"/>
        <v>252786229.19672456</v>
      </c>
      <c r="H57" s="15">
        <f t="shared" si="21"/>
        <v>1.4202881327958416E-2</v>
      </c>
      <c r="I57" s="76">
        <v>14136965.209999999</v>
      </c>
      <c r="J57" s="67">
        <v>5497657.2500000009</v>
      </c>
      <c r="K57" s="67">
        <f t="shared" si="22"/>
        <v>19634622.460000001</v>
      </c>
      <c r="L57" s="67">
        <v>0</v>
      </c>
      <c r="M57" s="67">
        <v>0</v>
      </c>
      <c r="N57" s="67">
        <v>0</v>
      </c>
      <c r="O57" s="67">
        <f t="shared" si="14"/>
        <v>14136965.209999999</v>
      </c>
      <c r="P57" s="67">
        <f t="shared" si="15"/>
        <v>5497657.2500000009</v>
      </c>
      <c r="Q57" s="67">
        <f t="shared" si="16"/>
        <v>19634622.460000001</v>
      </c>
      <c r="R57" s="15">
        <f t="shared" si="23"/>
        <v>1.3034284081131775E-2</v>
      </c>
      <c r="S57" s="68">
        <v>5173851.1000000006</v>
      </c>
      <c r="T57" s="67">
        <f t="shared" si="17"/>
        <v>5047091.7480500005</v>
      </c>
      <c r="U57" s="67">
        <v>2306080.7700000005</v>
      </c>
      <c r="V57" s="67">
        <f t="shared" si="18"/>
        <v>1636856.1305460003</v>
      </c>
      <c r="W57" s="67">
        <f t="shared" si="19"/>
        <v>6683947.8785960004</v>
      </c>
      <c r="X57" s="15">
        <f t="shared" si="24"/>
        <v>1.234977958632349E-2</v>
      </c>
      <c r="Y57" s="65">
        <v>446500</v>
      </c>
      <c r="Z57" s="50">
        <f t="shared" si="25"/>
        <v>1.4925373134328358E-2</v>
      </c>
      <c r="AA57" s="65">
        <v>36855252.489999995</v>
      </c>
      <c r="AB57" s="50">
        <f t="shared" si="26"/>
        <v>2.1779134435658622E-2</v>
      </c>
      <c r="AC57" s="68">
        <f t="shared" si="27"/>
        <v>26765070.338596001</v>
      </c>
      <c r="AD57" s="42">
        <f t="shared" si="28"/>
        <v>1.2883192924618373E-2</v>
      </c>
      <c r="AE57" s="15">
        <f t="shared" si="29"/>
        <v>0.12358893234805968</v>
      </c>
      <c r="AF57" s="68">
        <f t="shared" si="30"/>
        <v>63620322.828595996</v>
      </c>
      <c r="AG57" s="42">
        <f t="shared" si="31"/>
        <v>1.6876554222207844E-2</v>
      </c>
      <c r="AH57" s="46">
        <f t="shared" si="32"/>
        <v>0.25167637901305562</v>
      </c>
    </row>
    <row r="58" spans="1:34" x14ac:dyDescent="0.2">
      <c r="A58" s="6" t="s">
        <v>5</v>
      </c>
      <c r="B58" s="65">
        <v>42446308805.299995</v>
      </c>
      <c r="C58" s="66">
        <v>20249468932.670002</v>
      </c>
      <c r="D58" s="65">
        <v>1227596171.46</v>
      </c>
      <c r="E58" s="67">
        <v>55576415.689999998</v>
      </c>
      <c r="F58" s="67">
        <f t="shared" si="20"/>
        <v>4031664.8579266588</v>
      </c>
      <c r="G58" s="67">
        <f t="shared" si="13"/>
        <v>1287204252.0079267</v>
      </c>
      <c r="H58" s="15">
        <f t="shared" si="21"/>
        <v>7.2322014115272643E-2</v>
      </c>
      <c r="I58" s="76">
        <v>66212174.07</v>
      </c>
      <c r="J58" s="67">
        <v>46170468.059999995</v>
      </c>
      <c r="K58" s="67">
        <f t="shared" si="22"/>
        <v>112382642.13</v>
      </c>
      <c r="L58" s="67">
        <v>0</v>
      </c>
      <c r="M58" s="67">
        <v>0</v>
      </c>
      <c r="N58" s="67">
        <v>0</v>
      </c>
      <c r="O58" s="67">
        <f t="shared" si="14"/>
        <v>66212174.07</v>
      </c>
      <c r="P58" s="67">
        <f t="shared" si="15"/>
        <v>46170468.059999995</v>
      </c>
      <c r="Q58" s="67">
        <f t="shared" si="16"/>
        <v>112382642.13</v>
      </c>
      <c r="R58" s="15">
        <f t="shared" si="23"/>
        <v>7.4604300963502609E-2</v>
      </c>
      <c r="S58" s="68">
        <v>22477962.649999999</v>
      </c>
      <c r="T58" s="67">
        <f t="shared" si="17"/>
        <v>21927252.565074999</v>
      </c>
      <c r="U58" s="67">
        <v>18857331.359999999</v>
      </c>
      <c r="V58" s="67">
        <f t="shared" si="18"/>
        <v>13384933.799327999</v>
      </c>
      <c r="W58" s="67">
        <f t="shared" si="19"/>
        <v>35312186.364402995</v>
      </c>
      <c r="X58" s="15">
        <f t="shared" si="24"/>
        <v>6.524552947339253E-2</v>
      </c>
      <c r="Y58" s="65">
        <v>446500</v>
      </c>
      <c r="Z58" s="50">
        <f t="shared" si="25"/>
        <v>1.4925373134328358E-2</v>
      </c>
      <c r="AA58" s="65">
        <v>65289581.629999988</v>
      </c>
      <c r="AB58" s="50">
        <f t="shared" si="26"/>
        <v>3.8582033210964914E-2</v>
      </c>
      <c r="AC58" s="68">
        <f t="shared" si="27"/>
        <v>148141328.494403</v>
      </c>
      <c r="AD58" s="42">
        <f t="shared" si="28"/>
        <v>7.130686715777089E-2</v>
      </c>
      <c r="AE58" s="15">
        <f t="shared" si="29"/>
        <v>0.12067594534627468</v>
      </c>
      <c r="AF58" s="68">
        <f t="shared" si="30"/>
        <v>213430910.124403</v>
      </c>
      <c r="AG58" s="42">
        <f t="shared" si="31"/>
        <v>5.6616787958055491E-2</v>
      </c>
      <c r="AH58" s="46">
        <f t="shared" si="32"/>
        <v>0.16580966835020108</v>
      </c>
    </row>
    <row r="59" spans="1:34" x14ac:dyDescent="0.2">
      <c r="A59" s="6" t="s">
        <v>17</v>
      </c>
      <c r="B59" s="65">
        <v>8614734313.3699989</v>
      </c>
      <c r="C59" s="66">
        <v>4065293359.7900004</v>
      </c>
      <c r="D59" s="65">
        <v>248096389.75999999</v>
      </c>
      <c r="E59" s="67">
        <v>35331567.899999999</v>
      </c>
      <c r="F59" s="67">
        <f t="shared" si="20"/>
        <v>2563048.3526038197</v>
      </c>
      <c r="G59" s="67">
        <f t="shared" si="13"/>
        <v>285991006.01260376</v>
      </c>
      <c r="H59" s="15">
        <f t="shared" si="21"/>
        <v>1.6068503146583129E-2</v>
      </c>
      <c r="I59" s="76">
        <v>21047692.960000001</v>
      </c>
      <c r="J59" s="67">
        <v>2051226.0699999998</v>
      </c>
      <c r="K59" s="67">
        <f t="shared" si="22"/>
        <v>23098919.030000001</v>
      </c>
      <c r="L59" s="67">
        <v>0</v>
      </c>
      <c r="M59" s="67">
        <v>0</v>
      </c>
      <c r="N59" s="67">
        <v>0</v>
      </c>
      <c r="O59" s="67">
        <f t="shared" si="14"/>
        <v>21047692.960000001</v>
      </c>
      <c r="P59" s="67">
        <f t="shared" si="15"/>
        <v>2051226.0699999998</v>
      </c>
      <c r="Q59" s="67">
        <f t="shared" si="16"/>
        <v>23098919.030000001</v>
      </c>
      <c r="R59" s="15">
        <f t="shared" si="23"/>
        <v>1.5334029122151037E-2</v>
      </c>
      <c r="S59" s="68">
        <v>8928055.4599999972</v>
      </c>
      <c r="T59" s="67">
        <f t="shared" si="17"/>
        <v>8709318.1012299974</v>
      </c>
      <c r="U59" s="67">
        <v>1555000.9700000002</v>
      </c>
      <c r="V59" s="67">
        <f t="shared" si="18"/>
        <v>1103739.6885060002</v>
      </c>
      <c r="W59" s="67">
        <f t="shared" si="19"/>
        <v>9813057.7897359971</v>
      </c>
      <c r="X59" s="15">
        <f t="shared" si="24"/>
        <v>1.8131365320662965E-2</v>
      </c>
      <c r="Y59" s="65">
        <v>446500</v>
      </c>
      <c r="Z59" s="50">
        <f t="shared" si="25"/>
        <v>1.4925373134328358E-2</v>
      </c>
      <c r="AA59" s="65">
        <v>40867438.300000004</v>
      </c>
      <c r="AB59" s="50">
        <f t="shared" si="26"/>
        <v>2.4150083709728622E-2</v>
      </c>
      <c r="AC59" s="68">
        <f t="shared" si="27"/>
        <v>33358476.819735996</v>
      </c>
      <c r="AD59" s="42">
        <f t="shared" si="28"/>
        <v>1.6056886348635415E-2</v>
      </c>
      <c r="AE59" s="15">
        <f t="shared" si="29"/>
        <v>0.13445772770819378</v>
      </c>
      <c r="AF59" s="68">
        <f t="shared" si="30"/>
        <v>74225915.119736001</v>
      </c>
      <c r="AG59" s="42">
        <f t="shared" si="31"/>
        <v>1.9689898219884063E-2</v>
      </c>
      <c r="AH59" s="46">
        <f t="shared" si="32"/>
        <v>0.25953933361269699</v>
      </c>
    </row>
    <row r="60" spans="1:34" x14ac:dyDescent="0.2">
      <c r="A60" s="6" t="s">
        <v>11</v>
      </c>
      <c r="B60" s="65">
        <v>31830110394.800003</v>
      </c>
      <c r="C60" s="66">
        <v>12019293585.529997</v>
      </c>
      <c r="D60" s="65">
        <v>729107788.63</v>
      </c>
      <c r="E60" s="67">
        <v>105645366.66</v>
      </c>
      <c r="F60" s="67">
        <f t="shared" si="20"/>
        <v>7663803.195615883</v>
      </c>
      <c r="G60" s="67">
        <f t="shared" si="13"/>
        <v>842416958.48561585</v>
      </c>
      <c r="H60" s="15">
        <f t="shared" si="21"/>
        <v>4.7331486877473877E-2</v>
      </c>
      <c r="I60" s="76">
        <v>34768742.729999997</v>
      </c>
      <c r="J60" s="67">
        <v>32310360.109999999</v>
      </c>
      <c r="K60" s="67">
        <f t="shared" si="22"/>
        <v>67079102.839999996</v>
      </c>
      <c r="L60" s="67">
        <v>0</v>
      </c>
      <c r="M60" s="67">
        <v>0</v>
      </c>
      <c r="N60" s="67">
        <v>0</v>
      </c>
      <c r="O60" s="67">
        <f t="shared" si="14"/>
        <v>34768742.729999997</v>
      </c>
      <c r="P60" s="67">
        <f t="shared" si="15"/>
        <v>32310360.109999999</v>
      </c>
      <c r="Q60" s="67">
        <f t="shared" si="16"/>
        <v>67079102.839999996</v>
      </c>
      <c r="R60" s="15">
        <f t="shared" si="23"/>
        <v>4.4529915668366414E-2</v>
      </c>
      <c r="S60" s="68">
        <v>13787761.039999997</v>
      </c>
      <c r="T60" s="67">
        <f t="shared" si="17"/>
        <v>13449960.894519998</v>
      </c>
      <c r="U60" s="67">
        <v>18368598.729999997</v>
      </c>
      <c r="V60" s="67">
        <f t="shared" si="18"/>
        <v>13038031.378553998</v>
      </c>
      <c r="W60" s="67">
        <f t="shared" si="19"/>
        <v>26487992.273073994</v>
      </c>
      <c r="X60" s="15">
        <f t="shared" si="24"/>
        <v>4.8941265281891612E-2</v>
      </c>
      <c r="Y60" s="65">
        <v>446500</v>
      </c>
      <c r="Z60" s="50">
        <f t="shared" si="25"/>
        <v>1.4925373134328358E-2</v>
      </c>
      <c r="AA60" s="65">
        <v>117823984.86999999</v>
      </c>
      <c r="AB60" s="50">
        <f t="shared" si="26"/>
        <v>6.9626558844631523E-2</v>
      </c>
      <c r="AC60" s="68">
        <f t="shared" si="27"/>
        <v>94013595.11307399</v>
      </c>
      <c r="AD60" s="42">
        <f t="shared" si="28"/>
        <v>4.5252833938273375E-2</v>
      </c>
      <c r="AE60" s="15">
        <f t="shared" si="29"/>
        <v>0.12894334223164228</v>
      </c>
      <c r="AF60" s="68">
        <f t="shared" si="30"/>
        <v>211837579.98307398</v>
      </c>
      <c r="AG60" s="42">
        <f t="shared" si="31"/>
        <v>5.6194125492219478E-2</v>
      </c>
      <c r="AH60" s="46">
        <f t="shared" si="32"/>
        <v>0.25146404977873088</v>
      </c>
    </row>
    <row r="61" spans="1:34" x14ac:dyDescent="0.2">
      <c r="A61" s="6" t="s">
        <v>14</v>
      </c>
      <c r="B61" s="65">
        <v>28067579536.830002</v>
      </c>
      <c r="C61" s="66">
        <v>6186256389.7200012</v>
      </c>
      <c r="D61" s="65">
        <v>371310871.90999997</v>
      </c>
      <c r="E61" s="67">
        <v>51802313.680000007</v>
      </c>
      <c r="F61" s="67">
        <f t="shared" si="20"/>
        <v>3757881.1988864597</v>
      </c>
      <c r="G61" s="67">
        <f t="shared" si="13"/>
        <v>426871066.78888643</v>
      </c>
      <c r="H61" s="15">
        <f t="shared" si="21"/>
        <v>2.398389786978207E-2</v>
      </c>
      <c r="I61" s="76">
        <v>23899008.270000003</v>
      </c>
      <c r="J61" s="67">
        <v>10372470.769999998</v>
      </c>
      <c r="K61" s="67">
        <f t="shared" si="22"/>
        <v>34271479.039999999</v>
      </c>
      <c r="L61" s="67">
        <v>0</v>
      </c>
      <c r="M61" s="67">
        <v>0</v>
      </c>
      <c r="N61" s="67">
        <v>0</v>
      </c>
      <c r="O61" s="67">
        <f t="shared" si="14"/>
        <v>23899008.270000003</v>
      </c>
      <c r="P61" s="67">
        <f t="shared" si="15"/>
        <v>10372470.769999998</v>
      </c>
      <c r="Q61" s="67">
        <f t="shared" si="16"/>
        <v>34271479.039999999</v>
      </c>
      <c r="R61" s="15">
        <f t="shared" si="23"/>
        <v>2.2750842018885106E-2</v>
      </c>
      <c r="S61" s="68">
        <v>10256751.279999999</v>
      </c>
      <c r="T61" s="67">
        <f t="shared" si="17"/>
        <v>10005460.873639999</v>
      </c>
      <c r="U61" s="67">
        <v>6114328.5699999984</v>
      </c>
      <c r="V61" s="67">
        <f t="shared" si="18"/>
        <v>4339950.4189859992</v>
      </c>
      <c r="W61" s="67">
        <f t="shared" si="19"/>
        <v>14345411.292625997</v>
      </c>
      <c r="X61" s="15">
        <f t="shared" si="24"/>
        <v>2.6505692557300582E-2</v>
      </c>
      <c r="Y61" s="65">
        <v>446500</v>
      </c>
      <c r="Z61" s="50">
        <f t="shared" si="25"/>
        <v>1.4925373134328358E-2</v>
      </c>
      <c r="AA61" s="65">
        <v>59150593.160000011</v>
      </c>
      <c r="AB61" s="50">
        <f t="shared" si="26"/>
        <v>3.4954277432507959E-2</v>
      </c>
      <c r="AC61" s="68">
        <f t="shared" si="27"/>
        <v>49063390.332626</v>
      </c>
      <c r="AD61" s="42">
        <f t="shared" si="28"/>
        <v>2.3616344556344405E-2</v>
      </c>
      <c r="AE61" s="15">
        <f t="shared" si="29"/>
        <v>0.13213561477542249</v>
      </c>
      <c r="AF61" s="68">
        <f t="shared" si="30"/>
        <v>108213983.49262601</v>
      </c>
      <c r="AG61" s="42">
        <f t="shared" si="31"/>
        <v>2.87059084081468E-2</v>
      </c>
      <c r="AH61" s="46">
        <f t="shared" si="32"/>
        <v>0.25350507896133512</v>
      </c>
    </row>
    <row r="62" spans="1:34" x14ac:dyDescent="0.2">
      <c r="A62" s="6" t="s">
        <v>36</v>
      </c>
      <c r="B62" s="65">
        <v>1188558561.8999999</v>
      </c>
      <c r="C62" s="66">
        <v>483253519.44999999</v>
      </c>
      <c r="D62" s="65">
        <v>29510294.329999998</v>
      </c>
      <c r="E62" s="67">
        <v>4304755.87</v>
      </c>
      <c r="F62" s="67">
        <f t="shared" si="20"/>
        <v>312278.73815826682</v>
      </c>
      <c r="G62" s="67">
        <f t="shared" si="13"/>
        <v>34127328.938158259</v>
      </c>
      <c r="H62" s="15">
        <f t="shared" si="21"/>
        <v>1.9174557272724384E-3</v>
      </c>
      <c r="I62" s="76">
        <v>2086530.49</v>
      </c>
      <c r="J62" s="67">
        <v>483821.22000000003</v>
      </c>
      <c r="K62" s="67">
        <f t="shared" si="22"/>
        <v>2570351.71</v>
      </c>
      <c r="L62" s="67">
        <v>0</v>
      </c>
      <c r="M62" s="67">
        <v>0</v>
      </c>
      <c r="N62" s="67">
        <v>451660.50999999995</v>
      </c>
      <c r="O62" s="67">
        <f t="shared" si="14"/>
        <v>2538191</v>
      </c>
      <c r="P62" s="67">
        <f t="shared" si="15"/>
        <v>483821.22000000003</v>
      </c>
      <c r="Q62" s="67">
        <f t="shared" si="16"/>
        <v>3022012.22</v>
      </c>
      <c r="R62" s="15">
        <f t="shared" si="23"/>
        <v>2.0061381802668845E-3</v>
      </c>
      <c r="S62" s="68">
        <v>1334541.9800000002</v>
      </c>
      <c r="T62" s="67">
        <f t="shared" si="17"/>
        <v>1301845.7014900004</v>
      </c>
      <c r="U62" s="67">
        <v>554424.58000000019</v>
      </c>
      <c r="V62" s="67">
        <f t="shared" si="18"/>
        <v>393530.56688400015</v>
      </c>
      <c r="W62" s="67">
        <f t="shared" si="19"/>
        <v>1695376.2683740004</v>
      </c>
      <c r="X62" s="15">
        <f t="shared" si="24"/>
        <v>3.1325084531779093E-3</v>
      </c>
      <c r="Y62" s="65">
        <v>446500</v>
      </c>
      <c r="Z62" s="50">
        <f t="shared" si="25"/>
        <v>1.4925373134328358E-2</v>
      </c>
      <c r="AA62" s="65">
        <v>4980686.6000000006</v>
      </c>
      <c r="AB62" s="50">
        <f t="shared" si="26"/>
        <v>2.9432722804630415E-3</v>
      </c>
      <c r="AC62" s="68">
        <f t="shared" si="27"/>
        <v>5163888.4883740004</v>
      </c>
      <c r="AD62" s="42">
        <f t="shared" si="28"/>
        <v>2.4856042145722968E-3</v>
      </c>
      <c r="AE62" s="15">
        <f t="shared" si="29"/>
        <v>0.1749860042271561</v>
      </c>
      <c r="AF62" s="68">
        <f t="shared" si="30"/>
        <v>10144575.088374</v>
      </c>
      <c r="AG62" s="42">
        <f t="shared" si="31"/>
        <v>2.6910500281719647E-3</v>
      </c>
      <c r="AH62" s="46">
        <f t="shared" si="32"/>
        <v>0.2972566387119504</v>
      </c>
    </row>
    <row r="63" spans="1:34" x14ac:dyDescent="0.2">
      <c r="A63" s="71" t="s">
        <v>116</v>
      </c>
      <c r="B63" s="65">
        <v>4421530687.6999998</v>
      </c>
      <c r="C63" s="66">
        <v>2307875399.4699993</v>
      </c>
      <c r="D63" s="65">
        <v>140865763.40999997</v>
      </c>
      <c r="E63" s="67">
        <v>1030059.3999999999</v>
      </c>
      <c r="F63" s="67">
        <f t="shared" si="20"/>
        <v>74723.319829066488</v>
      </c>
      <c r="G63" s="67">
        <f t="shared" si="13"/>
        <v>141970546.12982905</v>
      </c>
      <c r="H63" s="15">
        <f t="shared" si="21"/>
        <v>7.976664018268978E-3</v>
      </c>
      <c r="I63" s="76">
        <v>11553383.969999999</v>
      </c>
      <c r="J63" s="67">
        <v>1352954.8199999998</v>
      </c>
      <c r="K63" s="67">
        <f t="shared" si="22"/>
        <v>12906338.789999999</v>
      </c>
      <c r="L63" s="67">
        <v>0</v>
      </c>
      <c r="M63" s="67">
        <v>0</v>
      </c>
      <c r="N63" s="67">
        <v>0</v>
      </c>
      <c r="O63" s="67">
        <f t="shared" si="14"/>
        <v>11553383.969999999</v>
      </c>
      <c r="P63" s="67">
        <f t="shared" si="15"/>
        <v>1352954.8199999998</v>
      </c>
      <c r="Q63" s="67">
        <f t="shared" si="16"/>
        <v>12906338.789999999</v>
      </c>
      <c r="R63" s="15">
        <f t="shared" si="23"/>
        <v>8.5677678080595242E-3</v>
      </c>
      <c r="S63" s="68">
        <v>3933191.25</v>
      </c>
      <c r="T63" s="67">
        <f t="shared" si="17"/>
        <v>3836828.0643750001</v>
      </c>
      <c r="U63" s="67">
        <v>714180.45</v>
      </c>
      <c r="V63" s="67">
        <f t="shared" si="18"/>
        <v>506925.28340999997</v>
      </c>
      <c r="W63" s="67">
        <f t="shared" si="19"/>
        <v>4343753.3477849998</v>
      </c>
      <c r="X63" s="15">
        <f t="shared" si="24"/>
        <v>8.0258549882300714E-3</v>
      </c>
      <c r="Y63" s="65">
        <v>446500</v>
      </c>
      <c r="Z63" s="50">
        <f t="shared" si="25"/>
        <v>1.4925373134328358E-2</v>
      </c>
      <c r="AA63" s="65">
        <v>0</v>
      </c>
      <c r="AB63" s="50">
        <f t="shared" si="26"/>
        <v>0</v>
      </c>
      <c r="AC63" s="68">
        <f t="shared" si="27"/>
        <v>17696592.137784999</v>
      </c>
      <c r="AD63" s="42">
        <f t="shared" si="28"/>
        <v>8.5181397894778816E-3</v>
      </c>
      <c r="AE63" s="15">
        <f t="shared" si="29"/>
        <v>0.12562734698194755</v>
      </c>
      <c r="AF63" s="68">
        <f t="shared" si="30"/>
        <v>17696592.137784999</v>
      </c>
      <c r="AG63" s="42">
        <f t="shared" si="31"/>
        <v>4.6943725445446078E-3</v>
      </c>
      <c r="AH63" s="46">
        <f t="shared" si="32"/>
        <v>0.12464974334607293</v>
      </c>
    </row>
    <row r="64" spans="1:34" x14ac:dyDescent="0.2">
      <c r="A64" s="71" t="s">
        <v>117</v>
      </c>
      <c r="B64" s="65">
        <v>6733079432.1600018</v>
      </c>
      <c r="C64" s="66">
        <v>2231220109.4200001</v>
      </c>
      <c r="D64" s="65">
        <v>135489637.74000004</v>
      </c>
      <c r="E64" s="67">
        <v>10247006.09</v>
      </c>
      <c r="F64" s="67">
        <f t="shared" si="20"/>
        <v>743345.78506197035</v>
      </c>
      <c r="G64" s="67">
        <f t="shared" si="13"/>
        <v>146479989.615062</v>
      </c>
      <c r="H64" s="15">
        <f t="shared" si="21"/>
        <v>8.2300286531995295E-3</v>
      </c>
      <c r="I64" s="76">
        <v>6457213.0300000003</v>
      </c>
      <c r="J64" s="67">
        <v>6270948.79</v>
      </c>
      <c r="K64" s="67">
        <f t="shared" si="22"/>
        <v>12728161.82</v>
      </c>
      <c r="L64" s="67">
        <v>0</v>
      </c>
      <c r="M64" s="67">
        <v>0</v>
      </c>
      <c r="N64" s="67">
        <v>0</v>
      </c>
      <c r="O64" s="67">
        <f t="shared" si="14"/>
        <v>6457213.0300000003</v>
      </c>
      <c r="P64" s="67">
        <f t="shared" si="15"/>
        <v>6270948.79</v>
      </c>
      <c r="Q64" s="67">
        <f t="shared" si="16"/>
        <v>12728161.82</v>
      </c>
      <c r="R64" s="15">
        <f t="shared" si="23"/>
        <v>8.449486478819478E-3</v>
      </c>
      <c r="S64" s="68">
        <v>3427537.4799999995</v>
      </c>
      <c r="T64" s="67">
        <f t="shared" si="17"/>
        <v>3343562.8117399998</v>
      </c>
      <c r="U64" s="67">
        <v>3583804.6100000003</v>
      </c>
      <c r="V64" s="67">
        <f t="shared" si="18"/>
        <v>2543784.5121780001</v>
      </c>
      <c r="W64" s="67">
        <f t="shared" si="19"/>
        <v>5887347.3239179999</v>
      </c>
      <c r="X64" s="15">
        <f t="shared" si="24"/>
        <v>1.0877918726947244E-2</v>
      </c>
      <c r="Y64" s="65">
        <v>446500</v>
      </c>
      <c r="Z64" s="50">
        <f t="shared" si="25"/>
        <v>1.4925373134328358E-2</v>
      </c>
      <c r="AA64" s="65">
        <v>12018726.09</v>
      </c>
      <c r="AB64" s="50">
        <f t="shared" si="26"/>
        <v>7.1023106226308129E-3</v>
      </c>
      <c r="AC64" s="68">
        <f t="shared" si="27"/>
        <v>19062009.143918</v>
      </c>
      <c r="AD64" s="42">
        <f t="shared" si="28"/>
        <v>9.1753744049684911E-3</v>
      </c>
      <c r="AE64" s="15">
        <f t="shared" si="29"/>
        <v>0.14068979341798329</v>
      </c>
      <c r="AF64" s="68">
        <f t="shared" si="30"/>
        <v>31080735.233918</v>
      </c>
      <c r="AG64" s="42">
        <f t="shared" si="31"/>
        <v>8.2447823292958085E-3</v>
      </c>
      <c r="AH64" s="46">
        <f t="shared" si="32"/>
        <v>0.21218417147349444</v>
      </c>
    </row>
    <row r="65" spans="1:34" x14ac:dyDescent="0.2">
      <c r="A65" s="6" t="s">
        <v>32</v>
      </c>
      <c r="B65" s="65">
        <v>2781981643.4899998</v>
      </c>
      <c r="C65" s="66">
        <v>1022956795.6400001</v>
      </c>
      <c r="D65" s="65">
        <v>65066729.56000001</v>
      </c>
      <c r="E65" s="67">
        <v>5239822.6800000006</v>
      </c>
      <c r="F65" s="67">
        <f t="shared" si="20"/>
        <v>380111.03628124396</v>
      </c>
      <c r="G65" s="67">
        <f t="shared" si="13"/>
        <v>70686663.276281253</v>
      </c>
      <c r="H65" s="15">
        <f t="shared" si="21"/>
        <v>3.9715545153414054E-3</v>
      </c>
      <c r="I65" s="76">
        <v>5549980.7699999996</v>
      </c>
      <c r="J65" s="67">
        <v>576260.2799999998</v>
      </c>
      <c r="K65" s="67">
        <f t="shared" si="22"/>
        <v>6126241.0499999989</v>
      </c>
      <c r="L65" s="67">
        <v>0</v>
      </c>
      <c r="M65" s="67">
        <v>0</v>
      </c>
      <c r="N65" s="67">
        <v>0</v>
      </c>
      <c r="O65" s="67">
        <f t="shared" si="14"/>
        <v>5549980.7699999996</v>
      </c>
      <c r="P65" s="67">
        <f t="shared" si="15"/>
        <v>576260.2799999998</v>
      </c>
      <c r="Q65" s="67">
        <f t="shared" si="16"/>
        <v>6126241.0499999989</v>
      </c>
      <c r="R65" s="15">
        <f t="shared" si="23"/>
        <v>4.0668551869466911E-3</v>
      </c>
      <c r="S65" s="68">
        <v>2761156.16</v>
      </c>
      <c r="T65" s="67">
        <f t="shared" si="17"/>
        <v>2693507.8340800004</v>
      </c>
      <c r="U65" s="67">
        <v>507018.64000000013</v>
      </c>
      <c r="V65" s="67">
        <f t="shared" si="18"/>
        <v>359881.83067200007</v>
      </c>
      <c r="W65" s="67">
        <f t="shared" si="19"/>
        <v>3053389.6647520005</v>
      </c>
      <c r="X65" s="15">
        <f t="shared" si="24"/>
        <v>5.6416791446863134E-3</v>
      </c>
      <c r="Y65" s="65">
        <v>446500</v>
      </c>
      <c r="Z65" s="50">
        <f t="shared" si="25"/>
        <v>1.4925373134328358E-2</v>
      </c>
      <c r="AA65" s="65">
        <v>6083492.7199999997</v>
      </c>
      <c r="AB65" s="50">
        <f t="shared" si="26"/>
        <v>3.5949612832846594E-3</v>
      </c>
      <c r="AC65" s="68">
        <f t="shared" si="27"/>
        <v>9626130.7147519998</v>
      </c>
      <c r="AD65" s="42">
        <f t="shared" si="28"/>
        <v>4.6334755540287497E-3</v>
      </c>
      <c r="AE65" s="15">
        <f t="shared" si="29"/>
        <v>0.14794243970530979</v>
      </c>
      <c r="AF65" s="68">
        <f t="shared" si="30"/>
        <v>15709623.434751999</v>
      </c>
      <c r="AG65" s="42">
        <f t="shared" si="31"/>
        <v>4.1672896319836237E-3</v>
      </c>
      <c r="AH65" s="46">
        <f t="shared" si="32"/>
        <v>0.22224310367219338</v>
      </c>
    </row>
    <row r="66" spans="1:34" x14ac:dyDescent="0.2">
      <c r="A66" s="6" t="s">
        <v>7</v>
      </c>
      <c r="B66" s="65">
        <v>10978921619.269999</v>
      </c>
      <c r="C66" s="66">
        <v>5482003362.8199987</v>
      </c>
      <c r="D66" s="65">
        <v>334854637.69</v>
      </c>
      <c r="E66" s="67">
        <v>47016828.479999989</v>
      </c>
      <c r="F66" s="67">
        <f t="shared" si="20"/>
        <v>3410729.0432565361</v>
      </c>
      <c r="G66" s="67">
        <f t="shared" si="13"/>
        <v>385282195.21325648</v>
      </c>
      <c r="H66" s="15">
        <f t="shared" si="21"/>
        <v>2.1647212800229916E-2</v>
      </c>
      <c r="I66" s="76">
        <v>21894069.369999997</v>
      </c>
      <c r="J66" s="67">
        <v>8664293.0900000017</v>
      </c>
      <c r="K66" s="67">
        <f t="shared" si="22"/>
        <v>30558362.460000001</v>
      </c>
      <c r="L66" s="67">
        <v>0</v>
      </c>
      <c r="M66" s="67">
        <v>0</v>
      </c>
      <c r="N66" s="67">
        <v>0</v>
      </c>
      <c r="O66" s="67">
        <f t="shared" si="14"/>
        <v>21894069.369999997</v>
      </c>
      <c r="P66" s="67">
        <f t="shared" si="15"/>
        <v>8664293.0900000017</v>
      </c>
      <c r="Q66" s="67">
        <f t="shared" si="16"/>
        <v>30558362.460000001</v>
      </c>
      <c r="R66" s="15">
        <f t="shared" si="23"/>
        <v>2.0285919842322898E-2</v>
      </c>
      <c r="S66" s="68">
        <v>7586372.2900000019</v>
      </c>
      <c r="T66" s="67">
        <f t="shared" si="17"/>
        <v>7400506.1688950025</v>
      </c>
      <c r="U66" s="67">
        <v>3398023.3900000006</v>
      </c>
      <c r="V66" s="67">
        <f t="shared" si="18"/>
        <v>2411917.0022220002</v>
      </c>
      <c r="W66" s="67">
        <f t="shared" si="19"/>
        <v>9812423.1711170021</v>
      </c>
      <c r="X66" s="15">
        <f t="shared" si="24"/>
        <v>1.8130192750168955E-2</v>
      </c>
      <c r="Y66" s="65">
        <v>446500</v>
      </c>
      <c r="Z66" s="50">
        <f t="shared" si="25"/>
        <v>1.4925373134328358E-2</v>
      </c>
      <c r="AA66" s="65">
        <v>52171662.329999998</v>
      </c>
      <c r="AB66" s="50">
        <f t="shared" si="26"/>
        <v>3.0830168587914531E-2</v>
      </c>
      <c r="AC66" s="68">
        <f t="shared" si="27"/>
        <v>40817285.631117001</v>
      </c>
      <c r="AD66" s="42">
        <f t="shared" si="28"/>
        <v>1.9647135568578455E-2</v>
      </c>
      <c r="AE66" s="15">
        <f t="shared" si="29"/>
        <v>0.12189553626222915</v>
      </c>
      <c r="AF66" s="68">
        <f t="shared" si="30"/>
        <v>92988947.961116999</v>
      </c>
      <c r="AG66" s="42">
        <f t="shared" si="31"/>
        <v>2.4667165342117259E-2</v>
      </c>
      <c r="AH66" s="46">
        <f t="shared" si="32"/>
        <v>0.24135282947515119</v>
      </c>
    </row>
    <row r="67" spans="1:34" x14ac:dyDescent="0.2">
      <c r="A67" s="6" t="s">
        <v>6</v>
      </c>
      <c r="B67" s="65">
        <v>12857094333.340002</v>
      </c>
      <c r="C67" s="66">
        <v>5511730781.7099991</v>
      </c>
      <c r="D67" s="65">
        <v>333275366.39000005</v>
      </c>
      <c r="E67" s="67">
        <v>47285472.199999996</v>
      </c>
      <c r="F67" s="67">
        <f t="shared" si="20"/>
        <v>3430217.1918134354</v>
      </c>
      <c r="G67" s="67">
        <f t="shared" si="13"/>
        <v>383991055.78181344</v>
      </c>
      <c r="H67" s="15">
        <f t="shared" si="21"/>
        <v>2.1574669686703105E-2</v>
      </c>
      <c r="I67" s="76">
        <v>19090009.960000001</v>
      </c>
      <c r="J67" s="67">
        <v>11839620.630000001</v>
      </c>
      <c r="K67" s="67">
        <f t="shared" si="22"/>
        <v>30929630.590000004</v>
      </c>
      <c r="L67" s="67">
        <v>0</v>
      </c>
      <c r="M67" s="67">
        <v>0</v>
      </c>
      <c r="N67" s="67">
        <v>0</v>
      </c>
      <c r="O67" s="67">
        <f t="shared" si="14"/>
        <v>19090009.960000001</v>
      </c>
      <c r="P67" s="67">
        <f t="shared" si="15"/>
        <v>11839620.630000001</v>
      </c>
      <c r="Q67" s="67">
        <f t="shared" si="16"/>
        <v>30929630.590000004</v>
      </c>
      <c r="R67" s="15">
        <f t="shared" si="23"/>
        <v>2.0532383164271112E-2</v>
      </c>
      <c r="S67" s="68">
        <v>7314560.2299999995</v>
      </c>
      <c r="T67" s="67">
        <f t="shared" si="17"/>
        <v>7135353.5043649999</v>
      </c>
      <c r="U67" s="67">
        <v>5514004.5899999999</v>
      </c>
      <c r="V67" s="67">
        <f t="shared" si="18"/>
        <v>3913840.457982</v>
      </c>
      <c r="W67" s="67">
        <f t="shared" si="19"/>
        <v>11049193.962347001</v>
      </c>
      <c r="X67" s="15">
        <f t="shared" si="24"/>
        <v>2.0415346217538859E-2</v>
      </c>
      <c r="Y67" s="65">
        <v>446500</v>
      </c>
      <c r="Z67" s="50">
        <f t="shared" si="25"/>
        <v>1.4925373134328358E-2</v>
      </c>
      <c r="AA67" s="65">
        <v>53072353.449999996</v>
      </c>
      <c r="AB67" s="50">
        <f t="shared" si="26"/>
        <v>3.1362420347492259E-2</v>
      </c>
      <c r="AC67" s="68">
        <f t="shared" si="27"/>
        <v>42425324.552347004</v>
      </c>
      <c r="AD67" s="42">
        <f t="shared" si="28"/>
        <v>2.042115466848821E-2</v>
      </c>
      <c r="AE67" s="15">
        <f t="shared" si="29"/>
        <v>0.12729811090418466</v>
      </c>
      <c r="AF67" s="68">
        <f t="shared" si="30"/>
        <v>95497678.002346992</v>
      </c>
      <c r="AG67" s="42">
        <f t="shared" si="31"/>
        <v>2.5332655812572234E-2</v>
      </c>
      <c r="AH67" s="46">
        <f t="shared" si="32"/>
        <v>0.24869766252214343</v>
      </c>
    </row>
    <row r="68" spans="1:34" x14ac:dyDescent="0.2">
      <c r="A68" s="6" t="s">
        <v>41</v>
      </c>
      <c r="B68" s="65">
        <v>1733081179.5199995</v>
      </c>
      <c r="C68" s="66">
        <v>821429754.50999999</v>
      </c>
      <c r="D68" s="65">
        <v>50219312.909999996</v>
      </c>
      <c r="E68" s="67">
        <v>7320898.3399999999</v>
      </c>
      <c r="F68" s="67">
        <f t="shared" si="20"/>
        <v>531077.94375343982</v>
      </c>
      <c r="G68" s="67">
        <f t="shared" si="13"/>
        <v>58071289.193753436</v>
      </c>
      <c r="H68" s="15">
        <f t="shared" si="21"/>
        <v>3.262755378729788E-3</v>
      </c>
      <c r="I68" s="76">
        <v>4130112.51</v>
      </c>
      <c r="J68" s="67">
        <v>479317.42000000004</v>
      </c>
      <c r="K68" s="67">
        <f t="shared" si="22"/>
        <v>4609429.93</v>
      </c>
      <c r="L68" s="67">
        <v>0</v>
      </c>
      <c r="M68" s="67">
        <v>98409.210000000021</v>
      </c>
      <c r="N68" s="67">
        <v>0</v>
      </c>
      <c r="O68" s="67">
        <f t="shared" si="14"/>
        <v>4228521.72</v>
      </c>
      <c r="P68" s="67">
        <f t="shared" si="15"/>
        <v>479317.42000000004</v>
      </c>
      <c r="Q68" s="67">
        <f t="shared" si="16"/>
        <v>4707839.1399999997</v>
      </c>
      <c r="R68" s="15">
        <f t="shared" si="23"/>
        <v>3.1252606401799437E-3</v>
      </c>
      <c r="S68" s="68">
        <v>1719603.3</v>
      </c>
      <c r="T68" s="67">
        <f t="shared" si="17"/>
        <v>1677473.0191500001</v>
      </c>
      <c r="U68" s="67">
        <v>360556.12</v>
      </c>
      <c r="V68" s="67">
        <f t="shared" si="18"/>
        <v>255922.73397599999</v>
      </c>
      <c r="W68" s="67">
        <f t="shared" si="19"/>
        <v>1933395.7531260001</v>
      </c>
      <c r="X68" s="15">
        <f t="shared" si="24"/>
        <v>3.5722916811935855E-3</v>
      </c>
      <c r="Y68" s="65">
        <v>446500</v>
      </c>
      <c r="Z68" s="50">
        <f t="shared" si="25"/>
        <v>1.4925373134328358E-2</v>
      </c>
      <c r="AA68" s="65">
        <v>8346949.5999999996</v>
      </c>
      <c r="AB68" s="50">
        <f t="shared" si="26"/>
        <v>4.932521830243659E-3</v>
      </c>
      <c r="AC68" s="68">
        <f t="shared" si="27"/>
        <v>7087734.8931259997</v>
      </c>
      <c r="AD68" s="42">
        <f t="shared" si="28"/>
        <v>3.4116351973495903E-3</v>
      </c>
      <c r="AE68" s="15">
        <f t="shared" si="29"/>
        <v>0.1411356405020556</v>
      </c>
      <c r="AF68" s="68">
        <f t="shared" si="30"/>
        <v>15434684.493125999</v>
      </c>
      <c r="AG68" s="42">
        <f t="shared" si="31"/>
        <v>4.0943566170310178E-3</v>
      </c>
      <c r="AH68" s="46">
        <f t="shared" si="32"/>
        <v>0.2657885627720189</v>
      </c>
    </row>
    <row r="69" spans="1:34" x14ac:dyDescent="0.2">
      <c r="A69" s="6" t="s">
        <v>44</v>
      </c>
      <c r="B69" s="65">
        <v>911890228.37</v>
      </c>
      <c r="C69" s="66">
        <v>263082659.86999995</v>
      </c>
      <c r="D69" s="65">
        <v>16070411.870000003</v>
      </c>
      <c r="E69" s="67">
        <v>2453107.6</v>
      </c>
      <c r="F69" s="67">
        <f t="shared" si="20"/>
        <v>177955.1196464143</v>
      </c>
      <c r="G69" s="67">
        <f t="shared" si="13"/>
        <v>18701474.589646418</v>
      </c>
      <c r="H69" s="15">
        <f t="shared" si="21"/>
        <v>1.0507487891987573E-3</v>
      </c>
      <c r="I69" s="76">
        <v>1243272.45</v>
      </c>
      <c r="J69" s="67">
        <v>242926.90000000005</v>
      </c>
      <c r="K69" s="67">
        <f t="shared" si="22"/>
        <v>1486199.35</v>
      </c>
      <c r="L69" s="67">
        <v>886531.33</v>
      </c>
      <c r="M69" s="67">
        <v>0</v>
      </c>
      <c r="N69" s="67">
        <v>684613.35999999987</v>
      </c>
      <c r="O69" s="67">
        <f t="shared" si="14"/>
        <v>2814417.1399999997</v>
      </c>
      <c r="P69" s="67">
        <f t="shared" si="15"/>
        <v>242926.90000000005</v>
      </c>
      <c r="Q69" s="67">
        <f t="shared" si="16"/>
        <v>3057344.0399999996</v>
      </c>
      <c r="R69" s="15">
        <f t="shared" si="23"/>
        <v>2.0295929209893809E-3</v>
      </c>
      <c r="S69" s="68">
        <v>731818.67999999993</v>
      </c>
      <c r="T69" s="67">
        <f t="shared" si="17"/>
        <v>713889.12234</v>
      </c>
      <c r="U69" s="67">
        <v>316433.25999999995</v>
      </c>
      <c r="V69" s="67">
        <f t="shared" si="18"/>
        <v>224604.32794799996</v>
      </c>
      <c r="W69" s="67">
        <f t="shared" si="19"/>
        <v>938493.45028799993</v>
      </c>
      <c r="X69" s="15">
        <f t="shared" si="24"/>
        <v>1.7340331589628768E-3</v>
      </c>
      <c r="Y69" s="65">
        <v>446500</v>
      </c>
      <c r="Z69" s="50">
        <f t="shared" si="25"/>
        <v>1.4925373134328358E-2</v>
      </c>
      <c r="AA69" s="65">
        <v>2915889.12</v>
      </c>
      <c r="AB69" s="50">
        <f t="shared" si="26"/>
        <v>1.7231069346543045E-3</v>
      </c>
      <c r="AC69" s="68">
        <f t="shared" si="27"/>
        <v>4442337.4902879996</v>
      </c>
      <c r="AD69" s="42">
        <f t="shared" si="28"/>
        <v>2.1382903239045795E-3</v>
      </c>
      <c r="AE69" s="15">
        <f t="shared" si="29"/>
        <v>0.27642959783631227</v>
      </c>
      <c r="AF69" s="68">
        <f t="shared" si="30"/>
        <v>7358226.6102879997</v>
      </c>
      <c r="AG69" s="42">
        <f t="shared" si="31"/>
        <v>1.9519157534359614E-3</v>
      </c>
      <c r="AH69" s="46">
        <f t="shared" si="32"/>
        <v>0.39345702794803622</v>
      </c>
    </row>
    <row r="70" spans="1:34" x14ac:dyDescent="0.2">
      <c r="A70" s="6" t="s">
        <v>52</v>
      </c>
      <c r="B70" s="65">
        <v>535519690.43000001</v>
      </c>
      <c r="C70" s="66">
        <v>196812383.07999998</v>
      </c>
      <c r="D70" s="65">
        <v>12851304.75</v>
      </c>
      <c r="E70" s="67">
        <v>1759212.26</v>
      </c>
      <c r="F70" s="67">
        <f t="shared" si="20"/>
        <v>127618.0580956738</v>
      </c>
      <c r="G70" s="67">
        <f t="shared" si="13"/>
        <v>14738135.068095673</v>
      </c>
      <c r="H70" s="15">
        <f t="shared" si="21"/>
        <v>8.2806719350476965E-4</v>
      </c>
      <c r="I70" s="76">
        <v>855423.95000000007</v>
      </c>
      <c r="J70" s="67">
        <v>326106.87999999995</v>
      </c>
      <c r="K70" s="67">
        <f t="shared" si="22"/>
        <v>1181530.83</v>
      </c>
      <c r="L70" s="67">
        <v>319587.64</v>
      </c>
      <c r="M70" s="67">
        <v>32169.95</v>
      </c>
      <c r="N70" s="67">
        <v>369233.07000000007</v>
      </c>
      <c r="O70" s="67">
        <f t="shared" si="14"/>
        <v>1576414.61</v>
      </c>
      <c r="P70" s="67">
        <f t="shared" si="15"/>
        <v>326106.87999999995</v>
      </c>
      <c r="Q70" s="67">
        <f t="shared" si="16"/>
        <v>1902521.49</v>
      </c>
      <c r="R70" s="15">
        <f t="shared" si="23"/>
        <v>1.2629733839617766E-3</v>
      </c>
      <c r="S70" s="68">
        <v>354974.71999999991</v>
      </c>
      <c r="T70" s="67">
        <f t="shared" si="17"/>
        <v>346277.83935999993</v>
      </c>
      <c r="U70" s="67">
        <v>263508.89</v>
      </c>
      <c r="V70" s="67">
        <f t="shared" si="18"/>
        <v>187038.61012200001</v>
      </c>
      <c r="W70" s="67">
        <f t="shared" si="19"/>
        <v>533316.44948199997</v>
      </c>
      <c r="X70" s="15">
        <f t="shared" si="24"/>
        <v>9.8539676258618922E-4</v>
      </c>
      <c r="Y70" s="65">
        <v>446500</v>
      </c>
      <c r="Z70" s="50">
        <f t="shared" si="25"/>
        <v>1.4925373134328358E-2</v>
      </c>
      <c r="AA70" s="65">
        <v>2032907.25</v>
      </c>
      <c r="AB70" s="50">
        <f t="shared" si="26"/>
        <v>1.2013202271504795E-3</v>
      </c>
      <c r="AC70" s="68">
        <f t="shared" si="27"/>
        <v>2882337.9394819997</v>
      </c>
      <c r="AD70" s="42">
        <f t="shared" si="28"/>
        <v>1.3873946632131848E-3</v>
      </c>
      <c r="AE70" s="15">
        <f t="shared" si="29"/>
        <v>0.22428368135009791</v>
      </c>
      <c r="AF70" s="68">
        <f t="shared" si="30"/>
        <v>4915245.1894819997</v>
      </c>
      <c r="AG70" s="42">
        <f t="shared" si="31"/>
        <v>1.3038664104114523E-3</v>
      </c>
      <c r="AH70" s="46">
        <f t="shared" si="32"/>
        <v>0.33350523433064877</v>
      </c>
    </row>
    <row r="71" spans="1:34" x14ac:dyDescent="0.2">
      <c r="A71" s="6" t="s">
        <v>58</v>
      </c>
      <c r="B71" s="65">
        <v>202710734.91999996</v>
      </c>
      <c r="C71" s="66">
        <v>46151231.430000007</v>
      </c>
      <c r="D71" s="65">
        <v>2842417.9799999995</v>
      </c>
      <c r="E71" s="67">
        <v>391436.74</v>
      </c>
      <c r="F71" s="67">
        <f t="shared" si="20"/>
        <v>28395.889320428654</v>
      </c>
      <c r="G71" s="67">
        <f t="shared" si="13"/>
        <v>3262250.6093204282</v>
      </c>
      <c r="H71" s="15">
        <f t="shared" si="21"/>
        <v>1.8329067375810371E-4</v>
      </c>
      <c r="I71" s="76">
        <v>208137.2</v>
      </c>
      <c r="J71" s="67">
        <v>54430.139999999992</v>
      </c>
      <c r="K71" s="67">
        <f t="shared" si="22"/>
        <v>262567.34000000003</v>
      </c>
      <c r="L71" s="67">
        <v>392494.10000000003</v>
      </c>
      <c r="M71" s="67">
        <v>49008.290000000015</v>
      </c>
      <c r="N71" s="67">
        <v>1053251.3700000001</v>
      </c>
      <c r="O71" s="67">
        <f t="shared" si="14"/>
        <v>1702890.9600000002</v>
      </c>
      <c r="P71" s="67">
        <f t="shared" si="15"/>
        <v>54430.139999999992</v>
      </c>
      <c r="Q71" s="67">
        <f t="shared" si="16"/>
        <v>1757321.1</v>
      </c>
      <c r="R71" s="15">
        <f t="shared" si="23"/>
        <v>1.1665832885674431E-3</v>
      </c>
      <c r="S71" s="68">
        <v>179064.93999999994</v>
      </c>
      <c r="T71" s="67">
        <f t="shared" si="17"/>
        <v>174677.84896999996</v>
      </c>
      <c r="U71" s="67">
        <v>99550.59</v>
      </c>
      <c r="V71" s="67">
        <f t="shared" si="18"/>
        <v>70661.00878199999</v>
      </c>
      <c r="W71" s="67">
        <f t="shared" si="19"/>
        <v>245338.85775199995</v>
      </c>
      <c r="X71" s="15">
        <f t="shared" si="24"/>
        <v>4.5330706825230579E-4</v>
      </c>
      <c r="Y71" s="65">
        <v>446500</v>
      </c>
      <c r="Z71" s="50">
        <f t="shared" si="25"/>
        <v>1.4925373134328358E-2</v>
      </c>
      <c r="AA71" s="65">
        <v>502504.35</v>
      </c>
      <c r="AB71" s="50">
        <f t="shared" si="26"/>
        <v>2.9694844163997351E-4</v>
      </c>
      <c r="AC71" s="68">
        <f t="shared" si="27"/>
        <v>2449159.9577520001</v>
      </c>
      <c r="AD71" s="42">
        <f t="shared" si="28"/>
        <v>1.1788872526693444E-3</v>
      </c>
      <c r="AE71" s="15">
        <f t="shared" si="29"/>
        <v>0.86164665963448506</v>
      </c>
      <c r="AF71" s="68">
        <f t="shared" si="30"/>
        <v>2951664.3077520002</v>
      </c>
      <c r="AG71" s="42">
        <f t="shared" si="31"/>
        <v>7.8298758196715564E-4</v>
      </c>
      <c r="AH71" s="46">
        <f t="shared" si="32"/>
        <v>0.90479385591006833</v>
      </c>
    </row>
    <row r="72" spans="1:34" x14ac:dyDescent="0.2">
      <c r="A72" s="6" t="s">
        <v>16</v>
      </c>
      <c r="B72" s="65">
        <v>11789560616.890001</v>
      </c>
      <c r="C72" s="66">
        <v>5645381906.8800001</v>
      </c>
      <c r="D72" s="65">
        <v>339455828.87000006</v>
      </c>
      <c r="E72" s="67">
        <v>25764665.41</v>
      </c>
      <c r="F72" s="67">
        <f t="shared" si="20"/>
        <v>1869039.13863639</v>
      </c>
      <c r="G72" s="67">
        <f t="shared" si="13"/>
        <v>367089533.4186365</v>
      </c>
      <c r="H72" s="15">
        <f t="shared" si="21"/>
        <v>2.0625051833116529E-2</v>
      </c>
      <c r="I72" s="76">
        <v>15319142.710000001</v>
      </c>
      <c r="J72" s="67">
        <v>15960740.559999999</v>
      </c>
      <c r="K72" s="67">
        <f t="shared" si="22"/>
        <v>31279883.27</v>
      </c>
      <c r="L72" s="67">
        <v>0</v>
      </c>
      <c r="M72" s="67">
        <v>0</v>
      </c>
      <c r="N72" s="67">
        <v>0</v>
      </c>
      <c r="O72" s="67">
        <f t="shared" si="14"/>
        <v>15319142.710000001</v>
      </c>
      <c r="P72" s="67">
        <f t="shared" si="15"/>
        <v>15960740.559999999</v>
      </c>
      <c r="Q72" s="67">
        <f t="shared" si="16"/>
        <v>31279883.27</v>
      </c>
      <c r="R72" s="15">
        <f t="shared" si="23"/>
        <v>2.0764895551030681E-2</v>
      </c>
      <c r="S72" s="68">
        <v>6803006.1299999999</v>
      </c>
      <c r="T72" s="67">
        <f t="shared" si="17"/>
        <v>6636332.4798149997</v>
      </c>
      <c r="U72" s="67">
        <v>9783131.8099999987</v>
      </c>
      <c r="V72" s="67">
        <f t="shared" si="18"/>
        <v>6944066.9587379992</v>
      </c>
      <c r="W72" s="67">
        <f t="shared" si="19"/>
        <v>13580399.438552998</v>
      </c>
      <c r="X72" s="15">
        <f t="shared" si="24"/>
        <v>2.5092197426828264E-2</v>
      </c>
      <c r="Y72" s="65">
        <v>446500</v>
      </c>
      <c r="Z72" s="50">
        <f t="shared" si="25"/>
        <v>1.4925373134328358E-2</v>
      </c>
      <c r="AA72" s="65">
        <v>29151477.059999991</v>
      </c>
      <c r="AB72" s="50">
        <f t="shared" si="26"/>
        <v>1.7226688056472414E-2</v>
      </c>
      <c r="AC72" s="68">
        <f t="shared" si="27"/>
        <v>45306782.708553001</v>
      </c>
      <c r="AD72" s="42">
        <f t="shared" si="28"/>
        <v>2.1808125853730546E-2</v>
      </c>
      <c r="AE72" s="15">
        <f t="shared" si="29"/>
        <v>0.13346886061545268</v>
      </c>
      <c r="AF72" s="68">
        <f t="shared" si="30"/>
        <v>74458259.768552989</v>
      </c>
      <c r="AG72" s="42">
        <f t="shared" si="31"/>
        <v>1.9751532252684618E-2</v>
      </c>
      <c r="AH72" s="46">
        <f t="shared" si="32"/>
        <v>0.2028340581523452</v>
      </c>
    </row>
    <row r="73" spans="1:34" x14ac:dyDescent="0.2">
      <c r="A73" s="6" t="s">
        <v>51</v>
      </c>
      <c r="B73" s="65">
        <v>310306753.46999997</v>
      </c>
      <c r="C73" s="66">
        <v>146665449.86000004</v>
      </c>
      <c r="D73" s="65">
        <v>9169251.959999999</v>
      </c>
      <c r="E73" s="67">
        <v>1410452.61</v>
      </c>
      <c r="F73" s="67">
        <f>(E73/E$76)*F$76</f>
        <v>102318.08134634915</v>
      </c>
      <c r="G73" s="67">
        <f t="shared" si="13"/>
        <v>10682022.651346348</v>
      </c>
      <c r="H73" s="15">
        <f>(G73/G$76)</f>
        <v>6.0017312075005119E-4</v>
      </c>
      <c r="I73" s="76">
        <v>854215.89000000013</v>
      </c>
      <c r="J73" s="67">
        <v>22074.12999999999</v>
      </c>
      <c r="K73" s="67">
        <f t="shared" ref="K73:K104" si="33">SUM(I73:J73)</f>
        <v>876290.02000000014</v>
      </c>
      <c r="L73" s="67">
        <v>720567.85000000009</v>
      </c>
      <c r="M73" s="67">
        <v>29909.979999999992</v>
      </c>
      <c r="N73" s="67">
        <v>434466.19</v>
      </c>
      <c r="O73" s="67">
        <f t="shared" si="14"/>
        <v>2039159.9100000001</v>
      </c>
      <c r="P73" s="67">
        <f t="shared" si="15"/>
        <v>22074.12999999999</v>
      </c>
      <c r="Q73" s="67">
        <f t="shared" si="16"/>
        <v>2061234.04</v>
      </c>
      <c r="R73" s="15">
        <f>(Q73/Q$76)</f>
        <v>1.3683334166364682E-3</v>
      </c>
      <c r="S73" s="68">
        <v>562727.7899999998</v>
      </c>
      <c r="T73" s="67">
        <f t="shared" si="17"/>
        <v>548940.95914499986</v>
      </c>
      <c r="U73" s="67">
        <v>59833.51999999999</v>
      </c>
      <c r="V73" s="67">
        <f t="shared" si="18"/>
        <v>42469.832495999988</v>
      </c>
      <c r="W73" s="67">
        <f t="shared" si="19"/>
        <v>591410.79164099984</v>
      </c>
      <c r="X73" s="15">
        <f>(W73/W$76)</f>
        <v>1.0927363669498925E-3</v>
      </c>
      <c r="Y73" s="65">
        <v>446500</v>
      </c>
      <c r="Z73" s="50">
        <f>(Y73/Y$76)</f>
        <v>1.4925373134328358E-2</v>
      </c>
      <c r="AA73" s="65">
        <v>1757128.61</v>
      </c>
      <c r="AB73" s="50">
        <f>(AA73/AA$76)</f>
        <v>1.0383524092886216E-3</v>
      </c>
      <c r="AC73" s="68">
        <f t="shared" si="27"/>
        <v>3099144.8316409998</v>
      </c>
      <c r="AD73" s="42">
        <f>(AC73/AC$76)</f>
        <v>1.4917532538589752E-3</v>
      </c>
      <c r="AE73" s="15">
        <f t="shared" si="29"/>
        <v>0.33799320218930923</v>
      </c>
      <c r="AF73" s="68">
        <f t="shared" si="30"/>
        <v>4856273.4416410001</v>
      </c>
      <c r="AG73" s="42">
        <f>(AF73/AF$76)</f>
        <v>1.2882229830321486E-3</v>
      </c>
      <c r="AH73" s="46">
        <f t="shared" si="32"/>
        <v>0.45462115183110213</v>
      </c>
    </row>
    <row r="74" spans="1:34" x14ac:dyDescent="0.2">
      <c r="A74" s="6" t="s">
        <v>43</v>
      </c>
      <c r="B74" s="65">
        <v>1812044619.6200001</v>
      </c>
      <c r="C74" s="66">
        <v>1187509485.9200001</v>
      </c>
      <c r="D74" s="65">
        <v>72994159.630000025</v>
      </c>
      <c r="E74" s="67">
        <v>11240061.789999999</v>
      </c>
      <c r="F74" s="67">
        <f>(E74/E$76)*F$76</f>
        <v>815384.75551277876</v>
      </c>
      <c r="G74" s="67">
        <f t="shared" si="13"/>
        <v>85049606.175512791</v>
      </c>
      <c r="H74" s="15">
        <f>(G74/G$76)</f>
        <v>4.7785414076506154E-3</v>
      </c>
      <c r="I74" s="76">
        <v>5767905.9799999995</v>
      </c>
      <c r="J74" s="67">
        <v>787170.85999999987</v>
      </c>
      <c r="K74" s="67">
        <f t="shared" si="33"/>
        <v>6555076.8399999999</v>
      </c>
      <c r="L74" s="67">
        <v>0</v>
      </c>
      <c r="M74" s="67">
        <v>0</v>
      </c>
      <c r="N74" s="67">
        <v>0</v>
      </c>
      <c r="O74" s="67">
        <f t="shared" si="14"/>
        <v>5767905.9799999995</v>
      </c>
      <c r="P74" s="67">
        <f t="shared" si="15"/>
        <v>787170.85999999987</v>
      </c>
      <c r="Q74" s="67">
        <f t="shared" si="16"/>
        <v>6555076.8399999999</v>
      </c>
      <c r="R74" s="15">
        <f>(Q74/Q$76)</f>
        <v>4.3515343307603165E-3</v>
      </c>
      <c r="S74" s="68">
        <v>1418713.2999999998</v>
      </c>
      <c r="T74" s="67">
        <f t="shared" si="17"/>
        <v>1383954.8241499998</v>
      </c>
      <c r="U74" s="67">
        <v>351244.96000000008</v>
      </c>
      <c r="V74" s="67">
        <f t="shared" si="18"/>
        <v>249313.67260800005</v>
      </c>
      <c r="W74" s="67">
        <f t="shared" si="19"/>
        <v>1633268.4967579998</v>
      </c>
      <c r="X74" s="15">
        <f>(W74/W$76)</f>
        <v>3.017753325820985E-3</v>
      </c>
      <c r="Y74" s="65">
        <v>446500</v>
      </c>
      <c r="Z74" s="50">
        <f>(Y74/Y$76)</f>
        <v>1.4925373134328358E-2</v>
      </c>
      <c r="AA74" s="65">
        <v>12027667.4</v>
      </c>
      <c r="AB74" s="50">
        <f>(AA74/AA$76)</f>
        <v>7.1075943740465377E-3</v>
      </c>
      <c r="AC74" s="68">
        <f t="shared" si="27"/>
        <v>8634845.3367579989</v>
      </c>
      <c r="AD74" s="42">
        <f>(AC74/AC$76)</f>
        <v>4.1563267699422785E-3</v>
      </c>
      <c r="AE74" s="15">
        <f t="shared" si="29"/>
        <v>0.11829501675924693</v>
      </c>
      <c r="AF74" s="68">
        <f t="shared" si="30"/>
        <v>20662512.736758001</v>
      </c>
      <c r="AG74" s="42">
        <f>(AF74/AF$76)</f>
        <v>5.4811418909087636E-3</v>
      </c>
      <c r="AH74" s="46">
        <f t="shared" si="32"/>
        <v>0.2429466010003358</v>
      </c>
    </row>
    <row r="75" spans="1:34" x14ac:dyDescent="0.2">
      <c r="A75" s="6" t="s">
        <v>49</v>
      </c>
      <c r="B75" s="65">
        <v>453607155.90999997</v>
      </c>
      <c r="C75" s="66">
        <v>139277001.16999999</v>
      </c>
      <c r="D75" s="65">
        <v>8840417.2800000012</v>
      </c>
      <c r="E75" s="67">
        <v>1272716.5499999998</v>
      </c>
      <c r="F75" s="67">
        <f>(E75/E$76)*F$76</f>
        <v>92326.331682809832</v>
      </c>
      <c r="G75" s="67">
        <f>SUM(D75:F75)</f>
        <v>10205460.161682812</v>
      </c>
      <c r="H75" s="15">
        <f>(G75/G$76)</f>
        <v>5.7339729317607317E-4</v>
      </c>
      <c r="I75" s="76">
        <v>664403.79999999993</v>
      </c>
      <c r="J75" s="67">
        <v>167600.06999999998</v>
      </c>
      <c r="K75" s="67">
        <f t="shared" si="33"/>
        <v>832003.86999999988</v>
      </c>
      <c r="L75" s="67">
        <v>569312.47</v>
      </c>
      <c r="M75" s="67">
        <v>24445.759999999998</v>
      </c>
      <c r="N75" s="67">
        <v>717185.17</v>
      </c>
      <c r="O75" s="67">
        <f>(I75+L75+M75+N75)</f>
        <v>1975347.2000000002</v>
      </c>
      <c r="P75" s="67">
        <f>J75</f>
        <v>167600.06999999998</v>
      </c>
      <c r="Q75" s="67">
        <f>SUM(O75:P75)</f>
        <v>2142947.27</v>
      </c>
      <c r="R75" s="15">
        <f>(Q75/Q$76)</f>
        <v>1.4225780783393681E-3</v>
      </c>
      <c r="S75" s="68">
        <v>392804.41</v>
      </c>
      <c r="T75" s="67">
        <f>(S75*0.9755)</f>
        <v>383180.701955</v>
      </c>
      <c r="U75" s="67">
        <v>212855.63000000003</v>
      </c>
      <c r="V75" s="67">
        <f>(U75*0.7098)</f>
        <v>151084.92617400002</v>
      </c>
      <c r="W75" s="67">
        <f>(T75+V75)</f>
        <v>534265.62812900008</v>
      </c>
      <c r="X75" s="15">
        <f>(W75/W$76)</f>
        <v>9.8715053854186866E-4</v>
      </c>
      <c r="Y75" s="65">
        <v>446500</v>
      </c>
      <c r="Z75" s="50">
        <f>(Y75/Y$76)</f>
        <v>1.4925373134328358E-2</v>
      </c>
      <c r="AA75" s="65">
        <v>1553678.33</v>
      </c>
      <c r="AB75" s="50">
        <f>(AA75/AA$76)</f>
        <v>9.1812609961146915E-4</v>
      </c>
      <c r="AC75" s="68">
        <f t="shared" si="27"/>
        <v>3123712.8981290003</v>
      </c>
      <c r="AD75" s="42">
        <f>(AC75/AC$76)</f>
        <v>1.5035789332368222E-3</v>
      </c>
      <c r="AE75" s="15">
        <f t="shared" si="29"/>
        <v>0.35334450843128073</v>
      </c>
      <c r="AF75" s="68">
        <f t="shared" si="30"/>
        <v>4677391.2281290004</v>
      </c>
      <c r="AG75" s="42">
        <f>(AF75/AF$76)</f>
        <v>1.2407709230377771E-3</v>
      </c>
      <c r="AH75" s="46">
        <f t="shared" si="32"/>
        <v>0.45832242290167635</v>
      </c>
    </row>
    <row r="76" spans="1:34" x14ac:dyDescent="0.2">
      <c r="A76" s="18" t="s">
        <v>72</v>
      </c>
      <c r="B76" s="19">
        <f>SUM(B9:B75)</f>
        <v>695754409601.69006</v>
      </c>
      <c r="C76" s="51">
        <f>SUM(C9:C75)</f>
        <v>266283896794.29004</v>
      </c>
      <c r="D76" s="19">
        <f>SUM(D9:D75)</f>
        <v>16135004130.460003</v>
      </c>
      <c r="E76" s="20">
        <f>SUM(E9:E75)</f>
        <v>1550736864.6000001</v>
      </c>
      <c r="F76" s="20">
        <v>112494684</v>
      </c>
      <c r="G76" s="20">
        <f>SUM(D76:F76)</f>
        <v>17798235679.060001</v>
      </c>
      <c r="H76" s="21">
        <f>(G76/G$76)</f>
        <v>1</v>
      </c>
      <c r="I76" s="77">
        <f>SUM(I9:I75)</f>
        <v>971413092.18000019</v>
      </c>
      <c r="J76" s="20">
        <f>SUM(J9:J75)</f>
        <v>502067216.20999998</v>
      </c>
      <c r="K76" s="20">
        <f t="shared" si="33"/>
        <v>1473480308.3900001</v>
      </c>
      <c r="L76" s="20">
        <f>SUM(L9:L75)</f>
        <v>15222047.880000001</v>
      </c>
      <c r="M76" s="20">
        <f>SUM(M9:M75)</f>
        <v>592958</v>
      </c>
      <c r="N76" s="20">
        <f>SUM(N9:N75)</f>
        <v>17087570.879999999</v>
      </c>
      <c r="O76" s="20">
        <f>(I76+L76+M76+N76)</f>
        <v>1004315668.9400002</v>
      </c>
      <c r="P76" s="20">
        <f>J76</f>
        <v>502067216.20999998</v>
      </c>
      <c r="Q76" s="20">
        <f>SUM(O76:P76)</f>
        <v>1506382885.1500001</v>
      </c>
      <c r="R76" s="21">
        <f>(Q76/Q$76)</f>
        <v>1</v>
      </c>
      <c r="S76" s="22">
        <f>SUM(S9:S75)</f>
        <v>333690827.74000019</v>
      </c>
      <c r="T76" s="20">
        <f>SUM(T9:T75)</f>
        <v>325515402.46037006</v>
      </c>
      <c r="U76" s="20">
        <f>SUM(U9:U75)</f>
        <v>303894915.99999982</v>
      </c>
      <c r="V76" s="20">
        <f>SUM(V9:V75)</f>
        <v>215704611.37680003</v>
      </c>
      <c r="W76" s="20">
        <f>(T76+V76)</f>
        <v>541220013.83717012</v>
      </c>
      <c r="X76" s="21">
        <f>(W76/W$76)</f>
        <v>1</v>
      </c>
      <c r="Y76" s="19">
        <f>SUM(Y9:Y75)</f>
        <v>29915500</v>
      </c>
      <c r="Z76" s="52">
        <f>(Y76/Y$76)</f>
        <v>1</v>
      </c>
      <c r="AA76" s="19">
        <f>SUM(AA9:AA75)</f>
        <v>1692227604.3099992</v>
      </c>
      <c r="AB76" s="52">
        <f>(AA76/$AA76)</f>
        <v>1</v>
      </c>
      <c r="AC76" s="22">
        <f t="shared" si="27"/>
        <v>2077518398.9871702</v>
      </c>
      <c r="AD76" s="43">
        <f>(AC76/AC$76)</f>
        <v>1</v>
      </c>
      <c r="AE76" s="40">
        <f t="shared" si="29"/>
        <v>0.12875846713080086</v>
      </c>
      <c r="AF76" s="22">
        <f t="shared" si="30"/>
        <v>3769746003.2971697</v>
      </c>
      <c r="AG76" s="43">
        <f>(AF76/AF$76)</f>
        <v>1</v>
      </c>
      <c r="AH76" s="23">
        <f t="shared" si="32"/>
        <v>0.21180447721188203</v>
      </c>
    </row>
    <row r="77" spans="1:34" x14ac:dyDescent="0.2">
      <c r="A77" s="8"/>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2"/>
    </row>
    <row r="78" spans="1:34" x14ac:dyDescent="0.2">
      <c r="A78" s="8" t="s">
        <v>96</v>
      </c>
      <c r="B78" s="9"/>
      <c r="C78" s="9"/>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2"/>
    </row>
    <row r="79" spans="1:34" x14ac:dyDescent="0.2">
      <c r="A79" s="69" t="s">
        <v>123</v>
      </c>
      <c r="B79" s="10"/>
      <c r="C79" s="10"/>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2"/>
    </row>
    <row r="80" spans="1:34" x14ac:dyDescent="0.2">
      <c r="A80" s="69" t="s">
        <v>124</v>
      </c>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2"/>
    </row>
    <row r="81" spans="1:34" x14ac:dyDescent="0.2">
      <c r="A81" s="8" t="s">
        <v>108</v>
      </c>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2"/>
    </row>
    <row r="82" spans="1:34" x14ac:dyDescent="0.2">
      <c r="A82" s="8" t="s">
        <v>105</v>
      </c>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2"/>
    </row>
    <row r="83" spans="1:34" ht="13.5" thickBot="1" x14ac:dyDescent="0.25">
      <c r="A83" s="70" t="s">
        <v>118</v>
      </c>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47"/>
    </row>
  </sheetData>
  <mergeCells count="12">
    <mergeCell ref="A1:AH1"/>
    <mergeCell ref="A2:AH2"/>
    <mergeCell ref="B3:C3"/>
    <mergeCell ref="D3:H3"/>
    <mergeCell ref="I3:R3"/>
    <mergeCell ref="B4:C4"/>
    <mergeCell ref="S3:X3"/>
    <mergeCell ref="AC3:AH3"/>
    <mergeCell ref="AA4:AB4"/>
    <mergeCell ref="Y3:Z3"/>
    <mergeCell ref="Y4:Z4"/>
    <mergeCell ref="AA3:AB3"/>
  </mergeCells>
  <phoneticPr fontId="0" type="noConversion"/>
  <printOptions horizontalCentered="1"/>
  <pageMargins left="0.5" right="0.5" top="0.5" bottom="0.5" header="0.3" footer="0.3"/>
  <pageSetup paperSize="5" scale="34" fitToHeight="0" orientation="landscape" r:id="rId1"/>
  <headerFooter>
    <oddFooter>&amp;L&amp;14Office of Economic and Demographic Research&amp;R&amp;14Page &amp;P of &amp;N</oddFooter>
  </headerFooter>
  <ignoredErrors>
    <ignoredError sqref="Y76:Z76 AC9:AC76 K76" 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Summary</vt:lpstr>
      <vt:lpstr>Data Worksheet</vt:lpstr>
      <vt:lpstr>'Data Worksheet'!Print_Area</vt:lpstr>
      <vt:lpstr>Summary!Print_Area</vt:lpstr>
      <vt:lpstr>'Data Worksheet'!Print_Titles</vt:lpstr>
      <vt:lpstr>Summary!Print_Titles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Florida Counties and Cities</dc:title>
  <dc:subject>used for Official Population Estimate List</dc:subject>
  <dc:creator>Executive Office of The Govern</dc:creator>
  <cp:lastModifiedBy>O'Cain, Steve</cp:lastModifiedBy>
  <cp:lastPrinted>2014-03-07T15:37:13Z</cp:lastPrinted>
  <dcterms:created xsi:type="dcterms:W3CDTF">2000-01-10T21:55:04Z</dcterms:created>
  <dcterms:modified xsi:type="dcterms:W3CDTF">2023-06-30T21:14:23Z</dcterms:modified>
</cp:coreProperties>
</file>