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OCAIN.STEVE\Documents\EDR\Revenue Data\special tabulations\"/>
    </mc:Choice>
  </mc:AlternateContent>
  <bookViews>
    <workbookView xWindow="-15" yWindow="-15" windowWidth="7680" windowHeight="7320" tabRatio="604"/>
  </bookViews>
  <sheets>
    <sheet name="Summary" sheetId="7" r:id="rId1"/>
    <sheet name="Data Worksheet" sheetId="4" r:id="rId2"/>
  </sheets>
  <definedNames>
    <definedName name="_xlnm.Print_Area" localSheetId="1">'Data Worksheet'!$A$1:$AH$83</definedName>
    <definedName name="_xlnm.Print_Area" localSheetId="0">Summary!$A$1:$L$84</definedName>
    <definedName name="_xlnm.Print_Titles" localSheetId="1">'Data Worksheet'!$1:$8</definedName>
    <definedName name="_xlnm.Print_Titles" localSheetId="0">Summary!$1:$7</definedName>
  </definedNames>
  <calcPr calcId="162913" fullCalcOnLoad="1"/>
</workbook>
</file>

<file path=xl/calcChain.xml><?xml version="1.0" encoding="utf-8"?>
<calcChain xmlns="http://schemas.openxmlformats.org/spreadsheetml/2006/main">
  <c r="V11" i="4" l="1"/>
  <c r="V12" i="4"/>
  <c r="V13" i="4"/>
  <c r="V14" i="4"/>
  <c r="V15" i="4"/>
  <c r="V16" i="4"/>
  <c r="V17" i="4"/>
  <c r="V18" i="4"/>
  <c r="V19" i="4"/>
  <c r="V20" i="4"/>
  <c r="V21" i="4"/>
  <c r="V22" i="4"/>
  <c r="V23" i="4"/>
  <c r="V24" i="4"/>
  <c r="V25" i="4"/>
  <c r="V26" i="4"/>
  <c r="V27" i="4"/>
  <c r="V28" i="4"/>
  <c r="V29" i="4"/>
  <c r="V30" i="4"/>
  <c r="V31" i="4"/>
  <c r="V32" i="4"/>
  <c r="V33" i="4"/>
  <c r="V34" i="4"/>
  <c r="W34" i="4" s="1"/>
  <c r="V35" i="4"/>
  <c r="V36" i="4"/>
  <c r="V37" i="4"/>
  <c r="V38" i="4"/>
  <c r="V39" i="4"/>
  <c r="V40" i="4"/>
  <c r="V41" i="4"/>
  <c r="V42" i="4"/>
  <c r="V43" i="4"/>
  <c r="V44" i="4"/>
  <c r="V45" i="4"/>
  <c r="V46" i="4"/>
  <c r="W46" i="4" s="1"/>
  <c r="V47" i="4"/>
  <c r="V48" i="4"/>
  <c r="V49" i="4"/>
  <c r="V50" i="4"/>
  <c r="V51" i="4"/>
  <c r="V52" i="4"/>
  <c r="V53" i="4"/>
  <c r="V54" i="4"/>
  <c r="V55" i="4"/>
  <c r="V56" i="4"/>
  <c r="V57" i="4"/>
  <c r="V58" i="4"/>
  <c r="W58" i="4" s="1"/>
  <c r="V59" i="4"/>
  <c r="V60" i="4"/>
  <c r="V61" i="4"/>
  <c r="V62" i="4"/>
  <c r="V63" i="4"/>
  <c r="V64" i="4"/>
  <c r="V65" i="4"/>
  <c r="V66" i="4"/>
  <c r="V67" i="4"/>
  <c r="V68" i="4"/>
  <c r="V69" i="4"/>
  <c r="V70" i="4"/>
  <c r="W70" i="4" s="1"/>
  <c r="V71" i="4"/>
  <c r="V72" i="4"/>
  <c r="V73" i="4"/>
  <c r="V74" i="4"/>
  <c r="V75" i="4"/>
  <c r="V10" i="4"/>
  <c r="V9" i="4"/>
  <c r="T11" i="4"/>
  <c r="T12" i="4"/>
  <c r="T13" i="4"/>
  <c r="T14" i="4"/>
  <c r="T15" i="4"/>
  <c r="T16" i="4"/>
  <c r="T17" i="4"/>
  <c r="T18" i="4"/>
  <c r="T19" i="4"/>
  <c r="T20" i="4"/>
  <c r="T21" i="4"/>
  <c r="T22" i="4"/>
  <c r="T23" i="4"/>
  <c r="T24" i="4"/>
  <c r="T25" i="4"/>
  <c r="T26" i="4"/>
  <c r="T27" i="4"/>
  <c r="W27" i="4" s="1"/>
  <c r="T28" i="4"/>
  <c r="T29" i="4"/>
  <c r="T30" i="4"/>
  <c r="T31" i="4"/>
  <c r="T32" i="4"/>
  <c r="T33" i="4"/>
  <c r="T34" i="4"/>
  <c r="T35" i="4"/>
  <c r="T36" i="4"/>
  <c r="T37" i="4"/>
  <c r="T38" i="4"/>
  <c r="T39" i="4"/>
  <c r="W39" i="4" s="1"/>
  <c r="T40" i="4"/>
  <c r="T41" i="4"/>
  <c r="T42" i="4"/>
  <c r="T43" i="4"/>
  <c r="T44" i="4"/>
  <c r="T45" i="4"/>
  <c r="T46" i="4"/>
  <c r="T47" i="4"/>
  <c r="T48" i="4"/>
  <c r="T49" i="4"/>
  <c r="T50" i="4"/>
  <c r="T51" i="4"/>
  <c r="W51" i="4" s="1"/>
  <c r="T52" i="4"/>
  <c r="T53" i="4"/>
  <c r="T54" i="4"/>
  <c r="T55" i="4"/>
  <c r="T56" i="4"/>
  <c r="T57" i="4"/>
  <c r="T58" i="4"/>
  <c r="T59" i="4"/>
  <c r="T60" i="4"/>
  <c r="T61" i="4"/>
  <c r="T62" i="4"/>
  <c r="T63" i="4"/>
  <c r="W63" i="4" s="1"/>
  <c r="T64" i="4"/>
  <c r="T65" i="4"/>
  <c r="T66" i="4"/>
  <c r="T67" i="4"/>
  <c r="T68" i="4"/>
  <c r="T69" i="4"/>
  <c r="T70" i="4"/>
  <c r="T71" i="4"/>
  <c r="T72" i="4"/>
  <c r="T73" i="4"/>
  <c r="T74" i="4"/>
  <c r="T75" i="4"/>
  <c r="W75" i="4" s="1"/>
  <c r="T10" i="4"/>
  <c r="T9" i="4"/>
  <c r="I76" i="4"/>
  <c r="K9" i="4"/>
  <c r="O9" i="4"/>
  <c r="P9" i="4"/>
  <c r="Q9" i="4"/>
  <c r="AC9" i="4" s="1"/>
  <c r="W9" i="4"/>
  <c r="AF9" i="4"/>
  <c r="K10" i="4"/>
  <c r="O10" i="4"/>
  <c r="P10" i="4"/>
  <c r="Q10" i="4" s="1"/>
  <c r="W10" i="4"/>
  <c r="K11" i="4"/>
  <c r="O11" i="4"/>
  <c r="P11" i="4"/>
  <c r="Q11" i="4"/>
  <c r="AF11" i="4" s="1"/>
  <c r="AC11" i="4"/>
  <c r="W11" i="4"/>
  <c r="K12" i="4"/>
  <c r="O12" i="4"/>
  <c r="Q12" i="4" s="1"/>
  <c r="P12" i="4"/>
  <c r="W12" i="4"/>
  <c r="AF12" i="4"/>
  <c r="K13" i="4"/>
  <c r="O13" i="4"/>
  <c r="Q13" i="4" s="1"/>
  <c r="P13" i="4"/>
  <c r="W13" i="4"/>
  <c r="K14" i="4"/>
  <c r="O14" i="4"/>
  <c r="P14" i="4"/>
  <c r="W14" i="4"/>
  <c r="K15" i="4"/>
  <c r="O15" i="4"/>
  <c r="Q15" i="4" s="1"/>
  <c r="P15" i="4"/>
  <c r="K16" i="4"/>
  <c r="O16" i="4"/>
  <c r="Q16" i="4" s="1"/>
  <c r="P16" i="4"/>
  <c r="W16" i="4"/>
  <c r="K17" i="4"/>
  <c r="O17" i="4"/>
  <c r="P17" i="4"/>
  <c r="Q17" i="4"/>
  <c r="W17" i="4"/>
  <c r="K18" i="4"/>
  <c r="O18" i="4"/>
  <c r="Q18" i="4" s="1"/>
  <c r="P18" i="4"/>
  <c r="W18" i="4"/>
  <c r="K19" i="4"/>
  <c r="O19" i="4"/>
  <c r="Q19" i="4" s="1"/>
  <c r="P19" i="4"/>
  <c r="W19" i="4"/>
  <c r="K20" i="4"/>
  <c r="O20" i="4"/>
  <c r="Q20" i="4" s="1"/>
  <c r="P20" i="4"/>
  <c r="W20" i="4"/>
  <c r="K21" i="4"/>
  <c r="O21" i="4"/>
  <c r="Q21" i="4" s="1"/>
  <c r="P21" i="4"/>
  <c r="W21" i="4"/>
  <c r="K22" i="4"/>
  <c r="O22" i="4"/>
  <c r="Q22" i="4" s="1"/>
  <c r="P22" i="4"/>
  <c r="K23" i="4"/>
  <c r="O23" i="4"/>
  <c r="Q23" i="4" s="1"/>
  <c r="P23" i="4"/>
  <c r="W23" i="4"/>
  <c r="K24" i="4"/>
  <c r="O24" i="4"/>
  <c r="Q24" i="4" s="1"/>
  <c r="P24" i="4"/>
  <c r="W24" i="4"/>
  <c r="K25" i="4"/>
  <c r="O25" i="4"/>
  <c r="Q25" i="4" s="1"/>
  <c r="P25" i="4"/>
  <c r="W25" i="4"/>
  <c r="K26" i="4"/>
  <c r="O26" i="4"/>
  <c r="Q26" i="4" s="1"/>
  <c r="P26" i="4"/>
  <c r="W26" i="4"/>
  <c r="K27" i="4"/>
  <c r="O27" i="4"/>
  <c r="Q27" i="4" s="1"/>
  <c r="P27" i="4"/>
  <c r="K28" i="4"/>
  <c r="O28" i="4"/>
  <c r="Q28" i="4" s="1"/>
  <c r="P28" i="4"/>
  <c r="W28" i="4"/>
  <c r="K29" i="4"/>
  <c r="O29" i="4"/>
  <c r="Q29" i="4" s="1"/>
  <c r="P29" i="4"/>
  <c r="W29" i="4"/>
  <c r="K30" i="4"/>
  <c r="O30" i="4"/>
  <c r="P30" i="4"/>
  <c r="Q30" i="4" s="1"/>
  <c r="AC30" i="4"/>
  <c r="W30" i="4"/>
  <c r="K31" i="4"/>
  <c r="O31" i="4"/>
  <c r="Q31" i="4" s="1"/>
  <c r="P31" i="4"/>
  <c r="W31" i="4"/>
  <c r="K32" i="4"/>
  <c r="O32" i="4"/>
  <c r="Q32" i="4" s="1"/>
  <c r="P32" i="4"/>
  <c r="W32" i="4"/>
  <c r="K33" i="4"/>
  <c r="O33" i="4"/>
  <c r="P33" i="4"/>
  <c r="Q33" i="4"/>
  <c r="AC33" i="4" s="1"/>
  <c r="G32" i="7" s="1"/>
  <c r="W33" i="4"/>
  <c r="AF33" i="4"/>
  <c r="K34" i="4"/>
  <c r="O34" i="4"/>
  <c r="P34" i="4"/>
  <c r="Q34" i="4"/>
  <c r="K35" i="4"/>
  <c r="O35" i="4"/>
  <c r="Q35" i="4" s="1"/>
  <c r="P35" i="4"/>
  <c r="W35" i="4"/>
  <c r="K36" i="4"/>
  <c r="O36" i="4"/>
  <c r="P36" i="4"/>
  <c r="Q36" i="4"/>
  <c r="AC36" i="4"/>
  <c r="W36" i="4"/>
  <c r="AF36" i="4"/>
  <c r="K37" i="4"/>
  <c r="O37" i="4"/>
  <c r="Q37" i="4" s="1"/>
  <c r="P37" i="4"/>
  <c r="W37" i="4"/>
  <c r="K38" i="4"/>
  <c r="O38" i="4"/>
  <c r="Q38" i="4" s="1"/>
  <c r="P38" i="4"/>
  <c r="W38" i="4"/>
  <c r="K39" i="4"/>
  <c r="O39" i="4"/>
  <c r="P39" i="4"/>
  <c r="Q39" i="4"/>
  <c r="K40" i="4"/>
  <c r="O40" i="4"/>
  <c r="Q40" i="4" s="1"/>
  <c r="P40" i="4"/>
  <c r="W40" i="4"/>
  <c r="K41" i="4"/>
  <c r="O41" i="4"/>
  <c r="P41" i="4"/>
  <c r="Q41" i="4"/>
  <c r="AC41" i="4" s="1"/>
  <c r="W41" i="4"/>
  <c r="K42" i="4"/>
  <c r="O42" i="4"/>
  <c r="P42" i="4"/>
  <c r="Q42" i="4"/>
  <c r="AF42" i="4" s="1"/>
  <c r="W42" i="4"/>
  <c r="K43" i="4"/>
  <c r="O43" i="4"/>
  <c r="Q43" i="4" s="1"/>
  <c r="P43" i="4"/>
  <c r="W43" i="4"/>
  <c r="K44" i="4"/>
  <c r="O44" i="4"/>
  <c r="P44" i="4"/>
  <c r="Q44" i="4"/>
  <c r="W44" i="4"/>
  <c r="K45" i="4"/>
  <c r="O45" i="4"/>
  <c r="Q45" i="4" s="1"/>
  <c r="P45" i="4"/>
  <c r="W45" i="4"/>
  <c r="K46" i="4"/>
  <c r="O46" i="4"/>
  <c r="Q46" i="4" s="1"/>
  <c r="P46" i="4"/>
  <c r="K47" i="4"/>
  <c r="O47" i="4"/>
  <c r="Q47" i="4" s="1"/>
  <c r="P47" i="4"/>
  <c r="W47" i="4"/>
  <c r="K48" i="4"/>
  <c r="O48" i="4"/>
  <c r="P48" i="4"/>
  <c r="Q48" i="4" s="1"/>
  <c r="W48" i="4"/>
  <c r="K49" i="4"/>
  <c r="O49" i="4"/>
  <c r="P49" i="4"/>
  <c r="Q49" i="4"/>
  <c r="W49" i="4"/>
  <c r="K50" i="4"/>
  <c r="O50" i="4"/>
  <c r="Q50" i="4" s="1"/>
  <c r="P50" i="4"/>
  <c r="W50" i="4"/>
  <c r="K51" i="4"/>
  <c r="O51" i="4"/>
  <c r="Q51" i="4" s="1"/>
  <c r="P51" i="4"/>
  <c r="K52" i="4"/>
  <c r="O52" i="4"/>
  <c r="Q52" i="4" s="1"/>
  <c r="P52" i="4"/>
  <c r="W52" i="4"/>
  <c r="K53" i="4"/>
  <c r="O53" i="4"/>
  <c r="Q53" i="4" s="1"/>
  <c r="P53" i="4"/>
  <c r="W53" i="4"/>
  <c r="K54" i="4"/>
  <c r="O54" i="4"/>
  <c r="Q54" i="4" s="1"/>
  <c r="P54" i="4"/>
  <c r="W54" i="4"/>
  <c r="K55" i="4"/>
  <c r="O55" i="4"/>
  <c r="Q55" i="4" s="1"/>
  <c r="P55" i="4"/>
  <c r="W55" i="4"/>
  <c r="K56" i="4"/>
  <c r="O56" i="4"/>
  <c r="Q56" i="4" s="1"/>
  <c r="P56" i="4"/>
  <c r="W56" i="4"/>
  <c r="K57" i="4"/>
  <c r="O57" i="4"/>
  <c r="Q57" i="4" s="1"/>
  <c r="P57" i="4"/>
  <c r="W57" i="4"/>
  <c r="K58" i="4"/>
  <c r="O58" i="4"/>
  <c r="Q58" i="4" s="1"/>
  <c r="P58" i="4"/>
  <c r="K59" i="4"/>
  <c r="O59" i="4"/>
  <c r="P59" i="4"/>
  <c r="W59" i="4"/>
  <c r="K60" i="4"/>
  <c r="O60" i="4"/>
  <c r="Q60" i="4" s="1"/>
  <c r="P60" i="4"/>
  <c r="W60" i="4"/>
  <c r="K61" i="4"/>
  <c r="O61" i="4"/>
  <c r="P61" i="4"/>
  <c r="W61" i="4"/>
  <c r="K62" i="4"/>
  <c r="O62" i="4"/>
  <c r="Q62" i="4" s="1"/>
  <c r="P62" i="4"/>
  <c r="W62" i="4"/>
  <c r="K63" i="4"/>
  <c r="O63" i="4"/>
  <c r="P63" i="4"/>
  <c r="K64" i="4"/>
  <c r="O64" i="4"/>
  <c r="Q64" i="4" s="1"/>
  <c r="P64" i="4"/>
  <c r="W64" i="4"/>
  <c r="K65" i="4"/>
  <c r="O65" i="4"/>
  <c r="P65" i="4"/>
  <c r="Q65" i="4"/>
  <c r="W65" i="4"/>
  <c r="K66" i="4"/>
  <c r="O66" i="4"/>
  <c r="Q66" i="4" s="1"/>
  <c r="P66" i="4"/>
  <c r="W66" i="4"/>
  <c r="K67" i="4"/>
  <c r="O67" i="4"/>
  <c r="P67" i="4"/>
  <c r="Q67" i="4"/>
  <c r="W67" i="4"/>
  <c r="K68" i="4"/>
  <c r="O68" i="4"/>
  <c r="Q68" i="4" s="1"/>
  <c r="P68" i="4"/>
  <c r="W68" i="4"/>
  <c r="K69" i="4"/>
  <c r="O69" i="4"/>
  <c r="P69" i="4"/>
  <c r="Q69" i="4"/>
  <c r="W69" i="4"/>
  <c r="K70" i="4"/>
  <c r="O70" i="4"/>
  <c r="Q70" i="4" s="1"/>
  <c r="P70" i="4"/>
  <c r="K71" i="4"/>
  <c r="O71" i="4"/>
  <c r="P71" i="4"/>
  <c r="Q71" i="4"/>
  <c r="W71" i="4"/>
  <c r="K72" i="4"/>
  <c r="O72" i="4"/>
  <c r="Q72" i="4" s="1"/>
  <c r="P72" i="4"/>
  <c r="W72" i="4"/>
  <c r="K73" i="4"/>
  <c r="O73" i="4"/>
  <c r="Q73" i="4" s="1"/>
  <c r="P73" i="4"/>
  <c r="W73" i="4"/>
  <c r="K74" i="4"/>
  <c r="O74" i="4"/>
  <c r="P74" i="4"/>
  <c r="Q74" i="4" s="1"/>
  <c r="W74" i="4"/>
  <c r="K75" i="4"/>
  <c r="O75" i="4"/>
  <c r="Q75" i="4" s="1"/>
  <c r="P75" i="4"/>
  <c r="B76" i="4"/>
  <c r="C76" i="4"/>
  <c r="D76" i="4"/>
  <c r="G76" i="4" s="1"/>
  <c r="E76" i="4"/>
  <c r="C75" i="7" s="1"/>
  <c r="J76" i="4"/>
  <c r="P76" i="4" s="1"/>
  <c r="L76" i="4"/>
  <c r="O76" i="4"/>
  <c r="M76" i="4"/>
  <c r="N76" i="4"/>
  <c r="S76" i="4"/>
  <c r="U76" i="4"/>
  <c r="Y76" i="4"/>
  <c r="AA76" i="4"/>
  <c r="AB76" i="4"/>
  <c r="B8" i="7"/>
  <c r="C8" i="7"/>
  <c r="B9" i="7"/>
  <c r="C9" i="7"/>
  <c r="B10" i="7"/>
  <c r="C10" i="7"/>
  <c r="B11" i="7"/>
  <c r="C11" i="7"/>
  <c r="B12" i="7"/>
  <c r="C12" i="7"/>
  <c r="B13" i="7"/>
  <c r="C13" i="7"/>
  <c r="B14" i="7"/>
  <c r="C14" i="7"/>
  <c r="B15" i="7"/>
  <c r="C15" i="7"/>
  <c r="B16" i="7"/>
  <c r="C16" i="7"/>
  <c r="B17" i="7"/>
  <c r="C17" i="7"/>
  <c r="B18" i="7"/>
  <c r="C18" i="7"/>
  <c r="B19" i="7"/>
  <c r="C19" i="7"/>
  <c r="B20" i="7"/>
  <c r="C20" i="7"/>
  <c r="B21" i="7"/>
  <c r="C21" i="7"/>
  <c r="B22" i="7"/>
  <c r="C22" i="7"/>
  <c r="B23" i="7"/>
  <c r="C23" i="7"/>
  <c r="B24" i="7"/>
  <c r="C24" i="7"/>
  <c r="B25" i="7"/>
  <c r="C25" i="7"/>
  <c r="B26" i="7"/>
  <c r="C26" i="7"/>
  <c r="B27" i="7"/>
  <c r="C27" i="7"/>
  <c r="B28" i="7"/>
  <c r="C28" i="7"/>
  <c r="B29" i="7"/>
  <c r="C29" i="7"/>
  <c r="B30" i="7"/>
  <c r="C30" i="7"/>
  <c r="B31" i="7"/>
  <c r="C31" i="7"/>
  <c r="B32" i="7"/>
  <c r="C32" i="7"/>
  <c r="J32" i="7"/>
  <c r="B33" i="7"/>
  <c r="C33" i="7"/>
  <c r="B34" i="7"/>
  <c r="C34" i="7"/>
  <c r="B35" i="7"/>
  <c r="C35" i="7"/>
  <c r="J35" i="7"/>
  <c r="B36" i="7"/>
  <c r="C36" i="7"/>
  <c r="B37" i="7"/>
  <c r="C37" i="7"/>
  <c r="B38" i="7"/>
  <c r="C38" i="7"/>
  <c r="B39" i="7"/>
  <c r="C39" i="7"/>
  <c r="B40" i="7"/>
  <c r="C40" i="7"/>
  <c r="B41" i="7"/>
  <c r="C41" i="7"/>
  <c r="B42" i="7"/>
  <c r="C42" i="7"/>
  <c r="B43" i="7"/>
  <c r="C43" i="7"/>
  <c r="B44" i="7"/>
  <c r="C44" i="7"/>
  <c r="B45" i="7"/>
  <c r="C45" i="7"/>
  <c r="B46" i="7"/>
  <c r="C46" i="7"/>
  <c r="B47" i="7"/>
  <c r="C47" i="7"/>
  <c r="B48" i="7"/>
  <c r="C48" i="7"/>
  <c r="B49" i="7"/>
  <c r="C49" i="7"/>
  <c r="B50" i="7"/>
  <c r="C50" i="7"/>
  <c r="B51" i="7"/>
  <c r="C51" i="7"/>
  <c r="B52" i="7"/>
  <c r="C52" i="7"/>
  <c r="B53" i="7"/>
  <c r="C53" i="7"/>
  <c r="B54" i="7"/>
  <c r="C54" i="7"/>
  <c r="B55" i="7"/>
  <c r="C55" i="7"/>
  <c r="B56" i="7"/>
  <c r="C56" i="7"/>
  <c r="B57" i="7"/>
  <c r="C57" i="7"/>
  <c r="B58" i="7"/>
  <c r="C58" i="7"/>
  <c r="B59" i="7"/>
  <c r="C59" i="7"/>
  <c r="B60" i="7"/>
  <c r="C60" i="7"/>
  <c r="B61" i="7"/>
  <c r="C61" i="7"/>
  <c r="B62" i="7"/>
  <c r="C62" i="7"/>
  <c r="B63" i="7"/>
  <c r="C63" i="7"/>
  <c r="B64" i="7"/>
  <c r="C64" i="7"/>
  <c r="B65" i="7"/>
  <c r="C65" i="7"/>
  <c r="B66" i="7"/>
  <c r="C66" i="7"/>
  <c r="B67" i="7"/>
  <c r="C67" i="7"/>
  <c r="B68" i="7"/>
  <c r="C68" i="7"/>
  <c r="B69" i="7"/>
  <c r="C69" i="7"/>
  <c r="B70" i="7"/>
  <c r="C70" i="7"/>
  <c r="B71" i="7"/>
  <c r="C71" i="7"/>
  <c r="B72" i="7"/>
  <c r="C72" i="7"/>
  <c r="B73" i="7"/>
  <c r="C73" i="7"/>
  <c r="B74" i="7"/>
  <c r="C74" i="7"/>
  <c r="B75" i="7"/>
  <c r="D75" i="7"/>
  <c r="AB9" i="4"/>
  <c r="AB10" i="4"/>
  <c r="AB11" i="4"/>
  <c r="AB12" i="4"/>
  <c r="AB13" i="4"/>
  <c r="AB14" i="4"/>
  <c r="AB15" i="4"/>
  <c r="AB16" i="4"/>
  <c r="AB17" i="4"/>
  <c r="AB18" i="4"/>
  <c r="AB19" i="4"/>
  <c r="AB20" i="4"/>
  <c r="AB21" i="4"/>
  <c r="AB22" i="4"/>
  <c r="AB23" i="4"/>
  <c r="AB24" i="4"/>
  <c r="AB25" i="4"/>
  <c r="AB26" i="4"/>
  <c r="AB27" i="4"/>
  <c r="AB28" i="4"/>
  <c r="AB29" i="4"/>
  <c r="AB30" i="4"/>
  <c r="AB31" i="4"/>
  <c r="AB32" i="4"/>
  <c r="AB33" i="4"/>
  <c r="Z9" i="4"/>
  <c r="Z11" i="4"/>
  <c r="Z12" i="4"/>
  <c r="Z13" i="4"/>
  <c r="Z15" i="4"/>
  <c r="Z16" i="4"/>
  <c r="Z17" i="4"/>
  <c r="Z19" i="4"/>
  <c r="Z20" i="4"/>
  <c r="Z21" i="4"/>
  <c r="Z23" i="4"/>
  <c r="Z24" i="4"/>
  <c r="Z25" i="4"/>
  <c r="Z27" i="4"/>
  <c r="Z28" i="4"/>
  <c r="Z29" i="4"/>
  <c r="Z31" i="4"/>
  <c r="Z32" i="4"/>
  <c r="Z33" i="4"/>
  <c r="F9" i="4"/>
  <c r="F10" i="4"/>
  <c r="F11" i="4"/>
  <c r="F12" i="4"/>
  <c r="F13" i="4"/>
  <c r="F14" i="4"/>
  <c r="F15" i="4"/>
  <c r="F16" i="4"/>
  <c r="F17" i="4"/>
  <c r="F18" i="4"/>
  <c r="F19" i="4"/>
  <c r="F20" i="4"/>
  <c r="F21" i="4"/>
  <c r="F22" i="4"/>
  <c r="F23" i="4"/>
  <c r="F24" i="4"/>
  <c r="F25" i="4"/>
  <c r="F26" i="4"/>
  <c r="F27" i="4"/>
  <c r="F28" i="4"/>
  <c r="F29" i="4"/>
  <c r="F30" i="4"/>
  <c r="F31" i="4"/>
  <c r="D30" i="7" s="1"/>
  <c r="F32" i="4"/>
  <c r="F33" i="4"/>
  <c r="F34" i="4"/>
  <c r="AB75" i="4"/>
  <c r="Z75" i="4"/>
  <c r="F75" i="4"/>
  <c r="AB74" i="4"/>
  <c r="Z74" i="4"/>
  <c r="F74" i="4"/>
  <c r="AB73" i="4"/>
  <c r="Z73" i="4"/>
  <c r="F73" i="4"/>
  <c r="AB72" i="4"/>
  <c r="Z72" i="4"/>
  <c r="F72" i="4"/>
  <c r="AB71" i="4"/>
  <c r="Z71" i="4"/>
  <c r="F71" i="4"/>
  <c r="AB70" i="4"/>
  <c r="Z70" i="4"/>
  <c r="F70" i="4"/>
  <c r="AB69" i="4"/>
  <c r="Z69" i="4"/>
  <c r="F69" i="4"/>
  <c r="AB68" i="4"/>
  <c r="Z68" i="4"/>
  <c r="F68" i="4"/>
  <c r="AB67" i="4"/>
  <c r="Z67" i="4"/>
  <c r="F67" i="4"/>
  <c r="D66" i="7" s="1"/>
  <c r="AB66" i="4"/>
  <c r="Z66" i="4"/>
  <c r="F66" i="4"/>
  <c r="AB65" i="4"/>
  <c r="Z65" i="4"/>
  <c r="F65" i="4"/>
  <c r="AB64" i="4"/>
  <c r="Z64" i="4"/>
  <c r="F64" i="4"/>
  <c r="AB63" i="4"/>
  <c r="Z63" i="4"/>
  <c r="F63" i="4"/>
  <c r="AB62" i="4"/>
  <c r="Z62" i="4"/>
  <c r="F62" i="4"/>
  <c r="AB61" i="4"/>
  <c r="Z61" i="4"/>
  <c r="F61" i="4"/>
  <c r="D60" i="7" s="1"/>
  <c r="AB60" i="4"/>
  <c r="Z60" i="4"/>
  <c r="F60" i="4"/>
  <c r="AB59" i="4"/>
  <c r="Z59" i="4"/>
  <c r="F59" i="4"/>
  <c r="AB58" i="4"/>
  <c r="Z58" i="4"/>
  <c r="F58" i="4"/>
  <c r="AB57" i="4"/>
  <c r="Z57" i="4"/>
  <c r="F57" i="4"/>
  <c r="AB56" i="4"/>
  <c r="Z56" i="4"/>
  <c r="F56" i="4"/>
  <c r="AB55" i="4"/>
  <c r="Z55" i="4"/>
  <c r="F55" i="4"/>
  <c r="D54" i="7" s="1"/>
  <c r="AB54" i="4"/>
  <c r="Z54" i="4"/>
  <c r="F54" i="4"/>
  <c r="AB53" i="4"/>
  <c r="Z53" i="4"/>
  <c r="F53" i="4"/>
  <c r="AB52" i="4"/>
  <c r="Z52" i="4"/>
  <c r="F52" i="4"/>
  <c r="AB51" i="4"/>
  <c r="Z51" i="4"/>
  <c r="F51" i="4"/>
  <c r="AB50" i="4"/>
  <c r="Z50" i="4"/>
  <c r="F50" i="4"/>
  <c r="AB49" i="4"/>
  <c r="Z49" i="4"/>
  <c r="F49" i="4"/>
  <c r="D48" i="7" s="1"/>
  <c r="AB48" i="4"/>
  <c r="Z48" i="4"/>
  <c r="F48" i="4"/>
  <c r="AB47" i="4"/>
  <c r="Z47" i="4"/>
  <c r="F47" i="4"/>
  <c r="AB46" i="4"/>
  <c r="Z46" i="4"/>
  <c r="F46" i="4"/>
  <c r="AB45" i="4"/>
  <c r="Z45" i="4"/>
  <c r="F45" i="4"/>
  <c r="AB44" i="4"/>
  <c r="Z44" i="4"/>
  <c r="F44" i="4"/>
  <c r="AB43" i="4"/>
  <c r="Z43" i="4"/>
  <c r="F43" i="4"/>
  <c r="AB42" i="4"/>
  <c r="Z42" i="4"/>
  <c r="F42" i="4"/>
  <c r="G42" i="4" s="1"/>
  <c r="E41" i="7" s="1"/>
  <c r="AB41" i="4"/>
  <c r="Z41" i="4"/>
  <c r="F41" i="4"/>
  <c r="AB40" i="4"/>
  <c r="Z40" i="4"/>
  <c r="F40" i="4"/>
  <c r="D39" i="7" s="1"/>
  <c r="AB39" i="4"/>
  <c r="Z39" i="4"/>
  <c r="F39" i="4"/>
  <c r="D38" i="7" s="1"/>
  <c r="AB38" i="4"/>
  <c r="Z38" i="4"/>
  <c r="F38" i="4"/>
  <c r="AB37" i="4"/>
  <c r="Z37" i="4"/>
  <c r="F37" i="4"/>
  <c r="G37" i="4" s="1"/>
  <c r="AB36" i="4"/>
  <c r="Z36" i="4"/>
  <c r="F36" i="4"/>
  <c r="D35" i="7" s="1"/>
  <c r="AB35" i="4"/>
  <c r="Z35" i="4"/>
  <c r="F35" i="4"/>
  <c r="D34" i="7" s="1"/>
  <c r="AB34" i="4"/>
  <c r="G36" i="4"/>
  <c r="D36" i="7"/>
  <c r="G38" i="4"/>
  <c r="D37" i="7"/>
  <c r="G40" i="4"/>
  <c r="G41" i="4"/>
  <c r="D40" i="7"/>
  <c r="D41" i="7"/>
  <c r="G44" i="4"/>
  <c r="D43" i="7"/>
  <c r="G45" i="4"/>
  <c r="D44" i="7"/>
  <c r="G47" i="4"/>
  <c r="D46" i="7"/>
  <c r="G48" i="4"/>
  <c r="D47" i="7"/>
  <c r="G50" i="4"/>
  <c r="D49" i="7"/>
  <c r="G51" i="4"/>
  <c r="D50" i="7"/>
  <c r="G53" i="4"/>
  <c r="D52" i="7"/>
  <c r="G54" i="4"/>
  <c r="D53" i="7"/>
  <c r="G55" i="4"/>
  <c r="E54" i="7" s="1"/>
  <c r="G56" i="4"/>
  <c r="D55" i="7"/>
  <c r="G57" i="4"/>
  <c r="D56" i="7"/>
  <c r="G59" i="4"/>
  <c r="D58" i="7"/>
  <c r="G60" i="4"/>
  <c r="D59" i="7"/>
  <c r="G62" i="4"/>
  <c r="D61" i="7"/>
  <c r="G63" i="4"/>
  <c r="D62" i="7"/>
  <c r="G65" i="4"/>
  <c r="D64" i="7"/>
  <c r="G66" i="4"/>
  <c r="D65" i="7"/>
  <c r="G68" i="4"/>
  <c r="D67" i="7"/>
  <c r="G69" i="4"/>
  <c r="D68" i="7"/>
  <c r="G71" i="4"/>
  <c r="D70" i="7"/>
  <c r="G72" i="4"/>
  <c r="D71" i="7"/>
  <c r="G73" i="4"/>
  <c r="E72" i="7" s="1"/>
  <c r="D72" i="7"/>
  <c r="G74" i="4"/>
  <c r="D73" i="7"/>
  <c r="G75" i="4"/>
  <c r="D74" i="7"/>
  <c r="G34" i="4"/>
  <c r="D33" i="7"/>
  <c r="G33" i="4"/>
  <c r="D32" i="7"/>
  <c r="G32" i="4"/>
  <c r="D31" i="7"/>
  <c r="G30" i="4"/>
  <c r="D29" i="7"/>
  <c r="G29" i="4"/>
  <c r="D28" i="7"/>
  <c r="G28" i="4"/>
  <c r="D27" i="7"/>
  <c r="G27" i="4"/>
  <c r="D26" i="7"/>
  <c r="G26" i="4"/>
  <c r="D25" i="7"/>
  <c r="G25" i="4"/>
  <c r="D24" i="7"/>
  <c r="G24" i="4"/>
  <c r="H24" i="4" s="1"/>
  <c r="F23" i="7" s="1"/>
  <c r="D23" i="7"/>
  <c r="G23" i="4"/>
  <c r="D22" i="7"/>
  <c r="G22" i="4"/>
  <c r="D21" i="7"/>
  <c r="G21" i="4"/>
  <c r="D20" i="7"/>
  <c r="G20" i="4"/>
  <c r="H20" i="4" s="1"/>
  <c r="F19" i="7" s="1"/>
  <c r="D19" i="7"/>
  <c r="G18" i="4"/>
  <c r="D17" i="7"/>
  <c r="G17" i="4"/>
  <c r="D16" i="7"/>
  <c r="G16" i="4"/>
  <c r="H16" i="4" s="1"/>
  <c r="F15" i="7" s="1"/>
  <c r="D15" i="7"/>
  <c r="G15" i="4"/>
  <c r="D14" i="7"/>
  <c r="G14" i="4"/>
  <c r="D13" i="7"/>
  <c r="G13" i="4"/>
  <c r="D12" i="7"/>
  <c r="G12" i="4"/>
  <c r="D11" i="7"/>
  <c r="G11" i="4"/>
  <c r="D10" i="7"/>
  <c r="G10" i="4"/>
  <c r="D9" i="7"/>
  <c r="G9" i="4"/>
  <c r="E8" i="7" s="1"/>
  <c r="D8" i="7"/>
  <c r="E9" i="7"/>
  <c r="E10" i="7"/>
  <c r="E12" i="7"/>
  <c r="H14" i="4"/>
  <c r="F13" i="7" s="1"/>
  <c r="E13" i="7"/>
  <c r="E14" i="7"/>
  <c r="E16" i="7"/>
  <c r="E17" i="7"/>
  <c r="E20" i="7"/>
  <c r="E21" i="7"/>
  <c r="E22" i="7"/>
  <c r="E24" i="7"/>
  <c r="E25" i="7"/>
  <c r="H27" i="4"/>
  <c r="F26" i="7" s="1"/>
  <c r="E26" i="7"/>
  <c r="E27" i="7"/>
  <c r="E28" i="7"/>
  <c r="E29" i="7"/>
  <c r="E31" i="7"/>
  <c r="AH33" i="4"/>
  <c r="L32" i="7"/>
  <c r="E32" i="7"/>
  <c r="E33" i="7"/>
  <c r="E74" i="7"/>
  <c r="E73" i="7"/>
  <c r="H73" i="4"/>
  <c r="F72" i="7" s="1"/>
  <c r="E71" i="7"/>
  <c r="E70" i="7"/>
  <c r="E68" i="7"/>
  <c r="E67" i="7"/>
  <c r="E65" i="7"/>
  <c r="E64" i="7"/>
  <c r="E62" i="7"/>
  <c r="E61" i="7"/>
  <c r="E59" i="7"/>
  <c r="E58" i="7"/>
  <c r="E56" i="7"/>
  <c r="E55" i="7"/>
  <c r="E53" i="7"/>
  <c r="E52" i="7"/>
  <c r="E50" i="7"/>
  <c r="E49" i="7"/>
  <c r="E47" i="7"/>
  <c r="E46" i="7"/>
  <c r="E44" i="7"/>
  <c r="E43" i="7"/>
  <c r="E40" i="7"/>
  <c r="E39" i="7"/>
  <c r="E37" i="7"/>
  <c r="AH36" i="4"/>
  <c r="L35" i="7"/>
  <c r="E35" i="7"/>
  <c r="G39" i="4"/>
  <c r="G35" i="4"/>
  <c r="E23" i="7"/>
  <c r="E19" i="7"/>
  <c r="E15" i="7"/>
  <c r="E11" i="7"/>
  <c r="AC47" i="4"/>
  <c r="Z76" i="4"/>
  <c r="Z10" i="4"/>
  <c r="Z14" i="4"/>
  <c r="Z18" i="4"/>
  <c r="Z22" i="4"/>
  <c r="Z26" i="4"/>
  <c r="Z30" i="4"/>
  <c r="Z34" i="4"/>
  <c r="AC70" i="4"/>
  <c r="AF41" i="4"/>
  <c r="E38" i="7"/>
  <c r="J40" i="7"/>
  <c r="AH41" i="4"/>
  <c r="L40" i="7"/>
  <c r="E34" i="7"/>
  <c r="AE47" i="4"/>
  <c r="I46" i="7"/>
  <c r="G46" i="7"/>
  <c r="G19" i="4" l="1"/>
  <c r="D18" i="7"/>
  <c r="AC75" i="4"/>
  <c r="AF75" i="4"/>
  <c r="AF72" i="4"/>
  <c r="AC72" i="4"/>
  <c r="AC51" i="4"/>
  <c r="AC48" i="4"/>
  <c r="AF48" i="4"/>
  <c r="R45" i="4"/>
  <c r="AC45" i="4"/>
  <c r="AF45" i="4"/>
  <c r="R40" i="4"/>
  <c r="AC40" i="4"/>
  <c r="AF40" i="4"/>
  <c r="AC35" i="4"/>
  <c r="AF35" i="4"/>
  <c r="AF27" i="4"/>
  <c r="AC27" i="4"/>
  <c r="AF24" i="4"/>
  <c r="AC24" i="4"/>
  <c r="AF21" i="4"/>
  <c r="AC21" i="4"/>
  <c r="J11" i="7"/>
  <c r="AH12" i="4"/>
  <c r="L11" i="7" s="1"/>
  <c r="R10" i="4"/>
  <c r="AC10" i="4"/>
  <c r="AF10" i="4"/>
  <c r="AF39" i="4"/>
  <c r="T76" i="4"/>
  <c r="W15" i="4"/>
  <c r="AF34" i="4"/>
  <c r="W22" i="4"/>
  <c r="V76" i="4"/>
  <c r="AC57" i="4"/>
  <c r="AF57" i="4"/>
  <c r="AC18" i="4"/>
  <c r="AC66" i="4"/>
  <c r="AF66" i="4"/>
  <c r="R66" i="4"/>
  <c r="Q63" i="4"/>
  <c r="AC60" i="4"/>
  <c r="AF60" i="4"/>
  <c r="AC39" i="4"/>
  <c r="AC34" i="4"/>
  <c r="AC15" i="4"/>
  <c r="G46" i="4"/>
  <c r="D45" i="7"/>
  <c r="G58" i="4"/>
  <c r="D57" i="7"/>
  <c r="G70" i="4"/>
  <c r="D69" i="7"/>
  <c r="Q76" i="4"/>
  <c r="AF74" i="4"/>
  <c r="R74" i="4"/>
  <c r="AC74" i="4"/>
  <c r="AC71" i="4"/>
  <c r="AF71" i="4"/>
  <c r="AC44" i="4"/>
  <c r="AF44" i="4"/>
  <c r="R44" i="4"/>
  <c r="AC32" i="4"/>
  <c r="AF32" i="4"/>
  <c r="R12" i="4"/>
  <c r="AC12" i="4"/>
  <c r="J8" i="7"/>
  <c r="AH9" i="4"/>
  <c r="L8" i="7" s="1"/>
  <c r="AC37" i="4"/>
  <c r="AC50" i="4"/>
  <c r="AF50" i="4"/>
  <c r="AC29" i="4"/>
  <c r="AF29" i="4"/>
  <c r="AC26" i="4"/>
  <c r="AF26" i="4"/>
  <c r="AC23" i="4"/>
  <c r="AF23" i="4"/>
  <c r="AC20" i="4"/>
  <c r="AF20" i="4"/>
  <c r="R20" i="4"/>
  <c r="AC17" i="4"/>
  <c r="R17" i="4"/>
  <c r="AF17" i="4"/>
  <c r="R54" i="4"/>
  <c r="AC54" i="4"/>
  <c r="AF54" i="4"/>
  <c r="AF37" i="4"/>
  <c r="G61" i="4"/>
  <c r="AC68" i="4"/>
  <c r="AF68" i="4"/>
  <c r="R65" i="4"/>
  <c r="AC65" i="4"/>
  <c r="AF65" i="4"/>
  <c r="AC56" i="4"/>
  <c r="R56" i="4"/>
  <c r="AF56" i="4"/>
  <c r="AC53" i="4"/>
  <c r="AF53" i="4"/>
  <c r="AF47" i="4"/>
  <c r="AE36" i="4"/>
  <c r="I35" i="7" s="1"/>
  <c r="G35" i="7"/>
  <c r="AE9" i="4"/>
  <c r="I8" i="7" s="1"/>
  <c r="G8" i="7"/>
  <c r="G43" i="4"/>
  <c r="D42" i="7"/>
  <c r="AC62" i="4"/>
  <c r="AF62" i="4"/>
  <c r="Q59" i="4"/>
  <c r="AE41" i="4"/>
  <c r="I40" i="7" s="1"/>
  <c r="G40" i="7"/>
  <c r="Q14" i="4"/>
  <c r="AE11" i="4"/>
  <c r="I10" i="7" s="1"/>
  <c r="G10" i="7"/>
  <c r="AE70" i="4"/>
  <c r="I69" i="7" s="1"/>
  <c r="G69" i="7"/>
  <c r="AF51" i="4"/>
  <c r="H21" i="4"/>
  <c r="F20" i="7" s="1"/>
  <c r="H32" i="4"/>
  <c r="F31" i="7" s="1"/>
  <c r="H38" i="4"/>
  <c r="F37" i="7" s="1"/>
  <c r="H35" i="4"/>
  <c r="F34" i="7" s="1"/>
  <c r="H15" i="4"/>
  <c r="F14" i="7" s="1"/>
  <c r="H18" i="4"/>
  <c r="F17" i="7" s="1"/>
  <c r="H30" i="4"/>
  <c r="F29" i="7" s="1"/>
  <c r="H72" i="4"/>
  <c r="F71" i="7" s="1"/>
  <c r="H66" i="4"/>
  <c r="F65" i="7" s="1"/>
  <c r="H60" i="4"/>
  <c r="F59" i="7" s="1"/>
  <c r="H54" i="4"/>
  <c r="F53" i="7" s="1"/>
  <c r="H48" i="4"/>
  <c r="F47" i="7" s="1"/>
  <c r="H9" i="4"/>
  <c r="F8" i="7" s="1"/>
  <c r="H25" i="4"/>
  <c r="F24" i="7" s="1"/>
  <c r="H75" i="4"/>
  <c r="F74" i="7" s="1"/>
  <c r="H69" i="4"/>
  <c r="F68" i="7" s="1"/>
  <c r="H63" i="4"/>
  <c r="F62" i="7" s="1"/>
  <c r="H57" i="4"/>
  <c r="F56" i="7" s="1"/>
  <c r="H51" i="4"/>
  <c r="F50" i="7" s="1"/>
  <c r="H45" i="4"/>
  <c r="F44" i="7" s="1"/>
  <c r="H28" i="4"/>
  <c r="F27" i="7" s="1"/>
  <c r="H41" i="4"/>
  <c r="F40" i="7" s="1"/>
  <c r="H22" i="4"/>
  <c r="F21" i="7" s="1"/>
  <c r="H33" i="4"/>
  <c r="F32" i="7" s="1"/>
  <c r="H76" i="4"/>
  <c r="F75" i="7" s="1"/>
  <c r="E75" i="7"/>
  <c r="H13" i="4"/>
  <c r="F12" i="7" s="1"/>
  <c r="H74" i="4"/>
  <c r="F73" i="7" s="1"/>
  <c r="H68" i="4"/>
  <c r="F67" i="7" s="1"/>
  <c r="H62" i="4"/>
  <c r="F61" i="7" s="1"/>
  <c r="H56" i="4"/>
  <c r="F55" i="7" s="1"/>
  <c r="H50" i="4"/>
  <c r="F49" i="7" s="1"/>
  <c r="H44" i="4"/>
  <c r="F43" i="7" s="1"/>
  <c r="H71" i="4"/>
  <c r="F70" i="7" s="1"/>
  <c r="H65" i="4"/>
  <c r="F64" i="7" s="1"/>
  <c r="H59" i="4"/>
  <c r="F58" i="7" s="1"/>
  <c r="H53" i="4"/>
  <c r="F52" i="7" s="1"/>
  <c r="H47" i="4"/>
  <c r="F46" i="7" s="1"/>
  <c r="H40" i="4"/>
  <c r="F39" i="7" s="1"/>
  <c r="H10" i="4"/>
  <c r="F9" i="7" s="1"/>
  <c r="H23" i="4"/>
  <c r="F22" i="7" s="1"/>
  <c r="H26" i="4"/>
  <c r="F25" i="7" s="1"/>
  <c r="H36" i="4"/>
  <c r="F35" i="7" s="1"/>
  <c r="H17" i="4"/>
  <c r="F16" i="7" s="1"/>
  <c r="H29" i="4"/>
  <c r="F28" i="7" s="1"/>
  <c r="H39" i="4"/>
  <c r="F38" i="7" s="1"/>
  <c r="H34" i="4"/>
  <c r="F33" i="7" s="1"/>
  <c r="R49" i="4"/>
  <c r="AC49" i="4"/>
  <c r="AC31" i="4"/>
  <c r="R31" i="4"/>
  <c r="AF31" i="4"/>
  <c r="AC22" i="4"/>
  <c r="AF22" i="4"/>
  <c r="AH11" i="4"/>
  <c r="L10" i="7" s="1"/>
  <c r="J10" i="7"/>
  <c r="R72" i="4"/>
  <c r="AF49" i="4"/>
  <c r="H12" i="4"/>
  <c r="F11" i="7" s="1"/>
  <c r="G67" i="4"/>
  <c r="AC73" i="4"/>
  <c r="AF73" i="4"/>
  <c r="AF70" i="4"/>
  <c r="R70" i="4"/>
  <c r="AC67" i="4"/>
  <c r="AF67" i="4"/>
  <c r="AC46" i="4"/>
  <c r="AF46" i="4"/>
  <c r="R46" i="4"/>
  <c r="AE33" i="4"/>
  <c r="I32" i="7" s="1"/>
  <c r="AC28" i="4"/>
  <c r="AF28" i="4"/>
  <c r="AC25" i="4"/>
  <c r="R25" i="4"/>
  <c r="AF25" i="4"/>
  <c r="R19" i="4"/>
  <c r="AC19" i="4"/>
  <c r="AF19" i="4"/>
  <c r="AH42" i="4"/>
  <c r="L41" i="7" s="1"/>
  <c r="J41" i="7"/>
  <c r="H42" i="4"/>
  <c r="F41" i="7" s="1"/>
  <c r="H55" i="4"/>
  <c r="F54" i="7" s="1"/>
  <c r="G52" i="4"/>
  <c r="D51" i="7"/>
  <c r="G64" i="4"/>
  <c r="D63" i="7"/>
  <c r="R58" i="4"/>
  <c r="AC58" i="4"/>
  <c r="AF58" i="4"/>
  <c r="R55" i="4"/>
  <c r="AC55" i="4"/>
  <c r="AF55" i="4"/>
  <c r="R52" i="4"/>
  <c r="AF52" i="4"/>
  <c r="AC52" i="4"/>
  <c r="AC43" i="4"/>
  <c r="AF43" i="4"/>
  <c r="AC38" i="4"/>
  <c r="AF38" i="4"/>
  <c r="H11" i="4"/>
  <c r="F10" i="7" s="1"/>
  <c r="Q61" i="4"/>
  <c r="AE30" i="4"/>
  <c r="I29" i="7" s="1"/>
  <c r="G29" i="7"/>
  <c r="AF18" i="4"/>
  <c r="AC16" i="4"/>
  <c r="R16" i="4"/>
  <c r="AF16" i="4"/>
  <c r="R13" i="4"/>
  <c r="AC13" i="4"/>
  <c r="AF13" i="4"/>
  <c r="G31" i="4"/>
  <c r="G49" i="4"/>
  <c r="H37" i="4"/>
  <c r="F36" i="7" s="1"/>
  <c r="E36" i="7"/>
  <c r="AC69" i="4"/>
  <c r="AF69" i="4"/>
  <c r="AC64" i="4"/>
  <c r="R64" i="4"/>
  <c r="AF64" i="4"/>
  <c r="R30" i="4"/>
  <c r="AF30" i="4"/>
  <c r="AC42" i="4"/>
  <c r="K76" i="4"/>
  <c r="AE55" i="4" l="1"/>
  <c r="I54" i="7" s="1"/>
  <c r="G54" i="7"/>
  <c r="J48" i="7"/>
  <c r="AH49" i="4"/>
  <c r="L48" i="7" s="1"/>
  <c r="AH65" i="4"/>
  <c r="L64" i="7" s="1"/>
  <c r="J64" i="7"/>
  <c r="J28" i="7"/>
  <c r="AH29" i="4"/>
  <c r="L28" i="7" s="1"/>
  <c r="AH32" i="4"/>
  <c r="L31" i="7" s="1"/>
  <c r="J31" i="7"/>
  <c r="R39" i="4"/>
  <c r="R11" i="4"/>
  <c r="R9" i="4"/>
  <c r="R34" i="4"/>
  <c r="R33" i="4"/>
  <c r="R36" i="4"/>
  <c r="R76" i="4"/>
  <c r="R41" i="4"/>
  <c r="R42" i="4"/>
  <c r="R67" i="4"/>
  <c r="R43" i="4"/>
  <c r="R38" i="4"/>
  <c r="R22" i="4"/>
  <c r="R60" i="4"/>
  <c r="R62" i="4"/>
  <c r="AE60" i="4"/>
  <c r="I59" i="7" s="1"/>
  <c r="G59" i="7"/>
  <c r="AH34" i="4"/>
  <c r="L33" i="7" s="1"/>
  <c r="J33" i="7"/>
  <c r="J9" i="7"/>
  <c r="AH10" i="4"/>
  <c r="L9" i="7" s="1"/>
  <c r="R27" i="4"/>
  <c r="J47" i="7"/>
  <c r="AH48" i="4"/>
  <c r="L47" i="7" s="1"/>
  <c r="E48" i="7"/>
  <c r="H49" i="4"/>
  <c r="F48" i="7" s="1"/>
  <c r="AC61" i="4"/>
  <c r="AF61" i="4"/>
  <c r="R61" i="4"/>
  <c r="AH46" i="4"/>
  <c r="L45" i="7" s="1"/>
  <c r="J45" i="7"/>
  <c r="AE65" i="4"/>
  <c r="I64" i="7" s="1"/>
  <c r="G64" i="7"/>
  <c r="AE17" i="4"/>
  <c r="I16" i="7" s="1"/>
  <c r="G16" i="7"/>
  <c r="AE29" i="4"/>
  <c r="I28" i="7" s="1"/>
  <c r="G28" i="7"/>
  <c r="AE32" i="4"/>
  <c r="I31" i="7" s="1"/>
  <c r="G31" i="7"/>
  <c r="R63" i="4"/>
  <c r="AC63" i="4"/>
  <c r="AF63" i="4"/>
  <c r="AE10" i="4"/>
  <c r="I9" i="7" s="1"/>
  <c r="G9" i="7"/>
  <c r="AH27" i="4"/>
  <c r="L26" i="7" s="1"/>
  <c r="J26" i="7"/>
  <c r="G47" i="7"/>
  <c r="AE48" i="4"/>
  <c r="I47" i="7" s="1"/>
  <c r="AE46" i="4"/>
  <c r="I45" i="7" s="1"/>
  <c r="G45" i="7"/>
  <c r="AH50" i="4"/>
  <c r="L49" i="7" s="1"/>
  <c r="J49" i="7"/>
  <c r="E69" i="7"/>
  <c r="H70" i="4"/>
  <c r="F69" i="7" s="1"/>
  <c r="J34" i="7"/>
  <c r="AH35" i="4"/>
  <c r="L34" i="7" s="1"/>
  <c r="AE51" i="4"/>
  <c r="I50" i="7" s="1"/>
  <c r="G50" i="7"/>
  <c r="H31" i="4"/>
  <c r="F30" i="7" s="1"/>
  <c r="E30" i="7"/>
  <c r="AH30" i="4"/>
  <c r="L29" i="7" s="1"/>
  <c r="J29" i="7"/>
  <c r="J12" i="7"/>
  <c r="AH13" i="4"/>
  <c r="L12" i="7" s="1"/>
  <c r="G57" i="7"/>
  <c r="AE58" i="4"/>
  <c r="I57" i="7" s="1"/>
  <c r="AE19" i="4"/>
  <c r="I18" i="7" s="1"/>
  <c r="G18" i="7"/>
  <c r="J66" i="7"/>
  <c r="AH67" i="4"/>
  <c r="L66" i="7" s="1"/>
  <c r="AC14" i="4"/>
  <c r="AF14" i="4"/>
  <c r="R14" i="4"/>
  <c r="J67" i="7"/>
  <c r="AH68" i="4"/>
  <c r="L67" i="7" s="1"/>
  <c r="J19" i="7"/>
  <c r="AH20" i="4"/>
  <c r="L19" i="7" s="1"/>
  <c r="AE50" i="4"/>
  <c r="I49" i="7" s="1"/>
  <c r="G49" i="7"/>
  <c r="J43" i="7"/>
  <c r="AH44" i="4"/>
  <c r="L43" i="7" s="1"/>
  <c r="AH66" i="4"/>
  <c r="L65" i="7" s="1"/>
  <c r="J65" i="7"/>
  <c r="G34" i="7"/>
  <c r="AE35" i="4"/>
  <c r="I34" i="7" s="1"/>
  <c r="R51" i="4"/>
  <c r="J18" i="7"/>
  <c r="AH19" i="4"/>
  <c r="L18" i="7" s="1"/>
  <c r="G12" i="7"/>
  <c r="AE13" i="4"/>
  <c r="I12" i="7" s="1"/>
  <c r="AH38" i="4"/>
  <c r="L37" i="7" s="1"/>
  <c r="J37" i="7"/>
  <c r="G66" i="7"/>
  <c r="AE67" i="4"/>
  <c r="I66" i="7" s="1"/>
  <c r="J21" i="7"/>
  <c r="AH22" i="4"/>
  <c r="L21" i="7" s="1"/>
  <c r="R47" i="4"/>
  <c r="R68" i="4"/>
  <c r="AE20" i="4"/>
  <c r="I19" i="7" s="1"/>
  <c r="G19" i="7"/>
  <c r="R50" i="4"/>
  <c r="AE44" i="4"/>
  <c r="I43" i="7" s="1"/>
  <c r="G43" i="7"/>
  <c r="E57" i="7"/>
  <c r="H58" i="4"/>
  <c r="F57" i="7" s="1"/>
  <c r="AE66" i="4"/>
  <c r="I65" i="7" s="1"/>
  <c r="G65" i="7"/>
  <c r="R35" i="4"/>
  <c r="G71" i="7"/>
  <c r="AE72" i="4"/>
  <c r="I71" i="7" s="1"/>
  <c r="AH58" i="4"/>
  <c r="L57" i="7" s="1"/>
  <c r="J57" i="7"/>
  <c r="AH64" i="4"/>
  <c r="L63" i="7" s="1"/>
  <c r="J63" i="7"/>
  <c r="AE38" i="4"/>
  <c r="I37" i="7" s="1"/>
  <c r="G37" i="7"/>
  <c r="J24" i="7"/>
  <c r="AH25" i="4"/>
  <c r="L24" i="7" s="1"/>
  <c r="AE22" i="4"/>
  <c r="I21" i="7" s="1"/>
  <c r="G21" i="7"/>
  <c r="J46" i="7"/>
  <c r="AH47" i="4"/>
  <c r="L46" i="7" s="1"/>
  <c r="AE68" i="4"/>
  <c r="I67" i="7" s="1"/>
  <c r="G67" i="7"/>
  <c r="R23" i="4"/>
  <c r="R37" i="4"/>
  <c r="AE18" i="4"/>
  <c r="I17" i="7" s="1"/>
  <c r="G17" i="7"/>
  <c r="X15" i="4"/>
  <c r="AF15" i="4"/>
  <c r="AE21" i="4"/>
  <c r="I20" i="7" s="1"/>
  <c r="G20" i="7"/>
  <c r="J39" i="7"/>
  <c r="AH40" i="4"/>
  <c r="L39" i="7" s="1"/>
  <c r="AH72" i="4"/>
  <c r="L71" i="7" s="1"/>
  <c r="J71" i="7"/>
  <c r="G41" i="7"/>
  <c r="AE42" i="4"/>
  <c r="I41" i="7" s="1"/>
  <c r="J15" i="7"/>
  <c r="AH16" i="4"/>
  <c r="L15" i="7" s="1"/>
  <c r="J42" i="7"/>
  <c r="AH43" i="4"/>
  <c r="L42" i="7" s="1"/>
  <c r="E63" i="7"/>
  <c r="H64" i="4"/>
  <c r="F63" i="7" s="1"/>
  <c r="AH70" i="4"/>
  <c r="L69" i="7" s="1"/>
  <c r="J69" i="7"/>
  <c r="J30" i="7"/>
  <c r="AH31" i="4"/>
  <c r="L30" i="7" s="1"/>
  <c r="R59" i="4"/>
  <c r="AC59" i="4"/>
  <c r="AF59" i="4"/>
  <c r="R53" i="4"/>
  <c r="E60" i="7"/>
  <c r="H61" i="4"/>
  <c r="F60" i="7" s="1"/>
  <c r="J22" i="7"/>
  <c r="AH23" i="4"/>
  <c r="L22" i="7" s="1"/>
  <c r="G36" i="7"/>
  <c r="AE37" i="4"/>
  <c r="I36" i="7" s="1"/>
  <c r="R71" i="4"/>
  <c r="E45" i="7"/>
  <c r="H46" i="4"/>
  <c r="F45" i="7" s="1"/>
  <c r="R18" i="4"/>
  <c r="W76" i="4"/>
  <c r="R21" i="4"/>
  <c r="AE40" i="4"/>
  <c r="I39" i="7" s="1"/>
  <c r="G39" i="7"/>
  <c r="R75" i="4"/>
  <c r="AE64" i="4"/>
  <c r="I63" i="7" s="1"/>
  <c r="G63" i="7"/>
  <c r="AE43" i="4"/>
  <c r="I42" i="7" s="1"/>
  <c r="G42" i="7"/>
  <c r="G24" i="7"/>
  <c r="AE25" i="4"/>
  <c r="I24" i="7" s="1"/>
  <c r="J61" i="7"/>
  <c r="AH62" i="4"/>
  <c r="L61" i="7" s="1"/>
  <c r="J52" i="7"/>
  <c r="AH53" i="4"/>
  <c r="L52" i="7" s="1"/>
  <c r="J36" i="7"/>
  <c r="AH37" i="4"/>
  <c r="L36" i="7" s="1"/>
  <c r="AH71" i="4"/>
  <c r="L70" i="7" s="1"/>
  <c r="J70" i="7"/>
  <c r="AE15" i="4"/>
  <c r="I14" i="7" s="1"/>
  <c r="G14" i="7"/>
  <c r="AH57" i="4"/>
  <c r="L56" i="7" s="1"/>
  <c r="J56" i="7"/>
  <c r="J20" i="7"/>
  <c r="AH21" i="4"/>
  <c r="L20" i="7" s="1"/>
  <c r="J74" i="7"/>
  <c r="AH75" i="4"/>
  <c r="L74" i="7" s="1"/>
  <c r="R69" i="4"/>
  <c r="G15" i="7"/>
  <c r="AE16" i="4"/>
  <c r="I15" i="7" s="1"/>
  <c r="AE52" i="4"/>
  <c r="I51" i="7" s="1"/>
  <c r="G51" i="7"/>
  <c r="E51" i="7"/>
  <c r="H52" i="4"/>
  <c r="F51" i="7" s="1"/>
  <c r="J27" i="7"/>
  <c r="AH28" i="4"/>
  <c r="L27" i="7" s="1"/>
  <c r="G72" i="7"/>
  <c r="AE73" i="4"/>
  <c r="I72" i="7" s="1"/>
  <c r="G30" i="7"/>
  <c r="AE31" i="4"/>
  <c r="I30" i="7" s="1"/>
  <c r="AE62" i="4"/>
  <c r="I61" i="7" s="1"/>
  <c r="G61" i="7"/>
  <c r="AE53" i="4"/>
  <c r="I52" i="7" s="1"/>
  <c r="G52" i="7"/>
  <c r="AH54" i="4"/>
  <c r="L53" i="7" s="1"/>
  <c r="J53" i="7"/>
  <c r="R26" i="4"/>
  <c r="G70" i="7"/>
  <c r="AE71" i="4"/>
  <c r="I70" i="7" s="1"/>
  <c r="R15" i="4"/>
  <c r="AE57" i="4"/>
  <c r="I56" i="7" s="1"/>
  <c r="G56" i="7"/>
  <c r="AH39" i="4"/>
  <c r="L38" i="7" s="1"/>
  <c r="J38" i="7"/>
  <c r="AE24" i="4"/>
  <c r="I23" i="7" s="1"/>
  <c r="G23" i="7"/>
  <c r="AH45" i="4"/>
  <c r="L44" i="7" s="1"/>
  <c r="J44" i="7"/>
  <c r="AE75" i="4"/>
  <c r="I74" i="7" s="1"/>
  <c r="G74" i="7"/>
  <c r="J72" i="7"/>
  <c r="AH73" i="4"/>
  <c r="L72" i="7" s="1"/>
  <c r="AE23" i="4"/>
  <c r="I22" i="7" s="1"/>
  <c r="G22" i="7"/>
  <c r="J68" i="7"/>
  <c r="AH69" i="4"/>
  <c r="L68" i="7" s="1"/>
  <c r="J17" i="7"/>
  <c r="AH18" i="4"/>
  <c r="L17" i="7" s="1"/>
  <c r="AH52" i="4"/>
  <c r="L51" i="7" s="1"/>
  <c r="J51" i="7"/>
  <c r="R28" i="4"/>
  <c r="R73" i="4"/>
  <c r="G48" i="7"/>
  <c r="AE49" i="4"/>
  <c r="I48" i="7" s="1"/>
  <c r="AH56" i="4"/>
  <c r="L55" i="7" s="1"/>
  <c r="J55" i="7"/>
  <c r="AE54" i="4"/>
  <c r="I53" i="7" s="1"/>
  <c r="G53" i="7"/>
  <c r="J25" i="7"/>
  <c r="AH26" i="4"/>
  <c r="L25" i="7" s="1"/>
  <c r="AE12" i="4"/>
  <c r="I11" i="7" s="1"/>
  <c r="G11" i="7"/>
  <c r="G73" i="7"/>
  <c r="AE74" i="4"/>
  <c r="I73" i="7" s="1"/>
  <c r="AE34" i="4"/>
  <c r="I33" i="7" s="1"/>
  <c r="G33" i="7"/>
  <c r="R57" i="4"/>
  <c r="R24" i="4"/>
  <c r="AE45" i="4"/>
  <c r="I44" i="7" s="1"/>
  <c r="G44" i="7"/>
  <c r="G68" i="7"/>
  <c r="AE69" i="4"/>
  <c r="I68" i="7" s="1"/>
  <c r="G27" i="7"/>
  <c r="AE28" i="4"/>
  <c r="I27" i="7" s="1"/>
  <c r="E66" i="7"/>
  <c r="H67" i="4"/>
  <c r="F66" i="7" s="1"/>
  <c r="J50" i="7"/>
  <c r="AH51" i="4"/>
  <c r="L50" i="7" s="1"/>
  <c r="AE26" i="4"/>
  <c r="I25" i="7" s="1"/>
  <c r="G25" i="7"/>
  <c r="AE39" i="4"/>
  <c r="I38" i="7" s="1"/>
  <c r="G38" i="7"/>
  <c r="J23" i="7"/>
  <c r="AH24" i="4"/>
  <c r="L23" i="7" s="1"/>
  <c r="H19" i="4"/>
  <c r="F18" i="7" s="1"/>
  <c r="E18" i="7"/>
  <c r="J54" i="7"/>
  <c r="AH55" i="4"/>
  <c r="L54" i="7" s="1"/>
  <c r="H43" i="4"/>
  <c r="F42" i="7" s="1"/>
  <c r="E42" i="7"/>
  <c r="AE56" i="4"/>
  <c r="I55" i="7" s="1"/>
  <c r="G55" i="7"/>
  <c r="J16" i="7"/>
  <c r="AH17" i="4"/>
  <c r="L16" i="7" s="1"/>
  <c r="R29" i="4"/>
  <c r="R32" i="4"/>
  <c r="J73" i="7"/>
  <c r="AH74" i="4"/>
  <c r="L73" i="7" s="1"/>
  <c r="AH60" i="4"/>
  <c r="L59" i="7" s="1"/>
  <c r="J59" i="7"/>
  <c r="X22" i="4"/>
  <c r="G26" i="7"/>
  <c r="AE27" i="4"/>
  <c r="I26" i="7" s="1"/>
  <c r="R48" i="4"/>
  <c r="AE61" i="4" l="1"/>
  <c r="I60" i="7" s="1"/>
  <c r="G60" i="7"/>
  <c r="J14" i="7"/>
  <c r="AH15" i="4"/>
  <c r="L14" i="7" s="1"/>
  <c r="J62" i="7"/>
  <c r="AH63" i="4"/>
  <c r="L62" i="7" s="1"/>
  <c r="AE63" i="4"/>
  <c r="I62" i="7" s="1"/>
  <c r="G62" i="7"/>
  <c r="AD63" i="4"/>
  <c r="H62" i="7" s="1"/>
  <c r="X33" i="4"/>
  <c r="X37" i="4"/>
  <c r="X16" i="4"/>
  <c r="X29" i="4"/>
  <c r="X20" i="4"/>
  <c r="X69" i="4"/>
  <c r="X66" i="4"/>
  <c r="X60" i="4"/>
  <c r="X57" i="4"/>
  <c r="X54" i="4"/>
  <c r="X48" i="4"/>
  <c r="X45" i="4"/>
  <c r="X23" i="4"/>
  <c r="X30" i="4"/>
  <c r="X10" i="4"/>
  <c r="X72" i="4"/>
  <c r="X42" i="4"/>
  <c r="X18" i="4"/>
  <c r="X28" i="4"/>
  <c r="X25" i="4"/>
  <c r="X11" i="4"/>
  <c r="X36" i="4"/>
  <c r="X32" i="4"/>
  <c r="X19" i="4"/>
  <c r="X14" i="4"/>
  <c r="X13" i="4"/>
  <c r="X17" i="4"/>
  <c r="X68" i="4"/>
  <c r="X65" i="4"/>
  <c r="X62" i="4"/>
  <c r="X59" i="4"/>
  <c r="X56" i="4"/>
  <c r="X53" i="4"/>
  <c r="X50" i="4"/>
  <c r="X44" i="4"/>
  <c r="X9" i="4"/>
  <c r="X21" i="4"/>
  <c r="X71" i="4"/>
  <c r="X41" i="4"/>
  <c r="X38" i="4"/>
  <c r="X35" i="4"/>
  <c r="X26" i="4"/>
  <c r="X67" i="4"/>
  <c r="X64" i="4"/>
  <c r="X61" i="4"/>
  <c r="X55" i="4"/>
  <c r="X52" i="4"/>
  <c r="X49" i="4"/>
  <c r="X43" i="4"/>
  <c r="X76" i="4"/>
  <c r="X31" i="4"/>
  <c r="X40" i="4"/>
  <c r="X74" i="4"/>
  <c r="X12" i="4"/>
  <c r="X75" i="4"/>
  <c r="X63" i="4"/>
  <c r="X51" i="4"/>
  <c r="X24" i="4"/>
  <c r="X39" i="4"/>
  <c r="X73" i="4"/>
  <c r="X27" i="4"/>
  <c r="X47" i="4"/>
  <c r="X70" i="4"/>
  <c r="X58" i="4"/>
  <c r="X46" i="4"/>
  <c r="X34" i="4"/>
  <c r="J58" i="7"/>
  <c r="AH59" i="4"/>
  <c r="L58" i="7" s="1"/>
  <c r="AF76" i="4"/>
  <c r="AE59" i="4"/>
  <c r="I58" i="7" s="1"/>
  <c r="G58" i="7"/>
  <c r="J13" i="7"/>
  <c r="AH14" i="4"/>
  <c r="L13" i="7" s="1"/>
  <c r="AE14" i="4"/>
  <c r="I13" i="7" s="1"/>
  <c r="G13" i="7"/>
  <c r="J60" i="7"/>
  <c r="AH61" i="4"/>
  <c r="L60" i="7" s="1"/>
  <c r="AC76" i="4"/>
  <c r="AD14" i="4" s="1"/>
  <c r="H13" i="7" s="1"/>
  <c r="AG36" i="4" l="1"/>
  <c r="K35" i="7" s="1"/>
  <c r="AG76" i="4"/>
  <c r="K75" i="7" s="1"/>
  <c r="AG11" i="4"/>
  <c r="K10" i="7" s="1"/>
  <c r="J75" i="7"/>
  <c r="AG9" i="4"/>
  <c r="K8" i="7" s="1"/>
  <c r="AG33" i="4"/>
  <c r="K32" i="7" s="1"/>
  <c r="AG41" i="4"/>
  <c r="K40" i="7" s="1"/>
  <c r="AG12" i="4"/>
  <c r="K11" i="7" s="1"/>
  <c r="AH76" i="4"/>
  <c r="L75" i="7" s="1"/>
  <c r="AG42" i="4"/>
  <c r="K41" i="7" s="1"/>
  <c r="AG19" i="4"/>
  <c r="K18" i="7" s="1"/>
  <c r="AG22" i="4"/>
  <c r="K21" i="7" s="1"/>
  <c r="AG64" i="4"/>
  <c r="K63" i="7" s="1"/>
  <c r="AG31" i="4"/>
  <c r="K30" i="7" s="1"/>
  <c r="AG53" i="4"/>
  <c r="K52" i="7" s="1"/>
  <c r="AG55" i="4"/>
  <c r="K54" i="7" s="1"/>
  <c r="AG48" i="4"/>
  <c r="K47" i="7" s="1"/>
  <c r="AG34" i="4"/>
  <c r="K33" i="7" s="1"/>
  <c r="AG27" i="4"/>
  <c r="K26" i="7" s="1"/>
  <c r="AG16" i="4"/>
  <c r="K15" i="7" s="1"/>
  <c r="AG57" i="4"/>
  <c r="K56" i="7" s="1"/>
  <c r="AG32" i="4"/>
  <c r="K31" i="7" s="1"/>
  <c r="AG13" i="4"/>
  <c r="K12" i="7" s="1"/>
  <c r="AG44" i="4"/>
  <c r="K43" i="7" s="1"/>
  <c r="AG69" i="4"/>
  <c r="K68" i="7" s="1"/>
  <c r="AG35" i="4"/>
  <c r="K34" i="7" s="1"/>
  <c r="AG43" i="4"/>
  <c r="K42" i="7" s="1"/>
  <c r="AG37" i="4"/>
  <c r="K36" i="7" s="1"/>
  <c r="AG45" i="4"/>
  <c r="K44" i="7" s="1"/>
  <c r="AG74" i="4"/>
  <c r="K73" i="7" s="1"/>
  <c r="AG73" i="4"/>
  <c r="K72" i="7" s="1"/>
  <c r="AG49" i="4"/>
  <c r="K48" i="7" s="1"/>
  <c r="AG10" i="4"/>
  <c r="K9" i="7" s="1"/>
  <c r="AG46" i="4"/>
  <c r="K45" i="7" s="1"/>
  <c r="AG40" i="4"/>
  <c r="K39" i="7" s="1"/>
  <c r="AG21" i="4"/>
  <c r="K20" i="7" s="1"/>
  <c r="AG56" i="4"/>
  <c r="K55" i="7" s="1"/>
  <c r="AG68" i="4"/>
  <c r="K67" i="7" s="1"/>
  <c r="AG66" i="4"/>
  <c r="K65" i="7" s="1"/>
  <c r="AG71" i="4"/>
  <c r="K70" i="7" s="1"/>
  <c r="AG60" i="4"/>
  <c r="K59" i="7" s="1"/>
  <c r="AG38" i="4"/>
  <c r="K37" i="7" s="1"/>
  <c r="AG25" i="4"/>
  <c r="K24" i="7" s="1"/>
  <c r="AG18" i="4"/>
  <c r="K17" i="7" s="1"/>
  <c r="AG72" i="4"/>
  <c r="K71" i="7" s="1"/>
  <c r="AG75" i="4"/>
  <c r="K74" i="7" s="1"/>
  <c r="AG28" i="4"/>
  <c r="K27" i="7" s="1"/>
  <c r="AG65" i="4"/>
  <c r="K64" i="7" s="1"/>
  <c r="AG20" i="4"/>
  <c r="K19" i="7" s="1"/>
  <c r="AG58" i="4"/>
  <c r="K57" i="7" s="1"/>
  <c r="AG70" i="4"/>
  <c r="K69" i="7" s="1"/>
  <c r="AG23" i="4"/>
  <c r="K22" i="7" s="1"/>
  <c r="AG39" i="4"/>
  <c r="K38" i="7" s="1"/>
  <c r="AG52" i="4"/>
  <c r="K51" i="7" s="1"/>
  <c r="AG24" i="4"/>
  <c r="K23" i="7" s="1"/>
  <c r="AG29" i="4"/>
  <c r="K28" i="7" s="1"/>
  <c r="AG50" i="4"/>
  <c r="K49" i="7" s="1"/>
  <c r="AG47" i="4"/>
  <c r="K46" i="7" s="1"/>
  <c r="AG62" i="4"/>
  <c r="K61" i="7" s="1"/>
  <c r="AG54" i="4"/>
  <c r="K53" i="7" s="1"/>
  <c r="AG51" i="4"/>
  <c r="K50" i="7" s="1"/>
  <c r="AG17" i="4"/>
  <c r="K16" i="7" s="1"/>
  <c r="AG30" i="4"/>
  <c r="K29" i="7" s="1"/>
  <c r="AG67" i="4"/>
  <c r="K66" i="7" s="1"/>
  <c r="AG26" i="4"/>
  <c r="K25" i="7" s="1"/>
  <c r="AG61" i="4"/>
  <c r="K60" i="7" s="1"/>
  <c r="AG59" i="4"/>
  <c r="K58" i="7" s="1"/>
  <c r="AG63" i="4"/>
  <c r="K62" i="7" s="1"/>
  <c r="AG15" i="4"/>
  <c r="K14" i="7" s="1"/>
  <c r="AG14" i="4"/>
  <c r="K13" i="7" s="1"/>
  <c r="AD76" i="4"/>
  <c r="H75" i="7" s="1"/>
  <c r="G75" i="7"/>
  <c r="AD9" i="4"/>
  <c r="H8" i="7" s="1"/>
  <c r="AD33" i="4"/>
  <c r="H32" i="7" s="1"/>
  <c r="AD30" i="4"/>
  <c r="H29" i="7" s="1"/>
  <c r="AD36" i="4"/>
  <c r="H35" i="7" s="1"/>
  <c r="AD11" i="4"/>
  <c r="H10" i="7" s="1"/>
  <c r="AD41" i="4"/>
  <c r="H40" i="7" s="1"/>
  <c r="AD47" i="4"/>
  <c r="H46" i="7" s="1"/>
  <c r="AE76" i="4"/>
  <c r="I75" i="7" s="1"/>
  <c r="AD70" i="4"/>
  <c r="H69" i="7" s="1"/>
  <c r="AD21" i="4"/>
  <c r="H20" i="7" s="1"/>
  <c r="AD37" i="4"/>
  <c r="H36" i="7" s="1"/>
  <c r="AD24" i="4"/>
  <c r="H23" i="7" s="1"/>
  <c r="AD23" i="4"/>
  <c r="H22" i="7" s="1"/>
  <c r="AD49" i="4"/>
  <c r="H48" i="7" s="1"/>
  <c r="AD18" i="4"/>
  <c r="H17" i="7" s="1"/>
  <c r="AD55" i="4"/>
  <c r="H54" i="7" s="1"/>
  <c r="AD29" i="4"/>
  <c r="H28" i="7" s="1"/>
  <c r="AD64" i="4"/>
  <c r="H63" i="7" s="1"/>
  <c r="AD31" i="4"/>
  <c r="H30" i="7" s="1"/>
  <c r="AD71" i="4"/>
  <c r="H70" i="7" s="1"/>
  <c r="AD66" i="4"/>
  <c r="H65" i="7" s="1"/>
  <c r="AD68" i="4"/>
  <c r="H67" i="7" s="1"/>
  <c r="AD43" i="4"/>
  <c r="H42" i="7" s="1"/>
  <c r="AD52" i="4"/>
  <c r="H51" i="7" s="1"/>
  <c r="AD62" i="4"/>
  <c r="H61" i="7" s="1"/>
  <c r="AD12" i="4"/>
  <c r="H11" i="7" s="1"/>
  <c r="AD34" i="4"/>
  <c r="H33" i="7" s="1"/>
  <c r="AD13" i="4"/>
  <c r="H12" i="7" s="1"/>
  <c r="AD38" i="4"/>
  <c r="H37" i="7" s="1"/>
  <c r="AD26" i="4"/>
  <c r="H25" i="7" s="1"/>
  <c r="AD32" i="4"/>
  <c r="H31" i="7" s="1"/>
  <c r="AD48" i="4"/>
  <c r="H47" i="7" s="1"/>
  <c r="AD74" i="4"/>
  <c r="H73" i="7" s="1"/>
  <c r="AD69" i="4"/>
  <c r="H68" i="7" s="1"/>
  <c r="AD65" i="4"/>
  <c r="H64" i="7" s="1"/>
  <c r="AD58" i="4"/>
  <c r="H57" i="7" s="1"/>
  <c r="AD20" i="4"/>
  <c r="H19" i="7" s="1"/>
  <c r="AD72" i="4"/>
  <c r="H71" i="7" s="1"/>
  <c r="AD56" i="4"/>
  <c r="H55" i="7" s="1"/>
  <c r="AD51" i="4"/>
  <c r="H50" i="7" s="1"/>
  <c r="AD53" i="4"/>
  <c r="H52" i="7" s="1"/>
  <c r="AD57" i="4"/>
  <c r="H56" i="7" s="1"/>
  <c r="AD75" i="4"/>
  <c r="H74" i="7" s="1"/>
  <c r="AD39" i="4"/>
  <c r="H38" i="7" s="1"/>
  <c r="AD54" i="4"/>
  <c r="H53" i="7" s="1"/>
  <c r="AD46" i="4"/>
  <c r="H45" i="7" s="1"/>
  <c r="AD25" i="4"/>
  <c r="H24" i="7" s="1"/>
  <c r="AD28" i="4"/>
  <c r="H27" i="7" s="1"/>
  <c r="AD19" i="4"/>
  <c r="H18" i="7" s="1"/>
  <c r="AD35" i="4"/>
  <c r="H34" i="7" s="1"/>
  <c r="AD67" i="4"/>
  <c r="H66" i="7" s="1"/>
  <c r="AD44" i="4"/>
  <c r="H43" i="7" s="1"/>
  <c r="AD22" i="4"/>
  <c r="H21" i="7" s="1"/>
  <c r="AD40" i="4"/>
  <c r="H39" i="7" s="1"/>
  <c r="AD73" i="4"/>
  <c r="H72" i="7" s="1"/>
  <c r="AD60" i="4"/>
  <c r="H59" i="7" s="1"/>
  <c r="AD17" i="4"/>
  <c r="H16" i="7" s="1"/>
  <c r="AD10" i="4"/>
  <c r="H9" i="7" s="1"/>
  <c r="AD42" i="4"/>
  <c r="H41" i="7" s="1"/>
  <c r="AD15" i="4"/>
  <c r="H14" i="7" s="1"/>
  <c r="AD27" i="4"/>
  <c r="H26" i="7" s="1"/>
  <c r="AD50" i="4"/>
  <c r="H49" i="7" s="1"/>
  <c r="AD16" i="4"/>
  <c r="H15" i="7" s="1"/>
  <c r="AD45" i="4"/>
  <c r="H44" i="7" s="1"/>
  <c r="AD61" i="4"/>
  <c r="H60" i="7" s="1"/>
  <c r="AD59" i="4"/>
  <c r="H58" i="7" s="1"/>
</calcChain>
</file>

<file path=xl/comments1.xml><?xml version="1.0" encoding="utf-8"?>
<comments xmlns="http://schemas.openxmlformats.org/spreadsheetml/2006/main">
  <authors>
    <author>Ocain.Steve</author>
    <author>Florida Legislature</author>
  </authors>
  <commentList>
    <comment ref="B3" authorId="0" shapeId="0">
      <text>
        <r>
          <rPr>
            <sz val="8"/>
            <color indexed="81"/>
            <rFont val="Tahoma"/>
            <family val="2"/>
          </rPr>
          <t>Constructed from Monthly Sales Tax by County (Form 9) file
DOR webpage
Tax Collections from July 2003
http://dor.myflorida.com/dor/taxes/colls_from_7_2003.html</t>
        </r>
      </text>
    </comment>
    <comment ref="I3" authorId="1" shapeId="0">
      <text>
        <r>
          <rPr>
            <sz val="8"/>
            <color indexed="81"/>
            <rFont val="Tahoma"/>
            <family val="2"/>
          </rPr>
          <t>FY 2010 Half-cent Sales Tax (Form 5)
DOR website
Taxes: Tax Collections and Distributions
http://dor.myflorida.com/dor/taxes/distributions.html</t>
        </r>
      </text>
    </comment>
    <comment ref="S3" authorId="1" shapeId="0">
      <text>
        <r>
          <rPr>
            <sz val="8"/>
            <color indexed="81"/>
            <rFont val="Tahoma"/>
            <family val="2"/>
          </rPr>
          <t>FY 2008 State Revenue Sharing (Form 6)
DOR website
Taxes: Tax Collections and Distributions
http://dor.myflorida.com/dor/taxes/distributions.html</t>
        </r>
      </text>
    </comment>
    <comment ref="Y4" authorId="1" shapeId="0">
      <text>
        <r>
          <rPr>
            <sz val="8"/>
            <color indexed="81"/>
            <rFont val="Tahoma"/>
            <family val="2"/>
          </rPr>
          <t>Assumption: Monies allocated to county governments. However, in some cases, all or a portion of the monies are distributed to municipalities and/or school districts via special act or local ordinance.</t>
        </r>
      </text>
    </comment>
    <comment ref="AA4" authorId="1" shapeId="0">
      <text>
        <r>
          <rPr>
            <sz val="8"/>
            <color indexed="81"/>
            <rFont val="Tahoma"/>
            <family val="2"/>
          </rPr>
          <t>FY 2010 Local Government Tax Distributions by County (Form 4)
DOR webpage
Tax Distributions from July 2003 to Present
http://dor.myflorida.com/dor/taxes/dist_from_7_2003.html</t>
        </r>
      </text>
    </comment>
    <comment ref="D8" authorId="1" shapeId="0">
      <text>
        <r>
          <rPr>
            <sz val="8"/>
            <color indexed="81"/>
            <rFont val="Tahoma"/>
            <family val="2"/>
          </rPr>
          <t>Constructed from Monthly Sales Tax by County (Form 9) file
DOR webpage
Tax Collections from July 2003
http://dor.myflorida.com/dor/taxes/colls_from_7_2003.html</t>
        </r>
      </text>
    </comment>
    <comment ref="E8" authorId="1" shapeId="0">
      <text>
        <r>
          <rPr>
            <sz val="8"/>
            <color indexed="81"/>
            <rFont val="Tahoma"/>
            <family val="2"/>
          </rPr>
          <t>FY 2010 Local Gov't Tax Receipts by County (Form 3)
DOR webpage
Tax Collections from July 2003
http://dor.myflorida.com/dor/taxes/coll_from_7_2003.html</t>
        </r>
      </text>
    </comment>
    <comment ref="F8" authorId="1" shapeId="0">
      <text>
        <r>
          <rPr>
            <sz val="8"/>
            <color indexed="81"/>
            <rFont val="Tahoma"/>
            <family val="2"/>
          </rPr>
          <t>County's proportional share of statewide local option sales taxes multiplied by the discretionary pool amount of $104,928,247.</t>
        </r>
      </text>
    </comment>
    <comment ref="T8" authorId="1" shapeId="0">
      <text>
        <r>
          <rPr>
            <sz val="8"/>
            <color indexed="81"/>
            <rFont val="Tahoma"/>
            <family val="2"/>
          </rPr>
          <t>The 2.044 percent of sales and use tax collections represent 95.5% of total County Revenue Sharing program funding in SFY 2009-10.
2009 Local Gov't Financial Information Handbook, p. 44.</t>
        </r>
      </text>
    </comment>
    <comment ref="V8" authorId="1" shapeId="0">
      <text>
        <r>
          <rPr>
            <sz val="8"/>
            <color indexed="81"/>
            <rFont val="Tahoma"/>
            <family val="2"/>
          </rPr>
          <t>The 1.3409 percent of sales and use tax collections represents 71.32% of total Municipal Revenue Sharing program funding in SFY 2009-10.
2009 Local Gov't Financial Information Handbook, p. 92.</t>
        </r>
      </text>
    </comment>
    <comment ref="E76" authorId="1" shapeId="0">
      <text>
        <r>
          <rPr>
            <sz val="8"/>
            <color indexed="81"/>
            <rFont val="Tahoma"/>
            <family val="2"/>
          </rPr>
          <t>Excludes discretionary pool amount totaling $111,155,748.</t>
        </r>
      </text>
    </comment>
  </commentList>
</comments>
</file>

<file path=xl/sharedStrings.xml><?xml version="1.0" encoding="utf-8"?>
<sst xmlns="http://schemas.openxmlformats.org/spreadsheetml/2006/main" count="291" uniqueCount="129">
  <si>
    <t>Total</t>
  </si>
  <si>
    <t>Alachua</t>
  </si>
  <si>
    <t>Lee</t>
  </si>
  <si>
    <t>Madison</t>
  </si>
  <si>
    <t>Okeechobee</t>
  </si>
  <si>
    <t>Palm Beach</t>
  </si>
  <si>
    <t>Seminole</t>
  </si>
  <si>
    <t>Sarasota</t>
  </si>
  <si>
    <t>County</t>
  </si>
  <si>
    <t>Broward</t>
  </si>
  <si>
    <t>Hillsborough</t>
  </si>
  <si>
    <t>Pinellas</t>
  </si>
  <si>
    <t>Orange</t>
  </si>
  <si>
    <t>Duval</t>
  </si>
  <si>
    <t>Polk</t>
  </si>
  <si>
    <t>Brevard</t>
  </si>
  <si>
    <t>Volusia</t>
  </si>
  <si>
    <t>Pasco</t>
  </si>
  <si>
    <t>Escambia</t>
  </si>
  <si>
    <t>Manatee</t>
  </si>
  <si>
    <t>Marion</t>
  </si>
  <si>
    <t>Leon</t>
  </si>
  <si>
    <t>Collier</t>
  </si>
  <si>
    <t>Lake</t>
  </si>
  <si>
    <t>Okaloosa</t>
  </si>
  <si>
    <t>Osceola</t>
  </si>
  <si>
    <t>Bay</t>
  </si>
  <si>
    <t>Clay</t>
  </si>
  <si>
    <t>Charlotte</t>
  </si>
  <si>
    <t>Hernando</t>
  </si>
  <si>
    <t>Martin</t>
  </si>
  <si>
    <t>Citrus</t>
  </si>
  <si>
    <t>Santa Rosa</t>
  </si>
  <si>
    <t>Indian River</t>
  </si>
  <si>
    <t>Monroe</t>
  </si>
  <si>
    <t>Highlands</t>
  </si>
  <si>
    <t>Putnam</t>
  </si>
  <si>
    <t>Columbia</t>
  </si>
  <si>
    <t>Nassau</t>
  </si>
  <si>
    <t>Gadsden</t>
  </si>
  <si>
    <t>Jackson</t>
  </si>
  <si>
    <t>Sumter</t>
  </si>
  <si>
    <t>Flagler</t>
  </si>
  <si>
    <t>Walton</t>
  </si>
  <si>
    <t>Suwannee</t>
  </si>
  <si>
    <t>Levy</t>
  </si>
  <si>
    <t>Hendry</t>
  </si>
  <si>
    <t>Bradford</t>
  </si>
  <si>
    <t>Hardee</t>
  </si>
  <si>
    <t>Washington</t>
  </si>
  <si>
    <t>Baker</t>
  </si>
  <si>
    <t>Wakulla</t>
  </si>
  <si>
    <t>Taylor</t>
  </si>
  <si>
    <t>Holmes</t>
  </si>
  <si>
    <t>Gulf</t>
  </si>
  <si>
    <t>Jefferson</t>
  </si>
  <si>
    <t>Hamilton</t>
  </si>
  <si>
    <t>Calhoun</t>
  </si>
  <si>
    <t>Union</t>
  </si>
  <si>
    <t>Dixie</t>
  </si>
  <si>
    <t>Gilchrist</t>
  </si>
  <si>
    <t>Franklin</t>
  </si>
  <si>
    <t>Glades</t>
  </si>
  <si>
    <t>Liberty</t>
  </si>
  <si>
    <t>Lafayette</t>
  </si>
  <si>
    <t>Miami-Dade</t>
  </si>
  <si>
    <t>Countywide</t>
  </si>
  <si>
    <t>Gross</t>
  </si>
  <si>
    <t>Sales</t>
  </si>
  <si>
    <t>Taxable</t>
  </si>
  <si>
    <t>State Sales</t>
  </si>
  <si>
    <t>&amp; Use Taxes</t>
  </si>
  <si>
    <t>Statewide Total</t>
  </si>
  <si>
    <t>% of</t>
  </si>
  <si>
    <t>Distribution</t>
  </si>
  <si>
    <t>Counties</t>
  </si>
  <si>
    <t>Municipalities</t>
  </si>
  <si>
    <t>Ordinary</t>
  </si>
  <si>
    <t>Distribution:</t>
  </si>
  <si>
    <t>Emergency</t>
  </si>
  <si>
    <t>Supplemental</t>
  </si>
  <si>
    <t>Combined</t>
  </si>
  <si>
    <t>Statewide</t>
  </si>
  <si>
    <t>Sales Tax</t>
  </si>
  <si>
    <t>Portion to</t>
  </si>
  <si>
    <t>Local Gov'ts</t>
  </si>
  <si>
    <t>Local Option</t>
  </si>
  <si>
    <t>Sales Taxes</t>
  </si>
  <si>
    <t>Including</t>
  </si>
  <si>
    <t>Excluding</t>
  </si>
  <si>
    <t>De Soto</t>
  </si>
  <si>
    <t>Ratio</t>
  </si>
  <si>
    <t>Collections</t>
  </si>
  <si>
    <t>Distributions/</t>
  </si>
  <si>
    <t>State and Local Sales Tax Collections</t>
  </si>
  <si>
    <t>Distributions</t>
  </si>
  <si>
    <t>Distributions of Sales Tax Revenues to Local Governments</t>
  </si>
  <si>
    <t>Notes:</t>
  </si>
  <si>
    <t>Allocation of</t>
  </si>
  <si>
    <t>Discretionary</t>
  </si>
  <si>
    <t>Pool Dollars</t>
  </si>
  <si>
    <t>Gross and Taxable Sales</t>
  </si>
  <si>
    <t>Excluding Local Option Sales Taxes</t>
  </si>
  <si>
    <t>Including Local Option Sales Taxes</t>
  </si>
  <si>
    <t>Distribution per</t>
  </si>
  <si>
    <t>s. 212.20(6)(d)7.a., F.S.</t>
  </si>
  <si>
    <t>4)  For purposes of this table, local option sales tax distributions are reported as countywide and, in some counties, reflect the sum total of multiple local option sales tax levies.  Some levies authorize distributions to municipalities and/or school districts.</t>
  </si>
  <si>
    <t>County Comparison of Florida State and Local Option Sales Tax Collections to Distributions of Sales Tax Revenues to Local Governments</t>
  </si>
  <si>
    <t xml:space="preserve">      portions derived from the state sales tax); Sales Tax Distribution pursuant to s. 212.20(6)(d)7.a., F.S.; and the Local Option Sales Taxes.</t>
  </si>
  <si>
    <t>2)  The "Distributions of Sales Tax Revenues to Local Governments" include the following: Local Government Half-cent Sales Tax Program; County and Municipal Revenue Sharing Programs (only those</t>
  </si>
  <si>
    <t xml:space="preserve">      municipal governments; however, it should be noted that some local option sales tax monies are distributed directly to school districts.</t>
  </si>
  <si>
    <t>3)  The dollar figures reported in the "Distributions of Sales Tax Revenues to Local Governments" columns reflect countywide totals.  The majority of those dollars account for distributions to county and</t>
  </si>
  <si>
    <t>1)  The term "Discretionary Pool" consists of local option sales tax monies collected by dealers located in non-tax counties selling into taxing counties.  For purposes of this exercise, the discretionary</t>
  </si>
  <si>
    <t>Distribution to</t>
  </si>
  <si>
    <t>3)  With regard to the distribution of sales and use tax revenues to counties totaling $29,915,500, the monies are allocated equally to counties for purposes of this table.  However, in some cases, all or a portion of the monies are distributed to municipalities and/or school districts pursuant to special act or local ordinance.</t>
  </si>
  <si>
    <t>Constrained</t>
  </si>
  <si>
    <t>Fiscally</t>
  </si>
  <si>
    <t>Tax Receipts</t>
  </si>
  <si>
    <t>Local Government Half-cent Sales Tax Program Distributions</t>
  </si>
  <si>
    <t>State Revenue Sharing Program Distributions</t>
  </si>
  <si>
    <t>Local Option Sales Tax</t>
  </si>
  <si>
    <t>State Fiscal Year Ended June 30, 2010</t>
  </si>
  <si>
    <t xml:space="preserve">      pool monies are allocated on the basis of each levying county's proportional share of statewide local option sales taxes multiplied by the total discretionary pool amount of $104,928,247.</t>
  </si>
  <si>
    <t>4)  These calculations were made using data obtained from the Florida Department of Revenue.</t>
  </si>
  <si>
    <t>St. Johns</t>
  </si>
  <si>
    <t>St. Lucie</t>
  </si>
  <si>
    <t>1)  Pursuant to law, 2.044 percent of state sales and use tax collections are transferred into the Revenue Sharing Trust Fund for Counties [s. 212.20(6)(d)5., F.S.].  In state fiscal year ended June 30, 2010, this revenue source was estimated to account for 95.5 percent of total county revenue sharing proceeds.</t>
  </si>
  <si>
    <t>2)  Pursuant to law, 1.3409 percent of state sales and use tax collections are transferred into the Revenue Sharing Trust Fund for Municipalities [s. 212.20(5)(d)6., F.S.].  In state fiscal year ended June 30, 2010, this revenue source was estimated to account for 71.32 percent of total municipal revenue sharing proceeds.</t>
  </si>
  <si>
    <t>5)  These calculations were made using data obtained from the Florida Department of Revenue.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</si>
</sst>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2" formatCode="_(&quot;$&quot;* #,##0_);_(&quot;$&quot;* \(#,##0\);_(&quot;$&quot;* &quot;-&quot;_);_(@_)"/>
    <numFmt numFmtId="41" formatCode="_(* #,##0_);_(* \(#,##0\);_(* &quot;-&quot;_);_(@_)"/>
    <numFmt numFmtId="166" formatCode="0.0%"/>
  </numFmts>
  <fonts count="8" x14ac:knownFonts="1">
    <font>
      <sz val="10"/>
      <name val="Arial"/>
    </font>
    <font>
      <sz val="10"/>
      <name val="Arial"/>
      <family val="2"/>
    </font>
    <font>
      <b/>
      <sz val="10"/>
      <name val="Arial"/>
      <family val="2"/>
    </font>
    <font>
      <sz val="10"/>
      <name val="Arial"/>
      <family val="2"/>
    </font>
    <font>
      <b/>
      <sz val="12"/>
      <name val="Arial"/>
      <family val="2"/>
    </font>
    <font>
      <b/>
      <sz val="14"/>
      <name val="Arial"/>
      <family val="2"/>
    </font>
    <font>
      <sz val="8"/>
      <color indexed="81"/>
      <name val="Tahoma"/>
      <family val="2"/>
    </font>
    <font>
      <b/>
      <sz val="18"/>
      <name val="Arial"/>
      <family val="2"/>
    </font>
  </fonts>
  <fills count="3">
    <fill>
      <patternFill patternType="none"/>
    </fill>
    <fill>
      <patternFill patternType="gray125"/>
    </fill>
    <fill>
      <patternFill patternType="solid">
        <fgColor indexed="22"/>
        <bgColor indexed="64"/>
      </patternFill>
    </fill>
  </fills>
  <borders count="35">
    <border>
      <left/>
      <right/>
      <top/>
      <bottom/>
      <diagonal/>
    </border>
    <border>
      <left/>
      <right/>
      <top/>
      <bottom style="medium">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right/>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2">
    <xf numFmtId="0" fontId="0" fillId="0" borderId="0"/>
    <xf numFmtId="9" fontId="1" fillId="0" borderId="0" applyFont="0" applyFill="0" applyBorder="0" applyAlignment="0" applyProtection="0"/>
  </cellStyleXfs>
  <cellXfs count="99">
    <xf numFmtId="0" fontId="0" fillId="0" borderId="0" xfId="0"/>
    <xf numFmtId="0" fontId="3" fillId="0" borderId="1" xfId="0" applyFont="1" applyBorder="1"/>
    <xf numFmtId="42" fontId="3" fillId="0" borderId="2" xfId="0" applyNumberFormat="1" applyFont="1" applyBorder="1"/>
    <xf numFmtId="0" fontId="2" fillId="2" borderId="1" xfId="0" applyFont="1" applyFill="1" applyBorder="1" applyAlignment="1">
      <alignment horizontal="right"/>
    </xf>
    <xf numFmtId="0" fontId="3" fillId="0" borderId="3" xfId="0" applyFont="1" applyBorder="1"/>
    <xf numFmtId="166" fontId="3" fillId="0" borderId="4" xfId="1" applyNumberFormat="1" applyFont="1" applyFill="1" applyBorder="1"/>
    <xf numFmtId="0" fontId="3" fillId="0" borderId="5" xfId="0" applyFont="1" applyBorder="1"/>
    <xf numFmtId="166" fontId="3" fillId="0" borderId="6" xfId="1" applyNumberFormat="1" applyFont="1" applyFill="1" applyBorder="1"/>
    <xf numFmtId="0" fontId="3" fillId="0" borderId="7" xfId="0" applyFont="1" applyBorder="1"/>
    <xf numFmtId="41" fontId="3" fillId="0" borderId="0" xfId="0" applyNumberFormat="1" applyFont="1" applyBorder="1"/>
    <xf numFmtId="42" fontId="3" fillId="0" borderId="0" xfId="0" applyNumberFormat="1" applyFont="1" applyBorder="1"/>
    <xf numFmtId="0" fontId="3" fillId="0" borderId="0" xfId="0" applyFont="1" applyBorder="1"/>
    <xf numFmtId="0" fontId="3" fillId="0" borderId="8" xfId="0" applyFont="1" applyBorder="1"/>
    <xf numFmtId="0" fontId="0" fillId="0" borderId="1" xfId="0" applyBorder="1"/>
    <xf numFmtId="0" fontId="0" fillId="0" borderId="9" xfId="0" applyBorder="1"/>
    <xf numFmtId="42" fontId="3" fillId="0" borderId="3" xfId="0" applyNumberFormat="1" applyFont="1" applyBorder="1"/>
    <xf numFmtId="166" fontId="3" fillId="0" borderId="4" xfId="0" applyNumberFormat="1" applyFont="1" applyBorder="1"/>
    <xf numFmtId="166" fontId="3" fillId="0" borderId="6" xfId="0" applyNumberFormat="1" applyFont="1" applyBorder="1"/>
    <xf numFmtId="42" fontId="3" fillId="0" borderId="10" xfId="0" applyNumberFormat="1" applyFont="1" applyBorder="1"/>
    <xf numFmtId="42" fontId="3" fillId="0" borderId="11" xfId="0" applyNumberFormat="1" applyFont="1" applyBorder="1"/>
    <xf numFmtId="0" fontId="2" fillId="2" borderId="12" xfId="0" applyFont="1" applyFill="1" applyBorder="1"/>
    <xf numFmtId="42" fontId="2" fillId="2" borderId="12" xfId="0" applyNumberFormat="1" applyFont="1" applyFill="1" applyBorder="1"/>
    <xf numFmtId="42" fontId="2" fillId="2" borderId="13" xfId="0" applyNumberFormat="1" applyFont="1" applyFill="1" applyBorder="1"/>
    <xf numFmtId="9" fontId="2" fillId="2" borderId="14" xfId="0" applyNumberFormat="1" applyFont="1" applyFill="1" applyBorder="1"/>
    <xf numFmtId="42" fontId="2" fillId="2" borderId="15" xfId="0" applyNumberFormat="1" applyFont="1" applyFill="1" applyBorder="1"/>
    <xf numFmtId="166" fontId="2" fillId="2" borderId="14" xfId="1" applyNumberFormat="1" applyFont="1" applyFill="1" applyBorder="1"/>
    <xf numFmtId="0" fontId="2" fillId="2" borderId="16" xfId="0" applyFont="1" applyFill="1" applyBorder="1" applyAlignment="1">
      <alignment horizontal="centerContinuous"/>
    </xf>
    <xf numFmtId="0" fontId="2" fillId="2" borderId="7" xfId="0" applyFont="1" applyFill="1" applyBorder="1" applyAlignment="1">
      <alignment horizontal="centerContinuous"/>
    </xf>
    <xf numFmtId="0" fontId="2" fillId="2" borderId="17" xfId="0" applyFont="1" applyFill="1" applyBorder="1" applyAlignment="1">
      <alignment horizontal="left"/>
    </xf>
    <xf numFmtId="0" fontId="2" fillId="2" borderId="1" xfId="0" applyFont="1" applyFill="1" applyBorder="1" applyAlignment="1">
      <alignment horizontal="left"/>
    </xf>
    <xf numFmtId="0" fontId="2" fillId="2" borderId="9" xfId="0" applyFont="1" applyFill="1" applyBorder="1" applyAlignment="1">
      <alignment horizontal="left"/>
    </xf>
    <xf numFmtId="0" fontId="2" fillId="2" borderId="7" xfId="0" applyFont="1" applyFill="1" applyBorder="1"/>
    <xf numFmtId="0" fontId="2" fillId="2" borderId="7" xfId="0" applyFont="1" applyFill="1" applyBorder="1" applyAlignment="1">
      <alignment horizontal="right"/>
    </xf>
    <xf numFmtId="0" fontId="2" fillId="2" borderId="11" xfId="0" applyFont="1" applyFill="1" applyBorder="1" applyAlignment="1">
      <alignment horizontal="right"/>
    </xf>
    <xf numFmtId="0" fontId="2" fillId="2" borderId="8" xfId="0" applyFont="1" applyFill="1" applyBorder="1" applyAlignment="1">
      <alignment horizontal="right"/>
    </xf>
    <xf numFmtId="0" fontId="2" fillId="2" borderId="18" xfId="0" applyFont="1" applyFill="1" applyBorder="1" applyAlignment="1">
      <alignment horizontal="right"/>
    </xf>
    <xf numFmtId="0" fontId="2" fillId="2" borderId="17" xfId="0" applyFont="1" applyFill="1" applyBorder="1"/>
    <xf numFmtId="0" fontId="2" fillId="2" borderId="17" xfId="0" applyFont="1" applyFill="1" applyBorder="1" applyAlignment="1">
      <alignment horizontal="right"/>
    </xf>
    <xf numFmtId="0" fontId="2" fillId="2" borderId="19" xfId="0" applyFont="1" applyFill="1" applyBorder="1" applyAlignment="1">
      <alignment horizontal="right"/>
    </xf>
    <xf numFmtId="0" fontId="2" fillId="2" borderId="9" xfId="0" applyFont="1" applyFill="1" applyBorder="1" applyAlignment="1">
      <alignment horizontal="right"/>
    </xf>
    <xf numFmtId="166" fontId="3" fillId="0" borderId="4" xfId="0" applyNumberFormat="1" applyFont="1" applyFill="1" applyBorder="1"/>
    <xf numFmtId="166" fontId="3" fillId="0" borderId="6" xfId="0" applyNumberFormat="1" applyFont="1" applyFill="1" applyBorder="1"/>
    <xf numFmtId="166" fontId="2" fillId="2" borderId="14" xfId="0" applyNumberFormat="1" applyFont="1" applyFill="1" applyBorder="1"/>
    <xf numFmtId="166" fontId="3" fillId="0" borderId="10" xfId="0" applyNumberFormat="1" applyFont="1" applyBorder="1"/>
    <xf numFmtId="166" fontId="3" fillId="0" borderId="20" xfId="0" applyNumberFormat="1" applyFont="1" applyBorder="1"/>
    <xf numFmtId="9" fontId="2" fillId="2" borderId="13" xfId="0" applyNumberFormat="1" applyFont="1" applyFill="1" applyBorder="1"/>
    <xf numFmtId="0" fontId="2" fillId="2" borderId="0" xfId="0" applyFont="1" applyFill="1" applyBorder="1" applyAlignment="1">
      <alignment horizontal="right"/>
    </xf>
    <xf numFmtId="166" fontId="3" fillId="0" borderId="4" xfId="1" applyNumberFormat="1" applyFont="1" applyBorder="1"/>
    <xf numFmtId="166" fontId="3" fillId="0" borderId="6" xfId="1" applyNumberFormat="1" applyFont="1" applyBorder="1"/>
    <xf numFmtId="0" fontId="3" fillId="0" borderId="9" xfId="0" applyFont="1" applyBorder="1"/>
    <xf numFmtId="42" fontId="3" fillId="0" borderId="21" xfId="0" applyNumberFormat="1" applyFont="1" applyBorder="1"/>
    <xf numFmtId="166" fontId="3" fillId="0" borderId="21" xfId="0" applyNumberFormat="1" applyFont="1" applyBorder="1"/>
    <xf numFmtId="166" fontId="3" fillId="0" borderId="22" xfId="0" applyNumberFormat="1" applyFont="1" applyBorder="1"/>
    <xf numFmtId="42" fontId="2" fillId="2" borderId="23" xfId="0" applyNumberFormat="1" applyFont="1" applyFill="1" applyBorder="1"/>
    <xf numFmtId="9" fontId="2" fillId="2" borderId="23" xfId="0" applyNumberFormat="1" applyFont="1" applyFill="1" applyBorder="1"/>
    <xf numFmtId="0" fontId="4" fillId="2" borderId="12" xfId="0" applyFont="1" applyFill="1" applyBorder="1" applyAlignment="1">
      <alignment horizontal="left"/>
    </xf>
    <xf numFmtId="0" fontId="4" fillId="2" borderId="14" xfId="0" applyFont="1" applyFill="1" applyBorder="1" applyAlignment="1">
      <alignment horizontal="left"/>
    </xf>
    <xf numFmtId="0" fontId="4" fillId="2" borderId="15" xfId="0" applyFont="1" applyFill="1" applyBorder="1" applyAlignment="1">
      <alignment horizontal="left"/>
    </xf>
    <xf numFmtId="0" fontId="2" fillId="2" borderId="15" xfId="0" applyFont="1" applyFill="1" applyBorder="1" applyAlignment="1">
      <alignment horizontal="left"/>
    </xf>
    <xf numFmtId="0" fontId="2" fillId="2" borderId="14" xfId="0" applyFont="1" applyFill="1" applyBorder="1" applyAlignment="1">
      <alignment horizontal="left"/>
    </xf>
    <xf numFmtId="0" fontId="3" fillId="2" borderId="7" xfId="0" applyFont="1" applyFill="1" applyBorder="1"/>
    <xf numFmtId="0" fontId="2" fillId="2" borderId="24" xfId="0" applyFont="1" applyFill="1" applyBorder="1" applyAlignment="1">
      <alignment horizontal="right"/>
    </xf>
    <xf numFmtId="0" fontId="2" fillId="2" borderId="25" xfId="0" applyFont="1" applyFill="1" applyBorder="1" applyAlignment="1">
      <alignment horizontal="right"/>
    </xf>
    <xf numFmtId="0" fontId="2" fillId="2" borderId="26" xfId="0" applyFont="1" applyFill="1" applyBorder="1" applyAlignment="1">
      <alignment horizontal="right"/>
    </xf>
    <xf numFmtId="15" fontId="2" fillId="2" borderId="7" xfId="0" applyNumberFormat="1" applyFont="1" applyFill="1" applyBorder="1" applyAlignment="1">
      <alignment horizontal="right"/>
    </xf>
    <xf numFmtId="0" fontId="2" fillId="2" borderId="27" xfId="0" applyFont="1" applyFill="1" applyBorder="1" applyAlignment="1">
      <alignment horizontal="right"/>
    </xf>
    <xf numFmtId="0" fontId="2" fillId="2" borderId="28" xfId="0" applyFont="1" applyFill="1" applyBorder="1" applyAlignment="1">
      <alignment horizontal="right"/>
    </xf>
    <xf numFmtId="42" fontId="3" fillId="0" borderId="5" xfId="0" applyNumberFormat="1" applyFont="1" applyBorder="1"/>
    <xf numFmtId="42" fontId="3" fillId="0" borderId="22" xfId="0" applyNumberFormat="1" applyFont="1" applyBorder="1"/>
    <xf numFmtId="42" fontId="3" fillId="0" borderId="20" xfId="0" applyNumberFormat="1" applyFont="1" applyBorder="1"/>
    <xf numFmtId="42" fontId="3" fillId="0" borderId="29" xfId="0" applyNumberFormat="1" applyFont="1" applyBorder="1"/>
    <xf numFmtId="0" fontId="1" fillId="0" borderId="7" xfId="0" applyFont="1" applyBorder="1"/>
    <xf numFmtId="0" fontId="1" fillId="0" borderId="17" xfId="0" applyFont="1" applyBorder="1"/>
    <xf numFmtId="0" fontId="1" fillId="0" borderId="5" xfId="0" applyFont="1" applyBorder="1"/>
    <xf numFmtId="0" fontId="4" fillId="2" borderId="3" xfId="0" applyFont="1" applyFill="1" applyBorder="1" applyAlignment="1">
      <alignment horizontal="center"/>
    </xf>
    <xf numFmtId="0" fontId="4" fillId="2" borderId="2" xfId="0" applyFont="1" applyFill="1" applyBorder="1" applyAlignment="1">
      <alignment horizontal="center"/>
    </xf>
    <xf numFmtId="0" fontId="4" fillId="2" borderId="4" xfId="0" applyFont="1" applyFill="1" applyBorder="1" applyAlignment="1">
      <alignment horizontal="center"/>
    </xf>
    <xf numFmtId="0" fontId="4" fillId="0" borderId="16" xfId="0" applyFont="1" applyBorder="1" applyAlignment="1">
      <alignment horizontal="center"/>
    </xf>
    <xf numFmtId="0" fontId="4" fillId="0" borderId="30" xfId="0" applyFont="1" applyBorder="1" applyAlignment="1">
      <alignment horizontal="center"/>
    </xf>
    <xf numFmtId="0" fontId="4" fillId="0" borderId="31" xfId="0" applyFont="1" applyBorder="1" applyAlignment="1">
      <alignment horizontal="center"/>
    </xf>
    <xf numFmtId="0" fontId="4" fillId="0" borderId="7" xfId="0" applyFont="1" applyBorder="1" applyAlignment="1">
      <alignment horizontal="center"/>
    </xf>
    <xf numFmtId="0" fontId="4" fillId="0" borderId="0" xfId="0" applyFont="1" applyBorder="1" applyAlignment="1">
      <alignment horizontal="center"/>
    </xf>
    <xf numFmtId="0" fontId="4" fillId="0" borderId="8" xfId="0" applyFont="1" applyBorder="1" applyAlignment="1">
      <alignment horizontal="center"/>
    </xf>
    <xf numFmtId="0" fontId="2" fillId="2" borderId="32" xfId="0" applyFont="1" applyFill="1" applyBorder="1" applyAlignment="1">
      <alignment horizontal="center"/>
    </xf>
    <xf numFmtId="0" fontId="2" fillId="2" borderId="33" xfId="0" applyFont="1" applyFill="1" applyBorder="1" applyAlignment="1">
      <alignment horizontal="center"/>
    </xf>
    <xf numFmtId="0" fontId="2" fillId="2" borderId="34" xfId="0" applyFont="1" applyFill="1" applyBorder="1" applyAlignment="1">
      <alignment horizontal="center"/>
    </xf>
    <xf numFmtId="0" fontId="2" fillId="2" borderId="1" xfId="0" applyFont="1" applyFill="1" applyBorder="1" applyAlignment="1">
      <alignment horizontal="center"/>
    </xf>
    <xf numFmtId="0" fontId="2" fillId="2" borderId="9" xfId="0" applyFont="1" applyFill="1" applyBorder="1" applyAlignment="1">
      <alignment horizontal="center"/>
    </xf>
    <xf numFmtId="0" fontId="4" fillId="2" borderId="16" xfId="0" applyFont="1" applyFill="1" applyBorder="1" applyAlignment="1">
      <alignment horizontal="center"/>
    </xf>
    <xf numFmtId="0" fontId="4" fillId="2" borderId="30" xfId="0" applyFont="1" applyFill="1" applyBorder="1" applyAlignment="1">
      <alignment horizontal="center"/>
    </xf>
    <xf numFmtId="0" fontId="4" fillId="2" borderId="31" xfId="0" applyFont="1" applyFill="1" applyBorder="1" applyAlignment="1">
      <alignment horizontal="center"/>
    </xf>
    <xf numFmtId="0" fontId="4" fillId="2" borderId="12" xfId="0" applyFont="1" applyFill="1" applyBorder="1" applyAlignment="1">
      <alignment horizontal="center"/>
    </xf>
    <xf numFmtId="0" fontId="4" fillId="2" borderId="14" xfId="0" applyFont="1" applyFill="1" applyBorder="1" applyAlignment="1">
      <alignment horizontal="center"/>
    </xf>
    <xf numFmtId="0" fontId="7" fillId="0" borderId="16" xfId="0" applyFont="1" applyBorder="1" applyAlignment="1">
      <alignment horizontal="center"/>
    </xf>
    <xf numFmtId="0" fontId="7" fillId="0" borderId="30" xfId="0" applyFont="1" applyBorder="1" applyAlignment="1">
      <alignment horizontal="center"/>
    </xf>
    <xf numFmtId="0" fontId="7" fillId="0" borderId="31" xfId="0" applyFont="1" applyBorder="1" applyAlignment="1">
      <alignment horizontal="center"/>
    </xf>
    <xf numFmtId="0" fontId="5" fillId="0" borderId="17" xfId="0" applyFont="1" applyBorder="1" applyAlignment="1">
      <alignment horizontal="center"/>
    </xf>
    <xf numFmtId="0" fontId="5" fillId="0" borderId="1" xfId="0" applyFont="1" applyBorder="1" applyAlignment="1">
      <alignment horizontal="center"/>
    </xf>
    <xf numFmtId="0" fontId="5" fillId="0" borderId="9" xfId="0" applyFont="1" applyBorder="1" applyAlignment="1">
      <alignment horizontal="center"/>
    </xf>
  </cellXfs>
  <cellStyles count="2">
    <cellStyle name="Normal" xfId="0" builtinId="0"/>
    <cellStyle name="Percent" xfId="1"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84"/>
  <sheetViews>
    <sheetView tabSelected="1" workbookViewId="0">
      <selection sqref="A1:L1"/>
    </sheetView>
  </sheetViews>
  <sheetFormatPr defaultRowHeight="12.75" x14ac:dyDescent="0.2"/>
  <cols>
    <col min="1" max="1" width="15.7109375" customWidth="1"/>
    <col min="2" max="2" width="16.7109375" customWidth="1"/>
    <col min="3" max="4" width="15.7109375" customWidth="1"/>
    <col min="5" max="5" width="16.7109375" customWidth="1"/>
    <col min="6" max="6" width="10.7109375" customWidth="1"/>
    <col min="7" max="7" width="15.7109375" customWidth="1"/>
    <col min="8" max="8" width="10.7109375" customWidth="1"/>
    <col min="9" max="9" width="13.7109375" customWidth="1"/>
    <col min="10" max="10" width="15.7109375" customWidth="1"/>
    <col min="11" max="11" width="10.7109375" customWidth="1"/>
    <col min="12" max="12" width="13.7109375" customWidth="1"/>
  </cols>
  <sheetData>
    <row r="1" spans="1:12" ht="18" customHeight="1" x14ac:dyDescent="0.25">
      <c r="A1" s="77" t="s">
        <v>107</v>
      </c>
      <c r="B1" s="78"/>
      <c r="C1" s="78"/>
      <c r="D1" s="78"/>
      <c r="E1" s="78"/>
      <c r="F1" s="78"/>
      <c r="G1" s="78"/>
      <c r="H1" s="78"/>
      <c r="I1" s="78"/>
      <c r="J1" s="78"/>
      <c r="K1" s="78"/>
      <c r="L1" s="79"/>
    </row>
    <row r="2" spans="1:12" ht="16.5" thickBot="1" x14ac:dyDescent="0.3">
      <c r="A2" s="80" t="s">
        <v>121</v>
      </c>
      <c r="B2" s="81"/>
      <c r="C2" s="81"/>
      <c r="D2" s="81"/>
      <c r="E2" s="81"/>
      <c r="F2" s="81"/>
      <c r="G2" s="81"/>
      <c r="H2" s="81"/>
      <c r="I2" s="81"/>
      <c r="J2" s="81"/>
      <c r="K2" s="81"/>
      <c r="L2" s="82"/>
    </row>
    <row r="3" spans="1:12" ht="15.75" x14ac:dyDescent="0.25">
      <c r="A3" s="26"/>
      <c r="B3" s="88" t="s">
        <v>94</v>
      </c>
      <c r="C3" s="89"/>
      <c r="D3" s="89"/>
      <c r="E3" s="89"/>
      <c r="F3" s="90"/>
      <c r="G3" s="74" t="s">
        <v>96</v>
      </c>
      <c r="H3" s="75"/>
      <c r="I3" s="75"/>
      <c r="J3" s="75"/>
      <c r="K3" s="75"/>
      <c r="L3" s="76"/>
    </row>
    <row r="4" spans="1:12" ht="13.5" thickBot="1" x14ac:dyDescent="0.25">
      <c r="A4" s="27"/>
      <c r="B4" s="28"/>
      <c r="C4" s="29"/>
      <c r="D4" s="29"/>
      <c r="E4" s="29"/>
      <c r="F4" s="30"/>
      <c r="G4" s="83" t="s">
        <v>102</v>
      </c>
      <c r="H4" s="84"/>
      <c r="I4" s="85"/>
      <c r="J4" s="86" t="s">
        <v>103</v>
      </c>
      <c r="K4" s="86"/>
      <c r="L4" s="87"/>
    </row>
    <row r="5" spans="1:12" x14ac:dyDescent="0.2">
      <c r="A5" s="31"/>
      <c r="B5" s="32"/>
      <c r="C5" s="33"/>
      <c r="D5" s="33" t="s">
        <v>98</v>
      </c>
      <c r="E5" s="33"/>
      <c r="F5" s="34" t="s">
        <v>73</v>
      </c>
      <c r="G5" s="32"/>
      <c r="H5" s="33" t="s">
        <v>73</v>
      </c>
      <c r="I5" s="34" t="s">
        <v>93</v>
      </c>
      <c r="J5" s="46"/>
      <c r="K5" s="33" t="s">
        <v>73</v>
      </c>
      <c r="L5" s="34" t="s">
        <v>93</v>
      </c>
    </row>
    <row r="6" spans="1:12" x14ac:dyDescent="0.2">
      <c r="A6" s="31"/>
      <c r="B6" s="32" t="s">
        <v>70</v>
      </c>
      <c r="C6" s="35" t="s">
        <v>86</v>
      </c>
      <c r="D6" s="35" t="s">
        <v>99</v>
      </c>
      <c r="E6" s="35" t="s">
        <v>0</v>
      </c>
      <c r="F6" s="34" t="s">
        <v>82</v>
      </c>
      <c r="G6" s="32" t="s">
        <v>0</v>
      </c>
      <c r="H6" s="35" t="s">
        <v>82</v>
      </c>
      <c r="I6" s="34" t="s">
        <v>92</v>
      </c>
      <c r="J6" s="46" t="s">
        <v>0</v>
      </c>
      <c r="K6" s="35" t="s">
        <v>82</v>
      </c>
      <c r="L6" s="34" t="s">
        <v>92</v>
      </c>
    </row>
    <row r="7" spans="1:12" ht="13.5" thickBot="1" x14ac:dyDescent="0.25">
      <c r="A7" s="36" t="s">
        <v>8</v>
      </c>
      <c r="B7" s="37" t="s">
        <v>71</v>
      </c>
      <c r="C7" s="38" t="s">
        <v>87</v>
      </c>
      <c r="D7" s="38" t="s">
        <v>100</v>
      </c>
      <c r="E7" s="38" t="s">
        <v>92</v>
      </c>
      <c r="F7" s="39" t="s">
        <v>0</v>
      </c>
      <c r="G7" s="37" t="s">
        <v>95</v>
      </c>
      <c r="H7" s="38" t="s">
        <v>0</v>
      </c>
      <c r="I7" s="39" t="s">
        <v>91</v>
      </c>
      <c r="J7" s="3" t="s">
        <v>95</v>
      </c>
      <c r="K7" s="38" t="s">
        <v>0</v>
      </c>
      <c r="L7" s="39" t="s">
        <v>91</v>
      </c>
    </row>
    <row r="8" spans="1:12" x14ac:dyDescent="0.2">
      <c r="A8" s="4" t="s">
        <v>1</v>
      </c>
      <c r="B8" s="15">
        <f>'Data Worksheet'!D9</f>
        <v>182328169.04000002</v>
      </c>
      <c r="C8" s="18">
        <f>'Data Worksheet'!E9</f>
        <v>20496993.579999998</v>
      </c>
      <c r="D8" s="19">
        <f>'Data Worksheet'!F9</f>
        <v>1405768.1389837114</v>
      </c>
      <c r="E8" s="18">
        <f>'Data Worksheet'!G9</f>
        <v>204230930.7589837</v>
      </c>
      <c r="F8" s="16">
        <f>'Data Worksheet'!H9</f>
        <v>1.1968324883072047E-2</v>
      </c>
      <c r="G8" s="15">
        <f>'Data Worksheet'!AC9</f>
        <v>23666946.492302001</v>
      </c>
      <c r="H8" s="43">
        <f>'Data Worksheet'!AD9</f>
        <v>1.1891451267864195E-2</v>
      </c>
      <c r="I8" s="40">
        <f>'Data Worksheet'!AE9</f>
        <v>0.1298041142897115</v>
      </c>
      <c r="J8" s="2">
        <f>'Data Worksheet'!AF9</f>
        <v>46854543.782302007</v>
      </c>
      <c r="K8" s="43">
        <f>'Data Worksheet'!AG9</f>
        <v>1.2681254145787036E-2</v>
      </c>
      <c r="L8" s="5">
        <f>'Data Worksheet'!AH9</f>
        <v>0.22941943028989978</v>
      </c>
    </row>
    <row r="9" spans="1:12" x14ac:dyDescent="0.2">
      <c r="A9" s="6" t="s">
        <v>50</v>
      </c>
      <c r="B9" s="67">
        <f>'Data Worksheet'!D10</f>
        <v>8749521.0600000005</v>
      </c>
      <c r="C9" s="69">
        <f>'Data Worksheet'!E10</f>
        <v>1349479.63</v>
      </c>
      <c r="D9" s="69">
        <f>'Data Worksheet'!F10</f>
        <v>92552.86443142494</v>
      </c>
      <c r="E9" s="69">
        <f>'Data Worksheet'!G10</f>
        <v>10191553.554431425</v>
      </c>
      <c r="F9" s="17">
        <f>'Data Worksheet'!H10</f>
        <v>5.9724461691166989E-4</v>
      </c>
      <c r="G9" s="67">
        <f>'Data Worksheet'!AC10</f>
        <v>3036314.3187659997</v>
      </c>
      <c r="H9" s="44">
        <f>'Data Worksheet'!AD10</f>
        <v>1.5255953600633774E-3</v>
      </c>
      <c r="I9" s="41">
        <f>'Data Worksheet'!AE10</f>
        <v>0.34702634555016426</v>
      </c>
      <c r="J9" s="70">
        <f>'Data Worksheet'!AF10</f>
        <v>4667335.5187659999</v>
      </c>
      <c r="K9" s="44">
        <f>'Data Worksheet'!AG10</f>
        <v>1.2632215174718424E-3</v>
      </c>
      <c r="L9" s="7">
        <f>'Data Worksheet'!AH10</f>
        <v>0.45796114339570726</v>
      </c>
    </row>
    <row r="10" spans="1:12" x14ac:dyDescent="0.2">
      <c r="A10" s="6" t="s">
        <v>26</v>
      </c>
      <c r="B10" s="67">
        <f>'Data Worksheet'!D11</f>
        <v>170799019.67999998</v>
      </c>
      <c r="C10" s="69">
        <f>'Data Worksheet'!E11</f>
        <v>915570.5</v>
      </c>
      <c r="D10" s="69">
        <f>'Data Worksheet'!F11</f>
        <v>62793.591307422663</v>
      </c>
      <c r="E10" s="69">
        <f>'Data Worksheet'!G11</f>
        <v>171777383.77130741</v>
      </c>
      <c r="F10" s="17">
        <f>'Data Worksheet'!H11</f>
        <v>1.0066484684268229E-2</v>
      </c>
      <c r="G10" s="67">
        <f>'Data Worksheet'!AC11</f>
        <v>20944534.008867998</v>
      </c>
      <c r="H10" s="44">
        <f>'Data Worksheet'!AD11</f>
        <v>1.0523575805420803E-2</v>
      </c>
      <c r="I10" s="41">
        <f>'Data Worksheet'!AE11</f>
        <v>0.12262678116132382</v>
      </c>
      <c r="J10" s="70">
        <f>'Data Worksheet'!AF11</f>
        <v>20944534.008867998</v>
      </c>
      <c r="K10" s="44">
        <f>'Data Worksheet'!AG11</f>
        <v>5.6686702567331146E-3</v>
      </c>
      <c r="L10" s="7">
        <f>'Data Worksheet'!AH11</f>
        <v>0.12192835604454257</v>
      </c>
    </row>
    <row r="11" spans="1:12" x14ac:dyDescent="0.2">
      <c r="A11" s="6" t="s">
        <v>47</v>
      </c>
      <c r="B11" s="67">
        <f>'Data Worksheet'!D12</f>
        <v>11435750.610000001</v>
      </c>
      <c r="C11" s="69">
        <f>'Data Worksheet'!E12</f>
        <v>1709454.0699999998</v>
      </c>
      <c r="D11" s="69">
        <f>'Data Worksheet'!F12</f>
        <v>117241.39236726203</v>
      </c>
      <c r="E11" s="69">
        <f>'Data Worksheet'!G12</f>
        <v>13262446.072367264</v>
      </c>
      <c r="F11" s="17">
        <f>'Data Worksheet'!H12</f>
        <v>7.7720481784237312E-4</v>
      </c>
      <c r="G11" s="67">
        <f>'Data Worksheet'!AC12</f>
        <v>3239009.7977999998</v>
      </c>
      <c r="H11" s="44">
        <f>'Data Worksheet'!AD12</f>
        <v>1.627439652141073E-3</v>
      </c>
      <c r="I11" s="41">
        <f>'Data Worksheet'!AE12</f>
        <v>0.28323543493224179</v>
      </c>
      <c r="J11" s="70">
        <f>'Data Worksheet'!AF12</f>
        <v>5265481.4877999993</v>
      </c>
      <c r="K11" s="44">
        <f>'Data Worksheet'!AG12</f>
        <v>1.4251106414987702E-3</v>
      </c>
      <c r="L11" s="7">
        <f>'Data Worksheet'!AH12</f>
        <v>0.39702189619234723</v>
      </c>
    </row>
    <row r="12" spans="1:12" x14ac:dyDescent="0.2">
      <c r="A12" s="6" t="s">
        <v>15</v>
      </c>
      <c r="B12" s="67">
        <f>'Data Worksheet'!D13</f>
        <v>366110917.35000002</v>
      </c>
      <c r="C12" s="69">
        <f>'Data Worksheet'!E13</f>
        <v>1270873.6000000001</v>
      </c>
      <c r="D12" s="69">
        <f>'Data Worksheet'!F13</f>
        <v>87161.739529389553</v>
      </c>
      <c r="E12" s="69">
        <f>'Data Worksheet'!G13</f>
        <v>367468952.68952942</v>
      </c>
      <c r="F12" s="17">
        <f>'Data Worksheet'!H13</f>
        <v>2.1534386558814921E-2</v>
      </c>
      <c r="G12" s="67">
        <f>'Data Worksheet'!AC13</f>
        <v>48204738.141477995</v>
      </c>
      <c r="H12" s="44">
        <f>'Data Worksheet'!AD13</f>
        <v>2.4220458464127979E-2</v>
      </c>
      <c r="I12" s="41">
        <f>'Data Worksheet'!AE13</f>
        <v>0.13166703274077601</v>
      </c>
      <c r="J12" s="70">
        <f>'Data Worksheet'!AF13</f>
        <v>48204738.141477995</v>
      </c>
      <c r="K12" s="44">
        <f>'Data Worksheet'!AG13</f>
        <v>1.3046686320187722E-2</v>
      </c>
      <c r="L12" s="7">
        <f>'Data Worksheet'!AH13</f>
        <v>0.13118043793540746</v>
      </c>
    </row>
    <row r="13" spans="1:12" x14ac:dyDescent="0.2">
      <c r="A13" s="6" t="s">
        <v>9</v>
      </c>
      <c r="B13" s="67">
        <f>'Data Worksheet'!D14</f>
        <v>1587793070.2500002</v>
      </c>
      <c r="C13" s="69">
        <f>'Data Worksheet'!E14</f>
        <v>13505316.180000002</v>
      </c>
      <c r="D13" s="69">
        <f>'Data Worksheet'!F14</f>
        <v>926250.14096068277</v>
      </c>
      <c r="E13" s="69">
        <f>'Data Worksheet'!G14</f>
        <v>1602224636.570961</v>
      </c>
      <c r="F13" s="17">
        <f>'Data Worksheet'!H14</f>
        <v>9.3893441678396639E-2</v>
      </c>
      <c r="G13" s="67">
        <f>'Data Worksheet'!AC14</f>
        <v>196115801.05316597</v>
      </c>
      <c r="H13" s="44">
        <f>'Data Worksheet'!AD14</f>
        <v>9.8538334543512851E-2</v>
      </c>
      <c r="I13" s="41">
        <f>'Data Worksheet'!AE14</f>
        <v>0.12351471027788732</v>
      </c>
      <c r="J13" s="70">
        <f>'Data Worksheet'!AF14</f>
        <v>196115801.05316597</v>
      </c>
      <c r="K13" s="44">
        <f>'Data Worksheet'!AG14</f>
        <v>5.307904238092697E-2</v>
      </c>
      <c r="L13" s="7">
        <f>'Data Worksheet'!AH14</f>
        <v>0.12240218791847306</v>
      </c>
    </row>
    <row r="14" spans="1:12" x14ac:dyDescent="0.2">
      <c r="A14" s="6" t="s">
        <v>57</v>
      </c>
      <c r="B14" s="67">
        <f>'Data Worksheet'!D15</f>
        <v>3642237.1399999997</v>
      </c>
      <c r="C14" s="69">
        <f>'Data Worksheet'!E15</f>
        <v>873005.73</v>
      </c>
      <c r="D14" s="69">
        <f>'Data Worksheet'!F15</f>
        <v>59874.324280498528</v>
      </c>
      <c r="E14" s="69">
        <f>'Data Worksheet'!G15</f>
        <v>4575117.1942804977</v>
      </c>
      <c r="F14" s="17">
        <f>'Data Worksheet'!H15</f>
        <v>2.6811065667568779E-4</v>
      </c>
      <c r="G14" s="67">
        <f>'Data Worksheet'!AC15</f>
        <v>2435815.4534</v>
      </c>
      <c r="H14" s="44">
        <f>'Data Worksheet'!AD15</f>
        <v>1.2238748573263566E-3</v>
      </c>
      <c r="I14" s="41">
        <f>'Data Worksheet'!AE15</f>
        <v>0.66876904489530309</v>
      </c>
      <c r="J14" s="70">
        <f>'Data Worksheet'!AF15</f>
        <v>3552382.8134000003</v>
      </c>
      <c r="K14" s="44">
        <f>'Data Worksheet'!AG15</f>
        <v>9.6145785751663299E-4</v>
      </c>
      <c r="L14" s="7">
        <f>'Data Worksheet'!AH15</f>
        <v>0.7764572277713343</v>
      </c>
    </row>
    <row r="15" spans="1:12" x14ac:dyDescent="0.2">
      <c r="A15" s="6" t="s">
        <v>28</v>
      </c>
      <c r="B15" s="67">
        <f>'Data Worksheet'!D16</f>
        <v>111932176.76000001</v>
      </c>
      <c r="C15" s="69">
        <f>'Data Worksheet'!E16</f>
        <v>16517541.450000003</v>
      </c>
      <c r="D15" s="69">
        <f>'Data Worksheet'!F16</f>
        <v>1132840.9414837128</v>
      </c>
      <c r="E15" s="69">
        <f>'Data Worksheet'!G16</f>
        <v>129582559.15148371</v>
      </c>
      <c r="F15" s="17">
        <f>'Data Worksheet'!H16</f>
        <v>7.5937869026072467E-3</v>
      </c>
      <c r="G15" s="67">
        <f>'Data Worksheet'!AC16</f>
        <v>14189450.399333999</v>
      </c>
      <c r="H15" s="44">
        <f>'Data Worksheet'!AD16</f>
        <v>7.1294857575454089E-3</v>
      </c>
      <c r="I15" s="41">
        <f>'Data Worksheet'!AE16</f>
        <v>0.12676828781556163</v>
      </c>
      <c r="J15" s="70">
        <f>'Data Worksheet'!AF16</f>
        <v>33038065.419333998</v>
      </c>
      <c r="K15" s="44">
        <f>'Data Worksheet'!AG16</f>
        <v>8.9418030834816174E-3</v>
      </c>
      <c r="L15" s="7">
        <f>'Data Worksheet'!AH16</f>
        <v>0.25495765507078821</v>
      </c>
    </row>
    <row r="16" spans="1:12" x14ac:dyDescent="0.2">
      <c r="A16" s="6" t="s">
        <v>31</v>
      </c>
      <c r="B16" s="67">
        <f>'Data Worksheet'!D17</f>
        <v>72529118.870000005</v>
      </c>
      <c r="C16" s="69">
        <f>'Data Worksheet'!E17</f>
        <v>251851.64</v>
      </c>
      <c r="D16" s="69">
        <f>'Data Worksheet'!F17</f>
        <v>17273.021522934767</v>
      </c>
      <c r="E16" s="69">
        <f>'Data Worksheet'!G17</f>
        <v>72798243.531522945</v>
      </c>
      <c r="F16" s="17">
        <f>'Data Worksheet'!H17</f>
        <v>4.2661169209989467E-3</v>
      </c>
      <c r="G16" s="67">
        <f>'Data Worksheet'!AC17</f>
        <v>10076330.822082</v>
      </c>
      <c r="H16" s="44">
        <f>'Data Worksheet'!AD17</f>
        <v>5.0628498682176795E-3</v>
      </c>
      <c r="I16" s="41">
        <f>'Data Worksheet'!AE17</f>
        <v>0.13892807439371557</v>
      </c>
      <c r="J16" s="70">
        <f>'Data Worksheet'!AF17</f>
        <v>10076330.822082</v>
      </c>
      <c r="K16" s="44">
        <f>'Data Worksheet'!AG17</f>
        <v>2.727174393278685E-3</v>
      </c>
      <c r="L16" s="7">
        <f>'Data Worksheet'!AH17</f>
        <v>0.13841447723554989</v>
      </c>
    </row>
    <row r="17" spans="1:12" x14ac:dyDescent="0.2">
      <c r="A17" s="6" t="s">
        <v>27</v>
      </c>
      <c r="B17" s="67">
        <f>'Data Worksheet'!D18</f>
        <v>94505439.920000017</v>
      </c>
      <c r="C17" s="69">
        <f>'Data Worksheet'!E18</f>
        <v>14469891.929999998</v>
      </c>
      <c r="D17" s="69">
        <f>'Data Worksheet'!F18</f>
        <v>992404.71390787838</v>
      </c>
      <c r="E17" s="69">
        <f>'Data Worksheet'!G18</f>
        <v>109967736.56390789</v>
      </c>
      <c r="F17" s="17">
        <f>'Data Worksheet'!H18</f>
        <v>6.444320617654712E-3</v>
      </c>
      <c r="G17" s="67">
        <f>'Data Worksheet'!AC18</f>
        <v>13188168.575819999</v>
      </c>
      <c r="H17" s="44">
        <f>'Data Worksheet'!AD18</f>
        <v>6.6263919590451355E-3</v>
      </c>
      <c r="I17" s="41">
        <f>'Data Worksheet'!AE18</f>
        <v>0.13954930623024389</v>
      </c>
      <c r="J17" s="70">
        <f>'Data Worksheet'!AF18</f>
        <v>30147520.315820001</v>
      </c>
      <c r="K17" s="44">
        <f>'Data Worksheet'!AG18</f>
        <v>8.1594726173515233E-3</v>
      </c>
      <c r="L17" s="7">
        <f>'Data Worksheet'!AH18</f>
        <v>0.27414877543014382</v>
      </c>
    </row>
    <row r="18" spans="1:12" x14ac:dyDescent="0.2">
      <c r="A18" s="6" t="s">
        <v>22</v>
      </c>
      <c r="B18" s="67">
        <f>'Data Worksheet'!D19</f>
        <v>332881763.27000004</v>
      </c>
      <c r="C18" s="69">
        <f>'Data Worksheet'!E19</f>
        <v>362338.60000000003</v>
      </c>
      <c r="D18" s="69">
        <f>'Data Worksheet'!F19</f>
        <v>24850.671754172618</v>
      </c>
      <c r="E18" s="69">
        <f>'Data Worksheet'!G19</f>
        <v>333268952.54175425</v>
      </c>
      <c r="F18" s="17">
        <f>'Data Worksheet'!H19</f>
        <v>1.9530200849781815E-2</v>
      </c>
      <c r="G18" s="67">
        <f>'Data Worksheet'!AC19</f>
        <v>38570972.562321998</v>
      </c>
      <c r="H18" s="44">
        <f>'Data Worksheet'!AD19</f>
        <v>1.9379975390072648E-2</v>
      </c>
      <c r="I18" s="41">
        <f>'Data Worksheet'!AE19</f>
        <v>0.11586988780468915</v>
      </c>
      <c r="J18" s="70">
        <f>'Data Worksheet'!AF19</f>
        <v>38570972.562321998</v>
      </c>
      <c r="K18" s="44">
        <f>'Data Worksheet'!AG19</f>
        <v>1.0439292888766497E-2</v>
      </c>
      <c r="L18" s="7">
        <f>'Data Worksheet'!AH19</f>
        <v>0.11573527107206172</v>
      </c>
    </row>
    <row r="19" spans="1:12" x14ac:dyDescent="0.2">
      <c r="A19" s="6" t="s">
        <v>37</v>
      </c>
      <c r="B19" s="67">
        <f>'Data Worksheet'!D20</f>
        <v>38947126.700000003</v>
      </c>
      <c r="C19" s="69">
        <f>'Data Worksheet'!E20</f>
        <v>5494922.3100000005</v>
      </c>
      <c r="D19" s="69">
        <f>'Data Worksheet'!F20</f>
        <v>376864.37669210497</v>
      </c>
      <c r="E19" s="69">
        <f>'Data Worksheet'!G20</f>
        <v>44818913.386692107</v>
      </c>
      <c r="F19" s="17">
        <f>'Data Worksheet'!H20</f>
        <v>2.6264744244407384E-3</v>
      </c>
      <c r="G19" s="67">
        <f>'Data Worksheet'!AC20</f>
        <v>6138084.174594</v>
      </c>
      <c r="H19" s="44">
        <f>'Data Worksheet'!AD20</f>
        <v>3.0840788381371548E-3</v>
      </c>
      <c r="I19" s="41">
        <f>'Data Worksheet'!AE20</f>
        <v>0.15760043666055601</v>
      </c>
      <c r="J19" s="70">
        <f>'Data Worksheet'!AF20</f>
        <v>12501861.334594</v>
      </c>
      <c r="K19" s="44">
        <f>'Data Worksheet'!AG20</f>
        <v>3.3836479470590554E-3</v>
      </c>
      <c r="L19" s="7">
        <f>'Data Worksheet'!AH20</f>
        <v>0.27894164293385404</v>
      </c>
    </row>
    <row r="20" spans="1:12" x14ac:dyDescent="0.2">
      <c r="A20" s="6" t="s">
        <v>90</v>
      </c>
      <c r="B20" s="67">
        <f>'Data Worksheet'!D21</f>
        <v>11375676.300000001</v>
      </c>
      <c r="C20" s="69">
        <f>'Data Worksheet'!E21</f>
        <v>1533076.1199999999</v>
      </c>
      <c r="D20" s="69">
        <f>'Data Worksheet'!F21</f>
        <v>105144.66698353569</v>
      </c>
      <c r="E20" s="69">
        <f>'Data Worksheet'!G21</f>
        <v>13013897.086983535</v>
      </c>
      <c r="F20" s="17">
        <f>'Data Worksheet'!H21</f>
        <v>7.6263936982049201E-4</v>
      </c>
      <c r="G20" s="67">
        <f>'Data Worksheet'!AC21</f>
        <v>3425639.5123020001</v>
      </c>
      <c r="H20" s="44">
        <f>'Data Worksheet'!AD21</f>
        <v>1.7212117049007225E-3</v>
      </c>
      <c r="I20" s="41">
        <f>'Data Worksheet'!AE21</f>
        <v>0.30113721786387326</v>
      </c>
      <c r="J20" s="70">
        <f>'Data Worksheet'!AF21</f>
        <v>5379326.2323020007</v>
      </c>
      <c r="K20" s="44">
        <f>'Data Worksheet'!AG21</f>
        <v>1.4559228962269315E-3</v>
      </c>
      <c r="L20" s="7">
        <f>'Data Worksheet'!AH21</f>
        <v>0.41335244902792323</v>
      </c>
    </row>
    <row r="21" spans="1:12" x14ac:dyDescent="0.2">
      <c r="A21" s="6" t="s">
        <v>59</v>
      </c>
      <c r="B21" s="67">
        <f>'Data Worksheet'!D22</f>
        <v>3754168.64</v>
      </c>
      <c r="C21" s="69">
        <f>'Data Worksheet'!E22</f>
        <v>579007.60000000009</v>
      </c>
      <c r="D21" s="69">
        <f>'Data Worksheet'!F22</f>
        <v>39710.723093734086</v>
      </c>
      <c r="E21" s="69">
        <f>'Data Worksheet'!G22</f>
        <v>4372886.9630937343</v>
      </c>
      <c r="F21" s="17">
        <f>'Data Worksheet'!H22</f>
        <v>2.5625957663101887E-4</v>
      </c>
      <c r="G21" s="67">
        <f>'Data Worksheet'!AC22</f>
        <v>2371951.2803539997</v>
      </c>
      <c r="H21" s="44">
        <f>'Data Worksheet'!AD22</f>
        <v>1.1917863197625448E-3</v>
      </c>
      <c r="I21" s="41">
        <f>'Data Worksheet'!AE22</f>
        <v>0.63181798896332997</v>
      </c>
      <c r="J21" s="70">
        <f>'Data Worksheet'!AF22</f>
        <v>3130744.9103539996</v>
      </c>
      <c r="K21" s="44">
        <f>'Data Worksheet'!AG22</f>
        <v>8.473409122985539E-4</v>
      </c>
      <c r="L21" s="7">
        <f>'Data Worksheet'!AH22</f>
        <v>0.71594462348943433</v>
      </c>
    </row>
    <row r="22" spans="1:12" x14ac:dyDescent="0.2">
      <c r="A22" s="6" t="s">
        <v>13</v>
      </c>
      <c r="B22" s="67">
        <f>'Data Worksheet'!D23</f>
        <v>775134763.20000005</v>
      </c>
      <c r="C22" s="69">
        <f>'Data Worksheet'!E23</f>
        <v>111940474.31999999</v>
      </c>
      <c r="D22" s="69">
        <f>'Data Worksheet'!F23</f>
        <v>7677338.2226809636</v>
      </c>
      <c r="E22" s="69">
        <f>'Data Worksheet'!G23</f>
        <v>894752575.74268091</v>
      </c>
      <c r="F22" s="17">
        <f>'Data Worksheet'!H23</f>
        <v>5.2434219815075102E-2</v>
      </c>
      <c r="G22" s="67">
        <f>'Data Worksheet'!AC23</f>
        <v>103559792.08696601</v>
      </c>
      <c r="H22" s="44">
        <f>'Data Worksheet'!AD23</f>
        <v>5.2033591292094179E-2</v>
      </c>
      <c r="I22" s="41">
        <f>'Data Worksheet'!AE23</f>
        <v>0.13360230633888567</v>
      </c>
      <c r="J22" s="70">
        <f>'Data Worksheet'!AF23</f>
        <v>229967725.98696601</v>
      </c>
      <c r="K22" s="44">
        <f>'Data Worksheet'!AG23</f>
        <v>6.224111779039395E-2</v>
      </c>
      <c r="L22" s="7">
        <f>'Data Worksheet'!AH23</f>
        <v>0.25701823299707571</v>
      </c>
    </row>
    <row r="23" spans="1:12" x14ac:dyDescent="0.2">
      <c r="A23" s="6" t="s">
        <v>18</v>
      </c>
      <c r="B23" s="67">
        <f>'Data Worksheet'!D24</f>
        <v>236559335.65000007</v>
      </c>
      <c r="C23" s="69">
        <f>'Data Worksheet'!E24</f>
        <v>49240444.950000003</v>
      </c>
      <c r="D23" s="69">
        <f>'Data Worksheet'!F24</f>
        <v>3377112.276974787</v>
      </c>
      <c r="E23" s="69">
        <f>'Data Worksheet'!G24</f>
        <v>289176892.87697488</v>
      </c>
      <c r="F23" s="17">
        <f>'Data Worksheet'!H24</f>
        <v>1.6946321449777348E-2</v>
      </c>
      <c r="G23" s="67">
        <f>'Data Worksheet'!AC24</f>
        <v>29699017.408394001</v>
      </c>
      <c r="H23" s="44">
        <f>'Data Worksheet'!AD24</f>
        <v>1.4922263771130729E-2</v>
      </c>
      <c r="I23" s="41">
        <f>'Data Worksheet'!AE24</f>
        <v>0.12554574236856583</v>
      </c>
      <c r="J23" s="70">
        <f>'Data Worksheet'!AF24</f>
        <v>85906589.208393991</v>
      </c>
      <c r="K23" s="44">
        <f>'Data Worksheet'!AG24</f>
        <v>2.3250750143060016E-2</v>
      </c>
      <c r="L23" s="7">
        <f>'Data Worksheet'!AH24</f>
        <v>0.29707279981371615</v>
      </c>
    </row>
    <row r="24" spans="1:12" x14ac:dyDescent="0.2">
      <c r="A24" s="6" t="s">
        <v>42</v>
      </c>
      <c r="B24" s="67">
        <f>'Data Worksheet'!D25</f>
        <v>39907542.519999996</v>
      </c>
      <c r="C24" s="69">
        <f>'Data Worksheet'!E25</f>
        <v>6251450.8099999987</v>
      </c>
      <c r="D24" s="69">
        <f>'Data Worksheet'!F25</f>
        <v>428750.2133823625</v>
      </c>
      <c r="E24" s="69">
        <f>'Data Worksheet'!G25</f>
        <v>46587743.543382362</v>
      </c>
      <c r="F24" s="17">
        <f>'Data Worksheet'!H25</f>
        <v>2.7301312696579164E-3</v>
      </c>
      <c r="G24" s="67">
        <f>'Data Worksheet'!AC25</f>
        <v>6098825.7292200001</v>
      </c>
      <c r="H24" s="44">
        <f>'Data Worksheet'!AD25</f>
        <v>3.0643534422070602E-3</v>
      </c>
      <c r="I24" s="41">
        <f>'Data Worksheet'!AE25</f>
        <v>0.15282388601511915</v>
      </c>
      <c r="J24" s="70">
        <f>'Data Worksheet'!AF25</f>
        <v>13803601.979219999</v>
      </c>
      <c r="K24" s="44">
        <f>'Data Worksheet'!AG25</f>
        <v>3.73596604929268E-3</v>
      </c>
      <c r="L24" s="7">
        <f>'Data Worksheet'!AH25</f>
        <v>0.29629256386641967</v>
      </c>
    </row>
    <row r="25" spans="1:12" x14ac:dyDescent="0.2">
      <c r="A25" s="6" t="s">
        <v>61</v>
      </c>
      <c r="B25" s="67">
        <f>'Data Worksheet'!D26</f>
        <v>7665080.4000000013</v>
      </c>
      <c r="C25" s="69">
        <f>'Data Worksheet'!E26</f>
        <v>1224916.3200000003</v>
      </c>
      <c r="D25" s="69">
        <f>'Data Worksheet'!F26</f>
        <v>84009.800210767149</v>
      </c>
      <c r="E25" s="69">
        <f>'Data Worksheet'!G26</f>
        <v>8974006.520210769</v>
      </c>
      <c r="F25" s="17">
        <f>'Data Worksheet'!H26</f>
        <v>5.258940217211191E-4</v>
      </c>
      <c r="G25" s="67">
        <f>'Data Worksheet'!AC26</f>
        <v>1607779.979878</v>
      </c>
      <c r="H25" s="44">
        <f>'Data Worksheet'!AD26</f>
        <v>8.078286434790215E-4</v>
      </c>
      <c r="I25" s="41">
        <f>'Data Worksheet'!AE26</f>
        <v>0.20975383113763552</v>
      </c>
      <c r="J25" s="70">
        <f>'Data Worksheet'!AF26</f>
        <v>2976229.3898779997</v>
      </c>
      <c r="K25" s="44">
        <f>'Data Worksheet'!AG26</f>
        <v>8.0552104966732615E-4</v>
      </c>
      <c r="L25" s="7">
        <f>'Data Worksheet'!AH26</f>
        <v>0.33165001420214013</v>
      </c>
    </row>
    <row r="26" spans="1:12" x14ac:dyDescent="0.2">
      <c r="A26" s="6" t="s">
        <v>39</v>
      </c>
      <c r="B26" s="67">
        <f>'Data Worksheet'!D27</f>
        <v>15803448.250000002</v>
      </c>
      <c r="C26" s="69">
        <f>'Data Worksheet'!E27</f>
        <v>3106530.83</v>
      </c>
      <c r="D26" s="69">
        <f>'Data Worksheet'!F27</f>
        <v>213058.66377622317</v>
      </c>
      <c r="E26" s="69">
        <f>'Data Worksheet'!G27</f>
        <v>19123037.743776225</v>
      </c>
      <c r="F26" s="17">
        <f>'Data Worksheet'!H27</f>
        <v>1.1206467483559435E-3</v>
      </c>
      <c r="G26" s="67">
        <f>'Data Worksheet'!AC27</f>
        <v>5278086.3728820002</v>
      </c>
      <c r="H26" s="44">
        <f>'Data Worksheet'!AD27</f>
        <v>2.6519731605899933E-3</v>
      </c>
      <c r="I26" s="41">
        <f>'Data Worksheet'!AE27</f>
        <v>0.33398320982776653</v>
      </c>
      <c r="J26" s="70">
        <f>'Data Worksheet'!AF27</f>
        <v>9445032.2828819994</v>
      </c>
      <c r="K26" s="44">
        <f>'Data Worksheet'!AG27</f>
        <v>2.5563124752829487E-3</v>
      </c>
      <c r="L26" s="7">
        <f>'Data Worksheet'!AH27</f>
        <v>0.49390857297010649</v>
      </c>
    </row>
    <row r="27" spans="1:12" x14ac:dyDescent="0.2">
      <c r="A27" s="6" t="s">
        <v>60</v>
      </c>
      <c r="B27" s="67">
        <f>'Data Worksheet'!D28</f>
        <v>2889471.6500000004</v>
      </c>
      <c r="C27" s="69">
        <f>'Data Worksheet'!E28</f>
        <v>441204.52</v>
      </c>
      <c r="D27" s="69">
        <f>'Data Worksheet'!F28</f>
        <v>30259.62098152746</v>
      </c>
      <c r="E27" s="69">
        <f>'Data Worksheet'!G28</f>
        <v>3360935.7909815279</v>
      </c>
      <c r="F27" s="17">
        <f>'Data Worksheet'!H28</f>
        <v>1.9695729392273871E-4</v>
      </c>
      <c r="G27" s="67">
        <f>'Data Worksheet'!AC28</f>
        <v>2307288.2999860002</v>
      </c>
      <c r="H27" s="44">
        <f>'Data Worksheet'!AD28</f>
        <v>1.1592964216622119E-3</v>
      </c>
      <c r="I27" s="41">
        <f>'Data Worksheet'!AE28</f>
        <v>0.79851563865871455</v>
      </c>
      <c r="J27" s="70">
        <f>'Data Worksheet'!AF28</f>
        <v>2952672.3799860002</v>
      </c>
      <c r="K27" s="44">
        <f>'Data Worksheet'!AG28</f>
        <v>7.991453088054953E-4</v>
      </c>
      <c r="L27" s="7">
        <f>'Data Worksheet'!AH28</f>
        <v>0.87852686383029699</v>
      </c>
    </row>
    <row r="28" spans="1:12" x14ac:dyDescent="0.2">
      <c r="A28" s="6" t="s">
        <v>62</v>
      </c>
      <c r="B28" s="67">
        <f>'Data Worksheet'!D29</f>
        <v>1547416.1700000002</v>
      </c>
      <c r="C28" s="69">
        <f>'Data Worksheet'!E29</f>
        <v>224707.86</v>
      </c>
      <c r="D28" s="69">
        <f>'Data Worksheet'!F29</f>
        <v>15411.389428127652</v>
      </c>
      <c r="E28" s="69">
        <f>'Data Worksheet'!G29</f>
        <v>1787535.4194281278</v>
      </c>
      <c r="F28" s="17">
        <f>'Data Worksheet'!H29</f>
        <v>1.0475300954761584E-4</v>
      </c>
      <c r="G28" s="67">
        <f>'Data Worksheet'!AC29</f>
        <v>1700669.2920820001</v>
      </c>
      <c r="H28" s="44">
        <f>'Data Worksheet'!AD29</f>
        <v>8.5450085485781399E-4</v>
      </c>
      <c r="I28" s="41">
        <f>'Data Worksheet'!AE29</f>
        <v>1.099038077185144</v>
      </c>
      <c r="J28" s="70">
        <f>'Data Worksheet'!AF29</f>
        <v>2054596.502082</v>
      </c>
      <c r="K28" s="44">
        <f>'Data Worksheet'!AG29</f>
        <v>5.560796948745107E-4</v>
      </c>
      <c r="L28" s="7">
        <f>'Data Worksheet'!AH29</f>
        <v>1.1494018410775384</v>
      </c>
    </row>
    <row r="29" spans="1:12" x14ac:dyDescent="0.2">
      <c r="A29" s="6" t="s">
        <v>54</v>
      </c>
      <c r="B29" s="67">
        <f>'Data Worksheet'!D30</f>
        <v>5751074.7799999984</v>
      </c>
      <c r="C29" s="69">
        <f>'Data Worksheet'!E30</f>
        <v>872247.79</v>
      </c>
      <c r="D29" s="69">
        <f>'Data Worksheet'!F30</f>
        <v>59822.34163733173</v>
      </c>
      <c r="E29" s="69">
        <f>'Data Worksheet'!G30</f>
        <v>6683144.9116373304</v>
      </c>
      <c r="F29" s="17">
        <f>'Data Worksheet'!H30</f>
        <v>3.9164513056799536E-4</v>
      </c>
      <c r="G29" s="67">
        <f>'Data Worksheet'!AC30</f>
        <v>1989840.700952</v>
      </c>
      <c r="H29" s="44">
        <f>'Data Worksheet'!AD30</f>
        <v>9.9979495596864846E-4</v>
      </c>
      <c r="I29" s="41">
        <f>'Data Worksheet'!AE30</f>
        <v>0.34599457963438279</v>
      </c>
      <c r="J29" s="70">
        <f>'Data Worksheet'!AF30</f>
        <v>3052811.8809520002</v>
      </c>
      <c r="K29" s="44">
        <f>'Data Worksheet'!AG30</f>
        <v>8.2624821834789491E-4</v>
      </c>
      <c r="L29" s="7">
        <f>'Data Worksheet'!AH30</f>
        <v>0.45679271081435813</v>
      </c>
    </row>
    <row r="30" spans="1:12" x14ac:dyDescent="0.2">
      <c r="A30" s="6" t="s">
        <v>56</v>
      </c>
      <c r="B30" s="67">
        <f>'Data Worksheet'!D31</f>
        <v>3881498.1500000004</v>
      </c>
      <c r="C30" s="69">
        <f>'Data Worksheet'!E31</f>
        <v>413111.47000000003</v>
      </c>
      <c r="D30" s="69">
        <f>'Data Worksheet'!F31</f>
        <v>28332.884045072009</v>
      </c>
      <c r="E30" s="69">
        <f>'Data Worksheet'!G31</f>
        <v>4322942.504045072</v>
      </c>
      <c r="F30" s="17">
        <f>'Data Worksheet'!H31</f>
        <v>2.5333273538428775E-4</v>
      </c>
      <c r="G30" s="67">
        <f>'Data Worksheet'!AC31</f>
        <v>2018074.6404900001</v>
      </c>
      <c r="H30" s="44">
        <f>'Data Worksheet'!AD31</f>
        <v>1.0139810917350498E-3</v>
      </c>
      <c r="I30" s="41">
        <f>'Data Worksheet'!AE31</f>
        <v>0.51992157731416155</v>
      </c>
      <c r="J30" s="70">
        <f>'Data Worksheet'!AF31</f>
        <v>2589481.2004900002</v>
      </c>
      <c r="K30" s="44">
        <f>'Data Worksheet'!AG31</f>
        <v>7.0084705896880357E-4</v>
      </c>
      <c r="L30" s="7">
        <f>'Data Worksheet'!AH31</f>
        <v>0.59900893848737657</v>
      </c>
    </row>
    <row r="31" spans="1:12" x14ac:dyDescent="0.2">
      <c r="A31" s="6" t="s">
        <v>48</v>
      </c>
      <c r="B31" s="67">
        <f>'Data Worksheet'!D32</f>
        <v>8296696.7000000002</v>
      </c>
      <c r="C31" s="69">
        <f>'Data Worksheet'!E32</f>
        <v>1228809.75</v>
      </c>
      <c r="D31" s="69">
        <f>'Data Worksheet'!F32</f>
        <v>84276.827656719193</v>
      </c>
      <c r="E31" s="69">
        <f>'Data Worksheet'!G32</f>
        <v>9609783.2776567191</v>
      </c>
      <c r="F31" s="17">
        <f>'Data Worksheet'!H32</f>
        <v>5.6315176107500241E-4</v>
      </c>
      <c r="G31" s="67">
        <f>'Data Worksheet'!AC32</f>
        <v>3070980.7297400003</v>
      </c>
      <c r="H31" s="44">
        <f>'Data Worksheet'!AD32</f>
        <v>1.5430134894728119E-3</v>
      </c>
      <c r="I31" s="41">
        <f>'Data Worksheet'!AE32</f>
        <v>0.37014499152897806</v>
      </c>
      <c r="J31" s="70">
        <f>'Data Worksheet'!AF32</f>
        <v>4620805.1697400007</v>
      </c>
      <c r="K31" s="44">
        <f>'Data Worksheet'!AG32</f>
        <v>1.2506280071341374E-3</v>
      </c>
      <c r="L31" s="7">
        <f>'Data Worksheet'!AH32</f>
        <v>0.48084384800681507</v>
      </c>
    </row>
    <row r="32" spans="1:12" x14ac:dyDescent="0.2">
      <c r="A32" s="6" t="s">
        <v>46</v>
      </c>
      <c r="B32" s="67">
        <f>'Data Worksheet'!D33</f>
        <v>15519871.599999998</v>
      </c>
      <c r="C32" s="69">
        <f>'Data Worksheet'!E33</f>
        <v>2075005.3300000003</v>
      </c>
      <c r="D32" s="69">
        <f>'Data Worksheet'!F33</f>
        <v>142312.40156027713</v>
      </c>
      <c r="E32" s="69">
        <f>'Data Worksheet'!G33</f>
        <v>17737189.331560276</v>
      </c>
      <c r="F32" s="17">
        <f>'Data Worksheet'!H33</f>
        <v>1.0394333690972269E-3</v>
      </c>
      <c r="G32" s="67">
        <f>'Data Worksheet'!AC33</f>
        <v>4118270.2072739997</v>
      </c>
      <c r="H32" s="44">
        <f>'Data Worksheet'!AD33</f>
        <v>2.0692238220771163E-3</v>
      </c>
      <c r="I32" s="41">
        <f>'Data Worksheet'!AE33</f>
        <v>0.26535465713994699</v>
      </c>
      <c r="J32" s="70">
        <f>'Data Worksheet'!AF33</f>
        <v>6734906.757274</v>
      </c>
      <c r="K32" s="44">
        <f>'Data Worksheet'!AG33</f>
        <v>1.8228128446622536E-3</v>
      </c>
      <c r="L32" s="7">
        <f>'Data Worksheet'!AH33</f>
        <v>0.37970541055737578</v>
      </c>
    </row>
    <row r="33" spans="1:12" x14ac:dyDescent="0.2">
      <c r="A33" s="6" t="s">
        <v>29</v>
      </c>
      <c r="B33" s="67">
        <f>'Data Worksheet'!D34</f>
        <v>79707978.709999993</v>
      </c>
      <c r="C33" s="69">
        <f>'Data Worksheet'!E34</f>
        <v>6298818.3799999999</v>
      </c>
      <c r="D33" s="69">
        <f>'Data Worksheet'!F34</f>
        <v>431998.87619074894</v>
      </c>
      <c r="E33" s="69">
        <f>'Data Worksheet'!G34</f>
        <v>86438795.96619074</v>
      </c>
      <c r="F33" s="17">
        <f>'Data Worksheet'!H34</f>
        <v>5.0654794980384797E-3</v>
      </c>
      <c r="G33" s="67">
        <f>'Data Worksheet'!AC34</f>
        <v>11202654.647938</v>
      </c>
      <c r="H33" s="44">
        <f>'Data Worksheet'!AD34</f>
        <v>5.6287709891091071E-3</v>
      </c>
      <c r="I33" s="41">
        <f>'Data Worksheet'!AE34</f>
        <v>0.14054621418385735</v>
      </c>
      <c r="J33" s="70">
        <f>'Data Worksheet'!AF34</f>
        <v>18650047.257937998</v>
      </c>
      <c r="K33" s="44">
        <f>'Data Worksheet'!AG34</f>
        <v>5.0476638980355175E-3</v>
      </c>
      <c r="L33" s="7">
        <f>'Data Worksheet'!AH34</f>
        <v>0.21576014623378939</v>
      </c>
    </row>
    <row r="34" spans="1:12" x14ac:dyDescent="0.2">
      <c r="A34" s="6" t="s">
        <v>35</v>
      </c>
      <c r="B34" s="67">
        <f>'Data Worksheet'!D35</f>
        <v>50227214.539999999</v>
      </c>
      <c r="C34" s="69">
        <f>'Data Worksheet'!E35</f>
        <v>7449003.2700000014</v>
      </c>
      <c r="D34" s="69">
        <f>'Data Worksheet'!F35</f>
        <v>510883.28750657116</v>
      </c>
      <c r="E34" s="69">
        <f>'Data Worksheet'!G35</f>
        <v>58187101.097506575</v>
      </c>
      <c r="F34" s="17">
        <f>'Data Worksheet'!H35</f>
        <v>3.4098759054325242E-3</v>
      </c>
      <c r="G34" s="67">
        <f>'Data Worksheet'!AC35</f>
        <v>7639198.8332700003</v>
      </c>
      <c r="H34" s="44">
        <f>'Data Worksheet'!AD35</f>
        <v>3.8383135180071731E-3</v>
      </c>
      <c r="I34" s="41">
        <f>'Data Worksheet'!AE35</f>
        <v>0.15209282265068247</v>
      </c>
      <c r="J34" s="70">
        <f>'Data Worksheet'!AF35</f>
        <v>16408918.74327</v>
      </c>
      <c r="K34" s="44">
        <f>'Data Worksheet'!AG35</f>
        <v>4.4410990278294805E-3</v>
      </c>
      <c r="L34" s="7">
        <f>'Data Worksheet'!AH35</f>
        <v>0.28200268502417547</v>
      </c>
    </row>
    <row r="35" spans="1:12" x14ac:dyDescent="0.2">
      <c r="A35" s="6" t="s">
        <v>10</v>
      </c>
      <c r="B35" s="67">
        <f>'Data Worksheet'!D36</f>
        <v>1082228981</v>
      </c>
      <c r="C35" s="69">
        <f>'Data Worksheet'!E36</f>
        <v>155191149.90000001</v>
      </c>
      <c r="D35" s="69">
        <f>'Data Worksheet'!F36</f>
        <v>10643647.475917548</v>
      </c>
      <c r="E35" s="69">
        <f>'Data Worksheet'!G36</f>
        <v>1248063778.3759177</v>
      </c>
      <c r="F35" s="17">
        <f>'Data Worksheet'!H36</f>
        <v>7.313893502265377E-2</v>
      </c>
      <c r="G35" s="67">
        <f>'Data Worksheet'!AC36</f>
        <v>131729559.60347201</v>
      </c>
      <c r="H35" s="44">
        <f>'Data Worksheet'!AD36</f>
        <v>6.6187483842556974E-2</v>
      </c>
      <c r="I35" s="41">
        <f>'Data Worksheet'!AE36</f>
        <v>0.12172059879763283</v>
      </c>
      <c r="J35" s="70">
        <f>'Data Worksheet'!AF36</f>
        <v>306702175.19347203</v>
      </c>
      <c r="K35" s="44">
        <f>'Data Worksheet'!AG36</f>
        <v>8.3009414172616897E-2</v>
      </c>
      <c r="L35" s="7">
        <f>'Data Worksheet'!AH36</f>
        <v>0.24574238953763877</v>
      </c>
    </row>
    <row r="36" spans="1:12" x14ac:dyDescent="0.2">
      <c r="A36" s="6" t="s">
        <v>53</v>
      </c>
      <c r="B36" s="67">
        <f>'Data Worksheet'!D37</f>
        <v>4232833.9200000009</v>
      </c>
      <c r="C36" s="69">
        <f>'Data Worksheet'!E37</f>
        <v>634366.30999999994</v>
      </c>
      <c r="D36" s="69">
        <f>'Data Worksheet'!F37</f>
        <v>43507.451156779069</v>
      </c>
      <c r="E36" s="69">
        <f>'Data Worksheet'!G37</f>
        <v>4910707.6811567796</v>
      </c>
      <c r="F36" s="17">
        <f>'Data Worksheet'!H37</f>
        <v>2.8777690389728791E-4</v>
      </c>
      <c r="G36" s="67">
        <f>'Data Worksheet'!AC37</f>
        <v>2904971.5451819999</v>
      </c>
      <c r="H36" s="44">
        <f>'Data Worksheet'!AD37</f>
        <v>1.4596022167582927E-3</v>
      </c>
      <c r="I36" s="41">
        <f>'Data Worksheet'!AE37</f>
        <v>0.68629471415264021</v>
      </c>
      <c r="J36" s="70">
        <f>'Data Worksheet'!AF37</f>
        <v>3767121.1851819996</v>
      </c>
      <c r="K36" s="44">
        <f>'Data Worksheet'!AG37</f>
        <v>1.0195771272308465E-3</v>
      </c>
      <c r="L36" s="7">
        <f>'Data Worksheet'!AH37</f>
        <v>0.76712389125442837</v>
      </c>
    </row>
    <row r="37" spans="1:12" x14ac:dyDescent="0.2">
      <c r="A37" s="6" t="s">
        <v>33</v>
      </c>
      <c r="B37" s="67">
        <f>'Data Worksheet'!D38</f>
        <v>105996302.16</v>
      </c>
      <c r="C37" s="69">
        <f>'Data Worksheet'!E38</f>
        <v>15537465.189999999</v>
      </c>
      <c r="D37" s="69">
        <f>'Data Worksheet'!F38</f>
        <v>1065623.2797956751</v>
      </c>
      <c r="E37" s="69">
        <f>'Data Worksheet'!G38</f>
        <v>122599390.62979567</v>
      </c>
      <c r="F37" s="17">
        <f>'Data Worksheet'!H38</f>
        <v>7.1845598121258597E-3</v>
      </c>
      <c r="G37" s="67">
        <f>'Data Worksheet'!AC38</f>
        <v>13510983.800082002</v>
      </c>
      <c r="H37" s="44">
        <f>'Data Worksheet'!AD38</f>
        <v>6.7885903866743555E-3</v>
      </c>
      <c r="I37" s="41">
        <f>'Data Worksheet'!AE38</f>
        <v>0.12746655802848059</v>
      </c>
      <c r="J37" s="70">
        <f>'Data Worksheet'!AF38</f>
        <v>31235373.830082003</v>
      </c>
      <c r="K37" s="44">
        <f>'Data Worksheet'!AG38</f>
        <v>8.4539018396664525E-3</v>
      </c>
      <c r="L37" s="7">
        <f>'Data Worksheet'!AH38</f>
        <v>0.25477593052971326</v>
      </c>
    </row>
    <row r="38" spans="1:12" x14ac:dyDescent="0.2">
      <c r="A38" s="6" t="s">
        <v>40</v>
      </c>
      <c r="B38" s="67">
        <f>'Data Worksheet'!D39</f>
        <v>24281331.459999997</v>
      </c>
      <c r="C38" s="69">
        <f>'Data Worksheet'!E39</f>
        <v>5136022.82</v>
      </c>
      <c r="D38" s="69">
        <f>'Data Worksheet'!F39</f>
        <v>352249.57324933086</v>
      </c>
      <c r="E38" s="69">
        <f>'Data Worksheet'!G39</f>
        <v>29769603.85324933</v>
      </c>
      <c r="F38" s="17">
        <f>'Data Worksheet'!H39</f>
        <v>1.7445559751010872E-3</v>
      </c>
      <c r="G38" s="67">
        <f>'Data Worksheet'!AC39</f>
        <v>5368727.6828799993</v>
      </c>
      <c r="H38" s="44">
        <f>'Data Worksheet'!AD39</f>
        <v>2.6975158638300233E-3</v>
      </c>
      <c r="I38" s="41">
        <f>'Data Worksheet'!AE39</f>
        <v>0.22110516022254406</v>
      </c>
      <c r="J38" s="70">
        <f>'Data Worksheet'!AF39</f>
        <v>11458825.792879999</v>
      </c>
      <c r="K38" s="44">
        <f>'Data Worksheet'!AG39</f>
        <v>3.101348777761412E-3</v>
      </c>
      <c r="L38" s="7">
        <f>'Data Worksheet'!AH39</f>
        <v>0.38491697267342967</v>
      </c>
    </row>
    <row r="39" spans="1:12" x14ac:dyDescent="0.2">
      <c r="A39" s="6" t="s">
        <v>55</v>
      </c>
      <c r="B39" s="67">
        <f>'Data Worksheet'!D40</f>
        <v>8617493.6599999983</v>
      </c>
      <c r="C39" s="69">
        <f>'Data Worksheet'!E40</f>
        <v>605527.53</v>
      </c>
      <c r="D39" s="69">
        <f>'Data Worksheet'!F40</f>
        <v>41529.568989185558</v>
      </c>
      <c r="E39" s="69">
        <f>'Data Worksheet'!G40</f>
        <v>9264550.7589891832</v>
      </c>
      <c r="F39" s="17">
        <f>'Data Worksheet'!H40</f>
        <v>5.4292047226747915E-4</v>
      </c>
      <c r="G39" s="67">
        <f>'Data Worksheet'!AC40</f>
        <v>2324345.778992</v>
      </c>
      <c r="H39" s="44">
        <f>'Data Worksheet'!AD40</f>
        <v>1.1678669476664193E-3</v>
      </c>
      <c r="I39" s="41">
        <f>'Data Worksheet'!AE40</f>
        <v>0.269724106648429</v>
      </c>
      <c r="J39" s="70">
        <f>'Data Worksheet'!AF40</f>
        <v>3107672.198992</v>
      </c>
      <c r="K39" s="44">
        <f>'Data Worksheet'!AG40</f>
        <v>8.4109624757674258E-4</v>
      </c>
      <c r="L39" s="7">
        <f>'Data Worksheet'!AH40</f>
        <v>0.33543690134966297</v>
      </c>
    </row>
    <row r="40" spans="1:12" x14ac:dyDescent="0.2">
      <c r="A40" s="6" t="s">
        <v>64</v>
      </c>
      <c r="B40" s="67">
        <f>'Data Worksheet'!D41</f>
        <v>1329530.9099999999</v>
      </c>
      <c r="C40" s="69">
        <f>'Data Worksheet'!E41</f>
        <v>201268.68000000002</v>
      </c>
      <c r="D40" s="69">
        <f>'Data Worksheet'!F41</f>
        <v>13803.834041075412</v>
      </c>
      <c r="E40" s="69">
        <f>'Data Worksheet'!G41</f>
        <v>1544603.4240410752</v>
      </c>
      <c r="F40" s="17">
        <f>'Data Worksheet'!H41</f>
        <v>9.0516727930134585E-5</v>
      </c>
      <c r="G40" s="67">
        <f>'Data Worksheet'!AC41</f>
        <v>1647374.6254980001</v>
      </c>
      <c r="H40" s="44">
        <f>'Data Worksheet'!AD41</f>
        <v>8.2772296313752625E-4</v>
      </c>
      <c r="I40" s="41">
        <f>'Data Worksheet'!AE41</f>
        <v>1.2390645551053794</v>
      </c>
      <c r="J40" s="70">
        <f>'Data Worksheet'!AF41</f>
        <v>1924829.1154980001</v>
      </c>
      <c r="K40" s="44">
        <f>'Data Worksheet'!AG41</f>
        <v>5.2095795264280249E-4</v>
      </c>
      <c r="L40" s="7">
        <f>'Data Worksheet'!AH41</f>
        <v>1.2461639573879475</v>
      </c>
    </row>
    <row r="41" spans="1:12" x14ac:dyDescent="0.2">
      <c r="A41" s="6" t="s">
        <v>23</v>
      </c>
      <c r="B41" s="67">
        <f>'Data Worksheet'!D42</f>
        <v>180818512.64000002</v>
      </c>
      <c r="C41" s="69">
        <f>'Data Worksheet'!E42</f>
        <v>25833931.530000001</v>
      </c>
      <c r="D41" s="69">
        <f>'Data Worksheet'!F42</f>
        <v>1771797.2983607056</v>
      </c>
      <c r="E41" s="69">
        <f>'Data Worksheet'!G42</f>
        <v>208424241.46836072</v>
      </c>
      <c r="F41" s="17">
        <f>'Data Worksheet'!H42</f>
        <v>1.2214060946257871E-2</v>
      </c>
      <c r="G41" s="67">
        <f>'Data Worksheet'!AC42</f>
        <v>23458207.227658</v>
      </c>
      <c r="H41" s="44">
        <f>'Data Worksheet'!AD42</f>
        <v>1.1786570277238246E-2</v>
      </c>
      <c r="I41" s="41">
        <f>'Data Worksheet'!AE42</f>
        <v>0.12973343760636963</v>
      </c>
      <c r="J41" s="70">
        <f>'Data Worksheet'!AF42</f>
        <v>53217886.167658001</v>
      </c>
      <c r="K41" s="44">
        <f>'Data Worksheet'!AG42</f>
        <v>1.4403502523239776E-2</v>
      </c>
      <c r="L41" s="7">
        <f>'Data Worksheet'!AH42</f>
        <v>0.25533443611326084</v>
      </c>
    </row>
    <row r="42" spans="1:12" x14ac:dyDescent="0.2">
      <c r="A42" s="6" t="s">
        <v>2</v>
      </c>
      <c r="B42" s="67">
        <f>'Data Worksheet'!D43</f>
        <v>543282255.99000001</v>
      </c>
      <c r="C42" s="69">
        <f>'Data Worksheet'!E43</f>
        <v>1476334.9600000002</v>
      </c>
      <c r="D42" s="69">
        <f>'Data Worksheet'!F43</f>
        <v>101253.12481245321</v>
      </c>
      <c r="E42" s="69">
        <f>'Data Worksheet'!G43</f>
        <v>544859844.07481253</v>
      </c>
      <c r="F42" s="17">
        <f>'Data Worksheet'!H43</f>
        <v>3.1929833573166956E-2</v>
      </c>
      <c r="G42" s="67">
        <f>'Data Worksheet'!AC43</f>
        <v>65022156.421337999</v>
      </c>
      <c r="H42" s="44">
        <f>'Data Worksheet'!AD43</f>
        <v>3.2670366017317876E-2</v>
      </c>
      <c r="I42" s="41">
        <f>'Data Worksheet'!AE43</f>
        <v>0.11968393170296149</v>
      </c>
      <c r="J42" s="70">
        <f>'Data Worksheet'!AF43</f>
        <v>65022156.421337999</v>
      </c>
      <c r="K42" s="44">
        <f>'Data Worksheet'!AG43</f>
        <v>1.7598346374200768E-2</v>
      </c>
      <c r="L42" s="7">
        <f>'Data Worksheet'!AH43</f>
        <v>0.11933739865111084</v>
      </c>
    </row>
    <row r="43" spans="1:12" x14ac:dyDescent="0.2">
      <c r="A43" s="6" t="s">
        <v>21</v>
      </c>
      <c r="B43" s="67">
        <f>'Data Worksheet'!D44</f>
        <v>204025278.94</v>
      </c>
      <c r="C43" s="69">
        <f>'Data Worksheet'!E44</f>
        <v>44729849.329999998</v>
      </c>
      <c r="D43" s="69">
        <f>'Data Worksheet'!F44</f>
        <v>3067757.073945276</v>
      </c>
      <c r="E43" s="69">
        <f>'Data Worksheet'!G44</f>
        <v>251822885.34394526</v>
      </c>
      <c r="F43" s="17">
        <f>'Data Worksheet'!H44</f>
        <v>1.4757304848919727E-2</v>
      </c>
      <c r="G43" s="67">
        <f>'Data Worksheet'!AC44</f>
        <v>26121938.301197998</v>
      </c>
      <c r="H43" s="44">
        <f>'Data Worksheet'!AD44</f>
        <v>1.3124961280150236E-2</v>
      </c>
      <c r="I43" s="41">
        <f>'Data Worksheet'!AE44</f>
        <v>0.1280328517961736</v>
      </c>
      <c r="J43" s="70">
        <f>'Data Worksheet'!AF44</f>
        <v>76991896.641197994</v>
      </c>
      <c r="K43" s="44">
        <f>'Data Worksheet'!AG44</f>
        <v>2.0837974925326012E-2</v>
      </c>
      <c r="L43" s="7">
        <f>'Data Worksheet'!AH44</f>
        <v>0.30573828322251473</v>
      </c>
    </row>
    <row r="44" spans="1:12" x14ac:dyDescent="0.2">
      <c r="A44" s="6" t="s">
        <v>45</v>
      </c>
      <c r="B44" s="67">
        <f>'Data Worksheet'!D45</f>
        <v>16688909.809999999</v>
      </c>
      <c r="C44" s="69">
        <f>'Data Worksheet'!E45</f>
        <v>2494331.65</v>
      </c>
      <c r="D44" s="69">
        <f>'Data Worksheet'!F45</f>
        <v>171071.52558461553</v>
      </c>
      <c r="E44" s="69">
        <f>'Data Worksheet'!G45</f>
        <v>19354312.985584613</v>
      </c>
      <c r="F44" s="17">
        <f>'Data Worksheet'!H45</f>
        <v>1.1341999218203505E-3</v>
      </c>
      <c r="G44" s="67">
        <f>'Data Worksheet'!AC45</f>
        <v>4235199.5344839999</v>
      </c>
      <c r="H44" s="44">
        <f>'Data Worksheet'!AD45</f>
        <v>2.127974932903945E-3</v>
      </c>
      <c r="I44" s="41">
        <f>'Data Worksheet'!AE45</f>
        <v>0.25377328913038211</v>
      </c>
      <c r="J44" s="70">
        <f>'Data Worksheet'!AF45</f>
        <v>7236334.6244840007</v>
      </c>
      <c r="K44" s="44">
        <f>'Data Worksheet'!AG45</f>
        <v>1.9585250660727159E-3</v>
      </c>
      <c r="L44" s="7">
        <f>'Data Worksheet'!AH45</f>
        <v>0.37388744461628437</v>
      </c>
    </row>
    <row r="45" spans="1:12" x14ac:dyDescent="0.2">
      <c r="A45" s="6" t="s">
        <v>63</v>
      </c>
      <c r="B45" s="67">
        <f>'Data Worksheet'!D46</f>
        <v>1470233.2099999997</v>
      </c>
      <c r="C45" s="69">
        <f>'Data Worksheet'!E46</f>
        <v>191354.56999999998</v>
      </c>
      <c r="D45" s="69">
        <f>'Data Worksheet'!F46</f>
        <v>13123.883593221493</v>
      </c>
      <c r="E45" s="69">
        <f>'Data Worksheet'!G46</f>
        <v>1674711.6635932212</v>
      </c>
      <c r="F45" s="17">
        <f>'Data Worksheet'!H46</f>
        <v>9.8141320714086101E-5</v>
      </c>
      <c r="G45" s="67">
        <f>'Data Worksheet'!AC46</f>
        <v>1742736.0237380001</v>
      </c>
      <c r="H45" s="44">
        <f>'Data Worksheet'!AD46</f>
        <v>8.7563727351868152E-4</v>
      </c>
      <c r="I45" s="41">
        <f>'Data Worksheet'!AE46</f>
        <v>1.1853466592133368</v>
      </c>
      <c r="J45" s="70">
        <f>'Data Worksheet'!AF46</f>
        <v>2029904.983738</v>
      </c>
      <c r="K45" s="44">
        <f>'Data Worksheet'!AG46</f>
        <v>5.4939689755990114E-4</v>
      </c>
      <c r="L45" s="7">
        <f>'Data Worksheet'!AH46</f>
        <v>1.2120922233160332</v>
      </c>
    </row>
    <row r="46" spans="1:12" x14ac:dyDescent="0.2">
      <c r="A46" s="6" t="s">
        <v>3</v>
      </c>
      <c r="B46" s="67">
        <f>'Data Worksheet'!D47</f>
        <v>4924905.91</v>
      </c>
      <c r="C46" s="69">
        <f>'Data Worksheet'!E47</f>
        <v>1114015.1399999999</v>
      </c>
      <c r="D46" s="69">
        <f>'Data Worksheet'!F47</f>
        <v>76403.741067936586</v>
      </c>
      <c r="E46" s="69">
        <f>'Data Worksheet'!G47</f>
        <v>6115324.7910679365</v>
      </c>
      <c r="F46" s="17">
        <f>'Data Worksheet'!H47</f>
        <v>3.583697806840958E-4</v>
      </c>
      <c r="G46" s="67">
        <f>'Data Worksheet'!AC47</f>
        <v>2651405.9665220003</v>
      </c>
      <c r="H46" s="44">
        <f>'Data Worksheet'!AD47</f>
        <v>1.3321982560139725E-3</v>
      </c>
      <c r="I46" s="41">
        <f>'Data Worksheet'!AE47</f>
        <v>0.53836682669172053</v>
      </c>
      <c r="J46" s="70">
        <f>'Data Worksheet'!AF47</f>
        <v>4112385.8365219999</v>
      </c>
      <c r="K46" s="44">
        <f>'Data Worksheet'!AG47</f>
        <v>1.1130235347242626E-3</v>
      </c>
      <c r="L46" s="7">
        <f>'Data Worksheet'!AH47</f>
        <v>0.67247218700935796</v>
      </c>
    </row>
    <row r="47" spans="1:12" x14ac:dyDescent="0.2">
      <c r="A47" s="6" t="s">
        <v>19</v>
      </c>
      <c r="B47" s="67">
        <f>'Data Worksheet'!D48</f>
        <v>224840205.38000003</v>
      </c>
      <c r="C47" s="69">
        <f>'Data Worksheet'!E48</f>
        <v>17968206.73</v>
      </c>
      <c r="D47" s="69">
        <f>'Data Worksheet'!F48</f>
        <v>1232333.5340434203</v>
      </c>
      <c r="E47" s="69">
        <f>'Data Worksheet'!G48</f>
        <v>244040745.64404345</v>
      </c>
      <c r="F47" s="17">
        <f>'Data Worksheet'!H48</f>
        <v>1.4301256512520609E-2</v>
      </c>
      <c r="G47" s="67">
        <f>'Data Worksheet'!AC48</f>
        <v>28247005.87929</v>
      </c>
      <c r="H47" s="44">
        <f>'Data Worksheet'!AD48</f>
        <v>1.4192700946271453E-2</v>
      </c>
      <c r="I47" s="41">
        <f>'Data Worksheet'!AE48</f>
        <v>0.12563147161136079</v>
      </c>
      <c r="J47" s="70">
        <f>'Data Worksheet'!AF48</f>
        <v>48472773.729290001</v>
      </c>
      <c r="K47" s="44">
        <f>'Data Worksheet'!AG48</f>
        <v>1.3119230563174105E-2</v>
      </c>
      <c r="L47" s="7">
        <f>'Data Worksheet'!AH48</f>
        <v>0.1986257401458367</v>
      </c>
    </row>
    <row r="48" spans="1:12" x14ac:dyDescent="0.2">
      <c r="A48" s="6" t="s">
        <v>20</v>
      </c>
      <c r="B48" s="67">
        <f>'Data Worksheet'!D49</f>
        <v>202827443.68000004</v>
      </c>
      <c r="C48" s="69">
        <f>'Data Worksheet'!E49</f>
        <v>10146743.930000002</v>
      </c>
      <c r="D48" s="69">
        <f>'Data Worksheet'!F49</f>
        <v>695905.4397684196</v>
      </c>
      <c r="E48" s="69">
        <f>'Data Worksheet'!G49</f>
        <v>213670093.04976848</v>
      </c>
      <c r="F48" s="17">
        <f>'Data Worksheet'!H49</f>
        <v>1.2521477926542596E-2</v>
      </c>
      <c r="G48" s="67">
        <f>'Data Worksheet'!AC49</f>
        <v>26580856.741138</v>
      </c>
      <c r="H48" s="44">
        <f>'Data Worksheet'!AD49</f>
        <v>1.3355544734008375E-2</v>
      </c>
      <c r="I48" s="41">
        <f>'Data Worksheet'!AE49</f>
        <v>0.13105157891293301</v>
      </c>
      <c r="J48" s="70">
        <f>'Data Worksheet'!AF49</f>
        <v>38974337.621137999</v>
      </c>
      <c r="K48" s="44">
        <f>'Data Worksheet'!AG49</f>
        <v>1.0548464260664652E-2</v>
      </c>
      <c r="L48" s="7">
        <f>'Data Worksheet'!AH49</f>
        <v>0.18240427129902553</v>
      </c>
    </row>
    <row r="49" spans="1:12" x14ac:dyDescent="0.2">
      <c r="A49" s="6" t="s">
        <v>30</v>
      </c>
      <c r="B49" s="67">
        <f>'Data Worksheet'!D50</f>
        <v>137391221.27999997</v>
      </c>
      <c r="C49" s="69">
        <f>'Data Worksheet'!E50</f>
        <v>10138607.27</v>
      </c>
      <c r="D49" s="69">
        <f>'Data Worksheet'!F50</f>
        <v>695347.39415352966</v>
      </c>
      <c r="E49" s="69">
        <f>'Data Worksheet'!G50</f>
        <v>148225175.94415352</v>
      </c>
      <c r="F49" s="17">
        <f>'Data Worksheet'!H50</f>
        <v>8.6862800603091789E-3</v>
      </c>
      <c r="G49" s="67">
        <f>'Data Worksheet'!AC50</f>
        <v>16561331.875968002</v>
      </c>
      <c r="H49" s="44">
        <f>'Data Worksheet'!AD50</f>
        <v>8.3212370044465286E-3</v>
      </c>
      <c r="I49" s="41">
        <f>'Data Worksheet'!AE50</f>
        <v>0.12054141248381808</v>
      </c>
      <c r="J49" s="70">
        <f>'Data Worksheet'!AF50</f>
        <v>27759559.045968</v>
      </c>
      <c r="K49" s="44">
        <f>'Data Worksheet'!AG50</f>
        <v>7.513167236725282E-3</v>
      </c>
      <c r="L49" s="7">
        <f>'Data Worksheet'!AH50</f>
        <v>0.18727964982431128</v>
      </c>
    </row>
    <row r="50" spans="1:12" x14ac:dyDescent="0.2">
      <c r="A50" s="6" t="s">
        <v>65</v>
      </c>
      <c r="B50" s="67">
        <f>'Data Worksheet'!D51</f>
        <v>2083018819.0500002</v>
      </c>
      <c r="C50" s="69">
        <f>'Data Worksheet'!E51</f>
        <v>310167304.68999994</v>
      </c>
      <c r="D50" s="69">
        <f>'Data Worksheet'!F51</f>
        <v>21272549.702757675</v>
      </c>
      <c r="E50" s="69">
        <f>'Data Worksheet'!G51</f>
        <v>2414458673.4427581</v>
      </c>
      <c r="F50" s="17">
        <f>'Data Worksheet'!H51</f>
        <v>0.14149191659228125</v>
      </c>
      <c r="G50" s="67">
        <f>'Data Worksheet'!AC51</f>
        <v>284048174.04045194</v>
      </c>
      <c r="H50" s="44">
        <f>'Data Worksheet'!AD51</f>
        <v>0.14271993306895334</v>
      </c>
      <c r="I50" s="41">
        <f>'Data Worksheet'!AE51</f>
        <v>0.13636370993997907</v>
      </c>
      <c r="J50" s="70">
        <f>'Data Worksheet'!AF51</f>
        <v>631004837.10045195</v>
      </c>
      <c r="K50" s="44">
        <f>'Data Worksheet'!AG51</f>
        <v>0.17078242707197772</v>
      </c>
      <c r="L50" s="7">
        <f>'Data Worksheet'!AH51</f>
        <v>0.26134422760722054</v>
      </c>
    </row>
    <row r="51" spans="1:12" x14ac:dyDescent="0.2">
      <c r="A51" s="6" t="s">
        <v>34</v>
      </c>
      <c r="B51" s="67">
        <f>'Data Worksheet'!D52</f>
        <v>141091136.13999996</v>
      </c>
      <c r="C51" s="69">
        <f>'Data Worksheet'!E52</f>
        <v>33272239.390000001</v>
      </c>
      <c r="D51" s="69">
        <f>'Data Worksheet'!F52</f>
        <v>2281947.0506513589</v>
      </c>
      <c r="E51" s="69">
        <f>'Data Worksheet'!G52</f>
        <v>176645322.58065134</v>
      </c>
      <c r="F51" s="17">
        <f>'Data Worksheet'!H52</f>
        <v>1.0351755250115564E-2</v>
      </c>
      <c r="G51" s="67">
        <f>'Data Worksheet'!AC52</f>
        <v>15846153.962236</v>
      </c>
      <c r="H51" s="44">
        <f>'Data Worksheet'!AD52</f>
        <v>7.9618960429176273E-3</v>
      </c>
      <c r="I51" s="41">
        <f>'Data Worksheet'!AE52</f>
        <v>0.11231147750141014</v>
      </c>
      <c r="J51" s="70">
        <f>'Data Worksheet'!AF52</f>
        <v>50820959.872235999</v>
      </c>
      <c r="K51" s="44">
        <f>'Data Worksheet'!AG52</f>
        <v>1.3754770744691386E-2</v>
      </c>
      <c r="L51" s="7">
        <f>'Data Worksheet'!AH52</f>
        <v>0.28770056930906029</v>
      </c>
    </row>
    <row r="52" spans="1:12" x14ac:dyDescent="0.2">
      <c r="A52" s="6" t="s">
        <v>38</v>
      </c>
      <c r="B52" s="67">
        <f>'Data Worksheet'!D53</f>
        <v>41193888.230000004</v>
      </c>
      <c r="C52" s="69">
        <f>'Data Worksheet'!E53</f>
        <v>6485103.4399999995</v>
      </c>
      <c r="D52" s="69">
        <f>'Data Worksheet'!F53</f>
        <v>444775.07193353301</v>
      </c>
      <c r="E52" s="69">
        <f>'Data Worksheet'!G53</f>
        <v>48123766.741933532</v>
      </c>
      <c r="F52" s="17">
        <f>'Data Worksheet'!H53</f>
        <v>2.820145179891184E-3</v>
      </c>
      <c r="G52" s="67">
        <f>'Data Worksheet'!AC53</f>
        <v>5840150.7881339993</v>
      </c>
      <c r="H52" s="44">
        <f>'Data Worksheet'!AD53</f>
        <v>2.9343822836065056E-3</v>
      </c>
      <c r="I52" s="41">
        <f>'Data Worksheet'!AE53</f>
        <v>0.14177226377676169</v>
      </c>
      <c r="J52" s="70">
        <f>'Data Worksheet'!AF53</f>
        <v>13341581.218134001</v>
      </c>
      <c r="K52" s="44">
        <f>'Data Worksheet'!AG53</f>
        <v>3.6109194216020148E-3</v>
      </c>
      <c r="L52" s="7">
        <f>'Data Worksheet'!AH53</f>
        <v>0.27723476613289638</v>
      </c>
    </row>
    <row r="53" spans="1:12" x14ac:dyDescent="0.2">
      <c r="A53" s="6" t="s">
        <v>24</v>
      </c>
      <c r="B53" s="67">
        <f>'Data Worksheet'!D54</f>
        <v>179883029.56999999</v>
      </c>
      <c r="C53" s="69">
        <f>'Data Worksheet'!E54</f>
        <v>854648.83</v>
      </c>
      <c r="D53" s="69">
        <f>'Data Worksheet'!F54</f>
        <v>58615.33256301612</v>
      </c>
      <c r="E53" s="69">
        <f>'Data Worksheet'!G54</f>
        <v>180796293.73256302</v>
      </c>
      <c r="F53" s="17">
        <f>'Data Worksheet'!H54</f>
        <v>1.0595010133896941E-2</v>
      </c>
      <c r="G53" s="67">
        <f>'Data Worksheet'!AC54</f>
        <v>22036200.673765998</v>
      </c>
      <c r="H53" s="44">
        <f>'Data Worksheet'!AD54</f>
        <v>1.1072083444570993E-2</v>
      </c>
      <c r="I53" s="41">
        <f>'Data Worksheet'!AE54</f>
        <v>0.12250294386547894</v>
      </c>
      <c r="J53" s="70">
        <f>'Data Worksheet'!AF54</f>
        <v>22036200.673765998</v>
      </c>
      <c r="K53" s="44">
        <f>'Data Worksheet'!AG54</f>
        <v>5.9641315141167441E-3</v>
      </c>
      <c r="L53" s="7">
        <f>'Data Worksheet'!AH54</f>
        <v>0.121884139430216</v>
      </c>
    </row>
    <row r="54" spans="1:12" x14ac:dyDescent="0.2">
      <c r="A54" s="6" t="s">
        <v>4</v>
      </c>
      <c r="B54" s="67">
        <f>'Data Worksheet'!D55</f>
        <v>21034481.600000001</v>
      </c>
      <c r="C54" s="69">
        <f>'Data Worksheet'!E55</f>
        <v>3326113.1700000004</v>
      </c>
      <c r="D54" s="69">
        <f>'Data Worksheet'!F55</f>
        <v>228118.52395770297</v>
      </c>
      <c r="E54" s="69">
        <f>'Data Worksheet'!G55</f>
        <v>24588713.293957707</v>
      </c>
      <c r="F54" s="17">
        <f>'Data Worksheet'!H55</f>
        <v>1.4409458355066202E-3</v>
      </c>
      <c r="G54" s="67">
        <f>'Data Worksheet'!AC55</f>
        <v>3587496.3152619996</v>
      </c>
      <c r="H54" s="44">
        <f>'Data Worksheet'!AD55</f>
        <v>1.8025366145335375E-3</v>
      </c>
      <c r="I54" s="41">
        <f>'Data Worksheet'!AE55</f>
        <v>0.17055311290685668</v>
      </c>
      <c r="J54" s="70">
        <f>'Data Worksheet'!AF55</f>
        <v>7402865.3452619994</v>
      </c>
      <c r="K54" s="44">
        <f>'Data Worksheet'!AG55</f>
        <v>2.003596861096032E-3</v>
      </c>
      <c r="L54" s="7">
        <f>'Data Worksheet'!AH55</f>
        <v>0.30106761816939553</v>
      </c>
    </row>
    <row r="55" spans="1:12" x14ac:dyDescent="0.2">
      <c r="A55" s="6" t="s">
        <v>12</v>
      </c>
      <c r="B55" s="67">
        <f>'Data Worksheet'!D56</f>
        <v>1772383591.8199997</v>
      </c>
      <c r="C55" s="69">
        <f>'Data Worksheet'!E56</f>
        <v>141437819.00999999</v>
      </c>
      <c r="D55" s="69">
        <f>'Data Worksheet'!F56</f>
        <v>9700387.4658774566</v>
      </c>
      <c r="E55" s="69">
        <f>'Data Worksheet'!G56</f>
        <v>1923521798.2958772</v>
      </c>
      <c r="F55" s="17">
        <f>'Data Worksheet'!H56</f>
        <v>0.11272207258774085</v>
      </c>
      <c r="G55" s="67">
        <f>'Data Worksheet'!AC56</f>
        <v>194328203.13169801</v>
      </c>
      <c r="H55" s="44">
        <f>'Data Worksheet'!AD56</f>
        <v>9.7640156420847737E-2</v>
      </c>
      <c r="I55" s="41">
        <f>'Data Worksheet'!AE56</f>
        <v>0.10964229415605742</v>
      </c>
      <c r="J55" s="70">
        <f>'Data Worksheet'!AF56</f>
        <v>344469330.95169801</v>
      </c>
      <c r="K55" s="44">
        <f>'Data Worksheet'!AG56</f>
        <v>9.3231152810364384E-2</v>
      </c>
      <c r="L55" s="7">
        <f>'Data Worksheet'!AH56</f>
        <v>0.17908262399567126</v>
      </c>
    </row>
    <row r="56" spans="1:12" x14ac:dyDescent="0.2">
      <c r="A56" s="6" t="s">
        <v>25</v>
      </c>
      <c r="B56" s="67">
        <f>'Data Worksheet'!D57</f>
        <v>205489351.06</v>
      </c>
      <c r="C56" s="69">
        <f>'Data Worksheet'!E57</f>
        <v>32150340.789999999</v>
      </c>
      <c r="D56" s="69">
        <f>'Data Worksheet'!F57</f>
        <v>2205002.6294661313</v>
      </c>
      <c r="E56" s="69">
        <f>'Data Worksheet'!G57</f>
        <v>239844694.47946614</v>
      </c>
      <c r="F56" s="17">
        <f>'Data Worksheet'!H57</f>
        <v>1.4055359853395458E-2</v>
      </c>
      <c r="G56" s="67">
        <f>'Data Worksheet'!AC57</f>
        <v>25655732.092256002</v>
      </c>
      <c r="H56" s="44">
        <f>'Data Worksheet'!AD57</f>
        <v>1.2890716088603761E-2</v>
      </c>
      <c r="I56" s="41">
        <f>'Data Worksheet'!AE57</f>
        <v>0.12485188142311515</v>
      </c>
      <c r="J56" s="70">
        <f>'Data Worksheet'!AF57</f>
        <v>61424814.042255998</v>
      </c>
      <c r="K56" s="44">
        <f>'Data Worksheet'!AG57</f>
        <v>1.6624720141267937E-2</v>
      </c>
      <c r="L56" s="7">
        <f>'Data Worksheet'!AH57</f>
        <v>0.25610245069446291</v>
      </c>
    </row>
    <row r="57" spans="1:12" x14ac:dyDescent="0.2">
      <c r="A57" s="6" t="s">
        <v>5</v>
      </c>
      <c r="B57" s="67">
        <f>'Data Worksheet'!D58</f>
        <v>1172573291.7300003</v>
      </c>
      <c r="C57" s="69">
        <f>'Data Worksheet'!E58</f>
        <v>87929314.49000001</v>
      </c>
      <c r="D57" s="69">
        <f>'Data Worksheet'!F58</f>
        <v>6030554.1059119953</v>
      </c>
      <c r="E57" s="69">
        <f>'Data Worksheet'!G58</f>
        <v>1266533160.3259122</v>
      </c>
      <c r="F57" s="17">
        <f>'Data Worksheet'!H58</f>
        <v>7.4221276285779805E-2</v>
      </c>
      <c r="G57" s="67">
        <f>'Data Worksheet'!AC58</f>
        <v>142469155.23230398</v>
      </c>
      <c r="H57" s="44">
        <f>'Data Worksheet'!AD58</f>
        <v>7.1583590944855197E-2</v>
      </c>
      <c r="I57" s="41">
        <f>'Data Worksheet'!AE58</f>
        <v>0.12150127948258717</v>
      </c>
      <c r="J57" s="70">
        <f>'Data Worksheet'!AF58</f>
        <v>241020604.56230396</v>
      </c>
      <c r="K57" s="44">
        <f>'Data Worksheet'!AG58</f>
        <v>6.5232596331037174E-2</v>
      </c>
      <c r="L57" s="7">
        <f>'Data Worksheet'!AH58</f>
        <v>0.19029948217090742</v>
      </c>
    </row>
    <row r="58" spans="1:12" x14ac:dyDescent="0.2">
      <c r="A58" s="6" t="s">
        <v>17</v>
      </c>
      <c r="B58" s="67">
        <f>'Data Worksheet'!D59</f>
        <v>241452853.26999998</v>
      </c>
      <c r="C58" s="69">
        <f>'Data Worksheet'!E59</f>
        <v>34520242.859999992</v>
      </c>
      <c r="D58" s="69">
        <f>'Data Worksheet'!F59</f>
        <v>2367540.2625836181</v>
      </c>
      <c r="E58" s="69">
        <f>'Data Worksheet'!G59</f>
        <v>278340636.39258361</v>
      </c>
      <c r="F58" s="17">
        <f>'Data Worksheet'!H59</f>
        <v>1.6311296002654737E-2</v>
      </c>
      <c r="G58" s="67">
        <f>'Data Worksheet'!AC59</f>
        <v>32143811.254791997</v>
      </c>
      <c r="H58" s="44">
        <f>'Data Worksheet'!AD59</f>
        <v>1.6150649819743807E-2</v>
      </c>
      <c r="I58" s="41">
        <f>'Data Worksheet'!AE59</f>
        <v>0.13312665731412088</v>
      </c>
      <c r="J58" s="70">
        <f>'Data Worksheet'!AF59</f>
        <v>72682595.454791993</v>
      </c>
      <c r="K58" s="44">
        <f>'Data Worksheet'!AG59</f>
        <v>1.9671655949103313E-2</v>
      </c>
      <c r="L58" s="7">
        <f>'Data Worksheet'!AH59</f>
        <v>0.26112822186796086</v>
      </c>
    </row>
    <row r="59" spans="1:12" x14ac:dyDescent="0.2">
      <c r="A59" s="6" t="s">
        <v>11</v>
      </c>
      <c r="B59" s="67">
        <f>'Data Worksheet'!D60</f>
        <v>707523435.67000008</v>
      </c>
      <c r="C59" s="69">
        <f>'Data Worksheet'!E60</f>
        <v>103452391.20999999</v>
      </c>
      <c r="D59" s="69">
        <f>'Data Worksheet'!F60</f>
        <v>7095190.5652446691</v>
      </c>
      <c r="E59" s="69">
        <f>'Data Worksheet'!G60</f>
        <v>818071017.44524479</v>
      </c>
      <c r="F59" s="17">
        <f>'Data Worksheet'!H60</f>
        <v>4.7940533188699216E-2</v>
      </c>
      <c r="G59" s="67">
        <f>'Data Worksheet'!AC60</f>
        <v>91493205.481951997</v>
      </c>
      <c r="H59" s="44">
        <f>'Data Worksheet'!AD60</f>
        <v>4.5970737910072182E-2</v>
      </c>
      <c r="I59" s="41">
        <f>'Data Worksheet'!AE60</f>
        <v>0.12931473484734979</v>
      </c>
      <c r="J59" s="70">
        <f>'Data Worksheet'!AF60</f>
        <v>209490211.13195199</v>
      </c>
      <c r="K59" s="44">
        <f>'Data Worksheet'!AG60</f>
        <v>5.6698846984021285E-2</v>
      </c>
      <c r="L59" s="7">
        <f>'Data Worksheet'!AH60</f>
        <v>0.25607827030246016</v>
      </c>
    </row>
    <row r="60" spans="1:12" x14ac:dyDescent="0.2">
      <c r="A60" s="6" t="s">
        <v>14</v>
      </c>
      <c r="B60" s="67">
        <f>'Data Worksheet'!D61</f>
        <v>361414014.84000003</v>
      </c>
      <c r="C60" s="69">
        <f>'Data Worksheet'!E61</f>
        <v>50970256.390000001</v>
      </c>
      <c r="D60" s="69">
        <f>'Data Worksheet'!F61</f>
        <v>3495749.8615215416</v>
      </c>
      <c r="E60" s="69">
        <f>'Data Worksheet'!G61</f>
        <v>415880021.09152156</v>
      </c>
      <c r="F60" s="17">
        <f>'Data Worksheet'!H61</f>
        <v>2.4371368167910287E-2</v>
      </c>
      <c r="G60" s="67">
        <f>'Data Worksheet'!AC61</f>
        <v>47859523.979762003</v>
      </c>
      <c r="H60" s="44">
        <f>'Data Worksheet'!AD61</f>
        <v>2.4047005696050883E-2</v>
      </c>
      <c r="I60" s="41">
        <f>'Data Worksheet'!AE61</f>
        <v>0.13242298863520741</v>
      </c>
      <c r="J60" s="70">
        <f>'Data Worksheet'!AF61</f>
        <v>107120105.01976201</v>
      </c>
      <c r="K60" s="44">
        <f>'Data Worksheet'!AG61</f>
        <v>2.899222073723624E-2</v>
      </c>
      <c r="L60" s="7">
        <f>'Data Worksheet'!AH61</f>
        <v>0.25757453974012468</v>
      </c>
    </row>
    <row r="61" spans="1:12" x14ac:dyDescent="0.2">
      <c r="A61" s="6" t="s">
        <v>36</v>
      </c>
      <c r="B61" s="67">
        <f>'Data Worksheet'!D62</f>
        <v>30200150.149999995</v>
      </c>
      <c r="C61" s="69">
        <f>'Data Worksheet'!E62</f>
        <v>4368858.21</v>
      </c>
      <c r="D61" s="69">
        <f>'Data Worksheet'!F62</f>
        <v>299634.26838110026</v>
      </c>
      <c r="E61" s="69">
        <f>'Data Worksheet'!G62</f>
        <v>34868642.628381096</v>
      </c>
      <c r="F61" s="17">
        <f>'Data Worksheet'!H62</f>
        <v>2.0433694429013083E-3</v>
      </c>
      <c r="G61" s="67">
        <f>'Data Worksheet'!AC62</f>
        <v>5307331.5461919997</v>
      </c>
      <c r="H61" s="44">
        <f>'Data Worksheet'!AD62</f>
        <v>2.6666673905088893E-3</v>
      </c>
      <c r="I61" s="41">
        <f>'Data Worksheet'!AE62</f>
        <v>0.175738581425298</v>
      </c>
      <c r="J61" s="70">
        <f>'Data Worksheet'!AF62</f>
        <v>10696672.656192001</v>
      </c>
      <c r="K61" s="44">
        <f>'Data Worksheet'!AG62</f>
        <v>2.8950708622351067E-3</v>
      </c>
      <c r="L61" s="7">
        <f>'Data Worksheet'!AH62</f>
        <v>0.30677054940720627</v>
      </c>
    </row>
    <row r="62" spans="1:12" x14ac:dyDescent="0.2">
      <c r="A62" s="73" t="s">
        <v>124</v>
      </c>
      <c r="B62" s="67">
        <f>'Data Worksheet'!D63</f>
        <v>133532707.33000001</v>
      </c>
      <c r="C62" s="69">
        <f>'Data Worksheet'!E63</f>
        <v>980298.27</v>
      </c>
      <c r="D62" s="69">
        <f>'Data Worksheet'!F63</f>
        <v>67232.888047128523</v>
      </c>
      <c r="E62" s="69">
        <f>'Data Worksheet'!G63</f>
        <v>134580238.48804715</v>
      </c>
      <c r="F62" s="17">
        <f>'Data Worksheet'!H63</f>
        <v>7.8866605125894416E-3</v>
      </c>
      <c r="G62" s="67">
        <f>'Data Worksheet'!AC63</f>
        <v>16773995.436379999</v>
      </c>
      <c r="H62" s="44">
        <f>'Data Worksheet'!AD63</f>
        <v>8.4280897564866925E-3</v>
      </c>
      <c r="I62" s="41">
        <f>'Data Worksheet'!AE63</f>
        <v>0.12561712985363463</v>
      </c>
      <c r="J62" s="70">
        <f>'Data Worksheet'!AF63</f>
        <v>16773995.436379999</v>
      </c>
      <c r="K62" s="44">
        <f>'Data Worksheet'!AG63</f>
        <v>4.5399075948180274E-3</v>
      </c>
      <c r="L62" s="7">
        <f>'Data Worksheet'!AH63</f>
        <v>0.12463936477471611</v>
      </c>
    </row>
    <row r="63" spans="1:12" x14ac:dyDescent="0.2">
      <c r="A63" s="73" t="s">
        <v>125</v>
      </c>
      <c r="B63" s="67">
        <f>'Data Worksheet'!D64</f>
        <v>133175917.44000003</v>
      </c>
      <c r="C63" s="69">
        <f>'Data Worksheet'!E64</f>
        <v>10140917.08</v>
      </c>
      <c r="D63" s="69">
        <f>'Data Worksheet'!F64</f>
        <v>695505.8104252835</v>
      </c>
      <c r="E63" s="69">
        <f>'Data Worksheet'!G64</f>
        <v>144012340.33042532</v>
      </c>
      <c r="F63" s="17">
        <f>'Data Worksheet'!H64</f>
        <v>8.4393998002197934E-3</v>
      </c>
      <c r="G63" s="67">
        <f>'Data Worksheet'!AC64</f>
        <v>18431155.462282002</v>
      </c>
      <c r="H63" s="44">
        <f>'Data Worksheet'!AD64</f>
        <v>9.2607293915775938E-3</v>
      </c>
      <c r="I63" s="41">
        <f>'Data Worksheet'!AE64</f>
        <v>0.13839706019360312</v>
      </c>
      <c r="J63" s="70">
        <f>'Data Worksheet'!AF64</f>
        <v>30679726.872282002</v>
      </c>
      <c r="K63" s="44">
        <f>'Data Worksheet'!AG64</f>
        <v>8.3035151382200769E-3</v>
      </c>
      <c r="L63" s="7">
        <f>'Data Worksheet'!AH64</f>
        <v>0.21303540239600099</v>
      </c>
    </row>
    <row r="64" spans="1:12" x14ac:dyDescent="0.2">
      <c r="A64" s="6" t="s">
        <v>32</v>
      </c>
      <c r="B64" s="67">
        <f>'Data Worksheet'!D65</f>
        <v>62630269.18</v>
      </c>
      <c r="C64" s="69">
        <f>'Data Worksheet'!E65</f>
        <v>4975420.7699999996</v>
      </c>
      <c r="D64" s="69">
        <f>'Data Worksheet'!F65</f>
        <v>341234.82398552832</v>
      </c>
      <c r="E64" s="69">
        <f>'Data Worksheet'!G65</f>
        <v>67946924.773985535</v>
      </c>
      <c r="F64" s="17">
        <f>'Data Worksheet'!H65</f>
        <v>3.9818203221156506E-3</v>
      </c>
      <c r="G64" s="67">
        <f>'Data Worksheet'!AC65</f>
        <v>9242589.6456460003</v>
      </c>
      <c r="H64" s="44">
        <f>'Data Worksheet'!AD65</f>
        <v>4.6439368253870282E-3</v>
      </c>
      <c r="I64" s="41">
        <f>'Data Worksheet'!AE65</f>
        <v>0.14757384514958269</v>
      </c>
      <c r="J64" s="70">
        <f>'Data Worksheet'!AF65</f>
        <v>15203370.875646001</v>
      </c>
      <c r="K64" s="44">
        <f>'Data Worksheet'!AG65</f>
        <v>4.1148156482434407E-3</v>
      </c>
      <c r="L64" s="7">
        <f>'Data Worksheet'!AH65</f>
        <v>0.22375362720561021</v>
      </c>
    </row>
    <row r="65" spans="1:12" x14ac:dyDescent="0.2">
      <c r="A65" s="6" t="s">
        <v>7</v>
      </c>
      <c r="B65" s="67">
        <f>'Data Worksheet'!D66</f>
        <v>324828814.41999996</v>
      </c>
      <c r="C65" s="69">
        <f>'Data Worksheet'!E66</f>
        <v>45626943.480000004</v>
      </c>
      <c r="D65" s="69">
        <f>'Data Worksheet'!F66</f>
        <v>3129283.4811628307</v>
      </c>
      <c r="E65" s="69">
        <f>'Data Worksheet'!G66</f>
        <v>373585041.38116282</v>
      </c>
      <c r="F65" s="17">
        <f>'Data Worksheet'!H66</f>
        <v>2.1892801105539657E-2</v>
      </c>
      <c r="G65" s="67">
        <f>'Data Worksheet'!AC66</f>
        <v>39542361.051369995</v>
      </c>
      <c r="H65" s="44">
        <f>'Data Worksheet'!AD66</f>
        <v>1.9868049290245438E-2</v>
      </c>
      <c r="I65" s="41">
        <f>'Data Worksheet'!AE66</f>
        <v>0.12173292299199225</v>
      </c>
      <c r="J65" s="70">
        <f>'Data Worksheet'!AF66</f>
        <v>91064683.441369995</v>
      </c>
      <c r="K65" s="44">
        <f>'Data Worksheet'!AG66</f>
        <v>2.4646796259317247E-2</v>
      </c>
      <c r="L65" s="7">
        <f>'Data Worksheet'!AH66</f>
        <v>0.24375891257503043</v>
      </c>
    </row>
    <row r="66" spans="1:12" x14ac:dyDescent="0.2">
      <c r="A66" s="6" t="s">
        <v>6</v>
      </c>
      <c r="B66" s="67">
        <f>'Data Worksheet'!D67</f>
        <v>330839435.12999994</v>
      </c>
      <c r="C66" s="69">
        <f>'Data Worksheet'!E67</f>
        <v>46820274.600000009</v>
      </c>
      <c r="D66" s="69">
        <f>'Data Worksheet'!F67</f>
        <v>3211127.0384243517</v>
      </c>
      <c r="E66" s="69">
        <f>'Data Worksheet'!G67</f>
        <v>380870836.76842433</v>
      </c>
      <c r="F66" s="17">
        <f>'Data Worksheet'!H67</f>
        <v>2.2319762711709087E-2</v>
      </c>
      <c r="G66" s="67">
        <f>'Data Worksheet'!AC67</f>
        <v>42038195.214648001</v>
      </c>
      <c r="H66" s="44">
        <f>'Data Worksheet'!AD67</f>
        <v>2.1122080533141283E-2</v>
      </c>
      <c r="I66" s="41">
        <f>'Data Worksheet'!AE67</f>
        <v>0.12706524903275065</v>
      </c>
      <c r="J66" s="70">
        <f>'Data Worksheet'!AF67</f>
        <v>95813078.504648</v>
      </c>
      <c r="K66" s="44">
        <f>'Data Worksheet'!AG67</f>
        <v>2.5931956666850095E-2</v>
      </c>
      <c r="L66" s="7">
        <f>'Data Worksheet'!AH67</f>
        <v>0.25156317904934244</v>
      </c>
    </row>
    <row r="67" spans="1:12" x14ac:dyDescent="0.2">
      <c r="A67" s="6" t="s">
        <v>41</v>
      </c>
      <c r="B67" s="67">
        <f>'Data Worksheet'!D68</f>
        <v>46732623.25</v>
      </c>
      <c r="C67" s="69">
        <f>'Data Worksheet'!E68</f>
        <v>6934032.9900000002</v>
      </c>
      <c r="D67" s="69">
        <f>'Data Worksheet'!F68</f>
        <v>475564.50725121226</v>
      </c>
      <c r="E67" s="69">
        <f>'Data Worksheet'!G68</f>
        <v>54142220.747251213</v>
      </c>
      <c r="F67" s="17">
        <f>'Data Worksheet'!H68</f>
        <v>3.1728381464353802E-3</v>
      </c>
      <c r="G67" s="67">
        <f>'Data Worksheet'!AC68</f>
        <v>6768607.2308179997</v>
      </c>
      <c r="H67" s="44">
        <f>'Data Worksheet'!AD68</f>
        <v>3.4008849879626621E-3</v>
      </c>
      <c r="I67" s="41">
        <f>'Data Worksheet'!AE68</f>
        <v>0.14483687754074451</v>
      </c>
      <c r="J67" s="70">
        <f>'Data Worksheet'!AF68</f>
        <v>14870738.830817999</v>
      </c>
      <c r="K67" s="44">
        <f>'Data Worksheet'!AG68</f>
        <v>4.0247882750799012E-3</v>
      </c>
      <c r="L67" s="7">
        <f>'Data Worksheet'!AH68</f>
        <v>0.27466067378798797</v>
      </c>
    </row>
    <row r="68" spans="1:12" x14ac:dyDescent="0.2">
      <c r="A68" s="6" t="s">
        <v>44</v>
      </c>
      <c r="B68" s="67">
        <f>'Data Worksheet'!D69</f>
        <v>16093140.230000002</v>
      </c>
      <c r="C68" s="69">
        <f>'Data Worksheet'!E69</f>
        <v>2435024.7600000002</v>
      </c>
      <c r="D68" s="69">
        <f>'Data Worksheet'!F69</f>
        <v>167004.01509539131</v>
      </c>
      <c r="E68" s="69">
        <f>'Data Worksheet'!G69</f>
        <v>18695169.005095392</v>
      </c>
      <c r="F68" s="17">
        <f>'Data Worksheet'!H69</f>
        <v>1.0955728183062112E-3</v>
      </c>
      <c r="G68" s="67">
        <f>'Data Worksheet'!AC69</f>
        <v>4464697.4175120005</v>
      </c>
      <c r="H68" s="44">
        <f>'Data Worksheet'!AD69</f>
        <v>2.2432860860767101E-3</v>
      </c>
      <c r="I68" s="41">
        <f>'Data Worksheet'!AE69</f>
        <v>0.27742860334921721</v>
      </c>
      <c r="J68" s="70">
        <f>'Data Worksheet'!AF69</f>
        <v>7445185.9175120005</v>
      </c>
      <c r="K68" s="44">
        <f>'Data Worksheet'!AG69</f>
        <v>2.0150509888918538E-3</v>
      </c>
      <c r="L68" s="7">
        <f>'Data Worksheet'!AH69</f>
        <v>0.39824116676788562</v>
      </c>
    </row>
    <row r="69" spans="1:12" x14ac:dyDescent="0.2">
      <c r="A69" s="6" t="s">
        <v>52</v>
      </c>
      <c r="B69" s="67">
        <f>'Data Worksheet'!D70</f>
        <v>11833146.690000001</v>
      </c>
      <c r="C69" s="69">
        <f>'Data Worksheet'!E70</f>
        <v>1662164.03</v>
      </c>
      <c r="D69" s="69">
        <f>'Data Worksheet'!F70</f>
        <v>113998.04688521379</v>
      </c>
      <c r="E69" s="69">
        <f>'Data Worksheet'!G70</f>
        <v>13609308.766885214</v>
      </c>
      <c r="F69" s="17">
        <f>'Data Worksheet'!H70</f>
        <v>7.9753163808640216E-4</v>
      </c>
      <c r="G69" s="67">
        <f>'Data Worksheet'!AC70</f>
        <v>2776856.4860779997</v>
      </c>
      <c r="H69" s="44">
        <f>'Data Worksheet'!AD70</f>
        <v>1.3952308377757827E-3</v>
      </c>
      <c r="I69" s="41">
        <f>'Data Worksheet'!AE70</f>
        <v>0.23466762973746244</v>
      </c>
      <c r="J69" s="70">
        <f>'Data Worksheet'!AF70</f>
        <v>4716313.8760779994</v>
      </c>
      <c r="K69" s="44">
        <f>'Data Worksheet'!AG70</f>
        <v>1.2764775850072014E-3</v>
      </c>
      <c r="L69" s="7">
        <f>'Data Worksheet'!AH70</f>
        <v>0.3465505821687247</v>
      </c>
    </row>
    <row r="70" spans="1:12" x14ac:dyDescent="0.2">
      <c r="A70" s="6" t="s">
        <v>58</v>
      </c>
      <c r="B70" s="67">
        <f>'Data Worksheet'!D71</f>
        <v>2623070.5699999998</v>
      </c>
      <c r="C70" s="69">
        <f>'Data Worksheet'!E71</f>
        <v>384792.99</v>
      </c>
      <c r="D70" s="69">
        <f>'Data Worksheet'!F71</f>
        <v>26390.686191856523</v>
      </c>
      <c r="E70" s="69">
        <f>'Data Worksheet'!G71</f>
        <v>3034254.246191856</v>
      </c>
      <c r="F70" s="17">
        <f>'Data Worksheet'!H71</f>
        <v>1.7781312782205779E-4</v>
      </c>
      <c r="G70" s="67">
        <f>'Data Worksheet'!AC71</f>
        <v>2406943.1780279996</v>
      </c>
      <c r="H70" s="44">
        <f>'Data Worksheet'!AD71</f>
        <v>1.2093679898819158E-3</v>
      </c>
      <c r="I70" s="41">
        <f>'Data Worksheet'!AE71</f>
        <v>0.91760519353011527</v>
      </c>
      <c r="J70" s="70">
        <f>'Data Worksheet'!AF71</f>
        <v>2913551.3980279993</v>
      </c>
      <c r="K70" s="44">
        <f>'Data Worksheet'!AG71</f>
        <v>7.8855715503011814E-4</v>
      </c>
      <c r="L70" s="7">
        <f>'Data Worksheet'!AH71</f>
        <v>0.96021992938945544</v>
      </c>
    </row>
    <row r="71" spans="1:12" x14ac:dyDescent="0.2">
      <c r="A71" s="6" t="s">
        <v>16</v>
      </c>
      <c r="B71" s="67">
        <f>'Data Worksheet'!D72</f>
        <v>337630713.74999994</v>
      </c>
      <c r="C71" s="69">
        <f>'Data Worksheet'!E72</f>
        <v>25798427.43</v>
      </c>
      <c r="D71" s="69">
        <f>'Data Worksheet'!F72</f>
        <v>1769362.2811281299</v>
      </c>
      <c r="E71" s="69">
        <f>'Data Worksheet'!G72</f>
        <v>365198503.46112806</v>
      </c>
      <c r="F71" s="17">
        <f>'Data Worksheet'!H72</f>
        <v>2.1401333872353361E-2</v>
      </c>
      <c r="G71" s="67">
        <f>'Data Worksheet'!AC72</f>
        <v>44753096.943375997</v>
      </c>
      <c r="H71" s="44">
        <f>'Data Worksheet'!AD72</f>
        <v>2.2486182218785865E-2</v>
      </c>
      <c r="I71" s="41">
        <f>'Data Worksheet'!AE72</f>
        <v>0.13255043193882418</v>
      </c>
      <c r="J71" s="70">
        <f>'Data Worksheet'!AF72</f>
        <v>74515714.663375989</v>
      </c>
      <c r="K71" s="44">
        <f>'Data Worksheet'!AG72</f>
        <v>2.0167792474764207E-2</v>
      </c>
      <c r="L71" s="7">
        <f>'Data Worksheet'!AH72</f>
        <v>0.2040416758479611</v>
      </c>
    </row>
    <row r="72" spans="1:12" x14ac:dyDescent="0.2">
      <c r="A72" s="6" t="s">
        <v>51</v>
      </c>
      <c r="B72" s="67">
        <f>'Data Worksheet'!D73</f>
        <v>8917173.2200000007</v>
      </c>
      <c r="C72" s="69">
        <f>'Data Worksheet'!E73</f>
        <v>1385268.9999999998</v>
      </c>
      <c r="D72" s="69">
        <f>'Data Worksheet'!F73</f>
        <v>95007.446654126659</v>
      </c>
      <c r="E72" s="69">
        <f>'Data Worksheet'!G73</f>
        <v>10397449.666654127</v>
      </c>
      <c r="F72" s="17">
        <f>'Data Worksheet'!H73</f>
        <v>6.0931052462743509E-4</v>
      </c>
      <c r="G72" s="67">
        <f>'Data Worksheet'!AC73</f>
        <v>3035569.132398</v>
      </c>
      <c r="H72" s="44">
        <f>'Data Worksheet'!AD73</f>
        <v>1.5252209413616057E-3</v>
      </c>
      <c r="I72" s="41">
        <f>'Data Worksheet'!AE73</f>
        <v>0.34041832063883576</v>
      </c>
      <c r="J72" s="70">
        <f>'Data Worksheet'!AF73</f>
        <v>4807047.3323980002</v>
      </c>
      <c r="K72" s="44">
        <f>'Data Worksheet'!AG73</f>
        <v>1.3010347341380444E-3</v>
      </c>
      <c r="L72" s="7">
        <f>'Data Worksheet'!AH73</f>
        <v>0.46232946410068038</v>
      </c>
    </row>
    <row r="73" spans="1:12" x14ac:dyDescent="0.2">
      <c r="A73" s="6" t="s">
        <v>43</v>
      </c>
      <c r="B73" s="67">
        <f>'Data Worksheet'!D74</f>
        <v>72196973.550000012</v>
      </c>
      <c r="C73" s="69">
        <f>'Data Worksheet'!E74</f>
        <v>11101879.48</v>
      </c>
      <c r="D73" s="69">
        <f>'Data Worksheet'!F74</f>
        <v>761412.56496510329</v>
      </c>
      <c r="E73" s="69">
        <f>'Data Worksheet'!G74</f>
        <v>84060265.594965115</v>
      </c>
      <c r="F73" s="17">
        <f>'Data Worksheet'!H74</f>
        <v>4.9260930489766737E-3</v>
      </c>
      <c r="G73" s="67">
        <f>'Data Worksheet'!AC74</f>
        <v>8436908.145242</v>
      </c>
      <c r="H73" s="44">
        <f>'Data Worksheet'!AD74</f>
        <v>4.239122359668346E-3</v>
      </c>
      <c r="I73" s="41">
        <f>'Data Worksheet'!AE74</f>
        <v>0.11685958192415115</v>
      </c>
      <c r="J73" s="70">
        <f>'Data Worksheet'!AF74</f>
        <v>20351398.875241995</v>
      </c>
      <c r="K73" s="44">
        <f>'Data Worksheet'!AG74</f>
        <v>5.5081373229955797E-3</v>
      </c>
      <c r="L73" s="7">
        <f>'Data Worksheet'!AH74</f>
        <v>0.24210486049738303</v>
      </c>
    </row>
    <row r="74" spans="1:12" x14ac:dyDescent="0.2">
      <c r="A74" s="6" t="s">
        <v>49</v>
      </c>
      <c r="B74" s="67">
        <f>'Data Worksheet'!D75</f>
        <v>8515162.0199999996</v>
      </c>
      <c r="C74" s="69">
        <f>'Data Worksheet'!E75</f>
        <v>1245277.5500000003</v>
      </c>
      <c r="D74" s="69">
        <f>'Data Worksheet'!F75</f>
        <v>85406.257124938609</v>
      </c>
      <c r="E74" s="69">
        <f>'Data Worksheet'!G75</f>
        <v>9845845.8271249384</v>
      </c>
      <c r="F74" s="17">
        <f>'Data Worksheet'!H75</f>
        <v>5.76985479964998E-4</v>
      </c>
      <c r="G74" s="67">
        <f>'Data Worksheet'!AC75</f>
        <v>2961639.2155259997</v>
      </c>
      <c r="H74" s="44">
        <f>'Data Worksheet'!AD75</f>
        <v>1.4880748733630748E-3</v>
      </c>
      <c r="I74" s="41">
        <f>'Data Worksheet'!AE75</f>
        <v>0.3478077350225216</v>
      </c>
      <c r="J74" s="70">
        <f>'Data Worksheet'!AF75</f>
        <v>4495979.7055259999</v>
      </c>
      <c r="K74" s="44">
        <f>'Data Worksheet'!AG75</f>
        <v>1.2168438037723816E-3</v>
      </c>
      <c r="L74" s="7">
        <f>'Data Worksheet'!AH75</f>
        <v>0.45663722390815253</v>
      </c>
    </row>
    <row r="75" spans="1:12" x14ac:dyDescent="0.2">
      <c r="A75" s="20" t="s">
        <v>72</v>
      </c>
      <c r="B75" s="21">
        <f>'Data Worksheet'!D76</f>
        <v>15429438177.769997</v>
      </c>
      <c r="C75" s="22">
        <f>'Data Worksheet'!E76</f>
        <v>1529920578.9899998</v>
      </c>
      <c r="D75" s="22">
        <f>'Data Worksheet'!F76</f>
        <v>104928247</v>
      </c>
      <c r="E75" s="22">
        <f>'Data Worksheet'!G76</f>
        <v>17064287003.759996</v>
      </c>
      <c r="F75" s="23">
        <f>'Data Worksheet'!H76</f>
        <v>1</v>
      </c>
      <c r="G75" s="21">
        <f>'Data Worksheet'!AC76</f>
        <v>1990248789.5872095</v>
      </c>
      <c r="H75" s="45">
        <f>'Data Worksheet'!AD76</f>
        <v>1</v>
      </c>
      <c r="I75" s="42">
        <f>'Data Worksheet'!AE76</f>
        <v>0.1289903602876912</v>
      </c>
      <c r="J75" s="24">
        <f>'Data Worksheet'!AF76</f>
        <v>3694787853.2872095</v>
      </c>
      <c r="K75" s="45">
        <f>'Data Worksheet'!AG76</f>
        <v>1</v>
      </c>
      <c r="L75" s="25">
        <f>'Data Worksheet'!AH76</f>
        <v>0.21652166612487758</v>
      </c>
    </row>
    <row r="76" spans="1:12" x14ac:dyDescent="0.2">
      <c r="A76" s="8"/>
      <c r="B76" s="11"/>
      <c r="C76" s="11"/>
      <c r="D76" s="11"/>
      <c r="E76" s="11"/>
      <c r="F76" s="11"/>
      <c r="G76" s="11"/>
      <c r="H76" s="11"/>
      <c r="I76" s="11"/>
      <c r="J76" s="11"/>
      <c r="K76" s="11"/>
      <c r="L76" s="12"/>
    </row>
    <row r="77" spans="1:12" x14ac:dyDescent="0.2">
      <c r="A77" s="8" t="s">
        <v>97</v>
      </c>
      <c r="B77" s="11"/>
      <c r="C77" s="11"/>
      <c r="D77" s="11"/>
      <c r="E77" s="11"/>
      <c r="F77" s="11"/>
      <c r="G77" s="11"/>
      <c r="H77" s="11"/>
      <c r="I77" s="11"/>
      <c r="J77" s="11"/>
      <c r="K77" s="11"/>
      <c r="L77" s="12"/>
    </row>
    <row r="78" spans="1:12" x14ac:dyDescent="0.2">
      <c r="A78" s="8" t="s">
        <v>112</v>
      </c>
      <c r="B78" s="11"/>
      <c r="C78" s="11"/>
      <c r="D78" s="11"/>
      <c r="E78" s="11"/>
      <c r="F78" s="11"/>
      <c r="G78" s="11"/>
      <c r="H78" s="11"/>
      <c r="I78" s="11"/>
      <c r="J78" s="11"/>
      <c r="K78" s="11"/>
      <c r="L78" s="12"/>
    </row>
    <row r="79" spans="1:12" x14ac:dyDescent="0.2">
      <c r="A79" s="71" t="s">
        <v>122</v>
      </c>
      <c r="B79" s="11"/>
      <c r="C79" s="11"/>
      <c r="D79" s="11"/>
      <c r="E79" s="11"/>
      <c r="F79" s="11"/>
      <c r="G79" s="11"/>
      <c r="H79" s="11"/>
      <c r="I79" s="11"/>
      <c r="J79" s="11"/>
      <c r="K79" s="11"/>
      <c r="L79" s="12"/>
    </row>
    <row r="80" spans="1:12" x14ac:dyDescent="0.2">
      <c r="A80" s="8" t="s">
        <v>109</v>
      </c>
      <c r="B80" s="11"/>
      <c r="C80" s="11"/>
      <c r="D80" s="11"/>
      <c r="E80" s="11"/>
      <c r="F80" s="11"/>
      <c r="G80" s="11"/>
      <c r="H80" s="11"/>
      <c r="I80" s="11"/>
      <c r="J80" s="11"/>
      <c r="K80" s="11"/>
      <c r="L80" s="12"/>
    </row>
    <row r="81" spans="1:12" x14ac:dyDescent="0.2">
      <c r="A81" s="8" t="s">
        <v>108</v>
      </c>
      <c r="B81" s="11"/>
      <c r="C81" s="11"/>
      <c r="D81" s="11"/>
      <c r="E81" s="11"/>
      <c r="F81" s="11"/>
      <c r="G81" s="11"/>
      <c r="H81" s="11"/>
      <c r="I81" s="11"/>
      <c r="J81" s="11"/>
      <c r="K81" s="11"/>
      <c r="L81" s="12"/>
    </row>
    <row r="82" spans="1:12" x14ac:dyDescent="0.2">
      <c r="A82" s="8" t="s">
        <v>111</v>
      </c>
      <c r="B82" s="11"/>
      <c r="C82" s="11"/>
      <c r="D82" s="11"/>
      <c r="E82" s="11"/>
      <c r="F82" s="11"/>
      <c r="G82" s="11"/>
      <c r="H82" s="11"/>
      <c r="I82" s="11"/>
      <c r="J82" s="11"/>
      <c r="K82" s="11"/>
      <c r="L82" s="12"/>
    </row>
    <row r="83" spans="1:12" x14ac:dyDescent="0.2">
      <c r="A83" s="8" t="s">
        <v>110</v>
      </c>
      <c r="B83" s="11"/>
      <c r="C83" s="11"/>
      <c r="D83" s="11"/>
      <c r="E83" s="11"/>
      <c r="F83" s="11"/>
      <c r="G83" s="11"/>
      <c r="H83" s="11"/>
      <c r="I83" s="11"/>
      <c r="J83" s="11"/>
      <c r="K83" s="11"/>
      <c r="L83" s="12"/>
    </row>
    <row r="84" spans="1:12" ht="13.5" thickBot="1" x14ac:dyDescent="0.25">
      <c r="A84" s="72" t="s">
        <v>123</v>
      </c>
      <c r="B84" s="13"/>
      <c r="C84" s="13"/>
      <c r="D84" s="13"/>
      <c r="E84" s="13"/>
      <c r="F84" s="13"/>
      <c r="G84" s="13"/>
      <c r="H84" s="13"/>
      <c r="I84" s="13"/>
      <c r="J84" s="13"/>
      <c r="K84" s="13"/>
      <c r="L84" s="14"/>
    </row>
  </sheetData>
  <mergeCells count="6">
    <mergeCell ref="G3:L3"/>
    <mergeCell ref="A1:L1"/>
    <mergeCell ref="A2:L2"/>
    <mergeCell ref="G4:I4"/>
    <mergeCell ref="J4:L4"/>
    <mergeCell ref="B3:F3"/>
  </mergeCells>
  <phoneticPr fontId="0" type="noConversion"/>
  <printOptions horizontalCentered="1"/>
  <pageMargins left="0.5" right="0.5" top="0.5" bottom="0.5" header="0.3" footer="0.3"/>
  <pageSetup scale="75" fitToHeight="0" orientation="landscape" r:id="rId1"/>
  <headerFooter>
    <oddFooter>&amp;L&amp;12Office of Economic and Demographic Research&amp;R&amp;12Page &amp;P of &amp;N</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H83"/>
  <sheetViews>
    <sheetView workbookViewId="0">
      <selection sqref="A1:AH1"/>
    </sheetView>
  </sheetViews>
  <sheetFormatPr defaultRowHeight="12.75" x14ac:dyDescent="0.2"/>
  <cols>
    <col min="1" max="1" width="15.7109375" customWidth="1"/>
    <col min="2" max="3" width="17.7109375" customWidth="1"/>
    <col min="4" max="4" width="16.7109375" customWidth="1"/>
    <col min="5" max="6" width="15.7109375" customWidth="1"/>
    <col min="7" max="7" width="16.7109375" customWidth="1"/>
    <col min="8" max="8" width="10.7109375" customWidth="1"/>
    <col min="9" max="9" width="15.7109375" customWidth="1"/>
    <col min="10" max="10" width="14.7109375" customWidth="1"/>
    <col min="11" max="11" width="15.7109375" customWidth="1"/>
    <col min="12" max="14" width="14.7109375" customWidth="1"/>
    <col min="15" max="15" width="15.7109375" customWidth="1"/>
    <col min="16" max="16" width="14.7109375" customWidth="1"/>
    <col min="17" max="17" width="15.7109375" customWidth="1"/>
    <col min="18" max="18" width="10.7109375" customWidth="1"/>
    <col min="19" max="23" width="14.7109375" customWidth="1"/>
    <col min="24" max="24" width="10.7109375" customWidth="1"/>
    <col min="25" max="25" width="13.7109375" customWidth="1"/>
    <col min="26" max="26" width="10.7109375" customWidth="1"/>
    <col min="27" max="27" width="15.7109375" customWidth="1"/>
    <col min="28" max="28" width="10.7109375" customWidth="1"/>
    <col min="29" max="29" width="15.7109375" customWidth="1"/>
    <col min="30" max="30" width="10.7109375" customWidth="1"/>
    <col min="31" max="31" width="13.7109375" customWidth="1"/>
    <col min="32" max="32" width="15.7109375" customWidth="1"/>
    <col min="33" max="33" width="10.7109375" customWidth="1"/>
    <col min="34" max="34" width="13.7109375" customWidth="1"/>
  </cols>
  <sheetData>
    <row r="1" spans="1:34" ht="23.25" x14ac:dyDescent="0.35">
      <c r="A1" s="93" t="s">
        <v>107</v>
      </c>
      <c r="B1" s="94"/>
      <c r="C1" s="94"/>
      <c r="D1" s="94"/>
      <c r="E1" s="94"/>
      <c r="F1" s="94"/>
      <c r="G1" s="94"/>
      <c r="H1" s="94"/>
      <c r="I1" s="94"/>
      <c r="J1" s="94"/>
      <c r="K1" s="94"/>
      <c r="L1" s="94"/>
      <c r="M1" s="94"/>
      <c r="N1" s="94"/>
      <c r="O1" s="94"/>
      <c r="P1" s="94"/>
      <c r="Q1" s="94"/>
      <c r="R1" s="94"/>
      <c r="S1" s="94"/>
      <c r="T1" s="94"/>
      <c r="U1" s="94"/>
      <c r="V1" s="94"/>
      <c r="W1" s="94"/>
      <c r="X1" s="94"/>
      <c r="Y1" s="94"/>
      <c r="Z1" s="94"/>
      <c r="AA1" s="94"/>
      <c r="AB1" s="94"/>
      <c r="AC1" s="94"/>
      <c r="AD1" s="94"/>
      <c r="AE1" s="94"/>
      <c r="AF1" s="94"/>
      <c r="AG1" s="94"/>
      <c r="AH1" s="95"/>
    </row>
    <row r="2" spans="1:34" ht="18.75" thickBot="1" x14ac:dyDescent="0.3">
      <c r="A2" s="96" t="s">
        <v>121</v>
      </c>
      <c r="B2" s="97"/>
      <c r="C2" s="97"/>
      <c r="D2" s="97"/>
      <c r="E2" s="97"/>
      <c r="F2" s="97"/>
      <c r="G2" s="97"/>
      <c r="H2" s="97"/>
      <c r="I2" s="97"/>
      <c r="J2" s="97"/>
      <c r="K2" s="97"/>
      <c r="L2" s="97"/>
      <c r="M2" s="97"/>
      <c r="N2" s="97"/>
      <c r="O2" s="97"/>
      <c r="P2" s="97"/>
      <c r="Q2" s="97"/>
      <c r="R2" s="97"/>
      <c r="S2" s="97"/>
      <c r="T2" s="97"/>
      <c r="U2" s="97"/>
      <c r="V2" s="97"/>
      <c r="W2" s="97"/>
      <c r="X2" s="97"/>
      <c r="Y2" s="97"/>
      <c r="Z2" s="97"/>
      <c r="AA2" s="97"/>
      <c r="AB2" s="97"/>
      <c r="AC2" s="97"/>
      <c r="AD2" s="97"/>
      <c r="AE2" s="97"/>
      <c r="AF2" s="97"/>
      <c r="AG2" s="97"/>
      <c r="AH2" s="98"/>
    </row>
    <row r="3" spans="1:34" ht="15.75" x14ac:dyDescent="0.25">
      <c r="A3" s="26"/>
      <c r="B3" s="88" t="s">
        <v>101</v>
      </c>
      <c r="C3" s="90"/>
      <c r="D3" s="88" t="s">
        <v>94</v>
      </c>
      <c r="E3" s="89"/>
      <c r="F3" s="89"/>
      <c r="G3" s="89"/>
      <c r="H3" s="90"/>
      <c r="I3" s="88" t="s">
        <v>118</v>
      </c>
      <c r="J3" s="89"/>
      <c r="K3" s="89"/>
      <c r="L3" s="89"/>
      <c r="M3" s="89"/>
      <c r="N3" s="89"/>
      <c r="O3" s="89"/>
      <c r="P3" s="89"/>
      <c r="Q3" s="89"/>
      <c r="R3" s="90"/>
      <c r="S3" s="88" t="s">
        <v>119</v>
      </c>
      <c r="T3" s="89"/>
      <c r="U3" s="89"/>
      <c r="V3" s="89"/>
      <c r="W3" s="89"/>
      <c r="X3" s="90"/>
      <c r="Y3" s="88" t="s">
        <v>104</v>
      </c>
      <c r="Z3" s="90"/>
      <c r="AA3" s="88" t="s">
        <v>120</v>
      </c>
      <c r="AB3" s="90"/>
      <c r="AC3" s="88" t="s">
        <v>96</v>
      </c>
      <c r="AD3" s="89"/>
      <c r="AE3" s="89"/>
      <c r="AF3" s="89"/>
      <c r="AG3" s="89"/>
      <c r="AH3" s="90"/>
    </row>
    <row r="4" spans="1:34" ht="15.75" x14ac:dyDescent="0.25">
      <c r="A4" s="27"/>
      <c r="B4" s="91" t="s">
        <v>117</v>
      </c>
      <c r="C4" s="92"/>
      <c r="D4" s="55"/>
      <c r="E4" s="57"/>
      <c r="F4" s="57"/>
      <c r="G4" s="57"/>
      <c r="H4" s="56"/>
      <c r="I4" s="57"/>
      <c r="J4" s="57"/>
      <c r="K4" s="57"/>
      <c r="L4" s="57"/>
      <c r="M4" s="57"/>
      <c r="N4" s="57"/>
      <c r="O4" s="57"/>
      <c r="P4" s="57"/>
      <c r="Q4" s="57"/>
      <c r="R4" s="56"/>
      <c r="S4" s="57"/>
      <c r="T4" s="57"/>
      <c r="U4" s="57"/>
      <c r="V4" s="57"/>
      <c r="W4" s="57"/>
      <c r="X4" s="56"/>
      <c r="Y4" s="91" t="s">
        <v>105</v>
      </c>
      <c r="Z4" s="92"/>
      <c r="AA4" s="91" t="s">
        <v>95</v>
      </c>
      <c r="AB4" s="92"/>
      <c r="AC4" s="57"/>
      <c r="AD4" s="58"/>
      <c r="AE4" s="58"/>
      <c r="AF4" s="58"/>
      <c r="AG4" s="58"/>
      <c r="AH4" s="59"/>
    </row>
    <row r="5" spans="1:34" x14ac:dyDescent="0.2">
      <c r="A5" s="31"/>
      <c r="B5" s="60"/>
      <c r="C5" s="61"/>
      <c r="D5" s="32"/>
      <c r="E5" s="62"/>
      <c r="F5" s="62"/>
      <c r="G5" s="62"/>
      <c r="H5" s="34"/>
      <c r="I5" s="46"/>
      <c r="J5" s="62"/>
      <c r="K5" s="62"/>
      <c r="L5" s="62"/>
      <c r="M5" s="62"/>
      <c r="N5" s="62" t="s">
        <v>116</v>
      </c>
      <c r="O5" s="62"/>
      <c r="P5" s="62"/>
      <c r="Q5" s="62"/>
      <c r="R5" s="34"/>
      <c r="S5" s="46"/>
      <c r="T5" s="62"/>
      <c r="U5" s="62"/>
      <c r="V5" s="62"/>
      <c r="W5" s="62"/>
      <c r="X5" s="34"/>
      <c r="Y5" s="32"/>
      <c r="Z5" s="61"/>
      <c r="AA5" s="32"/>
      <c r="AB5" s="61"/>
      <c r="AC5" s="46"/>
      <c r="AD5" s="62"/>
      <c r="AE5" s="63"/>
      <c r="AF5" s="46"/>
      <c r="AG5" s="62"/>
      <c r="AH5" s="34"/>
    </row>
    <row r="6" spans="1:34" x14ac:dyDescent="0.2">
      <c r="A6" s="31"/>
      <c r="B6" s="60"/>
      <c r="C6" s="65"/>
      <c r="D6" s="32"/>
      <c r="E6" s="35"/>
      <c r="F6" s="35" t="s">
        <v>98</v>
      </c>
      <c r="G6" s="35"/>
      <c r="H6" s="34" t="s">
        <v>73</v>
      </c>
      <c r="I6" s="46" t="s">
        <v>77</v>
      </c>
      <c r="J6" s="35" t="s">
        <v>77</v>
      </c>
      <c r="K6" s="35" t="s">
        <v>0</v>
      </c>
      <c r="L6" s="35" t="s">
        <v>79</v>
      </c>
      <c r="M6" s="35" t="s">
        <v>80</v>
      </c>
      <c r="N6" s="35" t="s">
        <v>115</v>
      </c>
      <c r="O6" s="35" t="s">
        <v>0</v>
      </c>
      <c r="P6" s="35" t="s">
        <v>0</v>
      </c>
      <c r="Q6" s="35" t="s">
        <v>0</v>
      </c>
      <c r="R6" s="34" t="s">
        <v>73</v>
      </c>
      <c r="S6" s="32" t="s">
        <v>0</v>
      </c>
      <c r="T6" s="35" t="s">
        <v>83</v>
      </c>
      <c r="U6" s="35" t="s">
        <v>0</v>
      </c>
      <c r="V6" s="35" t="s">
        <v>83</v>
      </c>
      <c r="W6" s="35" t="s">
        <v>83</v>
      </c>
      <c r="X6" s="34" t="s">
        <v>73</v>
      </c>
      <c r="Y6" s="32"/>
      <c r="Z6" s="65" t="s">
        <v>73</v>
      </c>
      <c r="AA6" s="32"/>
      <c r="AB6" s="65" t="s">
        <v>73</v>
      </c>
      <c r="AC6" s="46" t="s">
        <v>95</v>
      </c>
      <c r="AD6" s="35" t="s">
        <v>73</v>
      </c>
      <c r="AE6" s="34" t="s">
        <v>93</v>
      </c>
      <c r="AF6" s="46" t="s">
        <v>95</v>
      </c>
      <c r="AG6" s="35" t="s">
        <v>73</v>
      </c>
      <c r="AH6" s="34" t="s">
        <v>93</v>
      </c>
    </row>
    <row r="7" spans="1:34" x14ac:dyDescent="0.2">
      <c r="A7" s="31"/>
      <c r="B7" s="64" t="s">
        <v>67</v>
      </c>
      <c r="C7" s="65" t="s">
        <v>69</v>
      </c>
      <c r="D7" s="32" t="s">
        <v>70</v>
      </c>
      <c r="E7" s="35" t="s">
        <v>86</v>
      </c>
      <c r="F7" s="35" t="s">
        <v>99</v>
      </c>
      <c r="G7" s="35" t="s">
        <v>0</v>
      </c>
      <c r="H7" s="34" t="s">
        <v>82</v>
      </c>
      <c r="I7" s="46" t="s">
        <v>78</v>
      </c>
      <c r="J7" s="35" t="s">
        <v>78</v>
      </c>
      <c r="K7" s="35" t="s">
        <v>77</v>
      </c>
      <c r="L7" s="35" t="s">
        <v>78</v>
      </c>
      <c r="M7" s="35" t="s">
        <v>78</v>
      </c>
      <c r="N7" s="35" t="s">
        <v>78</v>
      </c>
      <c r="O7" s="35" t="s">
        <v>78</v>
      </c>
      <c r="P7" s="35" t="s">
        <v>78</v>
      </c>
      <c r="Q7" s="35" t="s">
        <v>78</v>
      </c>
      <c r="R7" s="34" t="s">
        <v>82</v>
      </c>
      <c r="S7" s="46" t="s">
        <v>78</v>
      </c>
      <c r="T7" s="35" t="s">
        <v>84</v>
      </c>
      <c r="U7" s="35" t="s">
        <v>78</v>
      </c>
      <c r="V7" s="35" t="s">
        <v>84</v>
      </c>
      <c r="W7" s="35" t="s">
        <v>84</v>
      </c>
      <c r="X7" s="34" t="s">
        <v>82</v>
      </c>
      <c r="Y7" s="32" t="s">
        <v>113</v>
      </c>
      <c r="Z7" s="65" t="s">
        <v>82</v>
      </c>
      <c r="AA7" s="32" t="s">
        <v>66</v>
      </c>
      <c r="AB7" s="65" t="s">
        <v>82</v>
      </c>
      <c r="AC7" s="46" t="s">
        <v>89</v>
      </c>
      <c r="AD7" s="35" t="s">
        <v>82</v>
      </c>
      <c r="AE7" s="34" t="s">
        <v>92</v>
      </c>
      <c r="AF7" s="46" t="s">
        <v>88</v>
      </c>
      <c r="AG7" s="35" t="s">
        <v>82</v>
      </c>
      <c r="AH7" s="34" t="s">
        <v>92</v>
      </c>
    </row>
    <row r="8" spans="1:34" ht="13.5" thickBot="1" x14ac:dyDescent="0.25">
      <c r="A8" s="36" t="s">
        <v>8</v>
      </c>
      <c r="B8" s="37" t="s">
        <v>68</v>
      </c>
      <c r="C8" s="66" t="s">
        <v>68</v>
      </c>
      <c r="D8" s="37" t="s">
        <v>71</v>
      </c>
      <c r="E8" s="38" t="s">
        <v>87</v>
      </c>
      <c r="F8" s="38" t="s">
        <v>100</v>
      </c>
      <c r="G8" s="38" t="s">
        <v>92</v>
      </c>
      <c r="H8" s="39" t="s">
        <v>0</v>
      </c>
      <c r="I8" s="3" t="s">
        <v>75</v>
      </c>
      <c r="J8" s="38" t="s">
        <v>76</v>
      </c>
      <c r="K8" s="38" t="s">
        <v>74</v>
      </c>
      <c r="L8" s="38" t="s">
        <v>75</v>
      </c>
      <c r="M8" s="38" t="s">
        <v>75</v>
      </c>
      <c r="N8" s="38" t="s">
        <v>75</v>
      </c>
      <c r="O8" s="38" t="s">
        <v>75</v>
      </c>
      <c r="P8" s="38" t="s">
        <v>76</v>
      </c>
      <c r="Q8" s="38" t="s">
        <v>81</v>
      </c>
      <c r="R8" s="39" t="s">
        <v>0</v>
      </c>
      <c r="S8" s="3" t="s">
        <v>75</v>
      </c>
      <c r="T8" s="38" t="s">
        <v>75</v>
      </c>
      <c r="U8" s="38" t="s">
        <v>76</v>
      </c>
      <c r="V8" s="38" t="s">
        <v>76</v>
      </c>
      <c r="W8" s="38" t="s">
        <v>85</v>
      </c>
      <c r="X8" s="39" t="s">
        <v>0</v>
      </c>
      <c r="Y8" s="37" t="s">
        <v>75</v>
      </c>
      <c r="Z8" s="66" t="s">
        <v>0</v>
      </c>
      <c r="AA8" s="37" t="s">
        <v>74</v>
      </c>
      <c r="AB8" s="66" t="s">
        <v>0</v>
      </c>
      <c r="AC8" s="3" t="s">
        <v>86</v>
      </c>
      <c r="AD8" s="38" t="s">
        <v>0</v>
      </c>
      <c r="AE8" s="39" t="s">
        <v>91</v>
      </c>
      <c r="AF8" s="3" t="s">
        <v>86</v>
      </c>
      <c r="AG8" s="38" t="s">
        <v>0</v>
      </c>
      <c r="AH8" s="39" t="s">
        <v>91</v>
      </c>
    </row>
    <row r="9" spans="1:34" x14ac:dyDescent="0.2">
      <c r="A9" s="4" t="s">
        <v>1</v>
      </c>
      <c r="B9" s="15">
        <v>8270012572.9269581</v>
      </c>
      <c r="C9" s="50">
        <v>3026378872.3574867</v>
      </c>
      <c r="D9" s="15">
        <v>182328169.04000002</v>
      </c>
      <c r="E9" s="18">
        <v>20496993.579999998</v>
      </c>
      <c r="F9" s="19">
        <f t="shared" ref="F9:F40" si="0">(E9/E$76)*F$76</f>
        <v>1405768.1389837114</v>
      </c>
      <c r="G9" s="18">
        <f>SUM(D9:F9)</f>
        <v>204230930.7589837</v>
      </c>
      <c r="H9" s="16">
        <f t="shared" ref="H9:H40" si="1">(G9/G$76)</f>
        <v>1.1968324883072047E-2</v>
      </c>
      <c r="I9" s="2">
        <v>9659642.7299999986</v>
      </c>
      <c r="J9" s="18">
        <v>7018532.4300000006</v>
      </c>
      <c r="K9" s="18">
        <f>SUM(I9:J9)</f>
        <v>16678175.16</v>
      </c>
      <c r="L9" s="18">
        <v>0</v>
      </c>
      <c r="M9" s="18">
        <v>0</v>
      </c>
      <c r="N9" s="18">
        <v>0</v>
      </c>
      <c r="O9" s="18">
        <f>(I9+L9+M9+N9)</f>
        <v>9659642.7299999986</v>
      </c>
      <c r="P9" s="18">
        <f>J9</f>
        <v>7018532.4300000006</v>
      </c>
      <c r="Q9" s="18">
        <f>SUM(O9:P9)</f>
        <v>16678175.16</v>
      </c>
      <c r="R9" s="16">
        <f t="shared" ref="R9:R40" si="2">(Q9/Q$76)</f>
        <v>1.153781324443948E-2</v>
      </c>
      <c r="S9" s="2">
        <v>3844235.49</v>
      </c>
      <c r="T9" s="18">
        <f>(S9*0.955)</f>
        <v>3671244.8929500002</v>
      </c>
      <c r="U9" s="18">
        <v>4025555.8600000003</v>
      </c>
      <c r="V9" s="18">
        <f>(U9*0.7132)</f>
        <v>2871026.4393520001</v>
      </c>
      <c r="W9" s="18">
        <f>(T9+V9)</f>
        <v>6542271.3323020004</v>
      </c>
      <c r="X9" s="16">
        <f t="shared" ref="X9:X40" si="3">(W9/W$76)</f>
        <v>1.270812236216097E-2</v>
      </c>
      <c r="Y9" s="15">
        <v>446500</v>
      </c>
      <c r="Z9" s="51">
        <f t="shared" ref="Z9:Z40" si="4">(Y9/Y$76)</f>
        <v>1.4925373134328358E-2</v>
      </c>
      <c r="AA9" s="15">
        <v>23187597.290000003</v>
      </c>
      <c r="AB9" s="51">
        <f t="shared" ref="AB9:AB40" si="5">(AA9/AA$76)</f>
        <v>1.3603441413461811E-2</v>
      </c>
      <c r="AC9" s="2">
        <f t="shared" ref="AC9:AC40" si="6">(Q9+W9+Y9)</f>
        <v>23666946.492302001</v>
      </c>
      <c r="AD9" s="43">
        <f t="shared" ref="AD9:AD40" si="7">(AC9/AC$76)</f>
        <v>1.1891451267864195E-2</v>
      </c>
      <c r="AE9" s="16">
        <f t="shared" ref="AE9:AE40" si="8">(AC9/D9)</f>
        <v>0.1298041142897115</v>
      </c>
      <c r="AF9" s="2">
        <f t="shared" ref="AF9:AF40" si="9">(Q9+W9+Y9+AA9)</f>
        <v>46854543.782302007</v>
      </c>
      <c r="AG9" s="43">
        <f t="shared" ref="AG9:AG40" si="10">(AF9/AF$76)</f>
        <v>1.2681254145787036E-2</v>
      </c>
      <c r="AH9" s="47">
        <f t="shared" ref="AH9:AH40" si="11">(AF9/G9)</f>
        <v>0.22941943028989978</v>
      </c>
    </row>
    <row r="10" spans="1:34" x14ac:dyDescent="0.2">
      <c r="A10" s="6" t="s">
        <v>50</v>
      </c>
      <c r="B10" s="67">
        <v>1640341333.6278789</v>
      </c>
      <c r="C10" s="68">
        <v>139062823.83326042</v>
      </c>
      <c r="D10" s="67">
        <v>8749521.0600000005</v>
      </c>
      <c r="E10" s="69">
        <v>1349479.63</v>
      </c>
      <c r="F10" s="69">
        <f t="shared" si="0"/>
        <v>92552.86443142494</v>
      </c>
      <c r="G10" s="69">
        <f>SUM(D10:F10)</f>
        <v>10191553.554431425</v>
      </c>
      <c r="H10" s="17">
        <f t="shared" si="1"/>
        <v>5.9724461691166989E-4</v>
      </c>
      <c r="I10" s="70">
        <v>632875.62999999989</v>
      </c>
      <c r="J10" s="69">
        <v>184460.52000000002</v>
      </c>
      <c r="K10" s="69">
        <f>SUM(I10:J10)</f>
        <v>817336.14999999991</v>
      </c>
      <c r="L10" s="69">
        <v>644065.37999999989</v>
      </c>
      <c r="M10" s="69">
        <v>23303.239999999998</v>
      </c>
      <c r="N10" s="69">
        <v>616555.52000000002</v>
      </c>
      <c r="O10" s="69">
        <f>(I10+L10+M10+N10)</f>
        <v>1916799.7699999998</v>
      </c>
      <c r="P10" s="69">
        <f>J10</f>
        <v>184460.52000000002</v>
      </c>
      <c r="Q10" s="69">
        <f>SUM(O10:P10)</f>
        <v>2101260.29</v>
      </c>
      <c r="R10" s="17">
        <f t="shared" si="2"/>
        <v>1.4536331805725406E-3</v>
      </c>
      <c r="S10" s="70">
        <v>387306.04999999993</v>
      </c>
      <c r="T10" s="69">
        <f>(S10*0.955)</f>
        <v>369877.27774999989</v>
      </c>
      <c r="U10" s="69">
        <v>166400.38</v>
      </c>
      <c r="V10" s="69">
        <f>(U10*0.7132)</f>
        <v>118676.75101599999</v>
      </c>
      <c r="W10" s="69">
        <f>(T10+V10)</f>
        <v>488554.02876599989</v>
      </c>
      <c r="X10" s="17">
        <f t="shared" si="3"/>
        <v>9.4899830085470372E-4</v>
      </c>
      <c r="Y10" s="67">
        <v>446500</v>
      </c>
      <c r="Z10" s="52">
        <f t="shared" si="4"/>
        <v>1.4925373134328358E-2</v>
      </c>
      <c r="AA10" s="67">
        <v>1631021.2000000002</v>
      </c>
      <c r="AB10" s="52">
        <f t="shared" si="5"/>
        <v>9.5686935825312406E-4</v>
      </c>
      <c r="AC10" s="70">
        <f t="shared" si="6"/>
        <v>3036314.3187659997</v>
      </c>
      <c r="AD10" s="44">
        <f t="shared" si="7"/>
        <v>1.5255953600633774E-3</v>
      </c>
      <c r="AE10" s="17">
        <f t="shared" si="8"/>
        <v>0.34702634555016426</v>
      </c>
      <c r="AF10" s="70">
        <f t="shared" si="9"/>
        <v>4667335.5187659999</v>
      </c>
      <c r="AG10" s="44">
        <f t="shared" si="10"/>
        <v>1.2632215174718424E-3</v>
      </c>
      <c r="AH10" s="48">
        <f t="shared" si="11"/>
        <v>0.45796114339570726</v>
      </c>
    </row>
    <row r="11" spans="1:34" x14ac:dyDescent="0.2">
      <c r="A11" s="6" t="s">
        <v>26</v>
      </c>
      <c r="B11" s="67">
        <v>5366383911.2765131</v>
      </c>
      <c r="C11" s="68">
        <v>2786651386.1327615</v>
      </c>
      <c r="D11" s="67">
        <v>170799019.67999998</v>
      </c>
      <c r="E11" s="69">
        <v>915570.5</v>
      </c>
      <c r="F11" s="69">
        <f t="shared" si="0"/>
        <v>62793.591307422663</v>
      </c>
      <c r="G11" s="69">
        <f t="shared" ref="G11:G74" si="12">SUM(D11:F11)</f>
        <v>171777383.77130741</v>
      </c>
      <c r="H11" s="17">
        <f t="shared" si="1"/>
        <v>1.0066484684268229E-2</v>
      </c>
      <c r="I11" s="70">
        <v>9061954.2999999989</v>
      </c>
      <c r="J11" s="69">
        <v>6437941.5800000001</v>
      </c>
      <c r="K11" s="69">
        <f t="shared" ref="K11:K74" si="13">SUM(I11:J11)</f>
        <v>15499895.879999999</v>
      </c>
      <c r="L11" s="69">
        <v>0</v>
      </c>
      <c r="M11" s="69">
        <v>0</v>
      </c>
      <c r="N11" s="69">
        <v>0</v>
      </c>
      <c r="O11" s="69">
        <f t="shared" ref="O11:O74" si="14">(I11+L11+M11+N11)</f>
        <v>9061954.2999999989</v>
      </c>
      <c r="P11" s="69">
        <f t="shared" ref="P11:P74" si="15">J11</f>
        <v>6437941.5800000001</v>
      </c>
      <c r="Q11" s="69">
        <f t="shared" ref="Q11:Q74" si="16">SUM(O11:P11)</f>
        <v>15499895.879999999</v>
      </c>
      <c r="R11" s="17">
        <f t="shared" si="2"/>
        <v>1.0722690117837623E-2</v>
      </c>
      <c r="S11" s="70">
        <v>2868939.3199999994</v>
      </c>
      <c r="T11" s="69">
        <f t="shared" ref="T11:T74" si="17">(S11*0.955)</f>
        <v>2739837.0505999993</v>
      </c>
      <c r="U11" s="69">
        <v>3166434.4899999998</v>
      </c>
      <c r="V11" s="69">
        <f t="shared" ref="V11:V74" si="18">(U11*0.7132)</f>
        <v>2258301.0782679995</v>
      </c>
      <c r="W11" s="69">
        <f t="shared" ref="W11:W74" si="19">(T11+V11)</f>
        <v>4998138.1288679987</v>
      </c>
      <c r="X11" s="17">
        <f t="shared" si="3"/>
        <v>9.7087001896461207E-3</v>
      </c>
      <c r="Y11" s="67">
        <v>446500</v>
      </c>
      <c r="Z11" s="52">
        <f t="shared" si="4"/>
        <v>1.4925373134328358E-2</v>
      </c>
      <c r="AA11" s="67">
        <v>0</v>
      </c>
      <c r="AB11" s="52">
        <f t="shared" si="5"/>
        <v>0</v>
      </c>
      <c r="AC11" s="70">
        <f t="shared" si="6"/>
        <v>20944534.008867998</v>
      </c>
      <c r="AD11" s="44">
        <f t="shared" si="7"/>
        <v>1.0523575805420803E-2</v>
      </c>
      <c r="AE11" s="17">
        <f t="shared" si="8"/>
        <v>0.12262678116132382</v>
      </c>
      <c r="AF11" s="70">
        <f t="shared" si="9"/>
        <v>20944534.008867998</v>
      </c>
      <c r="AG11" s="44">
        <f t="shared" si="10"/>
        <v>5.6686702567331146E-3</v>
      </c>
      <c r="AH11" s="48">
        <f t="shared" si="11"/>
        <v>0.12192835604454257</v>
      </c>
    </row>
    <row r="12" spans="1:34" x14ac:dyDescent="0.2">
      <c r="A12" s="6" t="s">
        <v>47</v>
      </c>
      <c r="B12" s="67">
        <v>393995165.43328243</v>
      </c>
      <c r="C12" s="68">
        <v>187274564.59631616</v>
      </c>
      <c r="D12" s="67">
        <v>11435750.610000001</v>
      </c>
      <c r="E12" s="69">
        <v>1709454.0699999998</v>
      </c>
      <c r="F12" s="69">
        <f t="shared" si="0"/>
        <v>117241.39236726203</v>
      </c>
      <c r="G12" s="69">
        <f t="shared" si="12"/>
        <v>13262446.072367264</v>
      </c>
      <c r="H12" s="17">
        <f t="shared" si="1"/>
        <v>7.7720481784237312E-4</v>
      </c>
      <c r="I12" s="70">
        <v>787706.79</v>
      </c>
      <c r="J12" s="69">
        <v>269288.28000000003</v>
      </c>
      <c r="K12" s="69">
        <f t="shared" si="13"/>
        <v>1056995.07</v>
      </c>
      <c r="L12" s="69">
        <v>379402.41000000003</v>
      </c>
      <c r="M12" s="69">
        <v>50027.579999999987</v>
      </c>
      <c r="N12" s="69">
        <v>723705.77999999991</v>
      </c>
      <c r="O12" s="69">
        <f t="shared" si="14"/>
        <v>1940842.56</v>
      </c>
      <c r="P12" s="69">
        <f t="shared" si="15"/>
        <v>269288.28000000003</v>
      </c>
      <c r="Q12" s="69">
        <f t="shared" si="16"/>
        <v>2210130.84</v>
      </c>
      <c r="R12" s="17">
        <f t="shared" si="2"/>
        <v>1.5289488587968607E-3</v>
      </c>
      <c r="S12" s="70">
        <v>417658.68000000005</v>
      </c>
      <c r="T12" s="69">
        <f t="shared" si="17"/>
        <v>398864.03940000001</v>
      </c>
      <c r="U12" s="69">
        <v>257312.00000000006</v>
      </c>
      <c r="V12" s="69">
        <f t="shared" si="18"/>
        <v>183514.91840000002</v>
      </c>
      <c r="W12" s="69">
        <f t="shared" si="19"/>
        <v>582378.95779999997</v>
      </c>
      <c r="X12" s="17">
        <f t="shared" si="3"/>
        <v>1.1312497878723784E-3</v>
      </c>
      <c r="Y12" s="67">
        <v>446500</v>
      </c>
      <c r="Z12" s="52">
        <f t="shared" si="4"/>
        <v>1.4925373134328358E-2</v>
      </c>
      <c r="AA12" s="67">
        <v>2026471.6899999997</v>
      </c>
      <c r="AB12" s="52">
        <f t="shared" si="5"/>
        <v>1.1888678488841367E-3</v>
      </c>
      <c r="AC12" s="70">
        <f t="shared" si="6"/>
        <v>3239009.7977999998</v>
      </c>
      <c r="AD12" s="44">
        <f t="shared" si="7"/>
        <v>1.627439652141073E-3</v>
      </c>
      <c r="AE12" s="17">
        <f t="shared" si="8"/>
        <v>0.28323543493224179</v>
      </c>
      <c r="AF12" s="70">
        <f t="shared" si="9"/>
        <v>5265481.4877999993</v>
      </c>
      <c r="AG12" s="44">
        <f t="shared" si="10"/>
        <v>1.4251106414987702E-3</v>
      </c>
      <c r="AH12" s="48">
        <f t="shared" si="11"/>
        <v>0.39702189619234723</v>
      </c>
    </row>
    <row r="13" spans="1:34" x14ac:dyDescent="0.2">
      <c r="A13" s="6" t="s">
        <v>15</v>
      </c>
      <c r="B13" s="67">
        <v>18624631960.075684</v>
      </c>
      <c r="C13" s="68">
        <v>6034401053.6098652</v>
      </c>
      <c r="D13" s="67">
        <v>366110917.35000002</v>
      </c>
      <c r="E13" s="69">
        <v>1270873.6000000001</v>
      </c>
      <c r="F13" s="69">
        <f t="shared" si="0"/>
        <v>87161.739529389553</v>
      </c>
      <c r="G13" s="69">
        <f t="shared" si="12"/>
        <v>367468952.68952942</v>
      </c>
      <c r="H13" s="17">
        <f t="shared" si="1"/>
        <v>2.1534386558814921E-2</v>
      </c>
      <c r="I13" s="70">
        <v>19270078.460000001</v>
      </c>
      <c r="J13" s="69">
        <v>14863580.229999999</v>
      </c>
      <c r="K13" s="69">
        <f t="shared" si="13"/>
        <v>34133658.689999998</v>
      </c>
      <c r="L13" s="69">
        <v>0</v>
      </c>
      <c r="M13" s="69">
        <v>0</v>
      </c>
      <c r="N13" s="69">
        <v>0</v>
      </c>
      <c r="O13" s="69">
        <f t="shared" si="14"/>
        <v>19270078.460000001</v>
      </c>
      <c r="P13" s="69">
        <f t="shared" si="15"/>
        <v>14863580.229999999</v>
      </c>
      <c r="Q13" s="69">
        <f t="shared" si="16"/>
        <v>34133658.689999998</v>
      </c>
      <c r="R13" s="17">
        <f t="shared" si="2"/>
        <v>2.3613361506071309E-2</v>
      </c>
      <c r="S13" s="70">
        <v>7972895.6099999985</v>
      </c>
      <c r="T13" s="69">
        <f t="shared" si="17"/>
        <v>7614115.3075499982</v>
      </c>
      <c r="U13" s="69">
        <v>8427459.5399999991</v>
      </c>
      <c r="V13" s="69">
        <f t="shared" si="18"/>
        <v>6010464.1439279988</v>
      </c>
      <c r="W13" s="69">
        <f t="shared" si="19"/>
        <v>13624579.451477997</v>
      </c>
      <c r="X13" s="17">
        <f t="shared" si="3"/>
        <v>2.6465246396536014E-2</v>
      </c>
      <c r="Y13" s="67">
        <v>446500</v>
      </c>
      <c r="Z13" s="52">
        <f t="shared" si="4"/>
        <v>1.4925373134328358E-2</v>
      </c>
      <c r="AA13" s="67">
        <v>0</v>
      </c>
      <c r="AB13" s="52">
        <f t="shared" si="5"/>
        <v>0</v>
      </c>
      <c r="AC13" s="70">
        <f t="shared" si="6"/>
        <v>48204738.141477995</v>
      </c>
      <c r="AD13" s="44">
        <f t="shared" si="7"/>
        <v>2.4220458464127979E-2</v>
      </c>
      <c r="AE13" s="17">
        <f t="shared" si="8"/>
        <v>0.13166703274077601</v>
      </c>
      <c r="AF13" s="70">
        <f t="shared" si="9"/>
        <v>48204738.141477995</v>
      </c>
      <c r="AG13" s="44">
        <f t="shared" si="10"/>
        <v>1.3046686320187722E-2</v>
      </c>
      <c r="AH13" s="48">
        <f t="shared" si="11"/>
        <v>0.13118043793540746</v>
      </c>
    </row>
    <row r="14" spans="1:34" x14ac:dyDescent="0.2">
      <c r="A14" s="6" t="s">
        <v>9</v>
      </c>
      <c r="B14" s="67">
        <v>78100844397.773972</v>
      </c>
      <c r="C14" s="68">
        <v>26460655859.089245</v>
      </c>
      <c r="D14" s="67">
        <v>1587793070.2500002</v>
      </c>
      <c r="E14" s="69">
        <v>13505316.180000002</v>
      </c>
      <c r="F14" s="69">
        <f t="shared" si="0"/>
        <v>926250.14096068277</v>
      </c>
      <c r="G14" s="69">
        <f t="shared" si="12"/>
        <v>1602224636.570961</v>
      </c>
      <c r="H14" s="17">
        <f t="shared" si="1"/>
        <v>9.3893441678396639E-2</v>
      </c>
      <c r="I14" s="70">
        <v>59005117.600000001</v>
      </c>
      <c r="J14" s="69">
        <v>87584560.789999992</v>
      </c>
      <c r="K14" s="69">
        <f t="shared" si="13"/>
        <v>146589678.38999999</v>
      </c>
      <c r="L14" s="69">
        <v>0</v>
      </c>
      <c r="M14" s="69">
        <v>0</v>
      </c>
      <c r="N14" s="69">
        <v>0</v>
      </c>
      <c r="O14" s="69">
        <f t="shared" si="14"/>
        <v>59005117.600000001</v>
      </c>
      <c r="P14" s="69">
        <f t="shared" si="15"/>
        <v>87584560.789999992</v>
      </c>
      <c r="Q14" s="69">
        <f t="shared" si="16"/>
        <v>146589678.38999999</v>
      </c>
      <c r="R14" s="17">
        <f t="shared" si="2"/>
        <v>0.10140943578063882</v>
      </c>
      <c r="S14" s="70">
        <v>21124853.889999997</v>
      </c>
      <c r="T14" s="69">
        <f t="shared" si="17"/>
        <v>20174235.464949995</v>
      </c>
      <c r="U14" s="69">
        <v>40529146.38000001</v>
      </c>
      <c r="V14" s="69">
        <f t="shared" si="18"/>
        <v>28905387.198216006</v>
      </c>
      <c r="W14" s="69">
        <f t="shared" si="19"/>
        <v>49079622.663166001</v>
      </c>
      <c r="X14" s="17">
        <f t="shared" si="3"/>
        <v>9.5335368805735579E-2</v>
      </c>
      <c r="Y14" s="67">
        <v>446500</v>
      </c>
      <c r="Z14" s="52">
        <f t="shared" si="4"/>
        <v>1.4925373134328358E-2</v>
      </c>
      <c r="AA14" s="67">
        <v>0</v>
      </c>
      <c r="AB14" s="52">
        <f t="shared" si="5"/>
        <v>0</v>
      </c>
      <c r="AC14" s="70">
        <f t="shared" si="6"/>
        <v>196115801.05316597</v>
      </c>
      <c r="AD14" s="44">
        <f t="shared" si="7"/>
        <v>9.8538334543512851E-2</v>
      </c>
      <c r="AE14" s="17">
        <f t="shared" si="8"/>
        <v>0.12351471027788732</v>
      </c>
      <c r="AF14" s="70">
        <f t="shared" si="9"/>
        <v>196115801.05316597</v>
      </c>
      <c r="AG14" s="44">
        <f t="shared" si="10"/>
        <v>5.307904238092697E-2</v>
      </c>
      <c r="AH14" s="48">
        <f t="shared" si="11"/>
        <v>0.12240218791847306</v>
      </c>
    </row>
    <row r="15" spans="1:34" x14ac:dyDescent="0.2">
      <c r="A15" s="6" t="s">
        <v>57</v>
      </c>
      <c r="B15" s="67">
        <v>153014878.8031317</v>
      </c>
      <c r="C15" s="68">
        <v>57670270.907230683</v>
      </c>
      <c r="D15" s="67">
        <v>3642237.1399999997</v>
      </c>
      <c r="E15" s="69">
        <v>873005.73</v>
      </c>
      <c r="F15" s="69">
        <f t="shared" si="0"/>
        <v>59874.324280498528</v>
      </c>
      <c r="G15" s="69">
        <f t="shared" si="12"/>
        <v>4575117.1942804977</v>
      </c>
      <c r="H15" s="17">
        <f t="shared" si="1"/>
        <v>2.6811065667568779E-4</v>
      </c>
      <c r="I15" s="70">
        <v>273001.51</v>
      </c>
      <c r="J15" s="69">
        <v>69211.75</v>
      </c>
      <c r="K15" s="69">
        <f t="shared" si="13"/>
        <v>342213.26</v>
      </c>
      <c r="L15" s="69">
        <v>456466.46</v>
      </c>
      <c r="M15" s="69">
        <v>16359.659999999998</v>
      </c>
      <c r="N15" s="69">
        <v>893344.19000000006</v>
      </c>
      <c r="O15" s="69">
        <f t="shared" si="14"/>
        <v>1639171.82</v>
      </c>
      <c r="P15" s="69">
        <f t="shared" si="15"/>
        <v>69211.75</v>
      </c>
      <c r="Q15" s="69">
        <f t="shared" si="16"/>
        <v>1708383.57</v>
      </c>
      <c r="R15" s="17">
        <f t="shared" si="2"/>
        <v>1.1818445598174663E-3</v>
      </c>
      <c r="S15" s="70">
        <v>203603.38</v>
      </c>
      <c r="T15" s="69">
        <f t="shared" si="17"/>
        <v>194441.2279</v>
      </c>
      <c r="U15" s="69">
        <v>121271.25000000001</v>
      </c>
      <c r="V15" s="69">
        <f t="shared" si="18"/>
        <v>86490.655500000008</v>
      </c>
      <c r="W15" s="69">
        <f t="shared" si="19"/>
        <v>280931.88339999999</v>
      </c>
      <c r="X15" s="17">
        <f t="shared" si="3"/>
        <v>5.4569989050321714E-4</v>
      </c>
      <c r="Y15" s="67">
        <v>446500</v>
      </c>
      <c r="Z15" s="52">
        <f t="shared" si="4"/>
        <v>1.4925373134328358E-2</v>
      </c>
      <c r="AA15" s="67">
        <v>1116567.3600000001</v>
      </c>
      <c r="AB15" s="52">
        <f t="shared" si="5"/>
        <v>6.5505530719624303E-4</v>
      </c>
      <c r="AC15" s="70">
        <f t="shared" si="6"/>
        <v>2435815.4534</v>
      </c>
      <c r="AD15" s="44">
        <f t="shared" si="7"/>
        <v>1.2238748573263566E-3</v>
      </c>
      <c r="AE15" s="17">
        <f t="shared" si="8"/>
        <v>0.66876904489530309</v>
      </c>
      <c r="AF15" s="70">
        <f t="shared" si="9"/>
        <v>3552382.8134000003</v>
      </c>
      <c r="AG15" s="44">
        <f t="shared" si="10"/>
        <v>9.6145785751663299E-4</v>
      </c>
      <c r="AH15" s="48">
        <f t="shared" si="11"/>
        <v>0.7764572277713343</v>
      </c>
    </row>
    <row r="16" spans="1:34" x14ac:dyDescent="0.2">
      <c r="A16" s="6" t="s">
        <v>28</v>
      </c>
      <c r="B16" s="67">
        <v>3226465347.8758659</v>
      </c>
      <c r="C16" s="68">
        <v>1821677243.4730265</v>
      </c>
      <c r="D16" s="67">
        <v>111932176.76000001</v>
      </c>
      <c r="E16" s="69">
        <v>16517541.450000003</v>
      </c>
      <c r="F16" s="69">
        <f t="shared" si="0"/>
        <v>1132840.9414837128</v>
      </c>
      <c r="G16" s="69">
        <f t="shared" si="12"/>
        <v>129582559.15148371</v>
      </c>
      <c r="H16" s="17">
        <f t="shared" si="1"/>
        <v>7.5937869026072467E-3</v>
      </c>
      <c r="I16" s="70">
        <v>9201338.4100000001</v>
      </c>
      <c r="J16" s="69">
        <v>1022546.92</v>
      </c>
      <c r="K16" s="69">
        <f t="shared" si="13"/>
        <v>10223885.33</v>
      </c>
      <c r="L16" s="69">
        <v>0</v>
      </c>
      <c r="M16" s="69">
        <v>0</v>
      </c>
      <c r="N16" s="69">
        <v>0</v>
      </c>
      <c r="O16" s="69">
        <f t="shared" si="14"/>
        <v>9201338.4100000001</v>
      </c>
      <c r="P16" s="69">
        <f t="shared" si="15"/>
        <v>1022546.92</v>
      </c>
      <c r="Q16" s="69">
        <f t="shared" si="16"/>
        <v>10223885.33</v>
      </c>
      <c r="R16" s="17">
        <f t="shared" si="2"/>
        <v>7.0727929427804679E-3</v>
      </c>
      <c r="S16" s="70">
        <v>3299027.17</v>
      </c>
      <c r="T16" s="69">
        <f t="shared" si="17"/>
        <v>3150570.9473499996</v>
      </c>
      <c r="U16" s="69">
        <v>516677.12</v>
      </c>
      <c r="V16" s="69">
        <f t="shared" si="18"/>
        <v>368494.12198399997</v>
      </c>
      <c r="W16" s="69">
        <f t="shared" si="19"/>
        <v>3519065.0693339994</v>
      </c>
      <c r="X16" s="17">
        <f t="shared" si="3"/>
        <v>6.8356549629327683E-3</v>
      </c>
      <c r="Y16" s="67">
        <v>446500</v>
      </c>
      <c r="Z16" s="52">
        <f t="shared" si="4"/>
        <v>1.4925373134328358E-2</v>
      </c>
      <c r="AA16" s="67">
        <v>18848615.02</v>
      </c>
      <c r="AB16" s="52">
        <f t="shared" si="5"/>
        <v>1.1057895604390423E-2</v>
      </c>
      <c r="AC16" s="70">
        <f t="shared" si="6"/>
        <v>14189450.399333999</v>
      </c>
      <c r="AD16" s="44">
        <f t="shared" si="7"/>
        <v>7.1294857575454089E-3</v>
      </c>
      <c r="AE16" s="17">
        <f t="shared" si="8"/>
        <v>0.12676828781556163</v>
      </c>
      <c r="AF16" s="70">
        <f t="shared" si="9"/>
        <v>33038065.419333998</v>
      </c>
      <c r="AG16" s="44">
        <f t="shared" si="10"/>
        <v>8.9418030834816174E-3</v>
      </c>
      <c r="AH16" s="48">
        <f t="shared" si="11"/>
        <v>0.25495765507078821</v>
      </c>
    </row>
    <row r="17" spans="1:34" x14ac:dyDescent="0.2">
      <c r="A17" s="6" t="s">
        <v>31</v>
      </c>
      <c r="B17" s="67">
        <v>2225868907.3889818</v>
      </c>
      <c r="C17" s="68">
        <v>1182269852.6925335</v>
      </c>
      <c r="D17" s="67">
        <v>72529118.870000005</v>
      </c>
      <c r="E17" s="69">
        <v>251851.64</v>
      </c>
      <c r="F17" s="69">
        <f t="shared" si="0"/>
        <v>17273.021522934767</v>
      </c>
      <c r="G17" s="69">
        <f t="shared" si="12"/>
        <v>72798243.531522945</v>
      </c>
      <c r="H17" s="17">
        <f t="shared" si="1"/>
        <v>4.2661169209989467E-3</v>
      </c>
      <c r="I17" s="70">
        <v>6193244.2800000003</v>
      </c>
      <c r="J17" s="69">
        <v>493217.22999999975</v>
      </c>
      <c r="K17" s="69">
        <f t="shared" si="13"/>
        <v>6686461.5099999998</v>
      </c>
      <c r="L17" s="69">
        <v>0</v>
      </c>
      <c r="M17" s="69">
        <v>0</v>
      </c>
      <c r="N17" s="69">
        <v>0</v>
      </c>
      <c r="O17" s="69">
        <f t="shared" si="14"/>
        <v>6193244.2800000003</v>
      </c>
      <c r="P17" s="69">
        <f t="shared" si="15"/>
        <v>493217.22999999975</v>
      </c>
      <c r="Q17" s="69">
        <f t="shared" si="16"/>
        <v>6686461.5099999998</v>
      </c>
      <c r="R17" s="17">
        <f t="shared" si="2"/>
        <v>4.6256346050099163E-3</v>
      </c>
      <c r="S17" s="70">
        <v>2711967.8699999996</v>
      </c>
      <c r="T17" s="69">
        <f t="shared" si="17"/>
        <v>2589929.3158499994</v>
      </c>
      <c r="U17" s="69">
        <v>495569.26</v>
      </c>
      <c r="V17" s="69">
        <f t="shared" si="18"/>
        <v>353439.996232</v>
      </c>
      <c r="W17" s="69">
        <f t="shared" si="19"/>
        <v>2943369.3120819996</v>
      </c>
      <c r="X17" s="17">
        <f t="shared" si="3"/>
        <v>5.7173870472605704E-3</v>
      </c>
      <c r="Y17" s="67">
        <v>446500</v>
      </c>
      <c r="Z17" s="52">
        <f t="shared" si="4"/>
        <v>1.4925373134328358E-2</v>
      </c>
      <c r="AA17" s="67">
        <v>0</v>
      </c>
      <c r="AB17" s="52">
        <f t="shared" si="5"/>
        <v>0</v>
      </c>
      <c r="AC17" s="70">
        <f t="shared" si="6"/>
        <v>10076330.822082</v>
      </c>
      <c r="AD17" s="44">
        <f t="shared" si="7"/>
        <v>5.0628498682176795E-3</v>
      </c>
      <c r="AE17" s="17">
        <f t="shared" si="8"/>
        <v>0.13892807439371557</v>
      </c>
      <c r="AF17" s="70">
        <f t="shared" si="9"/>
        <v>10076330.822082</v>
      </c>
      <c r="AG17" s="44">
        <f t="shared" si="10"/>
        <v>2.727174393278685E-3</v>
      </c>
      <c r="AH17" s="48">
        <f t="shared" si="11"/>
        <v>0.13841447723554989</v>
      </c>
    </row>
    <row r="18" spans="1:34" x14ac:dyDescent="0.2">
      <c r="A18" s="6" t="s">
        <v>27</v>
      </c>
      <c r="B18" s="67">
        <v>3422031155.2921095</v>
      </c>
      <c r="C18" s="68">
        <v>1552413600.1553731</v>
      </c>
      <c r="D18" s="67">
        <v>94505439.920000017</v>
      </c>
      <c r="E18" s="69">
        <v>14469891.929999998</v>
      </c>
      <c r="F18" s="69">
        <f t="shared" si="0"/>
        <v>992404.71390787838</v>
      </c>
      <c r="G18" s="69">
        <f t="shared" si="12"/>
        <v>109967736.56390789</v>
      </c>
      <c r="H18" s="17">
        <f t="shared" si="1"/>
        <v>6.444320617654712E-3</v>
      </c>
      <c r="I18" s="70">
        <v>8100403.5599999987</v>
      </c>
      <c r="J18" s="69">
        <v>799106.33000000019</v>
      </c>
      <c r="K18" s="69">
        <f t="shared" si="13"/>
        <v>8899509.8899999987</v>
      </c>
      <c r="L18" s="69">
        <v>0</v>
      </c>
      <c r="M18" s="69">
        <v>0</v>
      </c>
      <c r="N18" s="69">
        <v>0</v>
      </c>
      <c r="O18" s="69">
        <f t="shared" si="14"/>
        <v>8100403.5599999987</v>
      </c>
      <c r="P18" s="69">
        <f t="shared" si="15"/>
        <v>799106.33000000019</v>
      </c>
      <c r="Q18" s="69">
        <f t="shared" si="16"/>
        <v>8899509.8899999987</v>
      </c>
      <c r="R18" s="17">
        <f t="shared" si="2"/>
        <v>6.1566017920309532E-3</v>
      </c>
      <c r="S18" s="70">
        <v>3554963.6000000006</v>
      </c>
      <c r="T18" s="69">
        <f t="shared" si="17"/>
        <v>3394990.2380000004</v>
      </c>
      <c r="U18" s="69">
        <v>626988.85000000009</v>
      </c>
      <c r="V18" s="69">
        <f t="shared" si="18"/>
        <v>447168.44782000006</v>
      </c>
      <c r="W18" s="69">
        <f t="shared" si="19"/>
        <v>3842158.6858200002</v>
      </c>
      <c r="X18" s="17">
        <f t="shared" si="3"/>
        <v>7.4632524752011077E-3</v>
      </c>
      <c r="Y18" s="67">
        <v>446500</v>
      </c>
      <c r="Z18" s="52">
        <f t="shared" si="4"/>
        <v>1.4925373134328358E-2</v>
      </c>
      <c r="AA18" s="67">
        <v>16959351.740000002</v>
      </c>
      <c r="AB18" s="52">
        <f t="shared" si="5"/>
        <v>9.949523657842586E-3</v>
      </c>
      <c r="AC18" s="70">
        <f t="shared" si="6"/>
        <v>13188168.575819999</v>
      </c>
      <c r="AD18" s="44">
        <f t="shared" si="7"/>
        <v>6.6263919590451355E-3</v>
      </c>
      <c r="AE18" s="17">
        <f t="shared" si="8"/>
        <v>0.13954930623024389</v>
      </c>
      <c r="AF18" s="70">
        <f t="shared" si="9"/>
        <v>30147520.315820001</v>
      </c>
      <c r="AG18" s="44">
        <f t="shared" si="10"/>
        <v>8.1594726173515233E-3</v>
      </c>
      <c r="AH18" s="48">
        <f t="shared" si="11"/>
        <v>0.27414877543014382</v>
      </c>
    </row>
    <row r="19" spans="1:34" x14ac:dyDescent="0.2">
      <c r="A19" s="6" t="s">
        <v>22</v>
      </c>
      <c r="B19" s="67">
        <v>9609708272.5829296</v>
      </c>
      <c r="C19" s="68">
        <v>5480398722.4453373</v>
      </c>
      <c r="D19" s="67">
        <v>332881763.27000004</v>
      </c>
      <c r="E19" s="69">
        <v>362338.60000000003</v>
      </c>
      <c r="F19" s="69">
        <f t="shared" si="0"/>
        <v>24850.671754172618</v>
      </c>
      <c r="G19" s="69">
        <f t="shared" si="12"/>
        <v>333268952.54175425</v>
      </c>
      <c r="H19" s="17">
        <f t="shared" si="1"/>
        <v>1.9530200849781815E-2</v>
      </c>
      <c r="I19" s="70">
        <v>26849970.740000002</v>
      </c>
      <c r="J19" s="69">
        <v>3356702.5200000005</v>
      </c>
      <c r="K19" s="69">
        <f t="shared" si="13"/>
        <v>30206673.260000002</v>
      </c>
      <c r="L19" s="69">
        <v>0</v>
      </c>
      <c r="M19" s="69">
        <v>0</v>
      </c>
      <c r="N19" s="69">
        <v>0</v>
      </c>
      <c r="O19" s="69">
        <f t="shared" si="14"/>
        <v>26849970.740000002</v>
      </c>
      <c r="P19" s="69">
        <f t="shared" si="15"/>
        <v>3356702.5200000005</v>
      </c>
      <c r="Q19" s="69">
        <f t="shared" si="16"/>
        <v>30206673.260000002</v>
      </c>
      <c r="R19" s="17">
        <f t="shared" si="2"/>
        <v>2.0896707911159981E-2</v>
      </c>
      <c r="S19" s="70">
        <v>7350169.5899999989</v>
      </c>
      <c r="T19" s="69">
        <f t="shared" si="17"/>
        <v>7019411.9584499989</v>
      </c>
      <c r="U19" s="69">
        <v>1259656.96</v>
      </c>
      <c r="V19" s="69">
        <f t="shared" si="18"/>
        <v>898387.34387199988</v>
      </c>
      <c r="W19" s="69">
        <f t="shared" si="19"/>
        <v>7917799.3023219984</v>
      </c>
      <c r="X19" s="17">
        <f t="shared" si="3"/>
        <v>1.5380035046259061E-2</v>
      </c>
      <c r="Y19" s="67">
        <v>446500</v>
      </c>
      <c r="Z19" s="52">
        <f t="shared" si="4"/>
        <v>1.4925373134328358E-2</v>
      </c>
      <c r="AA19" s="67">
        <v>0</v>
      </c>
      <c r="AB19" s="52">
        <f t="shared" si="5"/>
        <v>0</v>
      </c>
      <c r="AC19" s="70">
        <f t="shared" si="6"/>
        <v>38570972.562321998</v>
      </c>
      <c r="AD19" s="44">
        <f t="shared" si="7"/>
        <v>1.9379975390072648E-2</v>
      </c>
      <c r="AE19" s="17">
        <f t="shared" si="8"/>
        <v>0.11586988780468915</v>
      </c>
      <c r="AF19" s="70">
        <f t="shared" si="9"/>
        <v>38570972.562321998</v>
      </c>
      <c r="AG19" s="44">
        <f t="shared" si="10"/>
        <v>1.0439292888766497E-2</v>
      </c>
      <c r="AH19" s="48">
        <f t="shared" si="11"/>
        <v>0.11573527107206172</v>
      </c>
    </row>
    <row r="20" spans="1:34" x14ac:dyDescent="0.2">
      <c r="A20" s="6" t="s">
        <v>37</v>
      </c>
      <c r="B20" s="67">
        <v>1394038929.7845285</v>
      </c>
      <c r="C20" s="68">
        <v>644386932.66211069</v>
      </c>
      <c r="D20" s="67">
        <v>38947126.700000003</v>
      </c>
      <c r="E20" s="69">
        <v>5494922.3100000005</v>
      </c>
      <c r="F20" s="69">
        <f t="shared" si="0"/>
        <v>376864.37669210497</v>
      </c>
      <c r="G20" s="69">
        <f t="shared" si="12"/>
        <v>44818913.386692107</v>
      </c>
      <c r="H20" s="17">
        <f t="shared" si="1"/>
        <v>2.6264744244407384E-3</v>
      </c>
      <c r="I20" s="70">
        <v>2993338.3000000003</v>
      </c>
      <c r="J20" s="69">
        <v>589351.48</v>
      </c>
      <c r="K20" s="69">
        <f t="shared" si="13"/>
        <v>3582689.7800000003</v>
      </c>
      <c r="L20" s="69">
        <v>0</v>
      </c>
      <c r="M20" s="69">
        <v>0</v>
      </c>
      <c r="N20" s="69">
        <v>658062.86</v>
      </c>
      <c r="O20" s="69">
        <f t="shared" si="14"/>
        <v>3651401.16</v>
      </c>
      <c r="P20" s="69">
        <f t="shared" si="15"/>
        <v>589351.48</v>
      </c>
      <c r="Q20" s="69">
        <f t="shared" si="16"/>
        <v>4240752.6400000006</v>
      </c>
      <c r="R20" s="17">
        <f t="shared" si="2"/>
        <v>2.9337149602273213E-3</v>
      </c>
      <c r="S20" s="70">
        <v>1210840.19</v>
      </c>
      <c r="T20" s="69">
        <f t="shared" si="17"/>
        <v>1156352.38145</v>
      </c>
      <c r="U20" s="69">
        <v>412898.42</v>
      </c>
      <c r="V20" s="69">
        <f t="shared" si="18"/>
        <v>294479.15314399998</v>
      </c>
      <c r="W20" s="69">
        <f t="shared" si="19"/>
        <v>1450831.5345939999</v>
      </c>
      <c r="X20" s="17">
        <f t="shared" si="3"/>
        <v>2.8181870992524029E-3</v>
      </c>
      <c r="Y20" s="67">
        <v>446500</v>
      </c>
      <c r="Z20" s="52">
        <f t="shared" si="4"/>
        <v>1.4925373134328358E-2</v>
      </c>
      <c r="AA20" s="67">
        <v>6363777.1599999992</v>
      </c>
      <c r="AB20" s="52">
        <f t="shared" si="5"/>
        <v>3.7334299316005744E-3</v>
      </c>
      <c r="AC20" s="70">
        <f t="shared" si="6"/>
        <v>6138084.174594</v>
      </c>
      <c r="AD20" s="44">
        <f t="shared" si="7"/>
        <v>3.0840788381371548E-3</v>
      </c>
      <c r="AE20" s="17">
        <f t="shared" si="8"/>
        <v>0.15760043666055601</v>
      </c>
      <c r="AF20" s="70">
        <f t="shared" si="9"/>
        <v>12501861.334594</v>
      </c>
      <c r="AG20" s="44">
        <f t="shared" si="10"/>
        <v>3.3836479470590554E-3</v>
      </c>
      <c r="AH20" s="48">
        <f t="shared" si="11"/>
        <v>0.27894164293385404</v>
      </c>
    </row>
    <row r="21" spans="1:34" x14ac:dyDescent="0.2">
      <c r="A21" s="6" t="s">
        <v>90</v>
      </c>
      <c r="B21" s="67">
        <v>1769445789.6208069</v>
      </c>
      <c r="C21" s="68">
        <v>184709467.60251832</v>
      </c>
      <c r="D21" s="67">
        <v>11375676.300000001</v>
      </c>
      <c r="E21" s="69">
        <v>1533076.1199999999</v>
      </c>
      <c r="F21" s="69">
        <f t="shared" si="0"/>
        <v>105144.66698353569</v>
      </c>
      <c r="G21" s="69">
        <f t="shared" si="12"/>
        <v>13013897.086983535</v>
      </c>
      <c r="H21" s="17">
        <f t="shared" si="1"/>
        <v>7.6263936982049201E-4</v>
      </c>
      <c r="I21" s="70">
        <v>865994.93</v>
      </c>
      <c r="J21" s="69">
        <v>190907.53000000003</v>
      </c>
      <c r="K21" s="69">
        <f t="shared" si="13"/>
        <v>1056902.46</v>
      </c>
      <c r="L21" s="69">
        <v>885466.17999999993</v>
      </c>
      <c r="M21" s="69">
        <v>0</v>
      </c>
      <c r="N21" s="69">
        <v>352166.48</v>
      </c>
      <c r="O21" s="69">
        <f t="shared" si="14"/>
        <v>2103627.59</v>
      </c>
      <c r="P21" s="69">
        <f t="shared" si="15"/>
        <v>190907.53000000003</v>
      </c>
      <c r="Q21" s="69">
        <f t="shared" si="16"/>
        <v>2294535.12</v>
      </c>
      <c r="R21" s="17">
        <f t="shared" si="2"/>
        <v>1.5873389890316712E-3</v>
      </c>
      <c r="S21" s="70">
        <v>544130.40999999992</v>
      </c>
      <c r="T21" s="69">
        <f t="shared" si="17"/>
        <v>519644.54154999991</v>
      </c>
      <c r="U21" s="69">
        <v>231295.36000000002</v>
      </c>
      <c r="V21" s="69">
        <f t="shared" si="18"/>
        <v>164959.850752</v>
      </c>
      <c r="W21" s="69">
        <f t="shared" si="19"/>
        <v>684604.39230199996</v>
      </c>
      <c r="X21" s="17">
        <f t="shared" si="3"/>
        <v>1.3298189489773767E-3</v>
      </c>
      <c r="Y21" s="67">
        <v>446500</v>
      </c>
      <c r="Z21" s="52">
        <f t="shared" si="4"/>
        <v>1.4925373134328358E-2</v>
      </c>
      <c r="AA21" s="67">
        <v>1953686.7200000002</v>
      </c>
      <c r="AB21" s="52">
        <f t="shared" si="5"/>
        <v>1.1461671730533306E-3</v>
      </c>
      <c r="AC21" s="70">
        <f t="shared" si="6"/>
        <v>3425639.5123020001</v>
      </c>
      <c r="AD21" s="44">
        <f t="shared" si="7"/>
        <v>1.7212117049007225E-3</v>
      </c>
      <c r="AE21" s="17">
        <f t="shared" si="8"/>
        <v>0.30113721786387326</v>
      </c>
      <c r="AF21" s="70">
        <f t="shared" si="9"/>
        <v>5379326.2323020007</v>
      </c>
      <c r="AG21" s="44">
        <f t="shared" si="10"/>
        <v>1.4559228962269315E-3</v>
      </c>
      <c r="AH21" s="48">
        <f t="shared" si="11"/>
        <v>0.41335244902792323</v>
      </c>
    </row>
    <row r="22" spans="1:34" x14ac:dyDescent="0.2">
      <c r="A22" s="6" t="s">
        <v>59</v>
      </c>
      <c r="B22" s="67">
        <v>180453047.75773895</v>
      </c>
      <c r="C22" s="68">
        <v>61037574.583182067</v>
      </c>
      <c r="D22" s="67">
        <v>3754168.64</v>
      </c>
      <c r="E22" s="69">
        <v>579007.60000000009</v>
      </c>
      <c r="F22" s="69">
        <f t="shared" si="0"/>
        <v>39710.723093734086</v>
      </c>
      <c r="G22" s="69">
        <f t="shared" si="12"/>
        <v>4372886.9630937343</v>
      </c>
      <c r="H22" s="17">
        <f t="shared" si="1"/>
        <v>2.5625957663101887E-4</v>
      </c>
      <c r="I22" s="70">
        <v>310568.75</v>
      </c>
      <c r="J22" s="69">
        <v>45653.150000000009</v>
      </c>
      <c r="K22" s="69">
        <f t="shared" si="13"/>
        <v>356221.9</v>
      </c>
      <c r="L22" s="69">
        <v>496914.58999999997</v>
      </c>
      <c r="M22" s="69">
        <v>14440.250000000002</v>
      </c>
      <c r="N22" s="69">
        <v>739433.74</v>
      </c>
      <c r="O22" s="69">
        <f t="shared" si="14"/>
        <v>1561357.33</v>
      </c>
      <c r="P22" s="69">
        <f t="shared" si="15"/>
        <v>45653.150000000009</v>
      </c>
      <c r="Q22" s="69">
        <f t="shared" si="16"/>
        <v>1607010.48</v>
      </c>
      <c r="R22" s="17">
        <f t="shared" si="2"/>
        <v>1.1117155577407335E-3</v>
      </c>
      <c r="S22" s="70">
        <v>248699.98999999996</v>
      </c>
      <c r="T22" s="69">
        <f t="shared" si="17"/>
        <v>237508.49044999995</v>
      </c>
      <c r="U22" s="69">
        <v>113477.72</v>
      </c>
      <c r="V22" s="69">
        <f t="shared" si="18"/>
        <v>80932.309903999994</v>
      </c>
      <c r="W22" s="69">
        <f t="shared" si="19"/>
        <v>318440.80035399995</v>
      </c>
      <c r="X22" s="17">
        <f t="shared" si="3"/>
        <v>6.1855958740543091E-4</v>
      </c>
      <c r="Y22" s="67">
        <v>446500</v>
      </c>
      <c r="Z22" s="52">
        <f t="shared" si="4"/>
        <v>1.4925373134328358E-2</v>
      </c>
      <c r="AA22" s="67">
        <v>758793.63</v>
      </c>
      <c r="AB22" s="52">
        <f t="shared" si="5"/>
        <v>4.4516059863885176E-4</v>
      </c>
      <c r="AC22" s="70">
        <f t="shared" si="6"/>
        <v>2371951.2803539997</v>
      </c>
      <c r="AD22" s="44">
        <f t="shared" si="7"/>
        <v>1.1917863197625448E-3</v>
      </c>
      <c r="AE22" s="17">
        <f t="shared" si="8"/>
        <v>0.63181798896332997</v>
      </c>
      <c r="AF22" s="70">
        <f t="shared" si="9"/>
        <v>3130744.9103539996</v>
      </c>
      <c r="AG22" s="44">
        <f t="shared" si="10"/>
        <v>8.473409122985539E-4</v>
      </c>
      <c r="AH22" s="48">
        <f t="shared" si="11"/>
        <v>0.71594462348943433</v>
      </c>
    </row>
    <row r="23" spans="1:34" x14ac:dyDescent="0.2">
      <c r="A23" s="6" t="s">
        <v>13</v>
      </c>
      <c r="B23" s="67">
        <v>39003272764.350769</v>
      </c>
      <c r="C23" s="68">
        <v>12955514786.719555</v>
      </c>
      <c r="D23" s="67">
        <v>775134763.20000005</v>
      </c>
      <c r="E23" s="69">
        <v>111940474.31999999</v>
      </c>
      <c r="F23" s="69">
        <f t="shared" si="0"/>
        <v>7677338.2226809636</v>
      </c>
      <c r="G23" s="69">
        <f t="shared" si="12"/>
        <v>894752575.74268091</v>
      </c>
      <c r="H23" s="17">
        <f t="shared" si="1"/>
        <v>5.2434219815075102E-2</v>
      </c>
      <c r="I23" s="70">
        <v>67959349.950000003</v>
      </c>
      <c r="J23" s="69">
        <v>3480551.2600000007</v>
      </c>
      <c r="K23" s="69">
        <f t="shared" si="13"/>
        <v>71439901.210000008</v>
      </c>
      <c r="L23" s="69">
        <v>0</v>
      </c>
      <c r="M23" s="69">
        <v>0</v>
      </c>
      <c r="N23" s="69">
        <v>0</v>
      </c>
      <c r="O23" s="69">
        <f t="shared" si="14"/>
        <v>67959349.950000003</v>
      </c>
      <c r="P23" s="69">
        <f t="shared" si="15"/>
        <v>3480551.2600000007</v>
      </c>
      <c r="Q23" s="69">
        <f t="shared" si="16"/>
        <v>71439901.210000008</v>
      </c>
      <c r="R23" s="17">
        <f t="shared" si="2"/>
        <v>4.9421488289620896E-2</v>
      </c>
      <c r="S23" s="70">
        <v>17009800.529999997</v>
      </c>
      <c r="T23" s="69">
        <f t="shared" si="17"/>
        <v>16244359.506149996</v>
      </c>
      <c r="U23" s="69">
        <v>21633526.879999999</v>
      </c>
      <c r="V23" s="69">
        <f t="shared" si="18"/>
        <v>15429031.370815998</v>
      </c>
      <c r="W23" s="69">
        <f t="shared" si="19"/>
        <v>31673390.876965992</v>
      </c>
      <c r="X23" s="17">
        <f t="shared" si="3"/>
        <v>6.1524401304127452E-2</v>
      </c>
      <c r="Y23" s="67">
        <v>446500</v>
      </c>
      <c r="Z23" s="52">
        <f t="shared" si="4"/>
        <v>1.4925373134328358E-2</v>
      </c>
      <c r="AA23" s="67">
        <v>126407933.90000001</v>
      </c>
      <c r="AB23" s="52">
        <f t="shared" si="5"/>
        <v>7.4159599267622223E-2</v>
      </c>
      <c r="AC23" s="70">
        <f t="shared" si="6"/>
        <v>103559792.08696601</v>
      </c>
      <c r="AD23" s="44">
        <f t="shared" si="7"/>
        <v>5.2033591292094179E-2</v>
      </c>
      <c r="AE23" s="17">
        <f t="shared" si="8"/>
        <v>0.13360230633888567</v>
      </c>
      <c r="AF23" s="70">
        <f t="shared" si="9"/>
        <v>229967725.98696601</v>
      </c>
      <c r="AG23" s="44">
        <f t="shared" si="10"/>
        <v>6.224111779039395E-2</v>
      </c>
      <c r="AH23" s="48">
        <f t="shared" si="11"/>
        <v>0.25701823299707571</v>
      </c>
    </row>
    <row r="24" spans="1:34" x14ac:dyDescent="0.2">
      <c r="A24" s="6" t="s">
        <v>18</v>
      </c>
      <c r="B24" s="67">
        <v>8128202683.7373028</v>
      </c>
      <c r="C24" s="68">
        <v>3865441758.131228</v>
      </c>
      <c r="D24" s="67">
        <v>236559335.65000007</v>
      </c>
      <c r="E24" s="69">
        <v>49240444.950000003</v>
      </c>
      <c r="F24" s="69">
        <f t="shared" si="0"/>
        <v>3377112.276974787</v>
      </c>
      <c r="G24" s="69">
        <f t="shared" si="12"/>
        <v>289176892.87697488</v>
      </c>
      <c r="H24" s="17">
        <f t="shared" si="1"/>
        <v>1.6946321449777348E-2</v>
      </c>
      <c r="I24" s="70">
        <v>18213940.879999999</v>
      </c>
      <c r="J24" s="69">
        <v>3529555.98</v>
      </c>
      <c r="K24" s="69">
        <f t="shared" si="13"/>
        <v>21743496.859999999</v>
      </c>
      <c r="L24" s="69">
        <v>0</v>
      </c>
      <c r="M24" s="69">
        <v>0</v>
      </c>
      <c r="N24" s="69">
        <v>0</v>
      </c>
      <c r="O24" s="69">
        <f t="shared" si="14"/>
        <v>18213940.879999999</v>
      </c>
      <c r="P24" s="69">
        <f t="shared" si="15"/>
        <v>3529555.98</v>
      </c>
      <c r="Q24" s="69">
        <f t="shared" si="16"/>
        <v>21743496.859999999</v>
      </c>
      <c r="R24" s="17">
        <f t="shared" si="2"/>
        <v>1.5041957746877161E-2</v>
      </c>
      <c r="S24" s="70">
        <v>6136129.9900000002</v>
      </c>
      <c r="T24" s="69">
        <f t="shared" si="17"/>
        <v>5860004.1404499998</v>
      </c>
      <c r="U24" s="69">
        <v>2312137.42</v>
      </c>
      <c r="V24" s="69">
        <f t="shared" si="18"/>
        <v>1649016.4079439999</v>
      </c>
      <c r="W24" s="69">
        <f t="shared" si="19"/>
        <v>7509020.5483940002</v>
      </c>
      <c r="X24" s="17">
        <f t="shared" si="3"/>
        <v>1.4585997293908484E-2</v>
      </c>
      <c r="Y24" s="67">
        <v>446500</v>
      </c>
      <c r="Z24" s="52">
        <f t="shared" si="4"/>
        <v>1.4925373134328358E-2</v>
      </c>
      <c r="AA24" s="67">
        <v>56207571.799999997</v>
      </c>
      <c r="AB24" s="52">
        <f t="shared" si="5"/>
        <v>3.2975232423240353E-2</v>
      </c>
      <c r="AC24" s="70">
        <f t="shared" si="6"/>
        <v>29699017.408394001</v>
      </c>
      <c r="AD24" s="44">
        <f t="shared" si="7"/>
        <v>1.4922263771130729E-2</v>
      </c>
      <c r="AE24" s="17">
        <f t="shared" si="8"/>
        <v>0.12554574236856583</v>
      </c>
      <c r="AF24" s="70">
        <f t="shared" si="9"/>
        <v>85906589.208393991</v>
      </c>
      <c r="AG24" s="44">
        <f t="shared" si="10"/>
        <v>2.3250750143060016E-2</v>
      </c>
      <c r="AH24" s="48">
        <f t="shared" si="11"/>
        <v>0.29707279981371615</v>
      </c>
    </row>
    <row r="25" spans="1:34" x14ac:dyDescent="0.2">
      <c r="A25" s="6" t="s">
        <v>42</v>
      </c>
      <c r="B25" s="67">
        <v>1374945218.5808372</v>
      </c>
      <c r="C25" s="68">
        <v>657932162.45212281</v>
      </c>
      <c r="D25" s="67">
        <v>39907542.519999996</v>
      </c>
      <c r="E25" s="69">
        <v>6251450.8099999987</v>
      </c>
      <c r="F25" s="69">
        <f t="shared" si="0"/>
        <v>428750.2133823625</v>
      </c>
      <c r="G25" s="69">
        <f t="shared" si="12"/>
        <v>46587743.543382362</v>
      </c>
      <c r="H25" s="17">
        <f t="shared" si="1"/>
        <v>2.7301312696579164E-3</v>
      </c>
      <c r="I25" s="70">
        <v>1705878.9400000002</v>
      </c>
      <c r="J25" s="69">
        <v>2067786.2500000002</v>
      </c>
      <c r="K25" s="69">
        <f t="shared" si="13"/>
        <v>3773665.1900000004</v>
      </c>
      <c r="L25" s="69">
        <v>0</v>
      </c>
      <c r="M25" s="69">
        <v>0</v>
      </c>
      <c r="N25" s="69">
        <v>0</v>
      </c>
      <c r="O25" s="69">
        <f t="shared" si="14"/>
        <v>1705878.9400000002</v>
      </c>
      <c r="P25" s="69">
        <f t="shared" si="15"/>
        <v>2067786.2500000002</v>
      </c>
      <c r="Q25" s="69">
        <f t="shared" si="16"/>
        <v>3773665.1900000004</v>
      </c>
      <c r="R25" s="17">
        <f t="shared" si="2"/>
        <v>2.6105880164687171E-3</v>
      </c>
      <c r="S25" s="70">
        <v>942086.99999999988</v>
      </c>
      <c r="T25" s="69">
        <f t="shared" si="17"/>
        <v>899693.08499999985</v>
      </c>
      <c r="U25" s="69">
        <v>1372640.85</v>
      </c>
      <c r="V25" s="69">
        <f t="shared" si="18"/>
        <v>978967.45421999996</v>
      </c>
      <c r="W25" s="69">
        <f t="shared" si="19"/>
        <v>1878660.5392199997</v>
      </c>
      <c r="X25" s="17">
        <f t="shared" si="3"/>
        <v>3.6492292656059161E-3</v>
      </c>
      <c r="Y25" s="67">
        <v>446500</v>
      </c>
      <c r="Z25" s="52">
        <f t="shared" si="4"/>
        <v>1.4925373134328358E-2</v>
      </c>
      <c r="AA25" s="67">
        <v>7704776.25</v>
      </c>
      <c r="AB25" s="52">
        <f t="shared" si="5"/>
        <v>4.5201523473891144E-3</v>
      </c>
      <c r="AC25" s="70">
        <f t="shared" si="6"/>
        <v>6098825.7292200001</v>
      </c>
      <c r="AD25" s="44">
        <f t="shared" si="7"/>
        <v>3.0643534422070602E-3</v>
      </c>
      <c r="AE25" s="17">
        <f t="shared" si="8"/>
        <v>0.15282388601511915</v>
      </c>
      <c r="AF25" s="70">
        <f t="shared" si="9"/>
        <v>13803601.979219999</v>
      </c>
      <c r="AG25" s="44">
        <f t="shared" si="10"/>
        <v>3.73596604929268E-3</v>
      </c>
      <c r="AH25" s="48">
        <f t="shared" si="11"/>
        <v>0.29629256386641967</v>
      </c>
    </row>
    <row r="26" spans="1:34" x14ac:dyDescent="0.2">
      <c r="A26" s="6" t="s">
        <v>61</v>
      </c>
      <c r="B26" s="67">
        <v>229502297.69689363</v>
      </c>
      <c r="C26" s="68">
        <v>127998653.99372451</v>
      </c>
      <c r="D26" s="67">
        <v>7665080.4000000013</v>
      </c>
      <c r="E26" s="69">
        <v>1224916.3200000003</v>
      </c>
      <c r="F26" s="69">
        <f t="shared" si="0"/>
        <v>84009.800210767149</v>
      </c>
      <c r="G26" s="69">
        <f t="shared" si="12"/>
        <v>8974006.520210769</v>
      </c>
      <c r="H26" s="17">
        <f t="shared" si="1"/>
        <v>5.258940217211191E-4</v>
      </c>
      <c r="I26" s="70">
        <v>495240.64</v>
      </c>
      <c r="J26" s="69">
        <v>201387.16000000003</v>
      </c>
      <c r="K26" s="69">
        <f t="shared" si="13"/>
        <v>696627.8</v>
      </c>
      <c r="L26" s="69">
        <v>0</v>
      </c>
      <c r="M26" s="69">
        <v>18403.270000000004</v>
      </c>
      <c r="N26" s="69">
        <v>169219.81</v>
      </c>
      <c r="O26" s="69">
        <f t="shared" si="14"/>
        <v>682863.72</v>
      </c>
      <c r="P26" s="69">
        <f t="shared" si="15"/>
        <v>201387.16000000003</v>
      </c>
      <c r="Q26" s="69">
        <f t="shared" si="16"/>
        <v>884250.88</v>
      </c>
      <c r="R26" s="17">
        <f t="shared" si="2"/>
        <v>6.1171689449214691E-4</v>
      </c>
      <c r="S26" s="70">
        <v>189625.58999999997</v>
      </c>
      <c r="T26" s="69">
        <f t="shared" si="17"/>
        <v>181092.43844999996</v>
      </c>
      <c r="U26" s="69">
        <v>134515.78999999998</v>
      </c>
      <c r="V26" s="69">
        <f t="shared" si="18"/>
        <v>95936.661427999978</v>
      </c>
      <c r="W26" s="69">
        <f t="shared" si="19"/>
        <v>277029.09987799992</v>
      </c>
      <c r="X26" s="17">
        <f t="shared" si="3"/>
        <v>5.3811887650495626E-4</v>
      </c>
      <c r="Y26" s="67">
        <v>446500</v>
      </c>
      <c r="Z26" s="52">
        <f t="shared" si="4"/>
        <v>1.4925373134328358E-2</v>
      </c>
      <c r="AA26" s="67">
        <v>1368449.4099999997</v>
      </c>
      <c r="AB26" s="52">
        <f t="shared" si="5"/>
        <v>8.02826663901466E-4</v>
      </c>
      <c r="AC26" s="70">
        <f t="shared" si="6"/>
        <v>1607779.979878</v>
      </c>
      <c r="AD26" s="44">
        <f t="shared" si="7"/>
        <v>8.078286434790215E-4</v>
      </c>
      <c r="AE26" s="17">
        <f t="shared" si="8"/>
        <v>0.20975383113763552</v>
      </c>
      <c r="AF26" s="70">
        <f t="shared" si="9"/>
        <v>2976229.3898779997</v>
      </c>
      <c r="AG26" s="44">
        <f t="shared" si="10"/>
        <v>8.0552104966732615E-4</v>
      </c>
      <c r="AH26" s="48">
        <f t="shared" si="11"/>
        <v>0.33165001420214013</v>
      </c>
    </row>
    <row r="27" spans="1:34" x14ac:dyDescent="0.2">
      <c r="A27" s="6" t="s">
        <v>39</v>
      </c>
      <c r="B27" s="67">
        <v>1091089047.7225702</v>
      </c>
      <c r="C27" s="68">
        <v>259646245.91331086</v>
      </c>
      <c r="D27" s="67">
        <v>15803448.250000002</v>
      </c>
      <c r="E27" s="69">
        <v>3106530.83</v>
      </c>
      <c r="F27" s="69">
        <f t="shared" si="0"/>
        <v>213058.66377622317</v>
      </c>
      <c r="G27" s="69">
        <f t="shared" si="12"/>
        <v>19123037.743776225</v>
      </c>
      <c r="H27" s="17">
        <f t="shared" si="1"/>
        <v>1.1206467483559435E-3</v>
      </c>
      <c r="I27" s="70">
        <v>1119456.7800000003</v>
      </c>
      <c r="J27" s="69">
        <v>407515.52999999997</v>
      </c>
      <c r="K27" s="69">
        <f t="shared" si="13"/>
        <v>1526972.3100000003</v>
      </c>
      <c r="L27" s="69">
        <v>1403186.0300000003</v>
      </c>
      <c r="M27" s="69">
        <v>0</v>
      </c>
      <c r="N27" s="69">
        <v>709897.22</v>
      </c>
      <c r="O27" s="69">
        <f t="shared" si="14"/>
        <v>3232540.0300000003</v>
      </c>
      <c r="P27" s="69">
        <f t="shared" si="15"/>
        <v>407515.52999999997</v>
      </c>
      <c r="Q27" s="69">
        <f t="shared" si="16"/>
        <v>3640055.56</v>
      </c>
      <c r="R27" s="17">
        <f t="shared" si="2"/>
        <v>2.5181580627231864E-3</v>
      </c>
      <c r="S27" s="70">
        <v>733317.89000000013</v>
      </c>
      <c r="T27" s="69">
        <f t="shared" si="17"/>
        <v>700318.58495000005</v>
      </c>
      <c r="U27" s="69">
        <v>688744.00999999989</v>
      </c>
      <c r="V27" s="69">
        <f t="shared" si="18"/>
        <v>491212.22793199989</v>
      </c>
      <c r="W27" s="69">
        <f t="shared" si="19"/>
        <v>1191530.8128819999</v>
      </c>
      <c r="X27" s="17">
        <f t="shared" si="3"/>
        <v>2.3145049477887661E-3</v>
      </c>
      <c r="Y27" s="67">
        <v>446500</v>
      </c>
      <c r="Z27" s="52">
        <f t="shared" si="4"/>
        <v>1.4925373134328358E-2</v>
      </c>
      <c r="AA27" s="67">
        <v>4166945.9099999997</v>
      </c>
      <c r="AB27" s="52">
        <f t="shared" si="5"/>
        <v>2.4446174327943616E-3</v>
      </c>
      <c r="AC27" s="70">
        <f t="shared" si="6"/>
        <v>5278086.3728820002</v>
      </c>
      <c r="AD27" s="44">
        <f t="shared" si="7"/>
        <v>2.6519731605899933E-3</v>
      </c>
      <c r="AE27" s="17">
        <f t="shared" si="8"/>
        <v>0.33398320982776653</v>
      </c>
      <c r="AF27" s="70">
        <f t="shared" si="9"/>
        <v>9445032.2828819994</v>
      </c>
      <c r="AG27" s="44">
        <f t="shared" si="10"/>
        <v>2.5563124752829487E-3</v>
      </c>
      <c r="AH27" s="48">
        <f t="shared" si="11"/>
        <v>0.49390857297010649</v>
      </c>
    </row>
    <row r="28" spans="1:34" x14ac:dyDescent="0.2">
      <c r="A28" s="6" t="s">
        <v>60</v>
      </c>
      <c r="B28" s="67">
        <v>142142301.74293947</v>
      </c>
      <c r="C28" s="68">
        <v>45395817.882047273</v>
      </c>
      <c r="D28" s="67">
        <v>2889471.6500000004</v>
      </c>
      <c r="E28" s="69">
        <v>441204.52</v>
      </c>
      <c r="F28" s="69">
        <f t="shared" si="0"/>
        <v>30259.62098152746</v>
      </c>
      <c r="G28" s="69">
        <f t="shared" si="12"/>
        <v>3360935.7909815279</v>
      </c>
      <c r="H28" s="17">
        <f t="shared" si="1"/>
        <v>1.9695729392273871E-4</v>
      </c>
      <c r="I28" s="70">
        <v>254307.79</v>
      </c>
      <c r="J28" s="69">
        <v>41288.6</v>
      </c>
      <c r="K28" s="69">
        <f t="shared" si="13"/>
        <v>295596.39</v>
      </c>
      <c r="L28" s="69">
        <v>595088.54</v>
      </c>
      <c r="M28" s="69">
        <v>0</v>
      </c>
      <c r="N28" s="69">
        <v>677384.62</v>
      </c>
      <c r="O28" s="69">
        <f t="shared" si="14"/>
        <v>1526780.9500000002</v>
      </c>
      <c r="P28" s="69">
        <f t="shared" si="15"/>
        <v>41288.6</v>
      </c>
      <c r="Q28" s="69">
        <f t="shared" si="16"/>
        <v>1568069.5500000003</v>
      </c>
      <c r="R28" s="17">
        <f t="shared" si="2"/>
        <v>1.0847765686969951E-3</v>
      </c>
      <c r="S28" s="70">
        <v>266438.73</v>
      </c>
      <c r="T28" s="69">
        <f t="shared" si="17"/>
        <v>254448.98714999997</v>
      </c>
      <c r="U28" s="69">
        <v>53659.229999999981</v>
      </c>
      <c r="V28" s="69">
        <f t="shared" si="18"/>
        <v>38269.762835999987</v>
      </c>
      <c r="W28" s="69">
        <f t="shared" si="19"/>
        <v>292718.74998599995</v>
      </c>
      <c r="X28" s="17">
        <f t="shared" si="3"/>
        <v>5.6859544699011829E-4</v>
      </c>
      <c r="Y28" s="67">
        <v>446500</v>
      </c>
      <c r="Z28" s="52">
        <f t="shared" si="4"/>
        <v>1.4925373134328358E-2</v>
      </c>
      <c r="AA28" s="67">
        <v>645384.08000000007</v>
      </c>
      <c r="AB28" s="52">
        <f t="shared" si="5"/>
        <v>3.7862674651707951E-4</v>
      </c>
      <c r="AC28" s="70">
        <f t="shared" si="6"/>
        <v>2307288.2999860002</v>
      </c>
      <c r="AD28" s="44">
        <f t="shared" si="7"/>
        <v>1.1592964216622119E-3</v>
      </c>
      <c r="AE28" s="17">
        <f t="shared" si="8"/>
        <v>0.79851563865871455</v>
      </c>
      <c r="AF28" s="70">
        <f t="shared" si="9"/>
        <v>2952672.3799860002</v>
      </c>
      <c r="AG28" s="44">
        <f t="shared" si="10"/>
        <v>7.991453088054953E-4</v>
      </c>
      <c r="AH28" s="48">
        <f t="shared" si="11"/>
        <v>0.87852686383029699</v>
      </c>
    </row>
    <row r="29" spans="1:34" x14ac:dyDescent="0.2">
      <c r="A29" s="6" t="s">
        <v>62</v>
      </c>
      <c r="B29" s="67">
        <v>98947900.510395825</v>
      </c>
      <c r="C29" s="68">
        <v>25446861.724422302</v>
      </c>
      <c r="D29" s="67">
        <v>1547416.1700000002</v>
      </c>
      <c r="E29" s="69">
        <v>224707.86</v>
      </c>
      <c r="F29" s="69">
        <f t="shared" si="0"/>
        <v>15411.389428127652</v>
      </c>
      <c r="G29" s="69">
        <f t="shared" si="12"/>
        <v>1787535.4194281278</v>
      </c>
      <c r="H29" s="17">
        <f t="shared" si="1"/>
        <v>1.0475300954761584E-4</v>
      </c>
      <c r="I29" s="70">
        <v>132725.41</v>
      </c>
      <c r="J29" s="69">
        <v>22383.399999999994</v>
      </c>
      <c r="K29" s="69">
        <f t="shared" si="13"/>
        <v>155108.81</v>
      </c>
      <c r="L29" s="69">
        <v>430626.78000000009</v>
      </c>
      <c r="M29" s="69">
        <v>11064.520000000002</v>
      </c>
      <c r="N29" s="69">
        <v>466412.42999999993</v>
      </c>
      <c r="O29" s="69">
        <f t="shared" si="14"/>
        <v>1040829.14</v>
      </c>
      <c r="P29" s="69">
        <f t="shared" si="15"/>
        <v>22383.399999999994</v>
      </c>
      <c r="Q29" s="69">
        <f t="shared" si="16"/>
        <v>1063212.54</v>
      </c>
      <c r="R29" s="17">
        <f t="shared" si="2"/>
        <v>7.3552097924279984E-4</v>
      </c>
      <c r="S29" s="70">
        <v>165488.84999999998</v>
      </c>
      <c r="T29" s="69">
        <f t="shared" si="17"/>
        <v>158041.85174999997</v>
      </c>
      <c r="U29" s="69">
        <v>46151.01</v>
      </c>
      <c r="V29" s="69">
        <f t="shared" si="18"/>
        <v>32914.900331999997</v>
      </c>
      <c r="W29" s="69">
        <f t="shared" si="19"/>
        <v>190956.75208199996</v>
      </c>
      <c r="X29" s="17">
        <f t="shared" si="3"/>
        <v>3.7092649449698372E-4</v>
      </c>
      <c r="Y29" s="67">
        <v>446500</v>
      </c>
      <c r="Z29" s="52">
        <f t="shared" si="4"/>
        <v>1.4925373134328358E-2</v>
      </c>
      <c r="AA29" s="67">
        <v>353927.21</v>
      </c>
      <c r="AB29" s="52">
        <f t="shared" si="5"/>
        <v>2.0763807502993746E-4</v>
      </c>
      <c r="AC29" s="70">
        <f t="shared" si="6"/>
        <v>1700669.2920820001</v>
      </c>
      <c r="AD29" s="44">
        <f t="shared" si="7"/>
        <v>8.5450085485781399E-4</v>
      </c>
      <c r="AE29" s="17">
        <f t="shared" si="8"/>
        <v>1.099038077185144</v>
      </c>
      <c r="AF29" s="70">
        <f t="shared" si="9"/>
        <v>2054596.502082</v>
      </c>
      <c r="AG29" s="44">
        <f t="shared" si="10"/>
        <v>5.560796948745107E-4</v>
      </c>
      <c r="AH29" s="48">
        <f t="shared" si="11"/>
        <v>1.1494018410775384</v>
      </c>
    </row>
    <row r="30" spans="1:34" x14ac:dyDescent="0.2">
      <c r="A30" s="6" t="s">
        <v>54</v>
      </c>
      <c r="B30" s="67">
        <v>229927307.05702958</v>
      </c>
      <c r="C30" s="68">
        <v>94471898.513282552</v>
      </c>
      <c r="D30" s="67">
        <v>5751074.7799999984</v>
      </c>
      <c r="E30" s="69">
        <v>872247.79</v>
      </c>
      <c r="F30" s="69">
        <f t="shared" si="0"/>
        <v>59822.34163733173</v>
      </c>
      <c r="G30" s="69">
        <f t="shared" si="12"/>
        <v>6683144.9116373304</v>
      </c>
      <c r="H30" s="17">
        <f t="shared" si="1"/>
        <v>3.9164513056799536E-4</v>
      </c>
      <c r="I30" s="70">
        <v>360443.08999999997</v>
      </c>
      <c r="J30" s="69">
        <v>166313.24</v>
      </c>
      <c r="K30" s="69">
        <f t="shared" si="13"/>
        <v>526756.32999999996</v>
      </c>
      <c r="L30" s="69">
        <v>425584.56000000006</v>
      </c>
      <c r="M30" s="69">
        <v>35440.450000000004</v>
      </c>
      <c r="N30" s="69">
        <v>249876.04</v>
      </c>
      <c r="O30" s="69">
        <f t="shared" si="14"/>
        <v>1071344.1399999999</v>
      </c>
      <c r="P30" s="69">
        <f t="shared" si="15"/>
        <v>166313.24</v>
      </c>
      <c r="Q30" s="69">
        <f t="shared" si="16"/>
        <v>1237657.3799999999</v>
      </c>
      <c r="R30" s="17">
        <f t="shared" si="2"/>
        <v>8.5620036808884705E-4</v>
      </c>
      <c r="S30" s="70">
        <v>206305.44000000006</v>
      </c>
      <c r="T30" s="69">
        <f t="shared" si="17"/>
        <v>197021.69520000005</v>
      </c>
      <c r="U30" s="69">
        <v>152357.85999999999</v>
      </c>
      <c r="V30" s="69">
        <f t="shared" si="18"/>
        <v>108661.62575199998</v>
      </c>
      <c r="W30" s="69">
        <f t="shared" si="19"/>
        <v>305683.32095200004</v>
      </c>
      <c r="X30" s="17">
        <f t="shared" si="3"/>
        <v>5.9377865108551872E-4</v>
      </c>
      <c r="Y30" s="67">
        <v>446500</v>
      </c>
      <c r="Z30" s="52">
        <f t="shared" si="4"/>
        <v>1.4925373134328358E-2</v>
      </c>
      <c r="AA30" s="67">
        <v>1062971.1800000002</v>
      </c>
      <c r="AB30" s="52">
        <f t="shared" si="5"/>
        <v>6.2361209703967432E-4</v>
      </c>
      <c r="AC30" s="70">
        <f t="shared" si="6"/>
        <v>1989840.700952</v>
      </c>
      <c r="AD30" s="44">
        <f t="shared" si="7"/>
        <v>9.9979495596864846E-4</v>
      </c>
      <c r="AE30" s="17">
        <f t="shared" si="8"/>
        <v>0.34599457963438279</v>
      </c>
      <c r="AF30" s="70">
        <f t="shared" si="9"/>
        <v>3052811.8809520002</v>
      </c>
      <c r="AG30" s="44">
        <f t="shared" si="10"/>
        <v>8.2624821834789491E-4</v>
      </c>
      <c r="AH30" s="48">
        <f t="shared" si="11"/>
        <v>0.45679271081435813</v>
      </c>
    </row>
    <row r="31" spans="1:34" x14ac:dyDescent="0.2">
      <c r="A31" s="6" t="s">
        <v>56</v>
      </c>
      <c r="B31" s="67">
        <v>147057378.00212035</v>
      </c>
      <c r="C31" s="68">
        <v>59270266.263845824</v>
      </c>
      <c r="D31" s="67">
        <v>3881498.1500000004</v>
      </c>
      <c r="E31" s="69">
        <v>413111.47000000003</v>
      </c>
      <c r="F31" s="69">
        <f t="shared" si="0"/>
        <v>28332.884045072009</v>
      </c>
      <c r="G31" s="69">
        <f t="shared" si="12"/>
        <v>4322942.504045072</v>
      </c>
      <c r="H31" s="17">
        <f t="shared" si="1"/>
        <v>2.5333273538428775E-4</v>
      </c>
      <c r="I31" s="70">
        <v>288287.96999999997</v>
      </c>
      <c r="J31" s="69">
        <v>87821.59</v>
      </c>
      <c r="K31" s="69">
        <f t="shared" si="13"/>
        <v>376109.55999999994</v>
      </c>
      <c r="L31" s="69">
        <v>375726.18</v>
      </c>
      <c r="M31" s="69">
        <v>32640.36</v>
      </c>
      <c r="N31" s="69">
        <v>510482.39</v>
      </c>
      <c r="O31" s="69">
        <f t="shared" si="14"/>
        <v>1207136.8999999999</v>
      </c>
      <c r="P31" s="69">
        <f t="shared" si="15"/>
        <v>87821.59</v>
      </c>
      <c r="Q31" s="69">
        <f t="shared" si="16"/>
        <v>1294958.49</v>
      </c>
      <c r="R31" s="17">
        <f t="shared" si="2"/>
        <v>8.9584076636603385E-4</v>
      </c>
      <c r="S31" s="70">
        <v>189445.67000000004</v>
      </c>
      <c r="T31" s="69">
        <f t="shared" si="17"/>
        <v>180920.61485000004</v>
      </c>
      <c r="U31" s="69">
        <v>134177.69999999998</v>
      </c>
      <c r="V31" s="69">
        <f t="shared" si="18"/>
        <v>95695.535639999987</v>
      </c>
      <c r="W31" s="69">
        <f t="shared" si="19"/>
        <v>276616.15049000003</v>
      </c>
      <c r="X31" s="17">
        <f t="shared" si="3"/>
        <v>5.3731673744872798E-4</v>
      </c>
      <c r="Y31" s="67">
        <v>446500</v>
      </c>
      <c r="Z31" s="52">
        <f t="shared" si="4"/>
        <v>1.4925373134328358E-2</v>
      </c>
      <c r="AA31" s="67">
        <v>571406.56000000006</v>
      </c>
      <c r="AB31" s="52">
        <f t="shared" si="5"/>
        <v>3.3522643872981245E-4</v>
      </c>
      <c r="AC31" s="70">
        <f t="shared" si="6"/>
        <v>2018074.6404900001</v>
      </c>
      <c r="AD31" s="44">
        <f t="shared" si="7"/>
        <v>1.0139810917350498E-3</v>
      </c>
      <c r="AE31" s="17">
        <f t="shared" si="8"/>
        <v>0.51992157731416155</v>
      </c>
      <c r="AF31" s="70">
        <f t="shared" si="9"/>
        <v>2589481.2004900002</v>
      </c>
      <c r="AG31" s="44">
        <f t="shared" si="10"/>
        <v>7.0084705896880357E-4</v>
      </c>
      <c r="AH31" s="48">
        <f t="shared" si="11"/>
        <v>0.59900893848737657</v>
      </c>
    </row>
    <row r="32" spans="1:34" x14ac:dyDescent="0.2">
      <c r="A32" s="6" t="s">
        <v>48</v>
      </c>
      <c r="B32" s="67">
        <v>439551336.98621428</v>
      </c>
      <c r="C32" s="68">
        <v>136981627.6407091</v>
      </c>
      <c r="D32" s="67">
        <v>8296696.7000000002</v>
      </c>
      <c r="E32" s="69">
        <v>1228809.75</v>
      </c>
      <c r="F32" s="69">
        <f t="shared" si="0"/>
        <v>84276.827656719193</v>
      </c>
      <c r="G32" s="69">
        <f t="shared" si="12"/>
        <v>9609783.2776567191</v>
      </c>
      <c r="H32" s="17">
        <f t="shared" si="1"/>
        <v>5.6315176107500241E-4</v>
      </c>
      <c r="I32" s="70">
        <v>549593.55999999994</v>
      </c>
      <c r="J32" s="69">
        <v>220977.75000000003</v>
      </c>
      <c r="K32" s="69">
        <f t="shared" si="13"/>
        <v>770571.30999999994</v>
      </c>
      <c r="L32" s="69">
        <v>854013.11</v>
      </c>
      <c r="M32" s="69">
        <v>0</v>
      </c>
      <c r="N32" s="69">
        <v>436666.64</v>
      </c>
      <c r="O32" s="69">
        <f t="shared" si="14"/>
        <v>1840273.31</v>
      </c>
      <c r="P32" s="69">
        <f t="shared" si="15"/>
        <v>220977.75000000003</v>
      </c>
      <c r="Q32" s="69">
        <f t="shared" si="16"/>
        <v>2061251.06</v>
      </c>
      <c r="R32" s="17">
        <f t="shared" si="2"/>
        <v>1.425955151089978E-3</v>
      </c>
      <c r="S32" s="70">
        <v>390010.78</v>
      </c>
      <c r="T32" s="69">
        <f t="shared" si="17"/>
        <v>372460.29490000004</v>
      </c>
      <c r="U32" s="69">
        <v>267483.69999999995</v>
      </c>
      <c r="V32" s="69">
        <f t="shared" si="18"/>
        <v>190769.37483999995</v>
      </c>
      <c r="W32" s="69">
        <f t="shared" si="19"/>
        <v>563229.66974000004</v>
      </c>
      <c r="X32" s="17">
        <f t="shared" si="3"/>
        <v>1.0940529974223681E-3</v>
      </c>
      <c r="Y32" s="67">
        <v>446500</v>
      </c>
      <c r="Z32" s="52">
        <f t="shared" si="4"/>
        <v>1.4925373134328358E-2</v>
      </c>
      <c r="AA32" s="67">
        <v>1549824.44</v>
      </c>
      <c r="AB32" s="52">
        <f t="shared" si="5"/>
        <v>9.0923374711978429E-4</v>
      </c>
      <c r="AC32" s="70">
        <f t="shared" si="6"/>
        <v>3070980.7297400003</v>
      </c>
      <c r="AD32" s="44">
        <f t="shared" si="7"/>
        <v>1.5430134894728119E-3</v>
      </c>
      <c r="AE32" s="17">
        <f t="shared" si="8"/>
        <v>0.37014499152897806</v>
      </c>
      <c r="AF32" s="70">
        <f t="shared" si="9"/>
        <v>4620805.1697400007</v>
      </c>
      <c r="AG32" s="44">
        <f t="shared" si="10"/>
        <v>1.2506280071341374E-3</v>
      </c>
      <c r="AH32" s="48">
        <f t="shared" si="11"/>
        <v>0.48084384800681507</v>
      </c>
    </row>
    <row r="33" spans="1:34" x14ac:dyDescent="0.2">
      <c r="A33" s="6" t="s">
        <v>46</v>
      </c>
      <c r="B33" s="67">
        <v>1627502022.6359153</v>
      </c>
      <c r="C33" s="68">
        <v>254343829.52926552</v>
      </c>
      <c r="D33" s="67">
        <v>15519871.599999998</v>
      </c>
      <c r="E33" s="69">
        <v>2075005.3300000003</v>
      </c>
      <c r="F33" s="69">
        <f t="shared" si="0"/>
        <v>142312.40156027713</v>
      </c>
      <c r="G33" s="69">
        <f t="shared" si="12"/>
        <v>17737189.331560276</v>
      </c>
      <c r="H33" s="17">
        <f t="shared" si="1"/>
        <v>1.0394333690972269E-3</v>
      </c>
      <c r="I33" s="70">
        <v>1115662.68</v>
      </c>
      <c r="J33" s="69">
        <v>353880.3</v>
      </c>
      <c r="K33" s="69">
        <f t="shared" si="13"/>
        <v>1469542.98</v>
      </c>
      <c r="L33" s="69">
        <v>1035792.09</v>
      </c>
      <c r="M33" s="69">
        <v>0</v>
      </c>
      <c r="N33" s="69">
        <v>331813.55</v>
      </c>
      <c r="O33" s="69">
        <f t="shared" si="14"/>
        <v>2483268.3199999998</v>
      </c>
      <c r="P33" s="69">
        <f t="shared" si="15"/>
        <v>353880.3</v>
      </c>
      <c r="Q33" s="69">
        <f t="shared" si="16"/>
        <v>2837148.6199999996</v>
      </c>
      <c r="R33" s="17">
        <f t="shared" si="2"/>
        <v>1.9627141824716983E-3</v>
      </c>
      <c r="S33" s="70">
        <v>652837.09</v>
      </c>
      <c r="T33" s="69">
        <f t="shared" si="17"/>
        <v>623459.42094999994</v>
      </c>
      <c r="U33" s="69">
        <v>296077.06999999995</v>
      </c>
      <c r="V33" s="69">
        <f t="shared" si="18"/>
        <v>211162.16632399996</v>
      </c>
      <c r="W33" s="69">
        <f t="shared" si="19"/>
        <v>834621.58727399993</v>
      </c>
      <c r="X33" s="17">
        <f t="shared" si="3"/>
        <v>1.6212218537635843E-3</v>
      </c>
      <c r="Y33" s="67">
        <v>446500</v>
      </c>
      <c r="Z33" s="52">
        <f t="shared" si="4"/>
        <v>1.4925373134328358E-2</v>
      </c>
      <c r="AA33" s="67">
        <v>2616636.5499999998</v>
      </c>
      <c r="AB33" s="52">
        <f t="shared" si="5"/>
        <v>1.5350991982079497E-3</v>
      </c>
      <c r="AC33" s="70">
        <f t="shared" si="6"/>
        <v>4118270.2072739997</v>
      </c>
      <c r="AD33" s="44">
        <f t="shared" si="7"/>
        <v>2.0692238220771163E-3</v>
      </c>
      <c r="AE33" s="17">
        <f t="shared" si="8"/>
        <v>0.26535465713994699</v>
      </c>
      <c r="AF33" s="70">
        <f t="shared" si="9"/>
        <v>6734906.757274</v>
      </c>
      <c r="AG33" s="44">
        <f t="shared" si="10"/>
        <v>1.8228128446622536E-3</v>
      </c>
      <c r="AH33" s="48">
        <f t="shared" si="11"/>
        <v>0.37970541055737578</v>
      </c>
    </row>
    <row r="34" spans="1:34" x14ac:dyDescent="0.2">
      <c r="A34" s="6" t="s">
        <v>29</v>
      </c>
      <c r="B34" s="67">
        <v>4783826678.3547459</v>
      </c>
      <c r="C34" s="68">
        <v>1312538894.9835584</v>
      </c>
      <c r="D34" s="67">
        <v>79707978.709999993</v>
      </c>
      <c r="E34" s="69">
        <v>6298818.3799999999</v>
      </c>
      <c r="F34" s="69">
        <f t="shared" si="0"/>
        <v>431998.87619074894</v>
      </c>
      <c r="G34" s="69">
        <f t="shared" si="12"/>
        <v>86438795.96619074</v>
      </c>
      <c r="H34" s="17">
        <f t="shared" si="1"/>
        <v>5.0654794980384797E-3</v>
      </c>
      <c r="I34" s="70">
        <v>7105902.8099999996</v>
      </c>
      <c r="J34" s="69">
        <v>333124.2099999999</v>
      </c>
      <c r="K34" s="69">
        <f t="shared" si="13"/>
        <v>7439027.0199999996</v>
      </c>
      <c r="L34" s="69">
        <v>0</v>
      </c>
      <c r="M34" s="69">
        <v>0</v>
      </c>
      <c r="N34" s="69">
        <v>0</v>
      </c>
      <c r="O34" s="69">
        <f t="shared" si="14"/>
        <v>7105902.8099999996</v>
      </c>
      <c r="P34" s="69">
        <f t="shared" si="15"/>
        <v>333124.2099999999</v>
      </c>
      <c r="Q34" s="69">
        <f t="shared" si="16"/>
        <v>7439027.0199999996</v>
      </c>
      <c r="R34" s="17">
        <f t="shared" si="2"/>
        <v>5.1462527317106769E-3</v>
      </c>
      <c r="S34" s="70">
        <v>3173456.91</v>
      </c>
      <c r="T34" s="69">
        <f t="shared" si="17"/>
        <v>3030651.3490499998</v>
      </c>
      <c r="U34" s="69">
        <v>401677.34</v>
      </c>
      <c r="V34" s="69">
        <f t="shared" si="18"/>
        <v>286476.278888</v>
      </c>
      <c r="W34" s="69">
        <f t="shared" si="19"/>
        <v>3317127.627938</v>
      </c>
      <c r="X34" s="17">
        <f t="shared" si="3"/>
        <v>6.4433988817623935E-3</v>
      </c>
      <c r="Y34" s="67">
        <v>446500</v>
      </c>
      <c r="Z34" s="52">
        <f t="shared" si="4"/>
        <v>1.4925373134328358E-2</v>
      </c>
      <c r="AA34" s="67">
        <v>7447392.6099999994</v>
      </c>
      <c r="AB34" s="52">
        <f t="shared" si="5"/>
        <v>4.3691533791159537E-3</v>
      </c>
      <c r="AC34" s="70">
        <f t="shared" si="6"/>
        <v>11202654.647938</v>
      </c>
      <c r="AD34" s="44">
        <f t="shared" si="7"/>
        <v>5.6287709891091071E-3</v>
      </c>
      <c r="AE34" s="17">
        <f t="shared" si="8"/>
        <v>0.14054621418385735</v>
      </c>
      <c r="AF34" s="70">
        <f t="shared" si="9"/>
        <v>18650047.257937998</v>
      </c>
      <c r="AG34" s="44">
        <f t="shared" si="10"/>
        <v>5.0476638980355175E-3</v>
      </c>
      <c r="AH34" s="48">
        <f t="shared" si="11"/>
        <v>0.21576014623378939</v>
      </c>
    </row>
    <row r="35" spans="1:34" x14ac:dyDescent="0.2">
      <c r="A35" s="6" t="s">
        <v>35</v>
      </c>
      <c r="B35" s="67">
        <v>1809000801.7621765</v>
      </c>
      <c r="C35" s="68">
        <v>830208401.24872804</v>
      </c>
      <c r="D35" s="67">
        <v>50227214.539999999</v>
      </c>
      <c r="E35" s="69">
        <v>7449003.2700000014</v>
      </c>
      <c r="F35" s="69">
        <f t="shared" si="0"/>
        <v>510883.28750657116</v>
      </c>
      <c r="G35" s="69">
        <f t="shared" si="12"/>
        <v>58187101.097506575</v>
      </c>
      <c r="H35" s="17">
        <f t="shared" si="1"/>
        <v>3.4098759054325242E-3</v>
      </c>
      <c r="I35" s="70">
        <v>3785498.9000000004</v>
      </c>
      <c r="J35" s="69">
        <v>859163.4</v>
      </c>
      <c r="K35" s="69">
        <f t="shared" si="13"/>
        <v>4644662.3000000007</v>
      </c>
      <c r="L35" s="69">
        <v>0</v>
      </c>
      <c r="M35" s="69">
        <v>0</v>
      </c>
      <c r="N35" s="69">
        <v>362442.48000000004</v>
      </c>
      <c r="O35" s="69">
        <f t="shared" si="14"/>
        <v>4147941.3800000004</v>
      </c>
      <c r="P35" s="69">
        <f t="shared" si="15"/>
        <v>859163.4</v>
      </c>
      <c r="Q35" s="69">
        <f t="shared" si="16"/>
        <v>5007104.78</v>
      </c>
      <c r="R35" s="17">
        <f t="shared" si="2"/>
        <v>3.4638705549474651E-3</v>
      </c>
      <c r="S35" s="70">
        <v>1786759.3099999996</v>
      </c>
      <c r="T35" s="69">
        <f t="shared" si="17"/>
        <v>1706355.1410499995</v>
      </c>
      <c r="U35" s="69">
        <v>671955.85000000009</v>
      </c>
      <c r="V35" s="69">
        <f t="shared" si="18"/>
        <v>479238.91222000006</v>
      </c>
      <c r="W35" s="69">
        <f t="shared" si="19"/>
        <v>2185594.0532699996</v>
      </c>
      <c r="X35" s="17">
        <f t="shared" si="3"/>
        <v>4.2454363709787503E-3</v>
      </c>
      <c r="Y35" s="67">
        <v>446500</v>
      </c>
      <c r="Z35" s="52">
        <f t="shared" si="4"/>
        <v>1.4925373134328358E-2</v>
      </c>
      <c r="AA35" s="67">
        <v>8769719.9100000001</v>
      </c>
      <c r="AB35" s="52">
        <f t="shared" si="5"/>
        <v>5.1449216370341132E-3</v>
      </c>
      <c r="AC35" s="70">
        <f t="shared" si="6"/>
        <v>7639198.8332700003</v>
      </c>
      <c r="AD35" s="44">
        <f t="shared" si="7"/>
        <v>3.8383135180071731E-3</v>
      </c>
      <c r="AE35" s="17">
        <f t="shared" si="8"/>
        <v>0.15209282265068247</v>
      </c>
      <c r="AF35" s="70">
        <f t="shared" si="9"/>
        <v>16408918.74327</v>
      </c>
      <c r="AG35" s="44">
        <f t="shared" si="10"/>
        <v>4.4410990278294805E-3</v>
      </c>
      <c r="AH35" s="48">
        <f t="shared" si="11"/>
        <v>0.28200268502417547</v>
      </c>
    </row>
    <row r="36" spans="1:34" x14ac:dyDescent="0.2">
      <c r="A36" s="6" t="s">
        <v>10</v>
      </c>
      <c r="B36" s="67">
        <v>50219167295.684265</v>
      </c>
      <c r="C36" s="68">
        <v>17936347199.29298</v>
      </c>
      <c r="D36" s="67">
        <v>1082228981</v>
      </c>
      <c r="E36" s="69">
        <v>155191149.90000001</v>
      </c>
      <c r="F36" s="69">
        <f t="shared" si="0"/>
        <v>10643647.475917548</v>
      </c>
      <c r="G36" s="69">
        <f t="shared" si="12"/>
        <v>1248063778.3759177</v>
      </c>
      <c r="H36" s="17">
        <f t="shared" si="1"/>
        <v>7.313893502265377E-2</v>
      </c>
      <c r="I36" s="70">
        <v>73216563.189999998</v>
      </c>
      <c r="J36" s="69">
        <v>27161760.710000001</v>
      </c>
      <c r="K36" s="69">
        <f t="shared" si="13"/>
        <v>100378323.90000001</v>
      </c>
      <c r="L36" s="69">
        <v>0</v>
      </c>
      <c r="M36" s="69">
        <v>0</v>
      </c>
      <c r="N36" s="69">
        <v>0</v>
      </c>
      <c r="O36" s="69">
        <f t="shared" si="14"/>
        <v>73216563.189999998</v>
      </c>
      <c r="P36" s="69">
        <f t="shared" si="15"/>
        <v>27161760.710000001</v>
      </c>
      <c r="Q36" s="69">
        <f t="shared" si="16"/>
        <v>100378323.90000001</v>
      </c>
      <c r="R36" s="17">
        <f t="shared" si="2"/>
        <v>6.9440831735937708E-2</v>
      </c>
      <c r="S36" s="70">
        <v>23256175.460000008</v>
      </c>
      <c r="T36" s="69">
        <f t="shared" si="17"/>
        <v>22209647.564300008</v>
      </c>
      <c r="U36" s="69">
        <v>12191654.709999999</v>
      </c>
      <c r="V36" s="69">
        <f t="shared" si="18"/>
        <v>8695088.1391719989</v>
      </c>
      <c r="W36" s="69">
        <f t="shared" si="19"/>
        <v>30904735.703472007</v>
      </c>
      <c r="X36" s="17">
        <f t="shared" si="3"/>
        <v>6.0031316792202666E-2</v>
      </c>
      <c r="Y36" s="67">
        <v>446500</v>
      </c>
      <c r="Z36" s="52">
        <f t="shared" si="4"/>
        <v>1.4925373134328358E-2</v>
      </c>
      <c r="AA36" s="67">
        <v>174972615.59</v>
      </c>
      <c r="AB36" s="52">
        <f t="shared" si="5"/>
        <v>0.10265098601506457</v>
      </c>
      <c r="AC36" s="70">
        <f t="shared" si="6"/>
        <v>131729559.60347201</v>
      </c>
      <c r="AD36" s="44">
        <f t="shared" si="7"/>
        <v>6.6187483842556974E-2</v>
      </c>
      <c r="AE36" s="17">
        <f t="shared" si="8"/>
        <v>0.12172059879763283</v>
      </c>
      <c r="AF36" s="70">
        <f t="shared" si="9"/>
        <v>306702175.19347203</v>
      </c>
      <c r="AG36" s="44">
        <f t="shared" si="10"/>
        <v>8.3009414172616897E-2</v>
      </c>
      <c r="AH36" s="48">
        <f t="shared" si="11"/>
        <v>0.24574238953763877</v>
      </c>
    </row>
    <row r="37" spans="1:34" x14ac:dyDescent="0.2">
      <c r="A37" s="6" t="s">
        <v>53</v>
      </c>
      <c r="B37" s="67">
        <v>192530393.9541342</v>
      </c>
      <c r="C37" s="68">
        <v>60953996.740654603</v>
      </c>
      <c r="D37" s="67">
        <v>4232833.9200000009</v>
      </c>
      <c r="E37" s="69">
        <v>634366.30999999994</v>
      </c>
      <c r="F37" s="69">
        <f t="shared" si="0"/>
        <v>43507.451156779069</v>
      </c>
      <c r="G37" s="69">
        <f t="shared" si="12"/>
        <v>4910707.6811567796</v>
      </c>
      <c r="H37" s="17">
        <f t="shared" si="1"/>
        <v>2.8777690389728791E-4</v>
      </c>
      <c r="I37" s="70">
        <v>323998.83999999997</v>
      </c>
      <c r="J37" s="69">
        <v>79122.2</v>
      </c>
      <c r="K37" s="69">
        <f t="shared" si="13"/>
        <v>403121.04</v>
      </c>
      <c r="L37" s="69">
        <v>659010.61</v>
      </c>
      <c r="M37" s="69">
        <v>16461.300000000003</v>
      </c>
      <c r="N37" s="69">
        <v>995440.65</v>
      </c>
      <c r="O37" s="69">
        <f t="shared" si="14"/>
        <v>1994911.4</v>
      </c>
      <c r="P37" s="69">
        <f t="shared" si="15"/>
        <v>79122.2</v>
      </c>
      <c r="Q37" s="69">
        <f t="shared" si="16"/>
        <v>2074033.5999999999</v>
      </c>
      <c r="R37" s="17">
        <f t="shared" si="2"/>
        <v>1.434797998577471E-3</v>
      </c>
      <c r="S37" s="70">
        <v>287987.69</v>
      </c>
      <c r="T37" s="69">
        <f t="shared" si="17"/>
        <v>275028.24394999997</v>
      </c>
      <c r="U37" s="69">
        <v>153406.76</v>
      </c>
      <c r="V37" s="69">
        <f t="shared" si="18"/>
        <v>109409.70123199999</v>
      </c>
      <c r="W37" s="69">
        <f t="shared" si="19"/>
        <v>384437.94518199994</v>
      </c>
      <c r="X37" s="17">
        <f t="shared" si="3"/>
        <v>7.4675662317899506E-4</v>
      </c>
      <c r="Y37" s="67">
        <v>446500</v>
      </c>
      <c r="Z37" s="52">
        <f t="shared" si="4"/>
        <v>1.4925373134328358E-2</v>
      </c>
      <c r="AA37" s="67">
        <v>862149.6399999999</v>
      </c>
      <c r="AB37" s="52">
        <f t="shared" si="5"/>
        <v>5.0579635184690532E-4</v>
      </c>
      <c r="AC37" s="70">
        <f t="shared" si="6"/>
        <v>2904971.5451819999</v>
      </c>
      <c r="AD37" s="44">
        <f t="shared" si="7"/>
        <v>1.4596022167582927E-3</v>
      </c>
      <c r="AE37" s="17">
        <f t="shared" si="8"/>
        <v>0.68629471415264021</v>
      </c>
      <c r="AF37" s="70">
        <f t="shared" si="9"/>
        <v>3767121.1851819996</v>
      </c>
      <c r="AG37" s="44">
        <f t="shared" si="10"/>
        <v>1.0195771272308465E-3</v>
      </c>
      <c r="AH37" s="48">
        <f t="shared" si="11"/>
        <v>0.76712389125442837</v>
      </c>
    </row>
    <row r="38" spans="1:34" x14ac:dyDescent="0.2">
      <c r="A38" s="6" t="s">
        <v>33</v>
      </c>
      <c r="B38" s="67">
        <v>3232719750.6806593</v>
      </c>
      <c r="C38" s="68">
        <v>1715853186.6727047</v>
      </c>
      <c r="D38" s="67">
        <v>105996302.16</v>
      </c>
      <c r="E38" s="69">
        <v>15537465.189999999</v>
      </c>
      <c r="F38" s="69">
        <f t="shared" si="0"/>
        <v>1065623.2797956751</v>
      </c>
      <c r="G38" s="69">
        <f t="shared" si="12"/>
        <v>122599390.62979567</v>
      </c>
      <c r="H38" s="17">
        <f t="shared" si="1"/>
        <v>7.1845598121258597E-3</v>
      </c>
      <c r="I38" s="70">
        <v>6957693.1600000011</v>
      </c>
      <c r="J38" s="69">
        <v>2792508.67</v>
      </c>
      <c r="K38" s="69">
        <f t="shared" si="13"/>
        <v>9750201.8300000019</v>
      </c>
      <c r="L38" s="69">
        <v>0</v>
      </c>
      <c r="M38" s="69">
        <v>0</v>
      </c>
      <c r="N38" s="69">
        <v>0</v>
      </c>
      <c r="O38" s="69">
        <f t="shared" si="14"/>
        <v>6957693.1600000011</v>
      </c>
      <c r="P38" s="69">
        <f t="shared" si="15"/>
        <v>2792508.67</v>
      </c>
      <c r="Q38" s="69">
        <f t="shared" si="16"/>
        <v>9750201.8300000019</v>
      </c>
      <c r="R38" s="17">
        <f t="shared" si="2"/>
        <v>6.7451029102953775E-3</v>
      </c>
      <c r="S38" s="70">
        <v>2522749.1700000004</v>
      </c>
      <c r="T38" s="69">
        <f t="shared" si="17"/>
        <v>2409225.4573500003</v>
      </c>
      <c r="U38" s="69">
        <v>1269008.0100000002</v>
      </c>
      <c r="V38" s="69">
        <f t="shared" si="18"/>
        <v>905056.51273200009</v>
      </c>
      <c r="W38" s="69">
        <f t="shared" si="19"/>
        <v>3314281.9700820004</v>
      </c>
      <c r="X38" s="17">
        <f t="shared" si="3"/>
        <v>6.4378712956385444E-3</v>
      </c>
      <c r="Y38" s="67">
        <v>446500</v>
      </c>
      <c r="Z38" s="52">
        <f t="shared" si="4"/>
        <v>1.4925373134328358E-2</v>
      </c>
      <c r="AA38" s="67">
        <v>17724390.030000001</v>
      </c>
      <c r="AB38" s="52">
        <f t="shared" si="5"/>
        <v>1.0398347804083828E-2</v>
      </c>
      <c r="AC38" s="70">
        <f t="shared" si="6"/>
        <v>13510983.800082002</v>
      </c>
      <c r="AD38" s="44">
        <f t="shared" si="7"/>
        <v>6.7885903866743555E-3</v>
      </c>
      <c r="AE38" s="17">
        <f t="shared" si="8"/>
        <v>0.12746655802848059</v>
      </c>
      <c r="AF38" s="70">
        <f t="shared" si="9"/>
        <v>31235373.830082003</v>
      </c>
      <c r="AG38" s="44">
        <f t="shared" si="10"/>
        <v>8.4539018396664525E-3</v>
      </c>
      <c r="AH38" s="48">
        <f t="shared" si="11"/>
        <v>0.25477593052971326</v>
      </c>
    </row>
    <row r="39" spans="1:34" x14ac:dyDescent="0.2">
      <c r="A39" s="6" t="s">
        <v>40</v>
      </c>
      <c r="B39" s="67">
        <v>1103809180.9028735</v>
      </c>
      <c r="C39" s="68">
        <v>388981736.86405832</v>
      </c>
      <c r="D39" s="67">
        <v>24281331.459999997</v>
      </c>
      <c r="E39" s="69">
        <v>5136022.82</v>
      </c>
      <c r="F39" s="69">
        <f t="shared" si="0"/>
        <v>352249.57324933086</v>
      </c>
      <c r="G39" s="69">
        <f t="shared" si="12"/>
        <v>29769603.85324933</v>
      </c>
      <c r="H39" s="17">
        <f t="shared" si="1"/>
        <v>1.7445559751010872E-3</v>
      </c>
      <c r="I39" s="70">
        <v>1623365.2100000002</v>
      </c>
      <c r="J39" s="69">
        <v>625799.29000000015</v>
      </c>
      <c r="K39" s="69">
        <f t="shared" si="13"/>
        <v>2249164.5000000005</v>
      </c>
      <c r="L39" s="69">
        <v>787056.85</v>
      </c>
      <c r="M39" s="69">
        <v>86597.230000000025</v>
      </c>
      <c r="N39" s="69">
        <v>627372.65</v>
      </c>
      <c r="O39" s="69">
        <f t="shared" si="14"/>
        <v>3124391.94</v>
      </c>
      <c r="P39" s="69">
        <f t="shared" si="15"/>
        <v>625799.29000000015</v>
      </c>
      <c r="Q39" s="69">
        <f t="shared" si="16"/>
        <v>3750191.23</v>
      </c>
      <c r="R39" s="17">
        <f t="shared" si="2"/>
        <v>2.5943489397118663E-3</v>
      </c>
      <c r="S39" s="70">
        <v>746444.66</v>
      </c>
      <c r="T39" s="69">
        <f t="shared" si="17"/>
        <v>712854.65029999998</v>
      </c>
      <c r="U39" s="69">
        <v>643833.14999999979</v>
      </c>
      <c r="V39" s="69">
        <f t="shared" si="18"/>
        <v>459181.80257999984</v>
      </c>
      <c r="W39" s="69">
        <f t="shared" si="19"/>
        <v>1172036.4528799998</v>
      </c>
      <c r="X39" s="17">
        <f t="shared" si="3"/>
        <v>2.2766378677344353E-3</v>
      </c>
      <c r="Y39" s="67">
        <v>446500</v>
      </c>
      <c r="Z39" s="52">
        <f t="shared" si="4"/>
        <v>1.4925373134328358E-2</v>
      </c>
      <c r="AA39" s="67">
        <v>6090098.1100000003</v>
      </c>
      <c r="AB39" s="52">
        <f t="shared" si="5"/>
        <v>3.5728709536174412E-3</v>
      </c>
      <c r="AC39" s="70">
        <f t="shared" si="6"/>
        <v>5368727.6828799993</v>
      </c>
      <c r="AD39" s="44">
        <f t="shared" si="7"/>
        <v>2.6975158638300233E-3</v>
      </c>
      <c r="AE39" s="17">
        <f t="shared" si="8"/>
        <v>0.22110516022254406</v>
      </c>
      <c r="AF39" s="70">
        <f t="shared" si="9"/>
        <v>11458825.792879999</v>
      </c>
      <c r="AG39" s="44">
        <f t="shared" si="10"/>
        <v>3.101348777761412E-3</v>
      </c>
      <c r="AH39" s="48">
        <f t="shared" si="11"/>
        <v>0.38491697267342967</v>
      </c>
    </row>
    <row r="40" spans="1:34" x14ac:dyDescent="0.2">
      <c r="A40" s="6" t="s">
        <v>55</v>
      </c>
      <c r="B40" s="67">
        <v>137938105.44919842</v>
      </c>
      <c r="C40" s="68">
        <v>44896403.265555836</v>
      </c>
      <c r="D40" s="67">
        <v>8617493.6599999983</v>
      </c>
      <c r="E40" s="69">
        <v>605527.53</v>
      </c>
      <c r="F40" s="69">
        <f t="shared" si="0"/>
        <v>41529.568989185558</v>
      </c>
      <c r="G40" s="69">
        <f t="shared" si="12"/>
        <v>9264550.7589891832</v>
      </c>
      <c r="H40" s="17">
        <f t="shared" si="1"/>
        <v>5.4292047226747915E-4</v>
      </c>
      <c r="I40" s="70">
        <v>637899.56000000006</v>
      </c>
      <c r="J40" s="69">
        <v>127793.20000000001</v>
      </c>
      <c r="K40" s="69">
        <f t="shared" si="13"/>
        <v>765692.76</v>
      </c>
      <c r="L40" s="69">
        <v>108180.56</v>
      </c>
      <c r="M40" s="69">
        <v>12995.09</v>
      </c>
      <c r="N40" s="69">
        <v>680095.24000000011</v>
      </c>
      <c r="O40" s="69">
        <f t="shared" si="14"/>
        <v>1439170.4500000002</v>
      </c>
      <c r="P40" s="69">
        <f t="shared" si="15"/>
        <v>127793.20000000001</v>
      </c>
      <c r="Q40" s="69">
        <f t="shared" si="16"/>
        <v>1566963.6500000001</v>
      </c>
      <c r="R40" s="17">
        <f t="shared" si="2"/>
        <v>1.0840115169125752E-3</v>
      </c>
      <c r="S40" s="70">
        <v>250964.24</v>
      </c>
      <c r="T40" s="69">
        <f t="shared" si="17"/>
        <v>239670.84919999997</v>
      </c>
      <c r="U40" s="69">
        <v>99847.559999999983</v>
      </c>
      <c r="V40" s="69">
        <f t="shared" si="18"/>
        <v>71211.279791999987</v>
      </c>
      <c r="W40" s="69">
        <f t="shared" si="19"/>
        <v>310882.12899199995</v>
      </c>
      <c r="X40" s="17">
        <f t="shared" si="3"/>
        <v>6.0387714522523793E-4</v>
      </c>
      <c r="Y40" s="67">
        <v>446500</v>
      </c>
      <c r="Z40" s="52">
        <f t="shared" si="4"/>
        <v>1.4925373134328358E-2</v>
      </c>
      <c r="AA40" s="67">
        <v>783326.42</v>
      </c>
      <c r="AB40" s="52">
        <f t="shared" si="5"/>
        <v>4.5955322273439307E-4</v>
      </c>
      <c r="AC40" s="70">
        <f t="shared" si="6"/>
        <v>2324345.778992</v>
      </c>
      <c r="AD40" s="44">
        <f t="shared" si="7"/>
        <v>1.1678669476664193E-3</v>
      </c>
      <c r="AE40" s="17">
        <f t="shared" si="8"/>
        <v>0.269724106648429</v>
      </c>
      <c r="AF40" s="70">
        <f t="shared" si="9"/>
        <v>3107672.198992</v>
      </c>
      <c r="AG40" s="44">
        <f t="shared" si="10"/>
        <v>8.4109624757674258E-4</v>
      </c>
      <c r="AH40" s="48">
        <f t="shared" si="11"/>
        <v>0.33543690134966297</v>
      </c>
    </row>
    <row r="41" spans="1:34" x14ac:dyDescent="0.2">
      <c r="A41" s="6" t="s">
        <v>64</v>
      </c>
      <c r="B41" s="67">
        <v>84769585.260647893</v>
      </c>
      <c r="C41" s="68">
        <v>19556667.721872862</v>
      </c>
      <c r="D41" s="67">
        <v>1329530.9099999999</v>
      </c>
      <c r="E41" s="69">
        <v>201268.68000000002</v>
      </c>
      <c r="F41" s="69">
        <f t="shared" ref="F41:F72" si="20">(E41/E$76)*F$76</f>
        <v>13803.834041075412</v>
      </c>
      <c r="G41" s="69">
        <f t="shared" si="12"/>
        <v>1544603.4240410752</v>
      </c>
      <c r="H41" s="17">
        <f t="shared" ref="H41:H72" si="21">(G41/G$76)</f>
        <v>9.0516727930134585E-5</v>
      </c>
      <c r="I41" s="70">
        <v>110115.40000000002</v>
      </c>
      <c r="J41" s="69">
        <v>17755.329999999998</v>
      </c>
      <c r="K41" s="69">
        <f t="shared" si="13"/>
        <v>127870.73000000003</v>
      </c>
      <c r="L41" s="69">
        <v>234471.50999999998</v>
      </c>
      <c r="M41" s="69">
        <v>19509.669999999995</v>
      </c>
      <c r="N41" s="69">
        <v>689069.55</v>
      </c>
      <c r="O41" s="69">
        <f t="shared" si="14"/>
        <v>1053166.1300000001</v>
      </c>
      <c r="P41" s="69">
        <f t="shared" si="15"/>
        <v>17755.329999999998</v>
      </c>
      <c r="Q41" s="69">
        <f t="shared" si="16"/>
        <v>1070921.4600000002</v>
      </c>
      <c r="R41" s="17">
        <f t="shared" ref="R41:R72" si="22">(Q41/Q$76)</f>
        <v>7.4085394153771843E-4</v>
      </c>
      <c r="S41" s="70">
        <v>107271.07</v>
      </c>
      <c r="T41" s="69">
        <f t="shared" si="17"/>
        <v>102443.87185</v>
      </c>
      <c r="U41" s="69">
        <v>38571.639999999992</v>
      </c>
      <c r="V41" s="69">
        <f t="shared" si="18"/>
        <v>27509.293647999992</v>
      </c>
      <c r="W41" s="69">
        <f t="shared" si="19"/>
        <v>129953.16549799999</v>
      </c>
      <c r="X41" s="17">
        <f t="shared" ref="X41:X72" si="23">(W41/W$76)</f>
        <v>2.5242926265451097E-4</v>
      </c>
      <c r="Y41" s="67">
        <v>446500</v>
      </c>
      <c r="Z41" s="52">
        <f t="shared" ref="Z41:Z72" si="24">(Y41/Y$76)</f>
        <v>1.4925373134328358E-2</v>
      </c>
      <c r="AA41" s="67">
        <v>277454.49000000005</v>
      </c>
      <c r="AB41" s="52">
        <f t="shared" ref="AB41:AB72" si="25">(AA41/AA$76)</f>
        <v>1.6277391108757375E-4</v>
      </c>
      <c r="AC41" s="70">
        <f t="shared" ref="AC41:AC76" si="26">(Q41+W41+Y41)</f>
        <v>1647374.6254980001</v>
      </c>
      <c r="AD41" s="44">
        <f t="shared" ref="AD41:AD72" si="27">(AC41/AC$76)</f>
        <v>8.2772296313752625E-4</v>
      </c>
      <c r="AE41" s="17">
        <f t="shared" ref="AE41:AE76" si="28">(AC41/D41)</f>
        <v>1.2390645551053794</v>
      </c>
      <c r="AF41" s="70">
        <f t="shared" ref="AF41:AF76" si="29">(Q41+W41+Y41+AA41)</f>
        <v>1924829.1154980001</v>
      </c>
      <c r="AG41" s="44">
        <f t="shared" ref="AG41:AG72" si="30">(AF41/AF$76)</f>
        <v>5.2095795264280249E-4</v>
      </c>
      <c r="AH41" s="48">
        <f t="shared" ref="AH41:AH76" si="31">(AF41/G41)</f>
        <v>1.2461639573879475</v>
      </c>
    </row>
    <row r="42" spans="1:34" x14ac:dyDescent="0.2">
      <c r="A42" s="6" t="s">
        <v>23</v>
      </c>
      <c r="B42" s="67">
        <v>5622485896.6713657</v>
      </c>
      <c r="C42" s="68">
        <v>2987553758.3043957</v>
      </c>
      <c r="D42" s="67">
        <v>180818512.64000002</v>
      </c>
      <c r="E42" s="69">
        <v>25833931.530000001</v>
      </c>
      <c r="F42" s="69">
        <f t="shared" si="20"/>
        <v>1771797.2983607056</v>
      </c>
      <c r="G42" s="69">
        <f t="shared" si="12"/>
        <v>208424241.46836072</v>
      </c>
      <c r="H42" s="17">
        <f t="shared" si="21"/>
        <v>1.2214060946257871E-2</v>
      </c>
      <c r="I42" s="70">
        <v>10882432.73</v>
      </c>
      <c r="J42" s="69">
        <v>5868106.0199999986</v>
      </c>
      <c r="K42" s="69">
        <f t="shared" si="13"/>
        <v>16750538.75</v>
      </c>
      <c r="L42" s="69">
        <v>0</v>
      </c>
      <c r="M42" s="69">
        <v>0</v>
      </c>
      <c r="N42" s="69">
        <v>0</v>
      </c>
      <c r="O42" s="69">
        <f t="shared" si="14"/>
        <v>10882432.73</v>
      </c>
      <c r="P42" s="69">
        <f t="shared" si="15"/>
        <v>5868106.0199999986</v>
      </c>
      <c r="Q42" s="69">
        <f t="shared" si="16"/>
        <v>16750538.75</v>
      </c>
      <c r="R42" s="17">
        <f t="shared" si="22"/>
        <v>1.158787373241898E-2</v>
      </c>
      <c r="S42" s="70">
        <v>4550035.6300000008</v>
      </c>
      <c r="T42" s="69">
        <f t="shared" si="17"/>
        <v>4345284.0266500004</v>
      </c>
      <c r="U42" s="69">
        <v>2686321.4400000004</v>
      </c>
      <c r="V42" s="69">
        <f t="shared" si="18"/>
        <v>1915884.4510080002</v>
      </c>
      <c r="W42" s="69">
        <f t="shared" si="19"/>
        <v>6261168.4776580008</v>
      </c>
      <c r="X42" s="17">
        <f t="shared" si="23"/>
        <v>1.2162090366280463E-2</v>
      </c>
      <c r="Y42" s="67">
        <v>446500</v>
      </c>
      <c r="Z42" s="52">
        <f t="shared" si="24"/>
        <v>1.4925373134328358E-2</v>
      </c>
      <c r="AA42" s="67">
        <v>29759678.940000001</v>
      </c>
      <c r="AB42" s="52">
        <f t="shared" si="25"/>
        <v>1.7459077104047947E-2</v>
      </c>
      <c r="AC42" s="70">
        <f t="shared" si="26"/>
        <v>23458207.227658</v>
      </c>
      <c r="AD42" s="44">
        <f t="shared" si="27"/>
        <v>1.1786570277238246E-2</v>
      </c>
      <c r="AE42" s="17">
        <f t="shared" si="28"/>
        <v>0.12973343760636963</v>
      </c>
      <c r="AF42" s="70">
        <f t="shared" si="29"/>
        <v>53217886.167658001</v>
      </c>
      <c r="AG42" s="44">
        <f t="shared" si="30"/>
        <v>1.4403502523239776E-2</v>
      </c>
      <c r="AH42" s="48">
        <f t="shared" si="31"/>
        <v>0.25533443611326084</v>
      </c>
    </row>
    <row r="43" spans="1:34" x14ac:dyDescent="0.2">
      <c r="A43" s="6" t="s">
        <v>2</v>
      </c>
      <c r="B43" s="67">
        <v>15332030016.920061</v>
      </c>
      <c r="C43" s="68">
        <v>8980281859.8041763</v>
      </c>
      <c r="D43" s="67">
        <v>543282255.99000001</v>
      </c>
      <c r="E43" s="69">
        <v>1476334.9600000002</v>
      </c>
      <c r="F43" s="69">
        <f t="shared" si="20"/>
        <v>101253.12481245321</v>
      </c>
      <c r="G43" s="69">
        <f t="shared" si="12"/>
        <v>544859844.07481253</v>
      </c>
      <c r="H43" s="17">
        <f t="shared" si="21"/>
        <v>3.1929833573166956E-2</v>
      </c>
      <c r="I43" s="70">
        <v>31762040.039999999</v>
      </c>
      <c r="J43" s="69">
        <v>17803173.18</v>
      </c>
      <c r="K43" s="69">
        <f t="shared" si="13"/>
        <v>49565213.219999999</v>
      </c>
      <c r="L43" s="69">
        <v>0</v>
      </c>
      <c r="M43" s="69">
        <v>0</v>
      </c>
      <c r="N43" s="69">
        <v>0</v>
      </c>
      <c r="O43" s="69">
        <f t="shared" si="14"/>
        <v>31762040.039999999</v>
      </c>
      <c r="P43" s="69">
        <f t="shared" si="15"/>
        <v>17803173.18</v>
      </c>
      <c r="Q43" s="69">
        <f t="shared" si="16"/>
        <v>49565213.219999999</v>
      </c>
      <c r="R43" s="17">
        <f t="shared" si="22"/>
        <v>3.4288773685788705E-2</v>
      </c>
      <c r="S43" s="70">
        <v>10918931.430000002</v>
      </c>
      <c r="T43" s="69">
        <f t="shared" si="17"/>
        <v>10427579.51565</v>
      </c>
      <c r="U43" s="69">
        <v>6425776.3399999989</v>
      </c>
      <c r="V43" s="69">
        <f t="shared" si="18"/>
        <v>4582863.6856879992</v>
      </c>
      <c r="W43" s="69">
        <f t="shared" si="19"/>
        <v>15010443.201338001</v>
      </c>
      <c r="X43" s="17">
        <f t="shared" si="23"/>
        <v>2.9157235954282958E-2</v>
      </c>
      <c r="Y43" s="67">
        <v>446500</v>
      </c>
      <c r="Z43" s="52">
        <f t="shared" si="24"/>
        <v>1.4925373134328358E-2</v>
      </c>
      <c r="AA43" s="67">
        <v>0</v>
      </c>
      <c r="AB43" s="52">
        <f t="shared" si="25"/>
        <v>0</v>
      </c>
      <c r="AC43" s="70">
        <f t="shared" si="26"/>
        <v>65022156.421337999</v>
      </c>
      <c r="AD43" s="44">
        <f t="shared" si="27"/>
        <v>3.2670366017317876E-2</v>
      </c>
      <c r="AE43" s="17">
        <f t="shared" si="28"/>
        <v>0.11968393170296149</v>
      </c>
      <c r="AF43" s="70">
        <f t="shared" si="29"/>
        <v>65022156.421337999</v>
      </c>
      <c r="AG43" s="44">
        <f t="shared" si="30"/>
        <v>1.7598346374200768E-2</v>
      </c>
      <c r="AH43" s="48">
        <f t="shared" si="31"/>
        <v>0.11933739865111084</v>
      </c>
    </row>
    <row r="44" spans="1:34" x14ac:dyDescent="0.2">
      <c r="A44" s="6" t="s">
        <v>21</v>
      </c>
      <c r="B44" s="67">
        <v>6321697556.7710552</v>
      </c>
      <c r="C44" s="68">
        <v>3317466653.4321408</v>
      </c>
      <c r="D44" s="67">
        <v>204025278.94</v>
      </c>
      <c r="E44" s="69">
        <v>44729849.329999998</v>
      </c>
      <c r="F44" s="69">
        <f t="shared" si="20"/>
        <v>3067757.073945276</v>
      </c>
      <c r="G44" s="69">
        <f t="shared" si="12"/>
        <v>251822885.34394526</v>
      </c>
      <c r="H44" s="17">
        <f t="shared" si="21"/>
        <v>1.4757304848919727E-2</v>
      </c>
      <c r="I44" s="70">
        <v>10296629.18</v>
      </c>
      <c r="J44" s="69">
        <v>8462412.3900000006</v>
      </c>
      <c r="K44" s="69">
        <f t="shared" si="13"/>
        <v>18759041.57</v>
      </c>
      <c r="L44" s="69">
        <v>0</v>
      </c>
      <c r="M44" s="69">
        <v>0</v>
      </c>
      <c r="N44" s="69">
        <v>0</v>
      </c>
      <c r="O44" s="69">
        <f t="shared" si="14"/>
        <v>10296629.18</v>
      </c>
      <c r="P44" s="69">
        <f t="shared" si="15"/>
        <v>8462412.3900000006</v>
      </c>
      <c r="Q44" s="69">
        <f t="shared" si="16"/>
        <v>18759041.57</v>
      </c>
      <c r="R44" s="17">
        <f t="shared" si="22"/>
        <v>1.2977338120205758E-2</v>
      </c>
      <c r="S44" s="70">
        <v>4030577.5699999994</v>
      </c>
      <c r="T44" s="69">
        <f t="shared" si="17"/>
        <v>3849201.5793499993</v>
      </c>
      <c r="U44" s="69">
        <v>4300610.1399999987</v>
      </c>
      <c r="V44" s="69">
        <f t="shared" si="18"/>
        <v>3067195.1518479991</v>
      </c>
      <c r="W44" s="69">
        <f t="shared" si="19"/>
        <v>6916396.7311979979</v>
      </c>
      <c r="X44" s="17">
        <f t="shared" si="23"/>
        <v>1.3434847242018514E-2</v>
      </c>
      <c r="Y44" s="67">
        <v>446500</v>
      </c>
      <c r="Z44" s="52">
        <f t="shared" si="24"/>
        <v>1.4925373134328358E-2</v>
      </c>
      <c r="AA44" s="67">
        <v>50869958.339999996</v>
      </c>
      <c r="AB44" s="52">
        <f t="shared" si="25"/>
        <v>2.984382078611789E-2</v>
      </c>
      <c r="AC44" s="70">
        <f t="shared" si="26"/>
        <v>26121938.301197998</v>
      </c>
      <c r="AD44" s="44">
        <f t="shared" si="27"/>
        <v>1.3124961280150236E-2</v>
      </c>
      <c r="AE44" s="17">
        <f t="shared" si="28"/>
        <v>0.1280328517961736</v>
      </c>
      <c r="AF44" s="70">
        <f t="shared" si="29"/>
        <v>76991896.641197994</v>
      </c>
      <c r="AG44" s="44">
        <f t="shared" si="30"/>
        <v>2.0837974925326012E-2</v>
      </c>
      <c r="AH44" s="48">
        <f t="shared" si="31"/>
        <v>0.30573828322251473</v>
      </c>
    </row>
    <row r="45" spans="1:34" x14ac:dyDescent="0.2">
      <c r="A45" s="6" t="s">
        <v>45</v>
      </c>
      <c r="B45" s="67">
        <v>654662772.54318213</v>
      </c>
      <c r="C45" s="68">
        <v>270324633.87645614</v>
      </c>
      <c r="D45" s="67">
        <v>16688909.809999999</v>
      </c>
      <c r="E45" s="69">
        <v>2494331.65</v>
      </c>
      <c r="F45" s="69">
        <f t="shared" si="20"/>
        <v>171071.52558461553</v>
      </c>
      <c r="G45" s="69">
        <f t="shared" si="12"/>
        <v>19354312.985584613</v>
      </c>
      <c r="H45" s="17">
        <f t="shared" si="21"/>
        <v>1.1341999218203505E-3</v>
      </c>
      <c r="I45" s="70">
        <v>1216061.95</v>
      </c>
      <c r="J45" s="69">
        <v>334829.35999999993</v>
      </c>
      <c r="K45" s="69">
        <f t="shared" si="13"/>
        <v>1550891.3099999998</v>
      </c>
      <c r="L45" s="69">
        <v>990479.09999999986</v>
      </c>
      <c r="M45" s="69">
        <v>0</v>
      </c>
      <c r="N45" s="69">
        <v>378839.19</v>
      </c>
      <c r="O45" s="69">
        <f t="shared" si="14"/>
        <v>2585380.2399999998</v>
      </c>
      <c r="P45" s="69">
        <f t="shared" si="15"/>
        <v>334829.35999999993</v>
      </c>
      <c r="Q45" s="69">
        <f t="shared" si="16"/>
        <v>2920209.5999999996</v>
      </c>
      <c r="R45" s="17">
        <f t="shared" si="22"/>
        <v>2.0201750297134612E-3</v>
      </c>
      <c r="S45" s="70">
        <v>677118.80000000016</v>
      </c>
      <c r="T45" s="69">
        <f t="shared" si="17"/>
        <v>646648.45400000014</v>
      </c>
      <c r="U45" s="69">
        <v>311050.87000000005</v>
      </c>
      <c r="V45" s="69">
        <f t="shared" si="18"/>
        <v>221841.48048400003</v>
      </c>
      <c r="W45" s="69">
        <f t="shared" si="19"/>
        <v>868489.9344840002</v>
      </c>
      <c r="X45" s="17">
        <f t="shared" si="23"/>
        <v>1.68700987732411E-3</v>
      </c>
      <c r="Y45" s="67">
        <v>446500</v>
      </c>
      <c r="Z45" s="52">
        <f t="shared" si="24"/>
        <v>1.4925373134328358E-2</v>
      </c>
      <c r="AA45" s="67">
        <v>3001135.0900000003</v>
      </c>
      <c r="AB45" s="52">
        <f t="shared" si="25"/>
        <v>1.760672520749106E-3</v>
      </c>
      <c r="AC45" s="70">
        <f t="shared" si="26"/>
        <v>4235199.5344839999</v>
      </c>
      <c r="AD45" s="44">
        <f t="shared" si="27"/>
        <v>2.127974932903945E-3</v>
      </c>
      <c r="AE45" s="17">
        <f t="shared" si="28"/>
        <v>0.25377328913038211</v>
      </c>
      <c r="AF45" s="70">
        <f t="shared" si="29"/>
        <v>7236334.6244840007</v>
      </c>
      <c r="AG45" s="44">
        <f t="shared" si="30"/>
        <v>1.9585250660727159E-3</v>
      </c>
      <c r="AH45" s="48">
        <f t="shared" si="31"/>
        <v>0.37388744461628437</v>
      </c>
    </row>
    <row r="46" spans="1:34" x14ac:dyDescent="0.2">
      <c r="A46" s="6" t="s">
        <v>63</v>
      </c>
      <c r="B46" s="67">
        <v>99543137.552520633</v>
      </c>
      <c r="C46" s="68">
        <v>21009331.187309455</v>
      </c>
      <c r="D46" s="67">
        <v>1470233.2099999997</v>
      </c>
      <c r="E46" s="69">
        <v>191354.56999999998</v>
      </c>
      <c r="F46" s="69">
        <f t="shared" si="20"/>
        <v>13123.883593221493</v>
      </c>
      <c r="G46" s="69">
        <f t="shared" si="12"/>
        <v>1674711.6635932212</v>
      </c>
      <c r="H46" s="17">
        <f t="shared" si="21"/>
        <v>9.8141320714086101E-5</v>
      </c>
      <c r="I46" s="70">
        <v>123688.96000000001</v>
      </c>
      <c r="J46" s="69">
        <v>17940.05</v>
      </c>
      <c r="K46" s="69">
        <f t="shared" si="13"/>
        <v>141629.01</v>
      </c>
      <c r="L46" s="69">
        <v>230592.66999999998</v>
      </c>
      <c r="M46" s="69">
        <v>17906.460000000003</v>
      </c>
      <c r="N46" s="69">
        <v>765723.58</v>
      </c>
      <c r="O46" s="69">
        <f t="shared" si="14"/>
        <v>1137911.67</v>
      </c>
      <c r="P46" s="69">
        <f t="shared" si="15"/>
        <v>17940.05</v>
      </c>
      <c r="Q46" s="69">
        <f t="shared" si="16"/>
        <v>1155851.72</v>
      </c>
      <c r="R46" s="17">
        <f t="shared" si="22"/>
        <v>7.996079400586025E-4</v>
      </c>
      <c r="S46" s="70">
        <v>109910.75000000003</v>
      </c>
      <c r="T46" s="69">
        <f t="shared" si="17"/>
        <v>104964.76625000003</v>
      </c>
      <c r="U46" s="69">
        <v>49662.839999999989</v>
      </c>
      <c r="V46" s="69">
        <f t="shared" si="18"/>
        <v>35419.537487999987</v>
      </c>
      <c r="W46" s="69">
        <f t="shared" si="19"/>
        <v>140384.30373800002</v>
      </c>
      <c r="X46" s="17">
        <f t="shared" si="23"/>
        <v>2.726913665015389E-4</v>
      </c>
      <c r="Y46" s="67">
        <v>446500</v>
      </c>
      <c r="Z46" s="52">
        <f t="shared" si="24"/>
        <v>1.4925373134328358E-2</v>
      </c>
      <c r="AA46" s="67">
        <v>287168.96000000002</v>
      </c>
      <c r="AB46" s="52">
        <f t="shared" si="25"/>
        <v>1.6847308818880897E-4</v>
      </c>
      <c r="AC46" s="70">
        <f t="shared" si="26"/>
        <v>1742736.0237380001</v>
      </c>
      <c r="AD46" s="44">
        <f t="shared" si="27"/>
        <v>8.7563727351868152E-4</v>
      </c>
      <c r="AE46" s="17">
        <f t="shared" si="28"/>
        <v>1.1853466592133368</v>
      </c>
      <c r="AF46" s="70">
        <f t="shared" si="29"/>
        <v>2029904.983738</v>
      </c>
      <c r="AG46" s="44">
        <f t="shared" si="30"/>
        <v>5.4939689755990114E-4</v>
      </c>
      <c r="AH46" s="48">
        <f t="shared" si="31"/>
        <v>1.2120922233160332</v>
      </c>
    </row>
    <row r="47" spans="1:34" x14ac:dyDescent="0.2">
      <c r="A47" s="6" t="s">
        <v>3</v>
      </c>
      <c r="B47" s="67">
        <v>212478280.7596947</v>
      </c>
      <c r="C47" s="68">
        <v>76759212.757878453</v>
      </c>
      <c r="D47" s="67">
        <v>4924905.91</v>
      </c>
      <c r="E47" s="69">
        <v>1114015.1399999999</v>
      </c>
      <c r="F47" s="69">
        <f t="shared" si="20"/>
        <v>76403.741067936586</v>
      </c>
      <c r="G47" s="69">
        <f t="shared" si="12"/>
        <v>6115324.7910679365</v>
      </c>
      <c r="H47" s="17">
        <f t="shared" si="21"/>
        <v>3.583697806840958E-4</v>
      </c>
      <c r="I47" s="70">
        <v>376279.23000000004</v>
      </c>
      <c r="J47" s="69">
        <v>95009.599999999991</v>
      </c>
      <c r="K47" s="69">
        <f t="shared" si="13"/>
        <v>471288.83</v>
      </c>
      <c r="L47" s="69">
        <v>628968.06000000006</v>
      </c>
      <c r="M47" s="69">
        <v>18425.829999999998</v>
      </c>
      <c r="N47" s="69">
        <v>685092.89</v>
      </c>
      <c r="O47" s="69">
        <f t="shared" si="14"/>
        <v>1708766.01</v>
      </c>
      <c r="P47" s="69">
        <f t="shared" si="15"/>
        <v>95009.599999999991</v>
      </c>
      <c r="Q47" s="69">
        <f t="shared" si="16"/>
        <v>1803775.61</v>
      </c>
      <c r="R47" s="17">
        <f t="shared" si="22"/>
        <v>1.2478359246980654E-3</v>
      </c>
      <c r="S47" s="70">
        <v>294721.83</v>
      </c>
      <c r="T47" s="69">
        <f t="shared" si="17"/>
        <v>281459.34765000001</v>
      </c>
      <c r="U47" s="69">
        <v>167794.46</v>
      </c>
      <c r="V47" s="69">
        <f t="shared" si="18"/>
        <v>119671.00887199999</v>
      </c>
      <c r="W47" s="69">
        <f t="shared" si="19"/>
        <v>401130.35652199999</v>
      </c>
      <c r="X47" s="17">
        <f t="shared" si="23"/>
        <v>7.7918102061736957E-4</v>
      </c>
      <c r="Y47" s="67">
        <v>446500</v>
      </c>
      <c r="Z47" s="52">
        <f t="shared" si="24"/>
        <v>1.4925373134328358E-2</v>
      </c>
      <c r="AA47" s="67">
        <v>1460979.8699999999</v>
      </c>
      <c r="AB47" s="52">
        <f t="shared" si="25"/>
        <v>8.5711140396435819E-4</v>
      </c>
      <c r="AC47" s="70">
        <f t="shared" si="26"/>
        <v>2651405.9665220003</v>
      </c>
      <c r="AD47" s="44">
        <f t="shared" si="27"/>
        <v>1.3321982560139725E-3</v>
      </c>
      <c r="AE47" s="17">
        <f t="shared" si="28"/>
        <v>0.53836682669172053</v>
      </c>
      <c r="AF47" s="70">
        <f t="shared" si="29"/>
        <v>4112385.8365219999</v>
      </c>
      <c r="AG47" s="44">
        <f t="shared" si="30"/>
        <v>1.1130235347242626E-3</v>
      </c>
      <c r="AH47" s="48">
        <f t="shared" si="31"/>
        <v>0.67247218700935796</v>
      </c>
    </row>
    <row r="48" spans="1:34" x14ac:dyDescent="0.2">
      <c r="A48" s="6" t="s">
        <v>19</v>
      </c>
      <c r="B48" s="67">
        <v>8426663824.3294401</v>
      </c>
      <c r="C48" s="68">
        <v>3710691565.2863541</v>
      </c>
      <c r="D48" s="67">
        <v>224840205.38000003</v>
      </c>
      <c r="E48" s="69">
        <v>17968206.73</v>
      </c>
      <c r="F48" s="69">
        <f t="shared" si="20"/>
        <v>1232333.5340434203</v>
      </c>
      <c r="G48" s="69">
        <f t="shared" si="12"/>
        <v>244040745.64404345</v>
      </c>
      <c r="H48" s="17">
        <f t="shared" si="21"/>
        <v>1.4301256512520609E-2</v>
      </c>
      <c r="I48" s="70">
        <v>16169227.52</v>
      </c>
      <c r="J48" s="69">
        <v>4434814.7200000007</v>
      </c>
      <c r="K48" s="69">
        <f t="shared" si="13"/>
        <v>20604042.240000002</v>
      </c>
      <c r="L48" s="69">
        <v>0</v>
      </c>
      <c r="M48" s="69">
        <v>0</v>
      </c>
      <c r="N48" s="69">
        <v>0</v>
      </c>
      <c r="O48" s="69">
        <f t="shared" si="14"/>
        <v>16169227.52</v>
      </c>
      <c r="P48" s="69">
        <f t="shared" si="15"/>
        <v>4434814.7200000007</v>
      </c>
      <c r="Q48" s="69">
        <f t="shared" si="16"/>
        <v>20604042.240000002</v>
      </c>
      <c r="R48" s="17">
        <f t="shared" si="22"/>
        <v>1.4253693174767119E-2</v>
      </c>
      <c r="S48" s="70">
        <v>5940879.8499999987</v>
      </c>
      <c r="T48" s="69">
        <f t="shared" si="17"/>
        <v>5673540.2567499988</v>
      </c>
      <c r="U48" s="69">
        <v>2135338.4500000007</v>
      </c>
      <c r="V48" s="69">
        <f t="shared" si="18"/>
        <v>1522923.3825400004</v>
      </c>
      <c r="W48" s="69">
        <f t="shared" si="19"/>
        <v>7196463.6392899994</v>
      </c>
      <c r="X48" s="17">
        <f t="shared" si="23"/>
        <v>1.3978866949677584E-2</v>
      </c>
      <c r="Y48" s="67">
        <v>446500</v>
      </c>
      <c r="Z48" s="52">
        <f t="shared" si="24"/>
        <v>1.4925373134328358E-2</v>
      </c>
      <c r="AA48" s="67">
        <v>20225767.850000001</v>
      </c>
      <c r="AB48" s="52">
        <f t="shared" si="25"/>
        <v>1.1865828293835892E-2</v>
      </c>
      <c r="AC48" s="70">
        <f t="shared" si="26"/>
        <v>28247005.87929</v>
      </c>
      <c r="AD48" s="44">
        <f t="shared" si="27"/>
        <v>1.4192700946271453E-2</v>
      </c>
      <c r="AE48" s="17">
        <f t="shared" si="28"/>
        <v>0.12563147161136079</v>
      </c>
      <c r="AF48" s="70">
        <f t="shared" si="29"/>
        <v>48472773.729290001</v>
      </c>
      <c r="AG48" s="44">
        <f t="shared" si="30"/>
        <v>1.3119230563174105E-2</v>
      </c>
      <c r="AH48" s="48">
        <f t="shared" si="31"/>
        <v>0.1986257401458367</v>
      </c>
    </row>
    <row r="49" spans="1:34" x14ac:dyDescent="0.2">
      <c r="A49" s="6" t="s">
        <v>20</v>
      </c>
      <c r="B49" s="67">
        <v>7572481382.1348372</v>
      </c>
      <c r="C49" s="68">
        <v>3355451392.7213678</v>
      </c>
      <c r="D49" s="67">
        <v>202827443.68000004</v>
      </c>
      <c r="E49" s="69">
        <v>10146743.930000002</v>
      </c>
      <c r="F49" s="69">
        <f t="shared" si="20"/>
        <v>695905.4397684196</v>
      </c>
      <c r="G49" s="69">
        <f t="shared" si="12"/>
        <v>213670093.04976848</v>
      </c>
      <c r="H49" s="17">
        <f t="shared" si="21"/>
        <v>1.2521477926542596E-2</v>
      </c>
      <c r="I49" s="70">
        <v>15717542.85</v>
      </c>
      <c r="J49" s="69">
        <v>3169538.4</v>
      </c>
      <c r="K49" s="69">
        <f t="shared" si="13"/>
        <v>18887081.25</v>
      </c>
      <c r="L49" s="69">
        <v>0</v>
      </c>
      <c r="M49" s="69">
        <v>0</v>
      </c>
      <c r="N49" s="69">
        <v>0</v>
      </c>
      <c r="O49" s="69">
        <f t="shared" si="14"/>
        <v>15717542.85</v>
      </c>
      <c r="P49" s="69">
        <f t="shared" si="15"/>
        <v>3169538.4</v>
      </c>
      <c r="Q49" s="69">
        <f t="shared" si="16"/>
        <v>18887081.25</v>
      </c>
      <c r="R49" s="17">
        <f t="shared" si="22"/>
        <v>1.3065914832078942E-2</v>
      </c>
      <c r="S49" s="70">
        <v>6189343.790000001</v>
      </c>
      <c r="T49" s="69">
        <f t="shared" si="17"/>
        <v>5910823.3194500003</v>
      </c>
      <c r="U49" s="69">
        <v>1873881.3399999999</v>
      </c>
      <c r="V49" s="69">
        <f t="shared" si="18"/>
        <v>1336452.1716879997</v>
      </c>
      <c r="W49" s="69">
        <f t="shared" si="19"/>
        <v>7247275.491138</v>
      </c>
      <c r="X49" s="17">
        <f t="shared" si="23"/>
        <v>1.4077567110208097E-2</v>
      </c>
      <c r="Y49" s="67">
        <v>446500</v>
      </c>
      <c r="Z49" s="52">
        <f t="shared" si="24"/>
        <v>1.4925373134328358E-2</v>
      </c>
      <c r="AA49" s="67">
        <v>12393480.879999999</v>
      </c>
      <c r="AB49" s="52">
        <f t="shared" si="25"/>
        <v>7.2708693769081359E-3</v>
      </c>
      <c r="AC49" s="70">
        <f t="shared" si="26"/>
        <v>26580856.741138</v>
      </c>
      <c r="AD49" s="44">
        <f t="shared" si="27"/>
        <v>1.3355544734008375E-2</v>
      </c>
      <c r="AE49" s="17">
        <f t="shared" si="28"/>
        <v>0.13105157891293301</v>
      </c>
      <c r="AF49" s="70">
        <f t="shared" si="29"/>
        <v>38974337.621137999</v>
      </c>
      <c r="AG49" s="44">
        <f t="shared" si="30"/>
        <v>1.0548464260664652E-2</v>
      </c>
      <c r="AH49" s="48">
        <f t="shared" si="31"/>
        <v>0.18240427129902553</v>
      </c>
    </row>
    <row r="50" spans="1:34" x14ac:dyDescent="0.2">
      <c r="A50" s="6" t="s">
        <v>30</v>
      </c>
      <c r="B50" s="67">
        <v>5141811366.7273054</v>
      </c>
      <c r="C50" s="68">
        <v>2259324276.3521314</v>
      </c>
      <c r="D50" s="67">
        <v>137391221.27999997</v>
      </c>
      <c r="E50" s="69">
        <v>10138607.27</v>
      </c>
      <c r="F50" s="69">
        <f t="shared" si="20"/>
        <v>695347.39415352966</v>
      </c>
      <c r="G50" s="69">
        <f t="shared" si="12"/>
        <v>148225175.94415352</v>
      </c>
      <c r="H50" s="17">
        <f t="shared" si="21"/>
        <v>8.6862800603091789E-3</v>
      </c>
      <c r="I50" s="70">
        <v>11059546.590000002</v>
      </c>
      <c r="J50" s="69">
        <v>1597083.42</v>
      </c>
      <c r="K50" s="69">
        <f t="shared" si="13"/>
        <v>12656630.010000002</v>
      </c>
      <c r="L50" s="69">
        <v>0</v>
      </c>
      <c r="M50" s="69">
        <v>0</v>
      </c>
      <c r="N50" s="69">
        <v>0</v>
      </c>
      <c r="O50" s="69">
        <f t="shared" si="14"/>
        <v>11059546.590000002</v>
      </c>
      <c r="P50" s="69">
        <f t="shared" si="15"/>
        <v>1597083.42</v>
      </c>
      <c r="Q50" s="69">
        <f t="shared" si="16"/>
        <v>12656630.010000002</v>
      </c>
      <c r="R50" s="17">
        <f t="shared" si="22"/>
        <v>8.755744076221119E-3</v>
      </c>
      <c r="S50" s="70">
        <v>3109180.5599999996</v>
      </c>
      <c r="T50" s="69">
        <f t="shared" si="17"/>
        <v>2969267.4347999995</v>
      </c>
      <c r="U50" s="69">
        <v>685550.24</v>
      </c>
      <c r="V50" s="69">
        <f t="shared" si="18"/>
        <v>488934.43116799998</v>
      </c>
      <c r="W50" s="69">
        <f t="shared" si="19"/>
        <v>3458201.8659679992</v>
      </c>
      <c r="X50" s="17">
        <f t="shared" si="23"/>
        <v>6.7174304203477904E-3</v>
      </c>
      <c r="Y50" s="67">
        <v>446500</v>
      </c>
      <c r="Z50" s="52">
        <f t="shared" si="24"/>
        <v>1.4925373134328358E-2</v>
      </c>
      <c r="AA50" s="67">
        <v>11198227.169999998</v>
      </c>
      <c r="AB50" s="52">
        <f t="shared" si="25"/>
        <v>6.5696512379671054E-3</v>
      </c>
      <c r="AC50" s="70">
        <f t="shared" si="26"/>
        <v>16561331.875968002</v>
      </c>
      <c r="AD50" s="44">
        <f t="shared" si="27"/>
        <v>8.3212370044465286E-3</v>
      </c>
      <c r="AE50" s="17">
        <f t="shared" si="28"/>
        <v>0.12054141248381808</v>
      </c>
      <c r="AF50" s="70">
        <f t="shared" si="29"/>
        <v>27759559.045968</v>
      </c>
      <c r="AG50" s="44">
        <f t="shared" si="30"/>
        <v>7.513167236725282E-3</v>
      </c>
      <c r="AH50" s="48">
        <f t="shared" si="31"/>
        <v>0.18727964982431128</v>
      </c>
    </row>
    <row r="51" spans="1:34" x14ac:dyDescent="0.2">
      <c r="A51" s="6" t="s">
        <v>65</v>
      </c>
      <c r="B51" s="67">
        <v>114778812875.02264</v>
      </c>
      <c r="C51" s="68">
        <v>34607485956.164177</v>
      </c>
      <c r="D51" s="67">
        <v>2083018819.0500002</v>
      </c>
      <c r="E51" s="69">
        <v>310167304.68999994</v>
      </c>
      <c r="F51" s="69">
        <f t="shared" si="20"/>
        <v>21272549.702757675</v>
      </c>
      <c r="G51" s="69">
        <f t="shared" si="12"/>
        <v>2414458673.4427581</v>
      </c>
      <c r="H51" s="17">
        <f t="shared" si="21"/>
        <v>0.14149191659228125</v>
      </c>
      <c r="I51" s="70">
        <v>109688465.14999998</v>
      </c>
      <c r="J51" s="69">
        <v>75596564.239999995</v>
      </c>
      <c r="K51" s="69">
        <f t="shared" si="13"/>
        <v>185285029.38999999</v>
      </c>
      <c r="L51" s="69">
        <v>0</v>
      </c>
      <c r="M51" s="69">
        <v>0</v>
      </c>
      <c r="N51" s="69">
        <v>0</v>
      </c>
      <c r="O51" s="69">
        <f t="shared" si="14"/>
        <v>109688465.14999998</v>
      </c>
      <c r="P51" s="69">
        <f t="shared" si="15"/>
        <v>75596564.239999995</v>
      </c>
      <c r="Q51" s="69">
        <f t="shared" si="16"/>
        <v>185285029.38999999</v>
      </c>
      <c r="R51" s="17">
        <f t="shared" si="22"/>
        <v>0.12817853545629149</v>
      </c>
      <c r="S51" s="70">
        <v>40067891.5</v>
      </c>
      <c r="T51" s="69">
        <f t="shared" si="17"/>
        <v>38264836.3825</v>
      </c>
      <c r="U51" s="69">
        <v>84200516.35999997</v>
      </c>
      <c r="V51" s="69">
        <f t="shared" si="18"/>
        <v>60051808.267951973</v>
      </c>
      <c r="W51" s="69">
        <f t="shared" si="19"/>
        <v>98316644.650451973</v>
      </c>
      <c r="X51" s="17">
        <f t="shared" si="23"/>
        <v>0.1909764800316551</v>
      </c>
      <c r="Y51" s="67">
        <v>446500</v>
      </c>
      <c r="Z51" s="52">
        <f t="shared" si="24"/>
        <v>1.4925373134328358E-2</v>
      </c>
      <c r="AA51" s="67">
        <v>346956663.06</v>
      </c>
      <c r="AB51" s="52">
        <f t="shared" si="25"/>
        <v>0.20354867215942229</v>
      </c>
      <c r="AC51" s="70">
        <f t="shared" si="26"/>
        <v>284048174.04045194</v>
      </c>
      <c r="AD51" s="44">
        <f t="shared" si="27"/>
        <v>0.14271993306895334</v>
      </c>
      <c r="AE51" s="17">
        <f t="shared" si="28"/>
        <v>0.13636370993997907</v>
      </c>
      <c r="AF51" s="70">
        <f t="shared" si="29"/>
        <v>631004837.10045195</v>
      </c>
      <c r="AG51" s="44">
        <f t="shared" si="30"/>
        <v>0.17078242707197772</v>
      </c>
      <c r="AH51" s="48">
        <f t="shared" si="31"/>
        <v>0.26134422760722054</v>
      </c>
    </row>
    <row r="52" spans="1:34" x14ac:dyDescent="0.2">
      <c r="A52" s="6" t="s">
        <v>34</v>
      </c>
      <c r="B52" s="67">
        <v>3351709557.6226511</v>
      </c>
      <c r="C52" s="68">
        <v>2299149929.2147117</v>
      </c>
      <c r="D52" s="67">
        <v>141091136.13999996</v>
      </c>
      <c r="E52" s="69">
        <v>33272239.390000001</v>
      </c>
      <c r="F52" s="69">
        <f t="shared" si="20"/>
        <v>2281947.0506513589</v>
      </c>
      <c r="G52" s="69">
        <f t="shared" si="12"/>
        <v>176645322.58065134</v>
      </c>
      <c r="H52" s="17">
        <f t="shared" si="21"/>
        <v>1.0351755250115564E-2</v>
      </c>
      <c r="I52" s="70">
        <v>7554958.8100000005</v>
      </c>
      <c r="J52" s="69">
        <v>5024249.7300000004</v>
      </c>
      <c r="K52" s="69">
        <f t="shared" si="13"/>
        <v>12579208.540000001</v>
      </c>
      <c r="L52" s="69">
        <v>0</v>
      </c>
      <c r="M52" s="69">
        <v>0</v>
      </c>
      <c r="N52" s="69">
        <v>0</v>
      </c>
      <c r="O52" s="69">
        <f t="shared" si="14"/>
        <v>7554958.8100000005</v>
      </c>
      <c r="P52" s="69">
        <f t="shared" si="15"/>
        <v>5024249.7300000004</v>
      </c>
      <c r="Q52" s="69">
        <f t="shared" si="16"/>
        <v>12579208.540000001</v>
      </c>
      <c r="R52" s="17">
        <f t="shared" si="22"/>
        <v>8.7021845918410553E-3</v>
      </c>
      <c r="S52" s="70">
        <v>1750212.5199999996</v>
      </c>
      <c r="T52" s="69">
        <f t="shared" si="17"/>
        <v>1671452.9565999995</v>
      </c>
      <c r="U52" s="69">
        <v>1611038.2300000002</v>
      </c>
      <c r="V52" s="69">
        <f t="shared" si="18"/>
        <v>1148992.465636</v>
      </c>
      <c r="W52" s="69">
        <f t="shared" si="19"/>
        <v>2820445.4222359993</v>
      </c>
      <c r="X52" s="17">
        <f t="shared" si="23"/>
        <v>5.4786118950159897E-3</v>
      </c>
      <c r="Y52" s="67">
        <v>446500</v>
      </c>
      <c r="Z52" s="52">
        <f t="shared" si="24"/>
        <v>1.4925373134328358E-2</v>
      </c>
      <c r="AA52" s="67">
        <v>34974805.909999996</v>
      </c>
      <c r="AB52" s="52">
        <f t="shared" si="25"/>
        <v>2.0518629730949704E-2</v>
      </c>
      <c r="AC52" s="70">
        <f t="shared" si="26"/>
        <v>15846153.962236</v>
      </c>
      <c r="AD52" s="44">
        <f t="shared" si="27"/>
        <v>7.9618960429176273E-3</v>
      </c>
      <c r="AE52" s="17">
        <f t="shared" si="28"/>
        <v>0.11231147750141014</v>
      </c>
      <c r="AF52" s="70">
        <f t="shared" si="29"/>
        <v>50820959.872235999</v>
      </c>
      <c r="AG52" s="44">
        <f t="shared" si="30"/>
        <v>1.3754770744691386E-2</v>
      </c>
      <c r="AH52" s="48">
        <f t="shared" si="31"/>
        <v>0.28770056930906029</v>
      </c>
    </row>
    <row r="53" spans="1:34" x14ac:dyDescent="0.2">
      <c r="A53" s="6" t="s">
        <v>38</v>
      </c>
      <c r="B53" s="67">
        <v>1354516075.3652222</v>
      </c>
      <c r="C53" s="68">
        <v>664818982.33705688</v>
      </c>
      <c r="D53" s="67">
        <v>41193888.230000004</v>
      </c>
      <c r="E53" s="69">
        <v>6485103.4399999995</v>
      </c>
      <c r="F53" s="69">
        <f t="shared" si="20"/>
        <v>444775.07193353301</v>
      </c>
      <c r="G53" s="69">
        <f t="shared" si="12"/>
        <v>48123766.741933532</v>
      </c>
      <c r="H53" s="17">
        <f t="shared" si="21"/>
        <v>2.820145179891184E-3</v>
      </c>
      <c r="I53" s="70">
        <v>3093506.7399999993</v>
      </c>
      <c r="J53" s="69">
        <v>750367.70000000019</v>
      </c>
      <c r="K53" s="69">
        <f t="shared" si="13"/>
        <v>3843874.4399999995</v>
      </c>
      <c r="L53" s="69">
        <v>0</v>
      </c>
      <c r="M53" s="69">
        <v>0</v>
      </c>
      <c r="N53" s="69">
        <v>0</v>
      </c>
      <c r="O53" s="69">
        <f t="shared" si="14"/>
        <v>3093506.7399999993</v>
      </c>
      <c r="P53" s="69">
        <f t="shared" si="15"/>
        <v>750367.70000000019</v>
      </c>
      <c r="Q53" s="69">
        <f t="shared" si="16"/>
        <v>3843874.4399999995</v>
      </c>
      <c r="R53" s="17">
        <f t="shared" si="22"/>
        <v>2.6591581511963436E-3</v>
      </c>
      <c r="S53" s="70">
        <v>1309498.0899999999</v>
      </c>
      <c r="T53" s="69">
        <f t="shared" si="17"/>
        <v>1250570.6759499998</v>
      </c>
      <c r="U53" s="69">
        <v>419525.61999999994</v>
      </c>
      <c r="V53" s="69">
        <f t="shared" si="18"/>
        <v>299205.67218399991</v>
      </c>
      <c r="W53" s="69">
        <f t="shared" si="19"/>
        <v>1549776.3481339999</v>
      </c>
      <c r="X53" s="17">
        <f t="shared" si="23"/>
        <v>3.0103837743366635E-3</v>
      </c>
      <c r="Y53" s="67">
        <v>446500</v>
      </c>
      <c r="Z53" s="52">
        <f t="shared" si="24"/>
        <v>1.4925373134328358E-2</v>
      </c>
      <c r="AA53" s="67">
        <v>7501430.4300000016</v>
      </c>
      <c r="AB53" s="52">
        <f t="shared" si="25"/>
        <v>4.4008556857106189E-3</v>
      </c>
      <c r="AC53" s="70">
        <f t="shared" si="26"/>
        <v>5840150.7881339993</v>
      </c>
      <c r="AD53" s="44">
        <f t="shared" si="27"/>
        <v>2.9343822836065056E-3</v>
      </c>
      <c r="AE53" s="17">
        <f t="shared" si="28"/>
        <v>0.14177226377676169</v>
      </c>
      <c r="AF53" s="70">
        <f t="shared" si="29"/>
        <v>13341581.218134001</v>
      </c>
      <c r="AG53" s="44">
        <f t="shared" si="30"/>
        <v>3.6109194216020148E-3</v>
      </c>
      <c r="AH53" s="48">
        <f t="shared" si="31"/>
        <v>0.27723476613289638</v>
      </c>
    </row>
    <row r="54" spans="1:34" x14ac:dyDescent="0.2">
      <c r="A54" s="6" t="s">
        <v>24</v>
      </c>
      <c r="B54" s="67">
        <v>6798888699.1255608</v>
      </c>
      <c r="C54" s="68">
        <v>2919619884.0468988</v>
      </c>
      <c r="D54" s="67">
        <v>179883029.56999999</v>
      </c>
      <c r="E54" s="69">
        <v>854648.83</v>
      </c>
      <c r="F54" s="69">
        <f t="shared" si="20"/>
        <v>58615.33256301612</v>
      </c>
      <c r="G54" s="69">
        <f t="shared" si="12"/>
        <v>180796293.73256302</v>
      </c>
      <c r="H54" s="17">
        <f t="shared" si="21"/>
        <v>1.0595010133896941E-2</v>
      </c>
      <c r="I54" s="70">
        <v>11217690.749999998</v>
      </c>
      <c r="J54" s="69">
        <v>5315348.87</v>
      </c>
      <c r="K54" s="69">
        <f t="shared" si="13"/>
        <v>16533039.619999997</v>
      </c>
      <c r="L54" s="69">
        <v>0</v>
      </c>
      <c r="M54" s="69">
        <v>0</v>
      </c>
      <c r="N54" s="69">
        <v>0</v>
      </c>
      <c r="O54" s="69">
        <f t="shared" si="14"/>
        <v>11217690.749999998</v>
      </c>
      <c r="P54" s="69">
        <f t="shared" si="15"/>
        <v>5315348.87</v>
      </c>
      <c r="Q54" s="69">
        <f t="shared" si="16"/>
        <v>16533039.619999997</v>
      </c>
      <c r="R54" s="17">
        <f t="shared" si="22"/>
        <v>1.1437409768664322E-2</v>
      </c>
      <c r="S54" s="70">
        <v>3587495.5500000007</v>
      </c>
      <c r="T54" s="69">
        <f t="shared" si="17"/>
        <v>3426058.2502500005</v>
      </c>
      <c r="U54" s="69">
        <v>2286319.1300000004</v>
      </c>
      <c r="V54" s="69">
        <f t="shared" si="18"/>
        <v>1630602.803516</v>
      </c>
      <c r="W54" s="69">
        <f t="shared" si="19"/>
        <v>5056661.053766001</v>
      </c>
      <c r="X54" s="17">
        <f t="shared" si="23"/>
        <v>9.8223788270519578E-3</v>
      </c>
      <c r="Y54" s="67">
        <v>446500</v>
      </c>
      <c r="Z54" s="52">
        <f t="shared" si="24"/>
        <v>1.4925373134328358E-2</v>
      </c>
      <c r="AA54" s="67">
        <v>0</v>
      </c>
      <c r="AB54" s="52">
        <f t="shared" si="25"/>
        <v>0</v>
      </c>
      <c r="AC54" s="70">
        <f t="shared" si="26"/>
        <v>22036200.673765998</v>
      </c>
      <c r="AD54" s="44">
        <f t="shared" si="27"/>
        <v>1.1072083444570993E-2</v>
      </c>
      <c r="AE54" s="17">
        <f t="shared" si="28"/>
        <v>0.12250294386547894</v>
      </c>
      <c r="AF54" s="70">
        <f t="shared" si="29"/>
        <v>22036200.673765998</v>
      </c>
      <c r="AG54" s="44">
        <f t="shared" si="30"/>
        <v>5.9641315141167441E-3</v>
      </c>
      <c r="AH54" s="48">
        <f t="shared" si="31"/>
        <v>0.121884139430216</v>
      </c>
    </row>
    <row r="55" spans="1:34" x14ac:dyDescent="0.2">
      <c r="A55" s="6" t="s">
        <v>4</v>
      </c>
      <c r="B55" s="67">
        <v>921927292.04700136</v>
      </c>
      <c r="C55" s="68">
        <v>349757894.39160335</v>
      </c>
      <c r="D55" s="67">
        <v>21034481.600000001</v>
      </c>
      <c r="E55" s="69">
        <v>3326113.1700000004</v>
      </c>
      <c r="F55" s="69">
        <f t="shared" si="20"/>
        <v>228118.52395770297</v>
      </c>
      <c r="G55" s="69">
        <f t="shared" si="12"/>
        <v>24588713.293957707</v>
      </c>
      <c r="H55" s="17">
        <f t="shared" si="21"/>
        <v>1.4409458355066202E-3</v>
      </c>
      <c r="I55" s="70">
        <v>1667732.3799999997</v>
      </c>
      <c r="J55" s="69">
        <v>258680.07</v>
      </c>
      <c r="K55" s="69">
        <f t="shared" si="13"/>
        <v>1926412.4499999997</v>
      </c>
      <c r="L55" s="69">
        <v>0</v>
      </c>
      <c r="M55" s="69">
        <v>0</v>
      </c>
      <c r="N55" s="69">
        <v>320169.44</v>
      </c>
      <c r="O55" s="69">
        <f t="shared" si="14"/>
        <v>1987901.8199999996</v>
      </c>
      <c r="P55" s="69">
        <f t="shared" si="15"/>
        <v>258680.07</v>
      </c>
      <c r="Q55" s="69">
        <f t="shared" si="16"/>
        <v>2246581.8899999997</v>
      </c>
      <c r="R55" s="17">
        <f t="shared" si="22"/>
        <v>1.5541653710009287E-3</v>
      </c>
      <c r="S55" s="70">
        <v>735161.89000000013</v>
      </c>
      <c r="T55" s="69">
        <f t="shared" si="17"/>
        <v>702079.60495000007</v>
      </c>
      <c r="U55" s="69">
        <v>269678.65999999997</v>
      </c>
      <c r="V55" s="69">
        <f t="shared" si="18"/>
        <v>192334.82031199997</v>
      </c>
      <c r="W55" s="69">
        <f t="shared" si="19"/>
        <v>894414.42526200006</v>
      </c>
      <c r="X55" s="17">
        <f t="shared" si="23"/>
        <v>1.737367250818678E-3</v>
      </c>
      <c r="Y55" s="67">
        <v>446500</v>
      </c>
      <c r="Z55" s="52">
        <f t="shared" si="24"/>
        <v>1.4925373134328358E-2</v>
      </c>
      <c r="AA55" s="67">
        <v>3815369.03</v>
      </c>
      <c r="AB55" s="52">
        <f t="shared" si="25"/>
        <v>2.2383582232008655E-3</v>
      </c>
      <c r="AC55" s="70">
        <f t="shared" si="26"/>
        <v>3587496.3152619996</v>
      </c>
      <c r="AD55" s="44">
        <f t="shared" si="27"/>
        <v>1.8025366145335375E-3</v>
      </c>
      <c r="AE55" s="17">
        <f t="shared" si="28"/>
        <v>0.17055311290685668</v>
      </c>
      <c r="AF55" s="70">
        <f t="shared" si="29"/>
        <v>7402865.3452619994</v>
      </c>
      <c r="AG55" s="44">
        <f t="shared" si="30"/>
        <v>2.003596861096032E-3</v>
      </c>
      <c r="AH55" s="48">
        <f t="shared" si="31"/>
        <v>0.30106761816939553</v>
      </c>
    </row>
    <row r="56" spans="1:34" x14ac:dyDescent="0.2">
      <c r="A56" s="6" t="s">
        <v>12</v>
      </c>
      <c r="B56" s="67">
        <v>61082630916.388519</v>
      </c>
      <c r="C56" s="68">
        <v>29760147577.04707</v>
      </c>
      <c r="D56" s="67">
        <v>1772383591.8199997</v>
      </c>
      <c r="E56" s="69">
        <v>141437819.00999999</v>
      </c>
      <c r="F56" s="69">
        <f t="shared" si="20"/>
        <v>9700387.4658774566</v>
      </c>
      <c r="G56" s="69">
        <f t="shared" si="12"/>
        <v>1923521798.2958772</v>
      </c>
      <c r="H56" s="17">
        <f t="shared" si="21"/>
        <v>0.11272207258774085</v>
      </c>
      <c r="I56" s="70">
        <v>113277320.16</v>
      </c>
      <c r="J56" s="69">
        <v>46057677.209999993</v>
      </c>
      <c r="K56" s="69">
        <f t="shared" si="13"/>
        <v>159334997.37</v>
      </c>
      <c r="L56" s="69">
        <v>0</v>
      </c>
      <c r="M56" s="69">
        <v>0</v>
      </c>
      <c r="N56" s="69">
        <v>0</v>
      </c>
      <c r="O56" s="69">
        <f t="shared" si="14"/>
        <v>113277320.16</v>
      </c>
      <c r="P56" s="69">
        <f t="shared" si="15"/>
        <v>46057677.209999993</v>
      </c>
      <c r="Q56" s="69">
        <f t="shared" si="16"/>
        <v>159334997.37</v>
      </c>
      <c r="R56" s="17">
        <f t="shared" si="22"/>
        <v>0.11022653409752987</v>
      </c>
      <c r="S56" s="70">
        <v>26222858.050000001</v>
      </c>
      <c r="T56" s="69">
        <f t="shared" si="17"/>
        <v>25042829.437750001</v>
      </c>
      <c r="U56" s="69">
        <v>13325681.889999997</v>
      </c>
      <c r="V56" s="69">
        <f t="shared" si="18"/>
        <v>9503876.3239479978</v>
      </c>
      <c r="W56" s="69">
        <f t="shared" si="19"/>
        <v>34546705.761698</v>
      </c>
      <c r="X56" s="17">
        <f t="shared" si="23"/>
        <v>6.7105710192969362E-2</v>
      </c>
      <c r="Y56" s="67">
        <v>446500</v>
      </c>
      <c r="Z56" s="52">
        <f t="shared" si="24"/>
        <v>1.4925373134328358E-2</v>
      </c>
      <c r="AA56" s="67">
        <v>150141127.81999999</v>
      </c>
      <c r="AB56" s="52">
        <f t="shared" si="25"/>
        <v>8.8083125237442439E-2</v>
      </c>
      <c r="AC56" s="70">
        <f t="shared" si="26"/>
        <v>194328203.13169801</v>
      </c>
      <c r="AD56" s="44">
        <f t="shared" si="27"/>
        <v>9.7640156420847737E-2</v>
      </c>
      <c r="AE56" s="17">
        <f t="shared" si="28"/>
        <v>0.10964229415605742</v>
      </c>
      <c r="AF56" s="70">
        <f t="shared" si="29"/>
        <v>344469330.95169801</v>
      </c>
      <c r="AG56" s="44">
        <f t="shared" si="30"/>
        <v>9.3231152810364384E-2</v>
      </c>
      <c r="AH56" s="48">
        <f t="shared" si="31"/>
        <v>0.17908262399567126</v>
      </c>
    </row>
    <row r="57" spans="1:34" x14ac:dyDescent="0.2">
      <c r="A57" s="6" t="s">
        <v>25</v>
      </c>
      <c r="B57" s="67">
        <v>10188650119.154541</v>
      </c>
      <c r="C57" s="68">
        <v>3489438495.6290255</v>
      </c>
      <c r="D57" s="67">
        <v>205489351.06</v>
      </c>
      <c r="E57" s="69">
        <v>32150340.789999999</v>
      </c>
      <c r="F57" s="69">
        <f t="shared" si="20"/>
        <v>2205002.6294661313</v>
      </c>
      <c r="G57" s="69">
        <f t="shared" si="12"/>
        <v>239844694.47946614</v>
      </c>
      <c r="H57" s="17">
        <f t="shared" si="21"/>
        <v>1.4055359853395458E-2</v>
      </c>
      <c r="I57" s="70">
        <v>13598276.85</v>
      </c>
      <c r="J57" s="69">
        <v>5300590.6500000004</v>
      </c>
      <c r="K57" s="69">
        <f t="shared" si="13"/>
        <v>18898867.5</v>
      </c>
      <c r="L57" s="69">
        <v>0</v>
      </c>
      <c r="M57" s="69">
        <v>0</v>
      </c>
      <c r="N57" s="69">
        <v>0</v>
      </c>
      <c r="O57" s="69">
        <f t="shared" si="14"/>
        <v>13598276.85</v>
      </c>
      <c r="P57" s="69">
        <f t="shared" si="15"/>
        <v>5300590.6500000004</v>
      </c>
      <c r="Q57" s="69">
        <f t="shared" si="16"/>
        <v>18898867.5</v>
      </c>
      <c r="R57" s="17">
        <f t="shared" si="22"/>
        <v>1.3074068455005172E-2</v>
      </c>
      <c r="S57" s="70">
        <v>4964702.8200000012</v>
      </c>
      <c r="T57" s="69">
        <f t="shared" si="17"/>
        <v>4741291.1931000007</v>
      </c>
      <c r="U57" s="69">
        <v>2200046.8299999996</v>
      </c>
      <c r="V57" s="69">
        <f t="shared" si="18"/>
        <v>1569073.3991559995</v>
      </c>
      <c r="W57" s="69">
        <f t="shared" si="19"/>
        <v>6310364.5922560003</v>
      </c>
      <c r="X57" s="17">
        <f t="shared" si="23"/>
        <v>1.225765201640149E-2</v>
      </c>
      <c r="Y57" s="67">
        <v>446500</v>
      </c>
      <c r="Z57" s="52">
        <f t="shared" si="24"/>
        <v>1.4925373134328358E-2</v>
      </c>
      <c r="AA57" s="67">
        <v>35769081.949999996</v>
      </c>
      <c r="AB57" s="52">
        <f t="shared" si="25"/>
        <v>2.0984606754835496E-2</v>
      </c>
      <c r="AC57" s="70">
        <f t="shared" si="26"/>
        <v>25655732.092256002</v>
      </c>
      <c r="AD57" s="44">
        <f t="shared" si="27"/>
        <v>1.2890716088603761E-2</v>
      </c>
      <c r="AE57" s="17">
        <f t="shared" si="28"/>
        <v>0.12485188142311515</v>
      </c>
      <c r="AF57" s="70">
        <f t="shared" si="29"/>
        <v>61424814.042255998</v>
      </c>
      <c r="AG57" s="44">
        <f t="shared" si="30"/>
        <v>1.6624720141267937E-2</v>
      </c>
      <c r="AH57" s="48">
        <f t="shared" si="31"/>
        <v>0.25610245069446291</v>
      </c>
    </row>
    <row r="58" spans="1:34" x14ac:dyDescent="0.2">
      <c r="A58" s="6" t="s">
        <v>5</v>
      </c>
      <c r="B58" s="67">
        <v>40389609706.849762</v>
      </c>
      <c r="C58" s="68">
        <v>19438268125.176144</v>
      </c>
      <c r="D58" s="67">
        <v>1172573291.7300003</v>
      </c>
      <c r="E58" s="69">
        <v>87929314.49000001</v>
      </c>
      <c r="F58" s="69">
        <f t="shared" si="20"/>
        <v>6030554.1059119953</v>
      </c>
      <c r="G58" s="69">
        <f t="shared" si="12"/>
        <v>1266533160.3259122</v>
      </c>
      <c r="H58" s="17">
        <f t="shared" si="21"/>
        <v>7.4221276285779805E-2</v>
      </c>
      <c r="I58" s="70">
        <v>63993184.82</v>
      </c>
      <c r="J58" s="69">
        <v>44588228.669999987</v>
      </c>
      <c r="K58" s="69">
        <f t="shared" si="13"/>
        <v>108581413.48999998</v>
      </c>
      <c r="L58" s="69">
        <v>0</v>
      </c>
      <c r="M58" s="69">
        <v>0</v>
      </c>
      <c r="N58" s="69">
        <v>0</v>
      </c>
      <c r="O58" s="69">
        <f t="shared" si="14"/>
        <v>63993184.82</v>
      </c>
      <c r="P58" s="69">
        <f t="shared" si="15"/>
        <v>44588228.669999987</v>
      </c>
      <c r="Q58" s="69">
        <f t="shared" si="16"/>
        <v>108581413.48999998</v>
      </c>
      <c r="R58" s="17">
        <f t="shared" si="22"/>
        <v>7.5115656158205341E-2</v>
      </c>
      <c r="S58" s="70">
        <v>21635258.260000002</v>
      </c>
      <c r="T58" s="69">
        <f t="shared" si="17"/>
        <v>20661671.638300002</v>
      </c>
      <c r="U58" s="69">
        <v>17918634.470000003</v>
      </c>
      <c r="V58" s="69">
        <f t="shared" si="18"/>
        <v>12779570.104004001</v>
      </c>
      <c r="W58" s="69">
        <f t="shared" si="19"/>
        <v>33441241.742304005</v>
      </c>
      <c r="X58" s="17">
        <f t="shared" si="23"/>
        <v>6.4958386838148793E-2</v>
      </c>
      <c r="Y58" s="67">
        <v>446500</v>
      </c>
      <c r="Z58" s="52">
        <f t="shared" si="24"/>
        <v>1.4925373134328358E-2</v>
      </c>
      <c r="AA58" s="67">
        <v>98551449.329999998</v>
      </c>
      <c r="AB58" s="52">
        <f t="shared" si="25"/>
        <v>5.78170670468982E-2</v>
      </c>
      <c r="AC58" s="70">
        <f t="shared" si="26"/>
        <v>142469155.23230398</v>
      </c>
      <c r="AD58" s="44">
        <f t="shared" si="27"/>
        <v>7.1583590944855197E-2</v>
      </c>
      <c r="AE58" s="17">
        <f t="shared" si="28"/>
        <v>0.12150127948258717</v>
      </c>
      <c r="AF58" s="70">
        <f t="shared" si="29"/>
        <v>241020604.56230396</v>
      </c>
      <c r="AG58" s="44">
        <f t="shared" si="30"/>
        <v>6.5232596331037174E-2</v>
      </c>
      <c r="AH58" s="48">
        <f t="shared" si="31"/>
        <v>0.19029948217090742</v>
      </c>
    </row>
    <row r="59" spans="1:34" x14ac:dyDescent="0.2">
      <c r="A59" s="6" t="s">
        <v>17</v>
      </c>
      <c r="B59" s="67">
        <v>8206376100.17416</v>
      </c>
      <c r="C59" s="68">
        <v>3977546406.1992135</v>
      </c>
      <c r="D59" s="67">
        <v>241452853.26999998</v>
      </c>
      <c r="E59" s="69">
        <v>34520242.859999992</v>
      </c>
      <c r="F59" s="69">
        <f t="shared" si="20"/>
        <v>2367540.2625836181</v>
      </c>
      <c r="G59" s="69">
        <f t="shared" si="12"/>
        <v>278340636.39258361</v>
      </c>
      <c r="H59" s="17">
        <f t="shared" si="21"/>
        <v>1.6311296002654737E-2</v>
      </c>
      <c r="I59" s="70">
        <v>20527726.509999998</v>
      </c>
      <c r="J59" s="69">
        <v>2021948.49</v>
      </c>
      <c r="K59" s="69">
        <f t="shared" si="13"/>
        <v>22549674.999999996</v>
      </c>
      <c r="L59" s="69">
        <v>0</v>
      </c>
      <c r="M59" s="69">
        <v>0</v>
      </c>
      <c r="N59" s="69">
        <v>0</v>
      </c>
      <c r="O59" s="69">
        <f t="shared" si="14"/>
        <v>20527726.509999998</v>
      </c>
      <c r="P59" s="69">
        <f t="shared" si="15"/>
        <v>2021948.49</v>
      </c>
      <c r="Q59" s="69">
        <f t="shared" si="16"/>
        <v>22549674.999999996</v>
      </c>
      <c r="R59" s="17">
        <f t="shared" si="22"/>
        <v>1.5599664614195465E-2</v>
      </c>
      <c r="S59" s="70">
        <v>8424566.9000000022</v>
      </c>
      <c r="T59" s="69">
        <f t="shared" si="17"/>
        <v>8045461.3895000014</v>
      </c>
      <c r="U59" s="69">
        <v>1545393.81</v>
      </c>
      <c r="V59" s="69">
        <f t="shared" si="18"/>
        <v>1102174.8652919999</v>
      </c>
      <c r="W59" s="69">
        <f t="shared" si="19"/>
        <v>9147636.2547920011</v>
      </c>
      <c r="X59" s="17">
        <f t="shared" si="23"/>
        <v>1.7768948266707326E-2</v>
      </c>
      <c r="Y59" s="67">
        <v>446500</v>
      </c>
      <c r="Z59" s="52">
        <f t="shared" si="24"/>
        <v>1.4925373134328358E-2</v>
      </c>
      <c r="AA59" s="67">
        <v>40538784.200000003</v>
      </c>
      <c r="AB59" s="52">
        <f t="shared" si="25"/>
        <v>2.3782842566249834E-2</v>
      </c>
      <c r="AC59" s="70">
        <f t="shared" si="26"/>
        <v>32143811.254791997</v>
      </c>
      <c r="AD59" s="44">
        <f t="shared" si="27"/>
        <v>1.6150649819743807E-2</v>
      </c>
      <c r="AE59" s="17">
        <f t="shared" si="28"/>
        <v>0.13312665731412088</v>
      </c>
      <c r="AF59" s="70">
        <f t="shared" si="29"/>
        <v>72682595.454791993</v>
      </c>
      <c r="AG59" s="44">
        <f t="shared" si="30"/>
        <v>1.9671655949103313E-2</v>
      </c>
      <c r="AH59" s="48">
        <f t="shared" si="31"/>
        <v>0.26112822186796086</v>
      </c>
    </row>
    <row r="60" spans="1:34" x14ac:dyDescent="0.2">
      <c r="A60" s="6" t="s">
        <v>11</v>
      </c>
      <c r="B60" s="67">
        <v>30380155192.513924</v>
      </c>
      <c r="C60" s="68">
        <v>11704608476.62151</v>
      </c>
      <c r="D60" s="67">
        <v>707523435.67000008</v>
      </c>
      <c r="E60" s="69">
        <v>103452391.20999999</v>
      </c>
      <c r="F60" s="69">
        <f t="shared" si="20"/>
        <v>7095190.5652446691</v>
      </c>
      <c r="G60" s="69">
        <f t="shared" si="12"/>
        <v>818071017.44524479</v>
      </c>
      <c r="H60" s="17">
        <f t="shared" si="21"/>
        <v>4.7940533188699216E-2</v>
      </c>
      <c r="I60" s="70">
        <v>33953813.340000004</v>
      </c>
      <c r="J60" s="69">
        <v>31507235.539999999</v>
      </c>
      <c r="K60" s="69">
        <f t="shared" si="13"/>
        <v>65461048.880000003</v>
      </c>
      <c r="L60" s="69">
        <v>0</v>
      </c>
      <c r="M60" s="69">
        <v>0</v>
      </c>
      <c r="N60" s="69">
        <v>0</v>
      </c>
      <c r="O60" s="69">
        <f t="shared" si="14"/>
        <v>33953813.340000004</v>
      </c>
      <c r="P60" s="69">
        <f t="shared" si="15"/>
        <v>31507235.539999999</v>
      </c>
      <c r="Q60" s="69">
        <f t="shared" si="16"/>
        <v>65461048.880000003</v>
      </c>
      <c r="R60" s="17">
        <f t="shared" si="22"/>
        <v>4.528537142204736E-2</v>
      </c>
      <c r="S60" s="70">
        <v>13202973.699999999</v>
      </c>
      <c r="T60" s="69">
        <f t="shared" si="17"/>
        <v>12608839.883499999</v>
      </c>
      <c r="U60" s="69">
        <v>18195200.109999999</v>
      </c>
      <c r="V60" s="69">
        <f t="shared" si="18"/>
        <v>12976816.718451999</v>
      </c>
      <c r="W60" s="69">
        <f t="shared" si="19"/>
        <v>25585656.601951998</v>
      </c>
      <c r="X60" s="17">
        <f t="shared" si="23"/>
        <v>4.9699200522065487E-2</v>
      </c>
      <c r="Y60" s="67">
        <v>446500</v>
      </c>
      <c r="Z60" s="52">
        <f t="shared" si="24"/>
        <v>1.4925373134328358E-2</v>
      </c>
      <c r="AA60" s="67">
        <v>117997005.65000001</v>
      </c>
      <c r="AB60" s="52">
        <f t="shared" si="25"/>
        <v>6.9225169526984529E-2</v>
      </c>
      <c r="AC60" s="70">
        <f t="shared" si="26"/>
        <v>91493205.481951997</v>
      </c>
      <c r="AD60" s="44">
        <f t="shared" si="27"/>
        <v>4.5970737910072182E-2</v>
      </c>
      <c r="AE60" s="17">
        <f t="shared" si="28"/>
        <v>0.12931473484734979</v>
      </c>
      <c r="AF60" s="70">
        <f t="shared" si="29"/>
        <v>209490211.13195199</v>
      </c>
      <c r="AG60" s="44">
        <f t="shared" si="30"/>
        <v>5.6698846984021285E-2</v>
      </c>
      <c r="AH60" s="48">
        <f t="shared" si="31"/>
        <v>0.25607827030246016</v>
      </c>
    </row>
    <row r="61" spans="1:34" x14ac:dyDescent="0.2">
      <c r="A61" s="6" t="s">
        <v>14</v>
      </c>
      <c r="B61" s="67">
        <v>28758291041.982231</v>
      </c>
      <c r="C61" s="68">
        <v>6067153588.2709494</v>
      </c>
      <c r="D61" s="67">
        <v>361414014.84000003</v>
      </c>
      <c r="E61" s="69">
        <v>50970256.390000001</v>
      </c>
      <c r="F61" s="69">
        <f t="shared" si="20"/>
        <v>3495749.8615215416</v>
      </c>
      <c r="G61" s="69">
        <f t="shared" si="12"/>
        <v>415880021.09152156</v>
      </c>
      <c r="H61" s="17">
        <f t="shared" si="21"/>
        <v>2.4371368167910287E-2</v>
      </c>
      <c r="I61" s="70">
        <v>23520726.979999997</v>
      </c>
      <c r="J61" s="69">
        <v>10174801.67</v>
      </c>
      <c r="K61" s="69">
        <f t="shared" si="13"/>
        <v>33695528.649999999</v>
      </c>
      <c r="L61" s="69">
        <v>0</v>
      </c>
      <c r="M61" s="69">
        <v>0</v>
      </c>
      <c r="N61" s="69">
        <v>0</v>
      </c>
      <c r="O61" s="69">
        <f t="shared" si="14"/>
        <v>23520726.979999997</v>
      </c>
      <c r="P61" s="69">
        <f t="shared" si="15"/>
        <v>10174801.67</v>
      </c>
      <c r="Q61" s="69">
        <f t="shared" si="16"/>
        <v>33695528.649999999</v>
      </c>
      <c r="R61" s="17">
        <f t="shared" si="22"/>
        <v>2.3310267041011214E-2</v>
      </c>
      <c r="S61" s="70">
        <v>9863118.6100000013</v>
      </c>
      <c r="T61" s="69">
        <f t="shared" si="17"/>
        <v>9419278.2725500017</v>
      </c>
      <c r="U61" s="69">
        <v>6026664.4100000011</v>
      </c>
      <c r="V61" s="69">
        <f t="shared" si="18"/>
        <v>4298217.0572120007</v>
      </c>
      <c r="W61" s="69">
        <f t="shared" si="19"/>
        <v>13717495.329762002</v>
      </c>
      <c r="X61" s="17">
        <f t="shared" si="23"/>
        <v>2.6645732085778334E-2</v>
      </c>
      <c r="Y61" s="67">
        <v>446500</v>
      </c>
      <c r="Z61" s="52">
        <f t="shared" si="24"/>
        <v>1.4925373134328358E-2</v>
      </c>
      <c r="AA61" s="67">
        <v>59260581.040000007</v>
      </c>
      <c r="AB61" s="52">
        <f t="shared" si="25"/>
        <v>3.4766337892758258E-2</v>
      </c>
      <c r="AC61" s="70">
        <f t="shared" si="26"/>
        <v>47859523.979762003</v>
      </c>
      <c r="AD61" s="44">
        <f t="shared" si="27"/>
        <v>2.4047005696050883E-2</v>
      </c>
      <c r="AE61" s="17">
        <f t="shared" si="28"/>
        <v>0.13242298863520741</v>
      </c>
      <c r="AF61" s="70">
        <f t="shared" si="29"/>
        <v>107120105.01976201</v>
      </c>
      <c r="AG61" s="44">
        <f t="shared" si="30"/>
        <v>2.899222073723624E-2</v>
      </c>
      <c r="AH61" s="48">
        <f t="shared" si="31"/>
        <v>0.25757453974012468</v>
      </c>
    </row>
    <row r="62" spans="1:34" x14ac:dyDescent="0.2">
      <c r="A62" s="6" t="s">
        <v>36</v>
      </c>
      <c r="B62" s="67">
        <v>1144008784.1389818</v>
      </c>
      <c r="C62" s="68">
        <v>497565504.62745303</v>
      </c>
      <c r="D62" s="67">
        <v>30200150.149999995</v>
      </c>
      <c r="E62" s="69">
        <v>4368858.21</v>
      </c>
      <c r="F62" s="69">
        <f t="shared" si="20"/>
        <v>299634.26838110026</v>
      </c>
      <c r="G62" s="69">
        <f t="shared" si="12"/>
        <v>34868642.628381096</v>
      </c>
      <c r="H62" s="17">
        <f t="shared" si="21"/>
        <v>2.0433694429013083E-3</v>
      </c>
      <c r="I62" s="70">
        <v>2281061.2799999998</v>
      </c>
      <c r="J62" s="69">
        <v>531176.69999999995</v>
      </c>
      <c r="K62" s="69">
        <f t="shared" si="13"/>
        <v>2812237.9799999995</v>
      </c>
      <c r="L62" s="69">
        <v>0</v>
      </c>
      <c r="M62" s="69">
        <v>0</v>
      </c>
      <c r="N62" s="69">
        <v>437815.21</v>
      </c>
      <c r="O62" s="69">
        <f t="shared" si="14"/>
        <v>2718876.4899999998</v>
      </c>
      <c r="P62" s="69">
        <f t="shared" si="15"/>
        <v>531176.69999999995</v>
      </c>
      <c r="Q62" s="69">
        <f t="shared" si="16"/>
        <v>3250053.1899999995</v>
      </c>
      <c r="R62" s="17">
        <f t="shared" si="22"/>
        <v>2.248357891734408E-3</v>
      </c>
      <c r="S62" s="70">
        <v>1273688.6400000001</v>
      </c>
      <c r="T62" s="69">
        <f t="shared" si="17"/>
        <v>1216372.6512</v>
      </c>
      <c r="U62" s="69">
        <v>553008.55999999982</v>
      </c>
      <c r="V62" s="69">
        <f t="shared" si="18"/>
        <v>394405.70499199984</v>
      </c>
      <c r="W62" s="69">
        <f t="shared" si="19"/>
        <v>1610778.3561919997</v>
      </c>
      <c r="X62" s="17">
        <f t="shared" si="23"/>
        <v>3.1288779399502166E-3</v>
      </c>
      <c r="Y62" s="67">
        <v>446500</v>
      </c>
      <c r="Z62" s="52">
        <f t="shared" si="24"/>
        <v>1.4925373134328358E-2</v>
      </c>
      <c r="AA62" s="67">
        <v>5389341.1100000003</v>
      </c>
      <c r="AB62" s="52">
        <f t="shared" si="25"/>
        <v>3.1617586389023509E-3</v>
      </c>
      <c r="AC62" s="70">
        <f t="shared" si="26"/>
        <v>5307331.5461919997</v>
      </c>
      <c r="AD62" s="44">
        <f t="shared" si="27"/>
        <v>2.6666673905088893E-3</v>
      </c>
      <c r="AE62" s="17">
        <f t="shared" si="28"/>
        <v>0.175738581425298</v>
      </c>
      <c r="AF62" s="70">
        <f t="shared" si="29"/>
        <v>10696672.656192001</v>
      </c>
      <c r="AG62" s="44">
        <f t="shared" si="30"/>
        <v>2.8950708622351067E-3</v>
      </c>
      <c r="AH62" s="48">
        <f t="shared" si="31"/>
        <v>0.30677054940720627</v>
      </c>
    </row>
    <row r="63" spans="1:34" x14ac:dyDescent="0.2">
      <c r="A63" s="73" t="s">
        <v>124</v>
      </c>
      <c r="B63" s="67">
        <v>4108521217.4274974</v>
      </c>
      <c r="C63" s="68">
        <v>2180542521.2912474</v>
      </c>
      <c r="D63" s="67">
        <v>133532707.33000001</v>
      </c>
      <c r="E63" s="69">
        <v>980298.27</v>
      </c>
      <c r="F63" s="69">
        <f t="shared" si="20"/>
        <v>67232.888047128523</v>
      </c>
      <c r="G63" s="69">
        <f t="shared" si="12"/>
        <v>134580238.48804715</v>
      </c>
      <c r="H63" s="17">
        <f t="shared" si="21"/>
        <v>7.8866605125894416E-3</v>
      </c>
      <c r="I63" s="70">
        <v>10965219.26</v>
      </c>
      <c r="J63" s="69">
        <v>1321442.3400000001</v>
      </c>
      <c r="K63" s="69">
        <f t="shared" si="13"/>
        <v>12286661.6</v>
      </c>
      <c r="L63" s="69">
        <v>0</v>
      </c>
      <c r="M63" s="69">
        <v>0</v>
      </c>
      <c r="N63" s="69">
        <v>0</v>
      </c>
      <c r="O63" s="69">
        <f t="shared" si="14"/>
        <v>10965219.26</v>
      </c>
      <c r="P63" s="69">
        <f t="shared" si="15"/>
        <v>1321442.3400000001</v>
      </c>
      <c r="Q63" s="69">
        <f t="shared" si="16"/>
        <v>12286661.6</v>
      </c>
      <c r="R63" s="17">
        <f t="shared" si="22"/>
        <v>8.4998032205836349E-3</v>
      </c>
      <c r="S63" s="70">
        <v>3699296.2999999993</v>
      </c>
      <c r="T63" s="69">
        <f t="shared" si="17"/>
        <v>3532827.9664999992</v>
      </c>
      <c r="U63" s="69">
        <v>712290.9</v>
      </c>
      <c r="V63" s="69">
        <f t="shared" si="18"/>
        <v>508005.86987999995</v>
      </c>
      <c r="W63" s="69">
        <f t="shared" si="19"/>
        <v>4040833.8363799993</v>
      </c>
      <c r="X63" s="17">
        <f t="shared" si="23"/>
        <v>7.8491716759489065E-3</v>
      </c>
      <c r="Y63" s="67">
        <v>446500</v>
      </c>
      <c r="Z63" s="52">
        <f t="shared" si="24"/>
        <v>1.4925373134328358E-2</v>
      </c>
      <c r="AA63" s="67">
        <v>0</v>
      </c>
      <c r="AB63" s="52">
        <f t="shared" si="25"/>
        <v>0</v>
      </c>
      <c r="AC63" s="70">
        <f t="shared" si="26"/>
        <v>16773995.436379999</v>
      </c>
      <c r="AD63" s="44">
        <f t="shared" si="27"/>
        <v>8.4280897564866925E-3</v>
      </c>
      <c r="AE63" s="17">
        <f t="shared" si="28"/>
        <v>0.12561712985363463</v>
      </c>
      <c r="AF63" s="70">
        <f t="shared" si="29"/>
        <v>16773995.436379999</v>
      </c>
      <c r="AG63" s="44">
        <f t="shared" si="30"/>
        <v>4.5399075948180274E-3</v>
      </c>
      <c r="AH63" s="48">
        <f t="shared" si="31"/>
        <v>0.12463936477471611</v>
      </c>
    </row>
    <row r="64" spans="1:34" x14ac:dyDescent="0.2">
      <c r="A64" s="73" t="s">
        <v>125</v>
      </c>
      <c r="B64" s="67">
        <v>7001794493.8602762</v>
      </c>
      <c r="C64" s="68">
        <v>2193704380.2358322</v>
      </c>
      <c r="D64" s="67">
        <v>133175917.44000003</v>
      </c>
      <c r="E64" s="69">
        <v>10140917.08</v>
      </c>
      <c r="F64" s="69">
        <f t="shared" si="20"/>
        <v>695505.8104252835</v>
      </c>
      <c r="G64" s="69">
        <f t="shared" si="12"/>
        <v>144012340.33042532</v>
      </c>
      <c r="H64" s="17">
        <f t="shared" si="21"/>
        <v>8.4393998002197934E-3</v>
      </c>
      <c r="I64" s="70">
        <v>6291709.7100000009</v>
      </c>
      <c r="J64" s="69">
        <v>6102785.8399999999</v>
      </c>
      <c r="K64" s="69">
        <f t="shared" si="13"/>
        <v>12394495.550000001</v>
      </c>
      <c r="L64" s="69">
        <v>0</v>
      </c>
      <c r="M64" s="69">
        <v>0</v>
      </c>
      <c r="N64" s="69">
        <v>0</v>
      </c>
      <c r="O64" s="69">
        <f t="shared" si="14"/>
        <v>6291709.7100000009</v>
      </c>
      <c r="P64" s="69">
        <f t="shared" si="15"/>
        <v>6102785.8399999999</v>
      </c>
      <c r="Q64" s="69">
        <f t="shared" si="16"/>
        <v>12394495.550000001</v>
      </c>
      <c r="R64" s="17">
        <f t="shared" si="22"/>
        <v>8.5744017881471991E-3</v>
      </c>
      <c r="S64" s="70">
        <v>3302500.6700000004</v>
      </c>
      <c r="T64" s="69">
        <f t="shared" si="17"/>
        <v>3153888.1398500004</v>
      </c>
      <c r="U64" s="69">
        <v>3415972.7600000007</v>
      </c>
      <c r="V64" s="69">
        <f t="shared" si="18"/>
        <v>2436271.7724320004</v>
      </c>
      <c r="W64" s="69">
        <f t="shared" si="19"/>
        <v>5590159.9122820012</v>
      </c>
      <c r="X64" s="17">
        <f t="shared" si="23"/>
        <v>1.085868081297234E-2</v>
      </c>
      <c r="Y64" s="67">
        <v>446500</v>
      </c>
      <c r="Z64" s="52">
        <f t="shared" si="24"/>
        <v>1.4925373134328358E-2</v>
      </c>
      <c r="AA64" s="67">
        <v>12248571.41</v>
      </c>
      <c r="AB64" s="52">
        <f t="shared" si="25"/>
        <v>7.1858555024326238E-3</v>
      </c>
      <c r="AC64" s="70">
        <f t="shared" si="26"/>
        <v>18431155.462282002</v>
      </c>
      <c r="AD64" s="44">
        <f t="shared" si="27"/>
        <v>9.2607293915775938E-3</v>
      </c>
      <c r="AE64" s="17">
        <f t="shared" si="28"/>
        <v>0.13839706019360312</v>
      </c>
      <c r="AF64" s="70">
        <f t="shared" si="29"/>
        <v>30679726.872282002</v>
      </c>
      <c r="AG64" s="44">
        <f t="shared" si="30"/>
        <v>8.3035151382200769E-3</v>
      </c>
      <c r="AH64" s="48">
        <f t="shared" si="31"/>
        <v>0.21303540239600099</v>
      </c>
    </row>
    <row r="65" spans="1:34" x14ac:dyDescent="0.2">
      <c r="A65" s="6" t="s">
        <v>32</v>
      </c>
      <c r="B65" s="67">
        <v>2520140578.6202645</v>
      </c>
      <c r="C65" s="68">
        <v>982323669.63984776</v>
      </c>
      <c r="D65" s="67">
        <v>62630269.18</v>
      </c>
      <c r="E65" s="69">
        <v>4975420.7699999996</v>
      </c>
      <c r="F65" s="69">
        <f t="shared" si="20"/>
        <v>341234.82398552832</v>
      </c>
      <c r="G65" s="69">
        <f t="shared" si="12"/>
        <v>67946924.773985535</v>
      </c>
      <c r="H65" s="17">
        <f t="shared" si="21"/>
        <v>3.9818203221156506E-3</v>
      </c>
      <c r="I65" s="70">
        <v>5395076.1199999992</v>
      </c>
      <c r="J65" s="69">
        <v>560517.07000000007</v>
      </c>
      <c r="K65" s="69">
        <f t="shared" si="13"/>
        <v>5955593.1899999995</v>
      </c>
      <c r="L65" s="69">
        <v>0</v>
      </c>
      <c r="M65" s="69">
        <v>0</v>
      </c>
      <c r="N65" s="69">
        <v>0</v>
      </c>
      <c r="O65" s="69">
        <f t="shared" si="14"/>
        <v>5395076.1199999992</v>
      </c>
      <c r="P65" s="69">
        <f t="shared" si="15"/>
        <v>560517.07000000007</v>
      </c>
      <c r="Q65" s="69">
        <f t="shared" si="16"/>
        <v>5955593.1899999995</v>
      </c>
      <c r="R65" s="17">
        <f t="shared" si="22"/>
        <v>4.120026401382126E-3</v>
      </c>
      <c r="S65" s="70">
        <v>2598596.1300000004</v>
      </c>
      <c r="T65" s="69">
        <f t="shared" si="17"/>
        <v>2481659.3041500002</v>
      </c>
      <c r="U65" s="69">
        <v>503136.77999999997</v>
      </c>
      <c r="V65" s="69">
        <f t="shared" si="18"/>
        <v>358837.15149599995</v>
      </c>
      <c r="W65" s="69">
        <f t="shared" si="19"/>
        <v>2840496.4556460003</v>
      </c>
      <c r="X65" s="17">
        <f t="shared" si="23"/>
        <v>5.5175602927695277E-3</v>
      </c>
      <c r="Y65" s="67">
        <v>446500</v>
      </c>
      <c r="Z65" s="52">
        <f t="shared" si="24"/>
        <v>1.4925373134328358E-2</v>
      </c>
      <c r="AA65" s="67">
        <v>5960781.2300000004</v>
      </c>
      <c r="AB65" s="52">
        <f t="shared" si="25"/>
        <v>3.4970047662393152E-3</v>
      </c>
      <c r="AC65" s="70">
        <f t="shared" si="26"/>
        <v>9242589.6456460003</v>
      </c>
      <c r="AD65" s="44">
        <f t="shared" si="27"/>
        <v>4.6439368253870282E-3</v>
      </c>
      <c r="AE65" s="17">
        <f t="shared" si="28"/>
        <v>0.14757384514958269</v>
      </c>
      <c r="AF65" s="70">
        <f t="shared" si="29"/>
        <v>15203370.875646001</v>
      </c>
      <c r="AG65" s="44">
        <f t="shared" si="30"/>
        <v>4.1148156482434407E-3</v>
      </c>
      <c r="AH65" s="48">
        <f t="shared" si="31"/>
        <v>0.22375362720561021</v>
      </c>
    </row>
    <row r="66" spans="1:34" x14ac:dyDescent="0.2">
      <c r="A66" s="6" t="s">
        <v>7</v>
      </c>
      <c r="B66" s="67">
        <v>10464616808.353216</v>
      </c>
      <c r="C66" s="68">
        <v>5348503285.2441673</v>
      </c>
      <c r="D66" s="67">
        <v>324828814.41999996</v>
      </c>
      <c r="E66" s="69">
        <v>45626943.480000004</v>
      </c>
      <c r="F66" s="69">
        <f t="shared" si="20"/>
        <v>3129283.4811628307</v>
      </c>
      <c r="G66" s="69">
        <f t="shared" si="12"/>
        <v>373585041.38116282</v>
      </c>
      <c r="H66" s="17">
        <f t="shared" si="21"/>
        <v>2.1892801105539657E-2</v>
      </c>
      <c r="I66" s="70">
        <v>21279566.57</v>
      </c>
      <c r="J66" s="69">
        <v>8497521.5800000001</v>
      </c>
      <c r="K66" s="69">
        <f t="shared" si="13"/>
        <v>29777088.149999999</v>
      </c>
      <c r="L66" s="69">
        <v>0</v>
      </c>
      <c r="M66" s="69">
        <v>0</v>
      </c>
      <c r="N66" s="69">
        <v>0</v>
      </c>
      <c r="O66" s="69">
        <f t="shared" si="14"/>
        <v>21279566.57</v>
      </c>
      <c r="P66" s="69">
        <f t="shared" si="15"/>
        <v>8497521.5800000001</v>
      </c>
      <c r="Q66" s="69">
        <f t="shared" si="16"/>
        <v>29777088.149999999</v>
      </c>
      <c r="R66" s="17">
        <f t="shared" si="22"/>
        <v>2.059952475267755E-2</v>
      </c>
      <c r="S66" s="70">
        <v>7293955.2099999981</v>
      </c>
      <c r="T66" s="69">
        <f t="shared" si="17"/>
        <v>6965727.2255499978</v>
      </c>
      <c r="U66" s="69">
        <v>3299278.8499999996</v>
      </c>
      <c r="V66" s="69">
        <f t="shared" si="18"/>
        <v>2353045.6758199995</v>
      </c>
      <c r="W66" s="69">
        <f t="shared" si="19"/>
        <v>9318772.9013699964</v>
      </c>
      <c r="X66" s="17">
        <f t="shared" si="23"/>
        <v>1.8101374932447255E-2</v>
      </c>
      <c r="Y66" s="67">
        <v>446500</v>
      </c>
      <c r="Z66" s="52">
        <f t="shared" si="24"/>
        <v>1.4925373134328358E-2</v>
      </c>
      <c r="AA66" s="67">
        <v>51522322.390000001</v>
      </c>
      <c r="AB66" s="52">
        <f t="shared" si="25"/>
        <v>3.0226542463721414E-2</v>
      </c>
      <c r="AC66" s="70">
        <f t="shared" si="26"/>
        <v>39542361.051369995</v>
      </c>
      <c r="AD66" s="44">
        <f t="shared" si="27"/>
        <v>1.9868049290245438E-2</v>
      </c>
      <c r="AE66" s="17">
        <f t="shared" si="28"/>
        <v>0.12173292299199225</v>
      </c>
      <c r="AF66" s="70">
        <f t="shared" si="29"/>
        <v>91064683.441369995</v>
      </c>
      <c r="AG66" s="44">
        <f t="shared" si="30"/>
        <v>2.4646796259317247E-2</v>
      </c>
      <c r="AH66" s="48">
        <f t="shared" si="31"/>
        <v>0.24375891257503043</v>
      </c>
    </row>
    <row r="67" spans="1:34" x14ac:dyDescent="0.2">
      <c r="A67" s="6" t="s">
        <v>6</v>
      </c>
      <c r="B67" s="67">
        <v>13019810060.007343</v>
      </c>
      <c r="C67" s="68">
        <v>5473586823.0896358</v>
      </c>
      <c r="D67" s="67">
        <v>330839435.12999994</v>
      </c>
      <c r="E67" s="69">
        <v>46820274.600000009</v>
      </c>
      <c r="F67" s="69">
        <f t="shared" si="20"/>
        <v>3211127.0384243517</v>
      </c>
      <c r="G67" s="69">
        <f t="shared" si="12"/>
        <v>380870836.76842433</v>
      </c>
      <c r="H67" s="17">
        <f t="shared" si="21"/>
        <v>2.2319762711709087E-2</v>
      </c>
      <c r="I67" s="70">
        <v>19117842.449999999</v>
      </c>
      <c r="J67" s="69">
        <v>11862069.760000002</v>
      </c>
      <c r="K67" s="69">
        <f t="shared" si="13"/>
        <v>30979912.210000001</v>
      </c>
      <c r="L67" s="69">
        <v>0</v>
      </c>
      <c r="M67" s="69">
        <v>0</v>
      </c>
      <c r="N67" s="69">
        <v>0</v>
      </c>
      <c r="O67" s="69">
        <f t="shared" si="14"/>
        <v>19117842.449999999</v>
      </c>
      <c r="P67" s="69">
        <f t="shared" si="15"/>
        <v>11862069.760000002</v>
      </c>
      <c r="Q67" s="69">
        <f t="shared" si="16"/>
        <v>30979912.210000001</v>
      </c>
      <c r="R67" s="17">
        <f t="shared" si="22"/>
        <v>2.1431627739788673E-2</v>
      </c>
      <c r="S67" s="70">
        <v>7105484.8799999999</v>
      </c>
      <c r="T67" s="69">
        <f t="shared" si="17"/>
        <v>6785738.0603999998</v>
      </c>
      <c r="U67" s="69">
        <v>5364617.1399999997</v>
      </c>
      <c r="V67" s="69">
        <f t="shared" si="18"/>
        <v>3826044.9442479997</v>
      </c>
      <c r="W67" s="69">
        <f t="shared" si="19"/>
        <v>10611783.004648</v>
      </c>
      <c r="X67" s="17">
        <f t="shared" si="23"/>
        <v>2.0612999683752929E-2</v>
      </c>
      <c r="Y67" s="67">
        <v>446500</v>
      </c>
      <c r="Z67" s="52">
        <f t="shared" si="24"/>
        <v>1.4925373134328358E-2</v>
      </c>
      <c r="AA67" s="67">
        <v>53774883.289999992</v>
      </c>
      <c r="AB67" s="52">
        <f t="shared" si="25"/>
        <v>3.1548049813110296E-2</v>
      </c>
      <c r="AC67" s="70">
        <f t="shared" si="26"/>
        <v>42038195.214648001</v>
      </c>
      <c r="AD67" s="44">
        <f t="shared" si="27"/>
        <v>2.1122080533141283E-2</v>
      </c>
      <c r="AE67" s="17">
        <f t="shared" si="28"/>
        <v>0.12706524903275065</v>
      </c>
      <c r="AF67" s="70">
        <f t="shared" si="29"/>
        <v>95813078.504648</v>
      </c>
      <c r="AG67" s="44">
        <f t="shared" si="30"/>
        <v>2.5931956666850095E-2</v>
      </c>
      <c r="AH67" s="48">
        <f t="shared" si="31"/>
        <v>0.25156317904934244</v>
      </c>
    </row>
    <row r="68" spans="1:34" x14ac:dyDescent="0.2">
      <c r="A68" s="6" t="s">
        <v>41</v>
      </c>
      <c r="B68" s="67">
        <v>1587896572.1507287</v>
      </c>
      <c r="C68" s="68">
        <v>764159503.41814733</v>
      </c>
      <c r="D68" s="67">
        <v>46732623.25</v>
      </c>
      <c r="E68" s="69">
        <v>6934032.9900000002</v>
      </c>
      <c r="F68" s="69">
        <f t="shared" si="20"/>
        <v>475564.50725121226</v>
      </c>
      <c r="G68" s="69">
        <f t="shared" si="12"/>
        <v>54142220.747251213</v>
      </c>
      <c r="H68" s="17">
        <f t="shared" si="21"/>
        <v>3.1728381464353802E-3</v>
      </c>
      <c r="I68" s="70">
        <v>3875457.53</v>
      </c>
      <c r="J68" s="69">
        <v>465172.97</v>
      </c>
      <c r="K68" s="69">
        <f t="shared" si="13"/>
        <v>4340630.5</v>
      </c>
      <c r="L68" s="69">
        <v>0</v>
      </c>
      <c r="M68" s="69">
        <v>102877.93000000001</v>
      </c>
      <c r="N68" s="69">
        <v>103750.92000000003</v>
      </c>
      <c r="O68" s="69">
        <f t="shared" si="14"/>
        <v>4082086.38</v>
      </c>
      <c r="P68" s="69">
        <f t="shared" si="15"/>
        <v>465172.97</v>
      </c>
      <c r="Q68" s="69">
        <f t="shared" si="16"/>
        <v>4547259.3499999996</v>
      </c>
      <c r="R68" s="17">
        <f t="shared" si="22"/>
        <v>3.1457535762162638E-3</v>
      </c>
      <c r="S68" s="70">
        <v>1591240.8099999998</v>
      </c>
      <c r="T68" s="69">
        <f t="shared" si="17"/>
        <v>1519634.9735499998</v>
      </c>
      <c r="U68" s="69">
        <v>357841.99</v>
      </c>
      <c r="V68" s="69">
        <f t="shared" si="18"/>
        <v>255212.90726799998</v>
      </c>
      <c r="W68" s="69">
        <f t="shared" si="19"/>
        <v>1774847.8808179998</v>
      </c>
      <c r="X68" s="17">
        <f t="shared" si="23"/>
        <v>3.447576980229114E-3</v>
      </c>
      <c r="Y68" s="67">
        <v>446500</v>
      </c>
      <c r="Z68" s="52">
        <f t="shared" si="24"/>
        <v>1.4925373134328358E-2</v>
      </c>
      <c r="AA68" s="67">
        <v>8102131.5999999996</v>
      </c>
      <c r="AB68" s="52">
        <f t="shared" si="25"/>
        <v>4.7532683600767147E-3</v>
      </c>
      <c r="AC68" s="70">
        <f t="shared" si="26"/>
        <v>6768607.2308179997</v>
      </c>
      <c r="AD68" s="44">
        <f t="shared" si="27"/>
        <v>3.4008849879626621E-3</v>
      </c>
      <c r="AE68" s="17">
        <f t="shared" si="28"/>
        <v>0.14483687754074451</v>
      </c>
      <c r="AF68" s="70">
        <f t="shared" si="29"/>
        <v>14870738.830817999</v>
      </c>
      <c r="AG68" s="44">
        <f t="shared" si="30"/>
        <v>4.0247882750799012E-3</v>
      </c>
      <c r="AH68" s="48">
        <f t="shared" si="31"/>
        <v>0.27466067378798797</v>
      </c>
    </row>
    <row r="69" spans="1:34" x14ac:dyDescent="0.2">
      <c r="A69" s="6" t="s">
        <v>44</v>
      </c>
      <c r="B69" s="67">
        <v>837532718.77376831</v>
      </c>
      <c r="C69" s="68">
        <v>263556073.37039086</v>
      </c>
      <c r="D69" s="67">
        <v>16093140.230000002</v>
      </c>
      <c r="E69" s="69">
        <v>2435024.7600000002</v>
      </c>
      <c r="F69" s="69">
        <f t="shared" si="20"/>
        <v>167004.01509539131</v>
      </c>
      <c r="G69" s="69">
        <f t="shared" si="12"/>
        <v>18695169.005095392</v>
      </c>
      <c r="H69" s="17">
        <f t="shared" si="21"/>
        <v>1.0955728183062112E-3</v>
      </c>
      <c r="I69" s="70">
        <v>1258853.27</v>
      </c>
      <c r="J69" s="69">
        <v>246547.64</v>
      </c>
      <c r="K69" s="69">
        <f t="shared" si="13"/>
        <v>1505400.9100000001</v>
      </c>
      <c r="L69" s="69">
        <v>964805.55999999994</v>
      </c>
      <c r="M69" s="69">
        <v>0</v>
      </c>
      <c r="N69" s="69">
        <v>644024.57000000007</v>
      </c>
      <c r="O69" s="69">
        <f t="shared" si="14"/>
        <v>2867683.4000000004</v>
      </c>
      <c r="P69" s="69">
        <f t="shared" si="15"/>
        <v>246547.64</v>
      </c>
      <c r="Q69" s="69">
        <f t="shared" si="16"/>
        <v>3114231.0400000005</v>
      </c>
      <c r="R69" s="17">
        <f t="shared" si="22"/>
        <v>2.154397336330442E-3</v>
      </c>
      <c r="S69" s="70">
        <v>710461.89999999991</v>
      </c>
      <c r="T69" s="69">
        <f t="shared" si="17"/>
        <v>678491.11449999991</v>
      </c>
      <c r="U69" s="69">
        <v>316145.91000000003</v>
      </c>
      <c r="V69" s="69">
        <f t="shared" si="18"/>
        <v>225475.26301200001</v>
      </c>
      <c r="W69" s="69">
        <f t="shared" si="19"/>
        <v>903966.37751199992</v>
      </c>
      <c r="X69" s="17">
        <f t="shared" si="23"/>
        <v>1.755921568092432E-3</v>
      </c>
      <c r="Y69" s="67">
        <v>446500</v>
      </c>
      <c r="Z69" s="52">
        <f t="shared" si="24"/>
        <v>1.4925373134328358E-2</v>
      </c>
      <c r="AA69" s="67">
        <v>2980488.5</v>
      </c>
      <c r="AB69" s="52">
        <f t="shared" si="25"/>
        <v>1.7485598092016315E-3</v>
      </c>
      <c r="AC69" s="70">
        <f t="shared" si="26"/>
        <v>4464697.4175120005</v>
      </c>
      <c r="AD69" s="44">
        <f t="shared" si="27"/>
        <v>2.2432860860767101E-3</v>
      </c>
      <c r="AE69" s="17">
        <f t="shared" si="28"/>
        <v>0.27742860334921721</v>
      </c>
      <c r="AF69" s="70">
        <f t="shared" si="29"/>
        <v>7445185.9175120005</v>
      </c>
      <c r="AG69" s="44">
        <f t="shared" si="30"/>
        <v>2.0150509888918538E-3</v>
      </c>
      <c r="AH69" s="48">
        <f t="shared" si="31"/>
        <v>0.39824116676788562</v>
      </c>
    </row>
    <row r="70" spans="1:34" x14ac:dyDescent="0.2">
      <c r="A70" s="6" t="s">
        <v>52</v>
      </c>
      <c r="B70" s="67">
        <v>502793756.63807338</v>
      </c>
      <c r="C70" s="68">
        <v>186699414.06535885</v>
      </c>
      <c r="D70" s="67">
        <v>11833146.690000001</v>
      </c>
      <c r="E70" s="69">
        <v>1662164.03</v>
      </c>
      <c r="F70" s="69">
        <f t="shared" si="20"/>
        <v>113998.04688521379</v>
      </c>
      <c r="G70" s="69">
        <f t="shared" si="12"/>
        <v>13609308.766885214</v>
      </c>
      <c r="H70" s="17">
        <f t="shared" si="21"/>
        <v>7.9753163808640216E-4</v>
      </c>
      <c r="I70" s="70">
        <v>792247.73</v>
      </c>
      <c r="J70" s="69">
        <v>301540.57000000007</v>
      </c>
      <c r="K70" s="69">
        <f t="shared" si="13"/>
        <v>1093788.3</v>
      </c>
      <c r="L70" s="69">
        <v>334967.87999999995</v>
      </c>
      <c r="M70" s="69">
        <v>33340.44</v>
      </c>
      <c r="N70" s="69">
        <v>357914.51000000007</v>
      </c>
      <c r="O70" s="69">
        <f t="shared" si="14"/>
        <v>1518470.5599999998</v>
      </c>
      <c r="P70" s="69">
        <f t="shared" si="15"/>
        <v>301540.57000000007</v>
      </c>
      <c r="Q70" s="69">
        <f t="shared" si="16"/>
        <v>1820011.13</v>
      </c>
      <c r="R70" s="17">
        <f t="shared" si="22"/>
        <v>1.2590675130396737E-3</v>
      </c>
      <c r="S70" s="70">
        <v>339743.92999999993</v>
      </c>
      <c r="T70" s="69">
        <f t="shared" si="17"/>
        <v>324455.4531499999</v>
      </c>
      <c r="U70" s="69">
        <v>260642.04</v>
      </c>
      <c r="V70" s="69">
        <f t="shared" si="18"/>
        <v>185889.902928</v>
      </c>
      <c r="W70" s="69">
        <f t="shared" si="19"/>
        <v>510345.35607799992</v>
      </c>
      <c r="X70" s="17">
        <f t="shared" si="23"/>
        <v>9.9132715575063111E-4</v>
      </c>
      <c r="Y70" s="67">
        <v>446500</v>
      </c>
      <c r="Z70" s="52">
        <f t="shared" si="24"/>
        <v>1.4925373134328358E-2</v>
      </c>
      <c r="AA70" s="67">
        <v>1939457.39</v>
      </c>
      <c r="AB70" s="52">
        <f t="shared" si="25"/>
        <v>1.1378192681545639E-3</v>
      </c>
      <c r="AC70" s="70">
        <f t="shared" si="26"/>
        <v>2776856.4860779997</v>
      </c>
      <c r="AD70" s="44">
        <f t="shared" si="27"/>
        <v>1.3952308377757827E-3</v>
      </c>
      <c r="AE70" s="17">
        <f t="shared" si="28"/>
        <v>0.23466762973746244</v>
      </c>
      <c r="AF70" s="70">
        <f t="shared" si="29"/>
        <v>4716313.8760779994</v>
      </c>
      <c r="AG70" s="44">
        <f t="shared" si="30"/>
        <v>1.2764775850072014E-3</v>
      </c>
      <c r="AH70" s="48">
        <f t="shared" si="31"/>
        <v>0.3465505821687247</v>
      </c>
    </row>
    <row r="71" spans="1:34" x14ac:dyDescent="0.2">
      <c r="A71" s="6" t="s">
        <v>58</v>
      </c>
      <c r="B71" s="67">
        <v>209690866.63855025</v>
      </c>
      <c r="C71" s="68">
        <v>42629916.69847618</v>
      </c>
      <c r="D71" s="67">
        <v>2623070.5699999998</v>
      </c>
      <c r="E71" s="69">
        <v>384792.99</v>
      </c>
      <c r="F71" s="69">
        <f t="shared" si="20"/>
        <v>26390.686191856523</v>
      </c>
      <c r="G71" s="69">
        <f t="shared" si="12"/>
        <v>3034254.246191856</v>
      </c>
      <c r="H71" s="17">
        <f t="shared" si="21"/>
        <v>1.7781312782205779E-4</v>
      </c>
      <c r="I71" s="70">
        <v>195040.80999999997</v>
      </c>
      <c r="J71" s="69">
        <v>51782.939999999988</v>
      </c>
      <c r="K71" s="69">
        <f t="shared" si="13"/>
        <v>246823.74999999994</v>
      </c>
      <c r="L71" s="69">
        <v>401801.62</v>
      </c>
      <c r="M71" s="69">
        <v>56948.599999999991</v>
      </c>
      <c r="N71" s="69">
        <v>1020964.77</v>
      </c>
      <c r="O71" s="69">
        <f t="shared" si="14"/>
        <v>1674755.7999999998</v>
      </c>
      <c r="P71" s="69">
        <f t="shared" si="15"/>
        <v>51782.939999999988</v>
      </c>
      <c r="Q71" s="69">
        <f t="shared" si="16"/>
        <v>1726538.7399999998</v>
      </c>
      <c r="R71" s="17">
        <f t="shared" si="22"/>
        <v>1.1944041449562189E-3</v>
      </c>
      <c r="S71" s="70">
        <v>171270.81999999995</v>
      </c>
      <c r="T71" s="69">
        <f t="shared" si="17"/>
        <v>163563.63309999995</v>
      </c>
      <c r="U71" s="69">
        <v>98627.04</v>
      </c>
      <c r="V71" s="69">
        <f t="shared" si="18"/>
        <v>70340.804927999983</v>
      </c>
      <c r="W71" s="69">
        <f t="shared" si="19"/>
        <v>233904.43802799995</v>
      </c>
      <c r="X71" s="17">
        <f t="shared" si="23"/>
        <v>4.5435080089630057E-4</v>
      </c>
      <c r="Y71" s="67">
        <v>446500</v>
      </c>
      <c r="Z71" s="52">
        <f t="shared" si="24"/>
        <v>1.4925373134328358E-2</v>
      </c>
      <c r="AA71" s="67">
        <v>506608.22</v>
      </c>
      <c r="AB71" s="52">
        <f t="shared" si="25"/>
        <v>2.9721127006635927E-4</v>
      </c>
      <c r="AC71" s="70">
        <f t="shared" si="26"/>
        <v>2406943.1780279996</v>
      </c>
      <c r="AD71" s="44">
        <f t="shared" si="27"/>
        <v>1.2093679898819158E-3</v>
      </c>
      <c r="AE71" s="17">
        <f t="shared" si="28"/>
        <v>0.91760519353011527</v>
      </c>
      <c r="AF71" s="70">
        <f t="shared" si="29"/>
        <v>2913551.3980279993</v>
      </c>
      <c r="AG71" s="44">
        <f t="shared" si="30"/>
        <v>7.8855715503011814E-4</v>
      </c>
      <c r="AH71" s="48">
        <f t="shared" si="31"/>
        <v>0.96021992938945544</v>
      </c>
    </row>
    <row r="72" spans="1:34" x14ac:dyDescent="0.2">
      <c r="A72" s="6" t="s">
        <v>16</v>
      </c>
      <c r="B72" s="67">
        <v>11418741615.653193</v>
      </c>
      <c r="C72" s="68">
        <v>5611883995.8305292</v>
      </c>
      <c r="D72" s="67">
        <v>337630713.74999994</v>
      </c>
      <c r="E72" s="69">
        <v>25798427.43</v>
      </c>
      <c r="F72" s="69">
        <f t="shared" si="20"/>
        <v>1769362.2811281299</v>
      </c>
      <c r="G72" s="69">
        <f t="shared" si="12"/>
        <v>365198503.46112806</v>
      </c>
      <c r="H72" s="17">
        <f t="shared" si="21"/>
        <v>2.1401333872353361E-2</v>
      </c>
      <c r="I72" s="70">
        <v>15377080.060000001</v>
      </c>
      <c r="J72" s="69">
        <v>16008085.290000001</v>
      </c>
      <c r="K72" s="69">
        <f t="shared" si="13"/>
        <v>31385165.350000001</v>
      </c>
      <c r="L72" s="69">
        <v>0</v>
      </c>
      <c r="M72" s="69">
        <v>0</v>
      </c>
      <c r="N72" s="69">
        <v>0</v>
      </c>
      <c r="O72" s="69">
        <f t="shared" si="14"/>
        <v>15377080.060000001</v>
      </c>
      <c r="P72" s="69">
        <f t="shared" si="15"/>
        <v>16008085.290000001</v>
      </c>
      <c r="Q72" s="69">
        <f t="shared" si="16"/>
        <v>31385165.350000001</v>
      </c>
      <c r="R72" s="17">
        <f t="shared" si="22"/>
        <v>2.1711978257827162E-2</v>
      </c>
      <c r="S72" s="70">
        <v>6510724.919999999</v>
      </c>
      <c r="T72" s="69">
        <f t="shared" si="17"/>
        <v>6217742.2985999985</v>
      </c>
      <c r="U72" s="69">
        <v>9399452.1799999978</v>
      </c>
      <c r="V72" s="69">
        <f t="shared" si="18"/>
        <v>6703689.2947759982</v>
      </c>
      <c r="W72" s="69">
        <f t="shared" si="19"/>
        <v>12921431.593375996</v>
      </c>
      <c r="X72" s="17">
        <f t="shared" si="23"/>
        <v>2.5099407444652087E-2</v>
      </c>
      <c r="Y72" s="67">
        <v>446500</v>
      </c>
      <c r="Z72" s="52">
        <f t="shared" si="24"/>
        <v>1.4925373134328358E-2</v>
      </c>
      <c r="AA72" s="67">
        <v>29762617.719999995</v>
      </c>
      <c r="AB72" s="52">
        <f t="shared" si="25"/>
        <v>1.7460801194778736E-2</v>
      </c>
      <c r="AC72" s="70">
        <f t="shared" si="26"/>
        <v>44753096.943375997</v>
      </c>
      <c r="AD72" s="44">
        <f t="shared" si="27"/>
        <v>2.2486182218785865E-2</v>
      </c>
      <c r="AE72" s="17">
        <f t="shared" si="28"/>
        <v>0.13255043193882418</v>
      </c>
      <c r="AF72" s="70">
        <f t="shared" si="29"/>
        <v>74515714.663375989</v>
      </c>
      <c r="AG72" s="44">
        <f t="shared" si="30"/>
        <v>2.0167792474764207E-2</v>
      </c>
      <c r="AH72" s="48">
        <f t="shared" si="31"/>
        <v>0.2040416758479611</v>
      </c>
    </row>
    <row r="73" spans="1:34" x14ac:dyDescent="0.2">
      <c r="A73" s="6" t="s">
        <v>51</v>
      </c>
      <c r="B73" s="67">
        <v>307013218.23225832</v>
      </c>
      <c r="C73" s="68">
        <v>144797014.88704652</v>
      </c>
      <c r="D73" s="67">
        <v>8917173.2200000007</v>
      </c>
      <c r="E73" s="69">
        <v>1385268.9999999998</v>
      </c>
      <c r="F73" s="69">
        <f>(E73/E$76)*F$76</f>
        <v>95007.446654126659</v>
      </c>
      <c r="G73" s="69">
        <f t="shared" si="12"/>
        <v>10397449.666654127</v>
      </c>
      <c r="H73" s="17">
        <f>(G73/G$76)</f>
        <v>6.0931052462743509E-4</v>
      </c>
      <c r="I73" s="70">
        <v>834693.05</v>
      </c>
      <c r="J73" s="69">
        <v>21906.100000000006</v>
      </c>
      <c r="K73" s="69">
        <f t="shared" si="13"/>
        <v>856599.15</v>
      </c>
      <c r="L73" s="69">
        <v>771353.41999999993</v>
      </c>
      <c r="M73" s="69">
        <v>0</v>
      </c>
      <c r="N73" s="69">
        <v>408385.89999999997</v>
      </c>
      <c r="O73" s="69">
        <f t="shared" si="14"/>
        <v>2014432.3699999999</v>
      </c>
      <c r="P73" s="69">
        <f t="shared" si="15"/>
        <v>21906.100000000006</v>
      </c>
      <c r="Q73" s="69">
        <f t="shared" si="16"/>
        <v>2036338.47</v>
      </c>
      <c r="R73" s="17">
        <f>(Q73/Q$76)</f>
        <v>1.4087208428939192E-3</v>
      </c>
      <c r="S73" s="70">
        <v>534156.77</v>
      </c>
      <c r="T73" s="69">
        <f t="shared" si="17"/>
        <v>510119.71535000001</v>
      </c>
      <c r="U73" s="69">
        <v>59746.140000000007</v>
      </c>
      <c r="V73" s="69">
        <f t="shared" si="18"/>
        <v>42610.947048000002</v>
      </c>
      <c r="W73" s="69">
        <f t="shared" si="19"/>
        <v>552730.66239800001</v>
      </c>
      <c r="X73" s="17">
        <f>(W73/W$76)</f>
        <v>1.0736590603313463E-3</v>
      </c>
      <c r="Y73" s="67">
        <v>446500</v>
      </c>
      <c r="Z73" s="52">
        <f>(Y73/Y$76)</f>
        <v>1.4925373134328358E-2</v>
      </c>
      <c r="AA73" s="67">
        <v>1771478.2000000002</v>
      </c>
      <c r="AB73" s="52">
        <f>(AA73/AA$76)</f>
        <v>1.0392711072016718E-3</v>
      </c>
      <c r="AC73" s="70">
        <f t="shared" si="26"/>
        <v>3035569.132398</v>
      </c>
      <c r="AD73" s="44">
        <f>(AC73/AC$76)</f>
        <v>1.5252209413616057E-3</v>
      </c>
      <c r="AE73" s="17">
        <f t="shared" si="28"/>
        <v>0.34041832063883576</v>
      </c>
      <c r="AF73" s="70">
        <f t="shared" si="29"/>
        <v>4807047.3323980002</v>
      </c>
      <c r="AG73" s="44">
        <f>(AF73/AF$76)</f>
        <v>1.3010347341380444E-3</v>
      </c>
      <c r="AH73" s="48">
        <f t="shared" si="31"/>
        <v>0.46232946410068038</v>
      </c>
    </row>
    <row r="74" spans="1:34" x14ac:dyDescent="0.2">
      <c r="A74" s="6" t="s">
        <v>43</v>
      </c>
      <c r="B74" s="67">
        <v>1752222998.6321874</v>
      </c>
      <c r="C74" s="68">
        <v>1177244348.2053978</v>
      </c>
      <c r="D74" s="67">
        <v>72196973.550000012</v>
      </c>
      <c r="E74" s="69">
        <v>11101879.48</v>
      </c>
      <c r="F74" s="69">
        <f>(E74/E$76)*F$76</f>
        <v>761412.56496510329</v>
      </c>
      <c r="G74" s="69">
        <f t="shared" si="12"/>
        <v>84060265.594965115</v>
      </c>
      <c r="H74" s="17">
        <f>(G74/G$76)</f>
        <v>4.9260930489766737E-3</v>
      </c>
      <c r="I74" s="70">
        <v>5675548.9600000009</v>
      </c>
      <c r="J74" s="69">
        <v>791967.1399999999</v>
      </c>
      <c r="K74" s="69">
        <f t="shared" si="13"/>
        <v>6467516.1000000006</v>
      </c>
      <c r="L74" s="69">
        <v>0</v>
      </c>
      <c r="M74" s="69">
        <v>0</v>
      </c>
      <c r="N74" s="69">
        <v>0</v>
      </c>
      <c r="O74" s="69">
        <f t="shared" si="14"/>
        <v>5675548.9600000009</v>
      </c>
      <c r="P74" s="69">
        <f t="shared" si="15"/>
        <v>791967.1399999999</v>
      </c>
      <c r="Q74" s="69">
        <f t="shared" si="16"/>
        <v>6467516.1000000006</v>
      </c>
      <c r="R74" s="17">
        <f>(Q74/Q$76)</f>
        <v>4.474170117614089E-3</v>
      </c>
      <c r="S74" s="70">
        <v>1334896.0299999998</v>
      </c>
      <c r="T74" s="69">
        <f t="shared" si="17"/>
        <v>1274825.7086499997</v>
      </c>
      <c r="U74" s="69">
        <v>347821.56000000006</v>
      </c>
      <c r="V74" s="69">
        <f t="shared" si="18"/>
        <v>248066.33659200001</v>
      </c>
      <c r="W74" s="69">
        <f t="shared" si="19"/>
        <v>1522892.0452419997</v>
      </c>
      <c r="X74" s="17">
        <f>(W74/W$76)</f>
        <v>2.9581620009769944E-3</v>
      </c>
      <c r="Y74" s="67">
        <v>446500</v>
      </c>
      <c r="Z74" s="52">
        <f>(Y74/Y$76)</f>
        <v>1.4925373134328358E-2</v>
      </c>
      <c r="AA74" s="67">
        <v>11914490.729999997</v>
      </c>
      <c r="AB74" s="52">
        <f>(AA74/AA$76)</f>
        <v>6.989860768657017E-3</v>
      </c>
      <c r="AC74" s="70">
        <f t="shared" si="26"/>
        <v>8436908.145242</v>
      </c>
      <c r="AD74" s="44">
        <f>(AC74/AC$76)</f>
        <v>4.239122359668346E-3</v>
      </c>
      <c r="AE74" s="17">
        <f t="shared" si="28"/>
        <v>0.11685958192415115</v>
      </c>
      <c r="AF74" s="70">
        <f t="shared" si="29"/>
        <v>20351398.875241995</v>
      </c>
      <c r="AG74" s="44">
        <f>(AF74/AF$76)</f>
        <v>5.5081373229955797E-3</v>
      </c>
      <c r="AH74" s="48">
        <f t="shared" si="31"/>
        <v>0.24210486049738303</v>
      </c>
    </row>
    <row r="75" spans="1:34" x14ac:dyDescent="0.2">
      <c r="A75" s="6" t="s">
        <v>49</v>
      </c>
      <c r="B75" s="67">
        <v>426446051.57087398</v>
      </c>
      <c r="C75" s="68">
        <v>133183197.23252326</v>
      </c>
      <c r="D75" s="67">
        <v>8515162.0199999996</v>
      </c>
      <c r="E75" s="69">
        <v>1245277.5500000003</v>
      </c>
      <c r="F75" s="69">
        <f>(E75/E$76)*F$76</f>
        <v>85406.257124938609</v>
      </c>
      <c r="G75" s="69">
        <f>SUM(D75:F75)</f>
        <v>9845845.8271249384</v>
      </c>
      <c r="H75" s="17">
        <f>(G75/G$76)</f>
        <v>5.76985479964998E-4</v>
      </c>
      <c r="I75" s="70">
        <v>636160.80999999994</v>
      </c>
      <c r="J75" s="69">
        <v>163707.62999999998</v>
      </c>
      <c r="K75" s="69">
        <f>SUM(I75:J75)</f>
        <v>799868.44</v>
      </c>
      <c r="L75" s="69">
        <v>515953.09000000008</v>
      </c>
      <c r="M75" s="69">
        <v>26216.119999999995</v>
      </c>
      <c r="N75" s="69">
        <v>668068.29</v>
      </c>
      <c r="O75" s="69">
        <f>(I75+L75+M75+N75)</f>
        <v>1846398.31</v>
      </c>
      <c r="P75" s="69">
        <f>J75</f>
        <v>163707.62999999998</v>
      </c>
      <c r="Q75" s="69">
        <f>SUM(O75:P75)</f>
        <v>2010105.94</v>
      </c>
      <c r="R75" s="17">
        <f>(Q75/Q$76)</f>
        <v>1.3905734119450553E-3</v>
      </c>
      <c r="S75" s="70">
        <v>370122.61</v>
      </c>
      <c r="T75" s="69">
        <f>(S75*0.955)</f>
        <v>353467.09254999994</v>
      </c>
      <c r="U75" s="69">
        <v>212515.68000000002</v>
      </c>
      <c r="V75" s="69">
        <f>(U75*0.7132)</f>
        <v>151566.18297600001</v>
      </c>
      <c r="W75" s="69">
        <f>(T75+V75)</f>
        <v>505033.27552599995</v>
      </c>
      <c r="X75" s="17">
        <f>(W75/W$76)</f>
        <v>9.8100863390651843E-4</v>
      </c>
      <c r="Y75" s="67">
        <v>446500</v>
      </c>
      <c r="Z75" s="52">
        <f>(Y75/Y$76)</f>
        <v>1.4925373134328358E-2</v>
      </c>
      <c r="AA75" s="67">
        <v>1534340.49</v>
      </c>
      <c r="AB75" s="52">
        <f>(AA75/AA$76)</f>
        <v>9.0014979572802833E-4</v>
      </c>
      <c r="AC75" s="70">
        <f t="shared" si="26"/>
        <v>2961639.2155259997</v>
      </c>
      <c r="AD75" s="44">
        <f>(AC75/AC$76)</f>
        <v>1.4880748733630748E-3</v>
      </c>
      <c r="AE75" s="17">
        <f t="shared" si="28"/>
        <v>0.3478077350225216</v>
      </c>
      <c r="AF75" s="70">
        <f t="shared" si="29"/>
        <v>4495979.7055259999</v>
      </c>
      <c r="AG75" s="44">
        <f>(AF75/AF$76)</f>
        <v>1.2168438037723816E-3</v>
      </c>
      <c r="AH75" s="48">
        <f t="shared" si="31"/>
        <v>0.45663722390815253</v>
      </c>
    </row>
    <row r="76" spans="1:34" x14ac:dyDescent="0.2">
      <c r="A76" s="20" t="s">
        <v>72</v>
      </c>
      <c r="B76" s="21">
        <f>SUM(B9:B75)</f>
        <v>659349789272.64502</v>
      </c>
      <c r="C76" s="53">
        <f>SUM(C9:C75)</f>
        <v>255668006266.35056</v>
      </c>
      <c r="D76" s="21">
        <f>SUM(D9:D75)</f>
        <v>15429438177.769997</v>
      </c>
      <c r="E76" s="22">
        <f>SUM(E9:E75)</f>
        <v>1529920578.9899998</v>
      </c>
      <c r="F76" s="22">
        <v>104928247</v>
      </c>
      <c r="G76" s="22">
        <f>SUM(D76:F76)</f>
        <v>17064287003.759996</v>
      </c>
      <c r="H76" s="23">
        <f>(G76/G$76)</f>
        <v>1</v>
      </c>
      <c r="I76" s="24">
        <f>SUM(I9:I75)</f>
        <v>932833569.89999986</v>
      </c>
      <c r="J76" s="22">
        <f>SUM(J9:J75)</f>
        <v>480806372.3599999</v>
      </c>
      <c r="K76" s="22">
        <f>SUM(I76:J76)</f>
        <v>1413639942.2599998</v>
      </c>
      <c r="L76" s="22">
        <f>SUM(L9:L75)</f>
        <v>14609973.24</v>
      </c>
      <c r="M76" s="22">
        <f>SUM(M9:M75)</f>
        <v>592958.00000000012</v>
      </c>
      <c r="N76" s="22">
        <f>SUM(N9:N75)</f>
        <v>16680191.109999999</v>
      </c>
      <c r="O76" s="22">
        <f>(I76+L76+M76+N76)</f>
        <v>964716692.24999988</v>
      </c>
      <c r="P76" s="22">
        <f>J76</f>
        <v>480806372.3599999</v>
      </c>
      <c r="Q76" s="22">
        <f>SUM(O76:P76)</f>
        <v>1445523064.6099997</v>
      </c>
      <c r="R76" s="23">
        <f>(Q76/Q$76)</f>
        <v>1</v>
      </c>
      <c r="S76" s="24">
        <f>SUM(S9:S75)</f>
        <v>319173165.02999997</v>
      </c>
      <c r="T76" s="22">
        <f>SUM(T9:T75)</f>
        <v>304810372.60364991</v>
      </c>
      <c r="U76" s="22">
        <f>SUM(U9:U75)</f>
        <v>294447353.30000007</v>
      </c>
      <c r="V76" s="22">
        <f>SUM(V9:V75)</f>
        <v>209999852.37355992</v>
      </c>
      <c r="W76" s="22">
        <f>(T76+V76)</f>
        <v>514810224.97720981</v>
      </c>
      <c r="X76" s="23">
        <f>(W76/W$76)</f>
        <v>1</v>
      </c>
      <c r="Y76" s="21">
        <f>SUM(Y9:Y75)</f>
        <v>29915500</v>
      </c>
      <c r="Z76" s="54">
        <f>(Y76/Y$76)</f>
        <v>1</v>
      </c>
      <c r="AA76" s="21">
        <f>SUM(AA9:AA75)</f>
        <v>1704539063.7000003</v>
      </c>
      <c r="AB76" s="54">
        <f>(AA76/$AA76)</f>
        <v>1</v>
      </c>
      <c r="AC76" s="24">
        <f t="shared" si="26"/>
        <v>1990248789.5872095</v>
      </c>
      <c r="AD76" s="45">
        <f>(AC76/AC$76)</f>
        <v>1</v>
      </c>
      <c r="AE76" s="42">
        <f t="shared" si="28"/>
        <v>0.1289903602876912</v>
      </c>
      <c r="AF76" s="24">
        <f t="shared" si="29"/>
        <v>3694787853.2872095</v>
      </c>
      <c r="AG76" s="45">
        <f>(AF76/AF$76)</f>
        <v>1</v>
      </c>
      <c r="AH76" s="25">
        <f t="shared" si="31"/>
        <v>0.21652166612487758</v>
      </c>
    </row>
    <row r="77" spans="1:34" x14ac:dyDescent="0.2">
      <c r="A77" s="8"/>
      <c r="B77" s="11"/>
      <c r="C77" s="11"/>
      <c r="D77" s="11"/>
      <c r="E77" s="11"/>
      <c r="F77" s="11"/>
      <c r="G77" s="11"/>
      <c r="H77" s="11"/>
      <c r="I77" s="11"/>
      <c r="J77" s="11"/>
      <c r="K77" s="11"/>
      <c r="L77" s="11"/>
      <c r="M77" s="11"/>
      <c r="N77" s="11"/>
      <c r="O77" s="11"/>
      <c r="P77" s="11"/>
      <c r="Q77" s="11"/>
      <c r="R77" s="11"/>
      <c r="S77" s="11"/>
      <c r="T77" s="11"/>
      <c r="U77" s="11"/>
      <c r="V77" s="11"/>
      <c r="W77" s="11"/>
      <c r="X77" s="11"/>
      <c r="Y77" s="11"/>
      <c r="Z77" s="11"/>
      <c r="AA77" s="11"/>
      <c r="AB77" s="11"/>
      <c r="AC77" s="11"/>
      <c r="AD77" s="11"/>
      <c r="AE77" s="11"/>
      <c r="AF77" s="11"/>
      <c r="AG77" s="11"/>
      <c r="AH77" s="12"/>
    </row>
    <row r="78" spans="1:34" x14ac:dyDescent="0.2">
      <c r="A78" s="8" t="s">
        <v>97</v>
      </c>
      <c r="B78" s="9"/>
      <c r="C78" s="9"/>
      <c r="D78" s="11"/>
      <c r="E78" s="11"/>
      <c r="F78" s="11"/>
      <c r="G78" s="11"/>
      <c r="H78" s="11"/>
      <c r="I78" s="11"/>
      <c r="J78" s="11"/>
      <c r="K78" s="11"/>
      <c r="L78" s="11"/>
      <c r="M78" s="11"/>
      <c r="N78" s="11"/>
      <c r="O78" s="11"/>
      <c r="P78" s="11"/>
      <c r="Q78" s="11"/>
      <c r="R78" s="11"/>
      <c r="S78" s="11"/>
      <c r="T78" s="11"/>
      <c r="U78" s="11"/>
      <c r="V78" s="11"/>
      <c r="W78" s="11"/>
      <c r="X78" s="11"/>
      <c r="Y78" s="11"/>
      <c r="Z78" s="11"/>
      <c r="AA78" s="11"/>
      <c r="AB78" s="11"/>
      <c r="AC78" s="11"/>
      <c r="AD78" s="11"/>
      <c r="AE78" s="11"/>
      <c r="AF78" s="11"/>
      <c r="AG78" s="11"/>
      <c r="AH78" s="12"/>
    </row>
    <row r="79" spans="1:34" x14ac:dyDescent="0.2">
      <c r="A79" s="71" t="s">
        <v>126</v>
      </c>
      <c r="B79" s="10"/>
      <c r="C79" s="10"/>
      <c r="D79" s="11"/>
      <c r="E79" s="11"/>
      <c r="F79" s="11"/>
      <c r="G79" s="11"/>
      <c r="H79" s="11"/>
      <c r="I79" s="11"/>
      <c r="J79" s="11"/>
      <c r="K79" s="11"/>
      <c r="L79" s="11"/>
      <c r="M79" s="11"/>
      <c r="N79" s="11"/>
      <c r="O79" s="11"/>
      <c r="P79" s="11"/>
      <c r="Q79" s="11"/>
      <c r="R79" s="11"/>
      <c r="S79" s="11"/>
      <c r="T79" s="11"/>
      <c r="U79" s="11"/>
      <c r="V79" s="11"/>
      <c r="W79" s="11"/>
      <c r="X79" s="11"/>
      <c r="Y79" s="11"/>
      <c r="Z79" s="11"/>
      <c r="AA79" s="11"/>
      <c r="AB79" s="11"/>
      <c r="AC79" s="11"/>
      <c r="AD79" s="11"/>
      <c r="AE79" s="11"/>
      <c r="AF79" s="11"/>
      <c r="AG79" s="11"/>
      <c r="AH79" s="12"/>
    </row>
    <row r="80" spans="1:34" x14ac:dyDescent="0.2">
      <c r="A80" s="71" t="s">
        <v>127</v>
      </c>
      <c r="B80" s="11"/>
      <c r="C80" s="11"/>
      <c r="D80" s="11"/>
      <c r="E80" s="11"/>
      <c r="F80" s="11"/>
      <c r="G80" s="11"/>
      <c r="H80" s="11"/>
      <c r="I80" s="11"/>
      <c r="J80" s="11"/>
      <c r="K80" s="11"/>
      <c r="L80" s="11"/>
      <c r="M80" s="11"/>
      <c r="N80" s="11"/>
      <c r="O80" s="11"/>
      <c r="P80" s="11"/>
      <c r="Q80" s="11"/>
      <c r="R80" s="11"/>
      <c r="S80" s="11"/>
      <c r="T80" s="11"/>
      <c r="U80" s="11"/>
      <c r="V80" s="11"/>
      <c r="W80" s="11"/>
      <c r="X80" s="11"/>
      <c r="Y80" s="11"/>
      <c r="Z80" s="11"/>
      <c r="AA80" s="11"/>
      <c r="AB80" s="11"/>
      <c r="AC80" s="11"/>
      <c r="AD80" s="11"/>
      <c r="AE80" s="11"/>
      <c r="AF80" s="11"/>
      <c r="AG80" s="11"/>
      <c r="AH80" s="12"/>
    </row>
    <row r="81" spans="1:34" x14ac:dyDescent="0.2">
      <c r="A81" s="8" t="s">
        <v>114</v>
      </c>
      <c r="B81" s="11"/>
      <c r="C81" s="11"/>
      <c r="D81" s="11"/>
      <c r="E81" s="11"/>
      <c r="F81" s="11"/>
      <c r="G81" s="11"/>
      <c r="H81" s="11"/>
      <c r="I81" s="11"/>
      <c r="J81" s="11"/>
      <c r="K81" s="11"/>
      <c r="L81" s="11"/>
      <c r="M81" s="11"/>
      <c r="N81" s="11"/>
      <c r="O81" s="11"/>
      <c r="P81" s="11"/>
      <c r="Q81" s="11"/>
      <c r="R81" s="11"/>
      <c r="S81" s="11"/>
      <c r="T81" s="11"/>
      <c r="U81" s="11"/>
      <c r="V81" s="11"/>
      <c r="W81" s="11"/>
      <c r="X81" s="11"/>
      <c r="Y81" s="11"/>
      <c r="Z81" s="11"/>
      <c r="AA81" s="11"/>
      <c r="AB81" s="11"/>
      <c r="AC81" s="11"/>
      <c r="AD81" s="11"/>
      <c r="AE81" s="11"/>
      <c r="AF81" s="11"/>
      <c r="AG81" s="11"/>
      <c r="AH81" s="12"/>
    </row>
    <row r="82" spans="1:34" x14ac:dyDescent="0.2">
      <c r="A82" s="8" t="s">
        <v>106</v>
      </c>
      <c r="B82" s="11"/>
      <c r="C82" s="11"/>
      <c r="D82" s="11"/>
      <c r="E82" s="11"/>
      <c r="F82" s="11"/>
      <c r="G82" s="11"/>
      <c r="H82" s="11"/>
      <c r="I82" s="11"/>
      <c r="J82" s="11"/>
      <c r="K82" s="11"/>
      <c r="L82" s="11"/>
      <c r="M82" s="11"/>
      <c r="N82" s="11"/>
      <c r="O82" s="11"/>
      <c r="P82" s="11"/>
      <c r="Q82" s="11"/>
      <c r="R82" s="11"/>
      <c r="S82" s="11"/>
      <c r="T82" s="11"/>
      <c r="U82" s="11"/>
      <c r="V82" s="11"/>
      <c r="W82" s="11"/>
      <c r="X82" s="11"/>
      <c r="Y82" s="11"/>
      <c r="Z82" s="11"/>
      <c r="AA82" s="11"/>
      <c r="AB82" s="11"/>
      <c r="AC82" s="11"/>
      <c r="AD82" s="11"/>
      <c r="AE82" s="11"/>
      <c r="AF82" s="11"/>
      <c r="AG82" s="11"/>
      <c r="AH82" s="12"/>
    </row>
    <row r="83" spans="1:34" ht="13.5" thickBot="1" x14ac:dyDescent="0.25">
      <c r="A83" s="72" t="s">
        <v>128</v>
      </c>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49"/>
    </row>
  </sheetData>
  <mergeCells count="12">
    <mergeCell ref="S3:X3"/>
    <mergeCell ref="AC3:AH3"/>
    <mergeCell ref="AA4:AB4"/>
    <mergeCell ref="Y3:Z3"/>
    <mergeCell ref="Y4:Z4"/>
    <mergeCell ref="AA3:AB3"/>
    <mergeCell ref="A1:AH1"/>
    <mergeCell ref="A2:AH2"/>
    <mergeCell ref="B3:C3"/>
    <mergeCell ref="D3:H3"/>
    <mergeCell ref="I3:R3"/>
    <mergeCell ref="B4:C4"/>
  </mergeCells>
  <phoneticPr fontId="0" type="noConversion"/>
  <printOptions horizontalCentered="1"/>
  <pageMargins left="0.5" right="0.5" top="0.5" bottom="0.5" header="0.3" footer="0.3"/>
  <pageSetup paperSize="5" scale="34" fitToHeight="0" orientation="landscape" r:id="rId1"/>
  <headerFooter>
    <oddFooter>&amp;L&amp;14Office of Economic and Demographic Research&amp;R&amp;14Page &amp;P of &amp;N</oddFooter>
  </headerFooter>
  <ignoredErrors>
    <ignoredError sqref="Y76 AC9:AC76" formula="1"/>
  </ignoredError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Summary</vt:lpstr>
      <vt:lpstr>Data Worksheet</vt:lpstr>
      <vt:lpstr>'Data Worksheet'!Print_Area</vt:lpstr>
      <vt:lpstr>Summary!Print_Area</vt:lpstr>
      <vt:lpstr>'Data Worksheet'!Print_Titles</vt:lpstr>
      <vt:lpstr>Summary!Print_Titles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Florida Counties and Cities</dc:title>
  <dc:subject>used for Official Population Estimate List</dc:subject>
  <dc:creator>Executive Office of The Govern</dc:creator>
  <cp:lastModifiedBy>O'Cain, Steve</cp:lastModifiedBy>
  <cp:lastPrinted>2014-03-07T15:56:50Z</cp:lastPrinted>
  <dcterms:created xsi:type="dcterms:W3CDTF">2000-01-10T21:55:04Z</dcterms:created>
  <dcterms:modified xsi:type="dcterms:W3CDTF">2023-06-30T21:12:47Z</dcterms:modified>
</cp:coreProperties>
</file>