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OCAIN.STEVE\Documents\EDR\Revenue Data\special tabulations\"/>
    </mc:Choice>
  </mc:AlternateContent>
  <bookViews>
    <workbookView xWindow="-15" yWindow="-15" windowWidth="7680" windowHeight="7320" tabRatio="604"/>
  </bookViews>
  <sheets>
    <sheet name="Summary" sheetId="7" r:id="rId1"/>
    <sheet name="Data Worksheet" sheetId="4" r:id="rId2"/>
  </sheets>
  <definedNames>
    <definedName name="_xlnm.Print_Area" localSheetId="1">'Data Worksheet'!$A$1:$AH$83</definedName>
    <definedName name="_xlnm.Print_Area" localSheetId="0">Summary!$A$1:$L$84</definedName>
    <definedName name="_xlnm.Print_Titles" localSheetId="1">'Data Worksheet'!$1:$8</definedName>
    <definedName name="_xlnm.Print_Titles" localSheetId="0">Summary!$1:$7</definedName>
  </definedNames>
  <calcPr calcId="162913" fullCalcOnLoad="1"/>
</workbook>
</file>

<file path=xl/calcChain.xml><?xml version="1.0" encoding="utf-8"?>
<calcChain xmlns="http://schemas.openxmlformats.org/spreadsheetml/2006/main">
  <c r="I76" i="4" l="1"/>
  <c r="V75" i="4"/>
  <c r="V11" i="4"/>
  <c r="W11" i="4" s="1"/>
  <c r="V12" i="4"/>
  <c r="W12" i="4" s="1"/>
  <c r="V13" i="4"/>
  <c r="V14" i="4"/>
  <c r="V15" i="4"/>
  <c r="V16" i="4"/>
  <c r="V17" i="4"/>
  <c r="V18" i="4"/>
  <c r="V19" i="4"/>
  <c r="V20" i="4"/>
  <c r="V21" i="4"/>
  <c r="W21" i="4" s="1"/>
  <c r="V22" i="4"/>
  <c r="W22" i="4" s="1"/>
  <c r="V23" i="4"/>
  <c r="W23" i="4" s="1"/>
  <c r="V24" i="4"/>
  <c r="V25" i="4"/>
  <c r="V26" i="4"/>
  <c r="V27" i="4"/>
  <c r="V28" i="4"/>
  <c r="V29" i="4"/>
  <c r="V30" i="4"/>
  <c r="V31" i="4"/>
  <c r="V32" i="4"/>
  <c r="V33" i="4"/>
  <c r="W33" i="4" s="1"/>
  <c r="V34" i="4"/>
  <c r="W34" i="4" s="1"/>
  <c r="V35" i="4"/>
  <c r="W35" i="4" s="1"/>
  <c r="V36" i="4"/>
  <c r="V37" i="4"/>
  <c r="V38" i="4"/>
  <c r="V39" i="4"/>
  <c r="V40" i="4"/>
  <c r="V41" i="4"/>
  <c r="V42" i="4"/>
  <c r="V43" i="4"/>
  <c r="V44" i="4"/>
  <c r="V45" i="4"/>
  <c r="W45" i="4" s="1"/>
  <c r="V46" i="4"/>
  <c r="W46" i="4" s="1"/>
  <c r="V47" i="4"/>
  <c r="W47" i="4" s="1"/>
  <c r="V48" i="4"/>
  <c r="V49" i="4"/>
  <c r="V50" i="4"/>
  <c r="V51" i="4"/>
  <c r="V52" i="4"/>
  <c r="V53" i="4"/>
  <c r="V54" i="4"/>
  <c r="V55" i="4"/>
  <c r="V56" i="4"/>
  <c r="V57" i="4"/>
  <c r="V58" i="4"/>
  <c r="W58" i="4" s="1"/>
  <c r="V59" i="4"/>
  <c r="W59" i="4" s="1"/>
  <c r="V60" i="4"/>
  <c r="V61" i="4"/>
  <c r="V62" i="4"/>
  <c r="V63" i="4"/>
  <c r="V64" i="4"/>
  <c r="V65" i="4"/>
  <c r="V66" i="4"/>
  <c r="V67" i="4"/>
  <c r="V68" i="4"/>
  <c r="V69" i="4"/>
  <c r="V70" i="4"/>
  <c r="W70" i="4" s="1"/>
  <c r="V71" i="4"/>
  <c r="W71" i="4" s="1"/>
  <c r="V72" i="4"/>
  <c r="V73" i="4"/>
  <c r="V74" i="4"/>
  <c r="V10" i="4"/>
  <c r="V9" i="4"/>
  <c r="T11" i="4"/>
  <c r="T12" i="4"/>
  <c r="T13" i="4"/>
  <c r="W13" i="4" s="1"/>
  <c r="T14" i="4"/>
  <c r="T15" i="4"/>
  <c r="W15" i="4" s="1"/>
  <c r="T16" i="4"/>
  <c r="T17" i="4"/>
  <c r="W17" i="4" s="1"/>
  <c r="T18" i="4"/>
  <c r="W18" i="4" s="1"/>
  <c r="T19" i="4"/>
  <c r="T20" i="4"/>
  <c r="T21" i="4"/>
  <c r="T22" i="4"/>
  <c r="T23" i="4"/>
  <c r="T24" i="4"/>
  <c r="T25" i="4"/>
  <c r="T26" i="4"/>
  <c r="T27" i="4"/>
  <c r="W27" i="4" s="1"/>
  <c r="T28" i="4"/>
  <c r="T29" i="4"/>
  <c r="W29" i="4" s="1"/>
  <c r="T30" i="4"/>
  <c r="W30" i="4" s="1"/>
  <c r="T31" i="4"/>
  <c r="T32" i="4"/>
  <c r="T33" i="4"/>
  <c r="T34" i="4"/>
  <c r="T35" i="4"/>
  <c r="T36" i="4"/>
  <c r="T37" i="4"/>
  <c r="W37" i="4" s="1"/>
  <c r="T38" i="4"/>
  <c r="T39" i="4"/>
  <c r="W39" i="4" s="1"/>
  <c r="T40" i="4"/>
  <c r="T41" i="4"/>
  <c r="W41" i="4" s="1"/>
  <c r="T42" i="4"/>
  <c r="W42" i="4" s="1"/>
  <c r="T43" i="4"/>
  <c r="T44" i="4"/>
  <c r="T45" i="4"/>
  <c r="T46" i="4"/>
  <c r="T47" i="4"/>
  <c r="T48" i="4"/>
  <c r="T49" i="4"/>
  <c r="W49" i="4" s="1"/>
  <c r="T50" i="4"/>
  <c r="T51" i="4"/>
  <c r="W51" i="4" s="1"/>
  <c r="T52" i="4"/>
  <c r="T53" i="4"/>
  <c r="W53" i="4" s="1"/>
  <c r="T54" i="4"/>
  <c r="W54" i="4" s="1"/>
  <c r="T55" i="4"/>
  <c r="T56" i="4"/>
  <c r="T57" i="4"/>
  <c r="T58" i="4"/>
  <c r="T59" i="4"/>
  <c r="T60" i="4"/>
  <c r="T61" i="4"/>
  <c r="T62" i="4"/>
  <c r="T63" i="4"/>
  <c r="W63" i="4" s="1"/>
  <c r="T64" i="4"/>
  <c r="T65" i="4"/>
  <c r="W65" i="4" s="1"/>
  <c r="T66" i="4"/>
  <c r="W66" i="4" s="1"/>
  <c r="T67" i="4"/>
  <c r="T68" i="4"/>
  <c r="T69" i="4"/>
  <c r="T70" i="4"/>
  <c r="T71" i="4"/>
  <c r="T72" i="4"/>
  <c r="T73" i="4"/>
  <c r="W73" i="4" s="1"/>
  <c r="T74" i="4"/>
  <c r="T75" i="4"/>
  <c r="T10" i="4"/>
  <c r="W10" i="4" s="1"/>
  <c r="T9" i="4"/>
  <c r="W9" i="4" s="1"/>
  <c r="K9" i="4"/>
  <c r="O9" i="4"/>
  <c r="P9" i="4"/>
  <c r="Q9" i="4"/>
  <c r="K10" i="4"/>
  <c r="O10" i="4"/>
  <c r="Q10" i="4" s="1"/>
  <c r="P10" i="4"/>
  <c r="K11" i="4"/>
  <c r="O11" i="4"/>
  <c r="P11" i="4"/>
  <c r="Q11" i="4"/>
  <c r="AF11" i="4"/>
  <c r="K12" i="4"/>
  <c r="O12" i="4"/>
  <c r="Q12" i="4" s="1"/>
  <c r="P12" i="4"/>
  <c r="K13" i="4"/>
  <c r="O13" i="4"/>
  <c r="P13" i="4"/>
  <c r="Q13" i="4"/>
  <c r="K14" i="4"/>
  <c r="O14" i="4"/>
  <c r="Q14" i="4" s="1"/>
  <c r="P14" i="4"/>
  <c r="W14" i="4"/>
  <c r="K15" i="4"/>
  <c r="O15" i="4"/>
  <c r="P15" i="4"/>
  <c r="K16" i="4"/>
  <c r="O16" i="4"/>
  <c r="Q16" i="4" s="1"/>
  <c r="P16" i="4"/>
  <c r="W16" i="4"/>
  <c r="K17" i="4"/>
  <c r="O17" i="4"/>
  <c r="Q17" i="4" s="1"/>
  <c r="P17" i="4"/>
  <c r="K18" i="4"/>
  <c r="O18" i="4"/>
  <c r="P18" i="4"/>
  <c r="Q18" i="4" s="1"/>
  <c r="K19" i="4"/>
  <c r="O19" i="4"/>
  <c r="P19" i="4"/>
  <c r="W19" i="4"/>
  <c r="K20" i="4"/>
  <c r="O20" i="4"/>
  <c r="Q20" i="4" s="1"/>
  <c r="AC20" i="4" s="1"/>
  <c r="G19" i="7" s="1"/>
  <c r="P20" i="4"/>
  <c r="AE20" i="4"/>
  <c r="W20" i="4"/>
  <c r="AF20" i="4"/>
  <c r="K21" i="4"/>
  <c r="O21" i="4"/>
  <c r="Q21" i="4" s="1"/>
  <c r="AF21" i="4" s="1"/>
  <c r="P21" i="4"/>
  <c r="AC21" i="4"/>
  <c r="K22" i="4"/>
  <c r="O22" i="4"/>
  <c r="Q22" i="4" s="1"/>
  <c r="P22" i="4"/>
  <c r="K23" i="4"/>
  <c r="O23" i="4"/>
  <c r="Q23" i="4" s="1"/>
  <c r="P23" i="4"/>
  <c r="K24" i="4"/>
  <c r="O24" i="4"/>
  <c r="P24" i="4"/>
  <c r="Q24" i="4" s="1"/>
  <c r="K25" i="4"/>
  <c r="O25" i="4"/>
  <c r="Q25" i="4" s="1"/>
  <c r="P25" i="4"/>
  <c r="W25" i="4"/>
  <c r="K26" i="4"/>
  <c r="O26" i="4"/>
  <c r="Q26" i="4" s="1"/>
  <c r="P26" i="4"/>
  <c r="W26" i="4"/>
  <c r="K27" i="4"/>
  <c r="O27" i="4"/>
  <c r="P27" i="4"/>
  <c r="Q27" i="4" s="1"/>
  <c r="K28" i="4"/>
  <c r="O28" i="4"/>
  <c r="Q28" i="4" s="1"/>
  <c r="P28" i="4"/>
  <c r="AC28" i="4"/>
  <c r="W28" i="4"/>
  <c r="K29" i="4"/>
  <c r="O29" i="4"/>
  <c r="Q29" i="4" s="1"/>
  <c r="P29" i="4"/>
  <c r="K30" i="4"/>
  <c r="O30" i="4"/>
  <c r="P30" i="4"/>
  <c r="K31" i="4"/>
  <c r="O31" i="4"/>
  <c r="P31" i="4"/>
  <c r="Q31" i="4" s="1"/>
  <c r="W31" i="4"/>
  <c r="K32" i="4"/>
  <c r="O32" i="4"/>
  <c r="Q32" i="4" s="1"/>
  <c r="P32" i="4"/>
  <c r="W32" i="4"/>
  <c r="K33" i="4"/>
  <c r="O33" i="4"/>
  <c r="Q33" i="4" s="1"/>
  <c r="AF33" i="4" s="1"/>
  <c r="P33" i="4"/>
  <c r="AC33" i="4"/>
  <c r="K34" i="4"/>
  <c r="O34" i="4"/>
  <c r="P34" i="4"/>
  <c r="Q34" i="4" s="1"/>
  <c r="K35" i="4"/>
  <c r="O35" i="4"/>
  <c r="Q35" i="4" s="1"/>
  <c r="P35" i="4"/>
  <c r="K36" i="4"/>
  <c r="O36" i="4"/>
  <c r="Q36" i="4" s="1"/>
  <c r="P36" i="4"/>
  <c r="K37" i="4"/>
  <c r="O37" i="4"/>
  <c r="P37" i="4"/>
  <c r="Q37" i="4"/>
  <c r="K38" i="4"/>
  <c r="O38" i="4"/>
  <c r="Q38" i="4" s="1"/>
  <c r="P38" i="4"/>
  <c r="K39" i="4"/>
  <c r="O39" i="4"/>
  <c r="Q39" i="4" s="1"/>
  <c r="P39" i="4"/>
  <c r="K40" i="4"/>
  <c r="O40" i="4"/>
  <c r="P40" i="4"/>
  <c r="W40" i="4"/>
  <c r="K41" i="4"/>
  <c r="O41" i="4"/>
  <c r="Q41" i="4" s="1"/>
  <c r="P41" i="4"/>
  <c r="K42" i="4"/>
  <c r="O42" i="4"/>
  <c r="Q42" i="4" s="1"/>
  <c r="P42" i="4"/>
  <c r="AC42" i="4"/>
  <c r="AE42" i="4" s="1"/>
  <c r="I41" i="7" s="1"/>
  <c r="K43" i="4"/>
  <c r="O43" i="4"/>
  <c r="P43" i="4"/>
  <c r="Q43" i="4"/>
  <c r="W43" i="4"/>
  <c r="K44" i="4"/>
  <c r="O44" i="4"/>
  <c r="Q44" i="4" s="1"/>
  <c r="P44" i="4"/>
  <c r="W44" i="4"/>
  <c r="K45" i="4"/>
  <c r="O45" i="4"/>
  <c r="Q45" i="4" s="1"/>
  <c r="P45" i="4"/>
  <c r="AC45" i="4"/>
  <c r="K46" i="4"/>
  <c r="O46" i="4"/>
  <c r="Q46" i="4" s="1"/>
  <c r="P46" i="4"/>
  <c r="K47" i="4"/>
  <c r="O47" i="4"/>
  <c r="Q47" i="4" s="1"/>
  <c r="P47" i="4"/>
  <c r="K48" i="4"/>
  <c r="O48" i="4"/>
  <c r="P48" i="4"/>
  <c r="Q48" i="4" s="1"/>
  <c r="K49" i="4"/>
  <c r="O49" i="4"/>
  <c r="Q49" i="4" s="1"/>
  <c r="AF49" i="4" s="1"/>
  <c r="P49" i="4"/>
  <c r="AC49" i="4"/>
  <c r="G48" i="7" s="1"/>
  <c r="K50" i="4"/>
  <c r="O50" i="4"/>
  <c r="Q50" i="4" s="1"/>
  <c r="P50" i="4"/>
  <c r="W50" i="4"/>
  <c r="K51" i="4"/>
  <c r="O51" i="4"/>
  <c r="P51" i="4"/>
  <c r="Q51" i="4" s="1"/>
  <c r="K52" i="4"/>
  <c r="O52" i="4"/>
  <c r="P52" i="4"/>
  <c r="Q52" i="4"/>
  <c r="W52" i="4"/>
  <c r="K53" i="4"/>
  <c r="O53" i="4"/>
  <c r="Q53" i="4" s="1"/>
  <c r="P53" i="4"/>
  <c r="K54" i="4"/>
  <c r="O54" i="4"/>
  <c r="P54" i="4"/>
  <c r="Q54" i="4" s="1"/>
  <c r="AF54" i="4" s="1"/>
  <c r="K55" i="4"/>
  <c r="O55" i="4"/>
  <c r="P55" i="4"/>
  <c r="Q55" i="4"/>
  <c r="AF55" i="4" s="1"/>
  <c r="J54" i="7" s="1"/>
  <c r="AC55" i="4"/>
  <c r="AE55" i="4" s="1"/>
  <c r="W55" i="4"/>
  <c r="K56" i="4"/>
  <c r="O56" i="4"/>
  <c r="Q56" i="4" s="1"/>
  <c r="P56" i="4"/>
  <c r="W56" i="4"/>
  <c r="K57" i="4"/>
  <c r="O57" i="4"/>
  <c r="P57" i="4"/>
  <c r="Q57" i="4"/>
  <c r="W57" i="4"/>
  <c r="K58" i="4"/>
  <c r="O58" i="4"/>
  <c r="P58" i="4"/>
  <c r="K59" i="4"/>
  <c r="O59" i="4"/>
  <c r="Q59" i="4" s="1"/>
  <c r="P59" i="4"/>
  <c r="K60" i="4"/>
  <c r="O60" i="4"/>
  <c r="P60" i="4"/>
  <c r="Q60" i="4" s="1"/>
  <c r="K61" i="4"/>
  <c r="O61" i="4"/>
  <c r="P61" i="4"/>
  <c r="Q61" i="4" s="1"/>
  <c r="W61" i="4"/>
  <c r="K62" i="4"/>
  <c r="O62" i="4"/>
  <c r="Q62" i="4" s="1"/>
  <c r="P62" i="4"/>
  <c r="K63" i="4"/>
  <c r="O63" i="4"/>
  <c r="Q63" i="4" s="1"/>
  <c r="P63" i="4"/>
  <c r="K64" i="4"/>
  <c r="O64" i="4"/>
  <c r="P64" i="4"/>
  <c r="Q64" i="4" s="1"/>
  <c r="W64" i="4"/>
  <c r="K65" i="4"/>
  <c r="O65" i="4"/>
  <c r="P65" i="4"/>
  <c r="K66" i="4"/>
  <c r="O66" i="4"/>
  <c r="P66" i="4"/>
  <c r="K67" i="4"/>
  <c r="O67" i="4"/>
  <c r="Q67" i="4" s="1"/>
  <c r="AC67" i="4" s="1"/>
  <c r="AE67" i="4" s="1"/>
  <c r="I66" i="7" s="1"/>
  <c r="P67" i="4"/>
  <c r="W67" i="4"/>
  <c r="AF67" i="4"/>
  <c r="K68" i="4"/>
  <c r="O68" i="4"/>
  <c r="Q68" i="4" s="1"/>
  <c r="P68" i="4"/>
  <c r="W68" i="4"/>
  <c r="K69" i="4"/>
  <c r="O69" i="4"/>
  <c r="P69" i="4"/>
  <c r="Q69" i="4"/>
  <c r="W69" i="4"/>
  <c r="K70" i="4"/>
  <c r="O70" i="4"/>
  <c r="Q70" i="4" s="1"/>
  <c r="P70" i="4"/>
  <c r="AC70" i="4"/>
  <c r="K71" i="4"/>
  <c r="O71" i="4"/>
  <c r="Q71" i="4" s="1"/>
  <c r="P71" i="4"/>
  <c r="K72" i="4"/>
  <c r="O72" i="4"/>
  <c r="P72" i="4"/>
  <c r="Q72" i="4"/>
  <c r="K73" i="4"/>
  <c r="O73" i="4"/>
  <c r="P73" i="4"/>
  <c r="Q73" i="4"/>
  <c r="AF73" i="4" s="1"/>
  <c r="AC73" i="4"/>
  <c r="J72" i="7"/>
  <c r="K74" i="4"/>
  <c r="O74" i="4"/>
  <c r="Q74" i="4" s="1"/>
  <c r="P74" i="4"/>
  <c r="K75" i="4"/>
  <c r="O75" i="4"/>
  <c r="Q75" i="4" s="1"/>
  <c r="P75" i="4"/>
  <c r="B76" i="4"/>
  <c r="C76" i="4"/>
  <c r="D76" i="4"/>
  <c r="E76" i="4"/>
  <c r="J76" i="4"/>
  <c r="L76" i="4"/>
  <c r="M76" i="4"/>
  <c r="N76" i="4"/>
  <c r="S76" i="4"/>
  <c r="U76" i="4"/>
  <c r="Y76" i="4"/>
  <c r="Z17" i="4" s="1"/>
  <c r="AA76" i="4"/>
  <c r="AB76" i="4" s="1"/>
  <c r="B8" i="7"/>
  <c r="C8" i="7"/>
  <c r="B9" i="7"/>
  <c r="C9" i="7"/>
  <c r="B10" i="7"/>
  <c r="C10" i="7"/>
  <c r="B11" i="7"/>
  <c r="C11" i="7"/>
  <c r="B12" i="7"/>
  <c r="C12" i="7"/>
  <c r="B13" i="7"/>
  <c r="C13" i="7"/>
  <c r="B14" i="7"/>
  <c r="C14" i="7"/>
  <c r="B15" i="7"/>
  <c r="C15" i="7"/>
  <c r="B16" i="7"/>
  <c r="C16" i="7"/>
  <c r="B17" i="7"/>
  <c r="C17" i="7"/>
  <c r="B18" i="7"/>
  <c r="C18" i="7"/>
  <c r="B19" i="7"/>
  <c r="C19" i="7"/>
  <c r="I19" i="7"/>
  <c r="J19" i="7"/>
  <c r="B20" i="7"/>
  <c r="C20" i="7"/>
  <c r="B21" i="7"/>
  <c r="C21" i="7"/>
  <c r="B22" i="7"/>
  <c r="C22" i="7"/>
  <c r="B23" i="7"/>
  <c r="C23" i="7"/>
  <c r="B24" i="7"/>
  <c r="C24" i="7"/>
  <c r="B25" i="7"/>
  <c r="C25" i="7"/>
  <c r="B26" i="7"/>
  <c r="C26" i="7"/>
  <c r="B27" i="7"/>
  <c r="C27" i="7"/>
  <c r="B28" i="7"/>
  <c r="C28" i="7"/>
  <c r="B29" i="7"/>
  <c r="C29" i="7"/>
  <c r="B30" i="7"/>
  <c r="C30" i="7"/>
  <c r="B31" i="7"/>
  <c r="C31" i="7"/>
  <c r="B32" i="7"/>
  <c r="C32" i="7"/>
  <c r="B33" i="7"/>
  <c r="C33" i="7"/>
  <c r="B34" i="7"/>
  <c r="C34" i="7"/>
  <c r="B35" i="7"/>
  <c r="C35" i="7"/>
  <c r="B36" i="7"/>
  <c r="C36" i="7"/>
  <c r="B37" i="7"/>
  <c r="C37" i="7"/>
  <c r="B38" i="7"/>
  <c r="C38" i="7"/>
  <c r="B39" i="7"/>
  <c r="C39" i="7"/>
  <c r="B40" i="7"/>
  <c r="C40" i="7"/>
  <c r="B41" i="7"/>
  <c r="C41" i="7"/>
  <c r="G41" i="7"/>
  <c r="B42" i="7"/>
  <c r="C42" i="7"/>
  <c r="B43" i="7"/>
  <c r="C43" i="7"/>
  <c r="B44" i="7"/>
  <c r="C44" i="7"/>
  <c r="B45" i="7"/>
  <c r="C45" i="7"/>
  <c r="B46" i="7"/>
  <c r="C46" i="7"/>
  <c r="B47" i="7"/>
  <c r="C47" i="7"/>
  <c r="B48" i="7"/>
  <c r="C48" i="7"/>
  <c r="J48" i="7"/>
  <c r="B49" i="7"/>
  <c r="C49" i="7"/>
  <c r="B50" i="7"/>
  <c r="C50" i="7"/>
  <c r="B51" i="7"/>
  <c r="C51" i="7"/>
  <c r="B52" i="7"/>
  <c r="C52" i="7"/>
  <c r="B53" i="7"/>
  <c r="C53" i="7"/>
  <c r="B54" i="7"/>
  <c r="C54" i="7"/>
  <c r="G54" i="7"/>
  <c r="I54" i="7"/>
  <c r="B55" i="7"/>
  <c r="C55" i="7"/>
  <c r="B56" i="7"/>
  <c r="C56" i="7"/>
  <c r="B57" i="7"/>
  <c r="C57" i="7"/>
  <c r="B58" i="7"/>
  <c r="C58" i="7"/>
  <c r="B59" i="7"/>
  <c r="C59" i="7"/>
  <c r="B60" i="7"/>
  <c r="C60" i="7"/>
  <c r="B61" i="7"/>
  <c r="C61" i="7"/>
  <c r="B62" i="7"/>
  <c r="C62" i="7"/>
  <c r="B63" i="7"/>
  <c r="C63" i="7"/>
  <c r="B64" i="7"/>
  <c r="C64" i="7"/>
  <c r="B65" i="7"/>
  <c r="C65" i="7"/>
  <c r="B66" i="7"/>
  <c r="C66" i="7"/>
  <c r="B67" i="7"/>
  <c r="C67" i="7"/>
  <c r="B68" i="7"/>
  <c r="C68" i="7"/>
  <c r="B69" i="7"/>
  <c r="C69" i="7"/>
  <c r="B70" i="7"/>
  <c r="C70" i="7"/>
  <c r="B71" i="7"/>
  <c r="C71" i="7"/>
  <c r="B72" i="7"/>
  <c r="C72" i="7"/>
  <c r="B73" i="7"/>
  <c r="C73" i="7"/>
  <c r="B74" i="7"/>
  <c r="C74" i="7"/>
  <c r="B75" i="7"/>
  <c r="D75" i="7"/>
  <c r="AB11" i="4"/>
  <c r="AB12" i="4"/>
  <c r="AB13" i="4"/>
  <c r="AB14" i="4"/>
  <c r="AB15" i="4"/>
  <c r="AB16" i="4"/>
  <c r="AB17" i="4"/>
  <c r="AB18" i="4"/>
  <c r="AB19" i="4"/>
  <c r="AB20" i="4"/>
  <c r="AB23" i="4"/>
  <c r="AB24" i="4"/>
  <c r="AB25" i="4"/>
  <c r="AB26" i="4"/>
  <c r="AB27" i="4"/>
  <c r="AB28" i="4"/>
  <c r="AB29" i="4"/>
  <c r="AB30" i="4"/>
  <c r="AB31" i="4"/>
  <c r="AB32" i="4"/>
  <c r="F9" i="4"/>
  <c r="D8" i="7" s="1"/>
  <c r="G9" i="4"/>
  <c r="F15" i="4"/>
  <c r="F17" i="4"/>
  <c r="F25" i="4"/>
  <c r="G25" i="4" s="1"/>
  <c r="F27" i="4"/>
  <c r="F30" i="4"/>
  <c r="D29" i="7" s="1"/>
  <c r="AB75" i="4"/>
  <c r="F75" i="4"/>
  <c r="AB74" i="4"/>
  <c r="F74" i="4"/>
  <c r="AB73" i="4"/>
  <c r="Z73" i="4"/>
  <c r="AB72" i="4"/>
  <c r="AB71" i="4"/>
  <c r="AB70" i="4"/>
  <c r="AB69" i="4"/>
  <c r="AB68" i="4"/>
  <c r="Z68" i="4"/>
  <c r="AB67" i="4"/>
  <c r="AB66" i="4"/>
  <c r="F66" i="4"/>
  <c r="D65" i="7" s="1"/>
  <c r="AB65" i="4"/>
  <c r="Z65" i="4"/>
  <c r="AB64" i="4"/>
  <c r="Z64" i="4"/>
  <c r="AB63" i="4"/>
  <c r="AB62" i="4"/>
  <c r="AB61" i="4"/>
  <c r="AB60" i="4"/>
  <c r="AB59" i="4"/>
  <c r="F59" i="4"/>
  <c r="AB58" i="4"/>
  <c r="F58" i="4"/>
  <c r="D57" i="7" s="1"/>
  <c r="AB57" i="4"/>
  <c r="AB56" i="4"/>
  <c r="AB55" i="4"/>
  <c r="AB54" i="4"/>
  <c r="AB53" i="4"/>
  <c r="F53" i="4"/>
  <c r="AB52" i="4"/>
  <c r="AB51" i="4"/>
  <c r="F51" i="4"/>
  <c r="D50" i="7" s="1"/>
  <c r="G51" i="4"/>
  <c r="AB50" i="4"/>
  <c r="F50" i="4"/>
  <c r="AB49" i="4"/>
  <c r="F49" i="4"/>
  <c r="G49" i="4" s="1"/>
  <c r="AB48" i="4"/>
  <c r="F48" i="4"/>
  <c r="D47" i="7" s="1"/>
  <c r="AB47" i="4"/>
  <c r="F47" i="4"/>
  <c r="AB46" i="4"/>
  <c r="AB45" i="4"/>
  <c r="AB44" i="4"/>
  <c r="AB43" i="4"/>
  <c r="Z43" i="4"/>
  <c r="F43" i="4"/>
  <c r="AB42" i="4"/>
  <c r="AB41" i="4"/>
  <c r="AB40" i="4"/>
  <c r="AB39" i="4"/>
  <c r="Z39" i="4"/>
  <c r="AB38" i="4"/>
  <c r="AB37" i="4"/>
  <c r="AB36" i="4"/>
  <c r="Z36" i="4"/>
  <c r="AB35" i="4"/>
  <c r="AB34" i="4"/>
  <c r="G48" i="4"/>
  <c r="G58" i="4"/>
  <c r="E24" i="7"/>
  <c r="E48" i="7"/>
  <c r="E47" i="7"/>
  <c r="E50" i="7"/>
  <c r="D24" i="7"/>
  <c r="F28" i="4"/>
  <c r="G28" i="4" s="1"/>
  <c r="E27" i="7" s="1"/>
  <c r="F24" i="4"/>
  <c r="F20" i="4"/>
  <c r="F16" i="4"/>
  <c r="D15" i="7" s="1"/>
  <c r="F12" i="4"/>
  <c r="D11" i="7" s="1"/>
  <c r="Z26" i="4"/>
  <c r="Z14" i="4"/>
  <c r="C75" i="7"/>
  <c r="G66" i="7"/>
  <c r="AF68" i="4"/>
  <c r="AF64" i="4"/>
  <c r="J63" i="7" s="1"/>
  <c r="AF56" i="4"/>
  <c r="AF50" i="4"/>
  <c r="G20" i="4"/>
  <c r="AH20" i="4" s="1"/>
  <c r="L19" i="7" s="1"/>
  <c r="D19" i="7"/>
  <c r="J67" i="7"/>
  <c r="J55" i="7"/>
  <c r="D23" i="7"/>
  <c r="G24" i="4"/>
  <c r="G12" i="4"/>
  <c r="E11" i="7" s="1"/>
  <c r="E23" i="7"/>
  <c r="X71" i="4" l="1"/>
  <c r="AF23" i="4"/>
  <c r="X40" i="4"/>
  <c r="AC9" i="4"/>
  <c r="AF53" i="4"/>
  <c r="X29" i="4"/>
  <c r="X59" i="4"/>
  <c r="AF59" i="4"/>
  <c r="X35" i="4"/>
  <c r="H48" i="4"/>
  <c r="F47" i="7" s="1"/>
  <c r="K76" i="4"/>
  <c r="P76" i="4"/>
  <c r="X52" i="4"/>
  <c r="AF52" i="4"/>
  <c r="AC52" i="4"/>
  <c r="AC61" i="4"/>
  <c r="AF39" i="4"/>
  <c r="AC39" i="4"/>
  <c r="AF10" i="4"/>
  <c r="AC10" i="4"/>
  <c r="G15" i="4"/>
  <c r="D14" i="7"/>
  <c r="AF57" i="4"/>
  <c r="AC57" i="4"/>
  <c r="G27" i="7"/>
  <c r="AE28" i="4"/>
  <c r="I27" i="7" s="1"/>
  <c r="G50" i="4"/>
  <c r="D49" i="7"/>
  <c r="AF34" i="4"/>
  <c r="AC34" i="4"/>
  <c r="AF31" i="4"/>
  <c r="AC31" i="4"/>
  <c r="G69" i="7"/>
  <c r="AE70" i="4"/>
  <c r="I69" i="7" s="1"/>
  <c r="R13" i="4"/>
  <c r="AC13" i="4"/>
  <c r="AF13" i="4"/>
  <c r="AC35" i="4"/>
  <c r="AF35" i="4"/>
  <c r="D42" i="7"/>
  <c r="G43" i="4"/>
  <c r="J53" i="7"/>
  <c r="H20" i="4"/>
  <c r="F19" i="7" s="1"/>
  <c r="E19" i="7"/>
  <c r="AC32" i="4"/>
  <c r="AF32" i="4"/>
  <c r="J66" i="7"/>
  <c r="T76" i="4"/>
  <c r="W76" i="4" s="1"/>
  <c r="X61" i="4" s="1"/>
  <c r="AF69" i="4"/>
  <c r="AC69" i="4"/>
  <c r="R69" i="4"/>
  <c r="AC37" i="4"/>
  <c r="AF37" i="4"/>
  <c r="AC22" i="4"/>
  <c r="AF22" i="4"/>
  <c r="R22" i="4"/>
  <c r="G59" i="4"/>
  <c r="D58" i="7"/>
  <c r="AF27" i="4"/>
  <c r="AC27" i="4"/>
  <c r="X12" i="4"/>
  <c r="AF12" i="4"/>
  <c r="AH50" i="4"/>
  <c r="L49" i="7" s="1"/>
  <c r="J49" i="7"/>
  <c r="J10" i="7"/>
  <c r="AF41" i="4"/>
  <c r="X41" i="4"/>
  <c r="X47" i="4"/>
  <c r="X11" i="4"/>
  <c r="AC50" i="4"/>
  <c r="R50" i="4"/>
  <c r="AC43" i="4"/>
  <c r="R43" i="4"/>
  <c r="AF43" i="4"/>
  <c r="AC11" i="4"/>
  <c r="D52" i="7"/>
  <c r="G53" i="4"/>
  <c r="G30" i="4"/>
  <c r="AF46" i="4"/>
  <c r="AC46" i="4"/>
  <c r="R46" i="4"/>
  <c r="AC26" i="4"/>
  <c r="R72" i="4"/>
  <c r="AF70" i="4"/>
  <c r="Q58" i="4"/>
  <c r="AF38" i="4"/>
  <c r="AC29" i="4"/>
  <c r="AF29" i="4"/>
  <c r="X70" i="4"/>
  <c r="G16" i="4"/>
  <c r="Z22" i="4"/>
  <c r="Z55" i="4"/>
  <c r="X43" i="4"/>
  <c r="AF48" i="4"/>
  <c r="AF28" i="4"/>
  <c r="R28" i="4"/>
  <c r="D27" i="7"/>
  <c r="H51" i="4"/>
  <c r="F50" i="7" s="1"/>
  <c r="Z57" i="4"/>
  <c r="E8" i="7"/>
  <c r="Z27" i="4"/>
  <c r="G72" i="7"/>
  <c r="AE73" i="4"/>
  <c r="I72" i="7" s="1"/>
  <c r="AE21" i="4"/>
  <c r="I20" i="7" s="1"/>
  <c r="G20" i="7"/>
  <c r="AC16" i="4"/>
  <c r="AF16" i="4"/>
  <c r="E57" i="7"/>
  <c r="H58" i="4"/>
  <c r="F57" i="7" s="1"/>
  <c r="D73" i="7"/>
  <c r="G74" i="4"/>
  <c r="AF63" i="4"/>
  <c r="AC63" i="4"/>
  <c r="R54" i="4"/>
  <c r="AC54" i="4"/>
  <c r="AF51" i="4"/>
  <c r="AC51" i="4"/>
  <c r="R51" i="4"/>
  <c r="AE45" i="4"/>
  <c r="I44" i="7" s="1"/>
  <c r="G44" i="7"/>
  <c r="AE33" i="4"/>
  <c r="I32" i="7" s="1"/>
  <c r="G32" i="7"/>
  <c r="AC25" i="4"/>
  <c r="AF25" i="4"/>
  <c r="X19" i="4"/>
  <c r="G47" i="4"/>
  <c r="D46" i="7"/>
  <c r="AF45" i="4"/>
  <c r="J32" i="7"/>
  <c r="Z24" i="4"/>
  <c r="Z62" i="4"/>
  <c r="Z58" i="4"/>
  <c r="Z51" i="4"/>
  <c r="Z46" i="4"/>
  <c r="Z9" i="4"/>
  <c r="Z25" i="4"/>
  <c r="Z67" i="4"/>
  <c r="Z48" i="4"/>
  <c r="Z21" i="4"/>
  <c r="Z53" i="4"/>
  <c r="Z47" i="4"/>
  <c r="Z11" i="4"/>
  <c r="Z29" i="4"/>
  <c r="Z52" i="4"/>
  <c r="Z13" i="4"/>
  <c r="Z32" i="4"/>
  <c r="Z70" i="4"/>
  <c r="Z59" i="4"/>
  <c r="Z38" i="4"/>
  <c r="Z35" i="4"/>
  <c r="Z15" i="4"/>
  <c r="Z33" i="4"/>
  <c r="Z19" i="4"/>
  <c r="Z69" i="4"/>
  <c r="Z37" i="4"/>
  <c r="Z20" i="4"/>
  <c r="Z56" i="4"/>
  <c r="Z50" i="4"/>
  <c r="Z42" i="4"/>
  <c r="Z31" i="4"/>
  <c r="Z10" i="4"/>
  <c r="Z12" i="4"/>
  <c r="Z63" i="4"/>
  <c r="Z34" i="4"/>
  <c r="Z16" i="4"/>
  <c r="Z54" i="4"/>
  <c r="Z49" i="4"/>
  <c r="Z45" i="4"/>
  <c r="Z41" i="4"/>
  <c r="Z30" i="4"/>
  <c r="Z76" i="4"/>
  <c r="Z23" i="4"/>
  <c r="Z66" i="4"/>
  <c r="Z28" i="4"/>
  <c r="Z74" i="4"/>
  <c r="Z61" i="4"/>
  <c r="Z40" i="4"/>
  <c r="Z75" i="4"/>
  <c r="X50" i="4"/>
  <c r="AF36" i="4"/>
  <c r="Z71" i="4"/>
  <c r="D48" i="7"/>
  <c r="Q65" i="4"/>
  <c r="AF44" i="4"/>
  <c r="X44" i="4"/>
  <c r="AC18" i="4"/>
  <c r="AF18" i="4"/>
  <c r="G27" i="4"/>
  <c r="D26" i="7"/>
  <c r="AC64" i="4"/>
  <c r="R64" i="4"/>
  <c r="X46" i="4"/>
  <c r="X34" i="4"/>
  <c r="Z18" i="4"/>
  <c r="R25" i="4"/>
  <c r="Z44" i="4"/>
  <c r="Z60" i="4"/>
  <c r="Z72" i="4"/>
  <c r="AF26" i="4"/>
  <c r="AC17" i="4"/>
  <c r="AF17" i="4"/>
  <c r="AC14" i="4"/>
  <c r="AF14" i="4"/>
  <c r="W75" i="4"/>
  <c r="AF75" i="4" s="1"/>
  <c r="X63" i="4"/>
  <c r="X51" i="4"/>
  <c r="X15" i="4"/>
  <c r="G17" i="4"/>
  <c r="D16" i="7"/>
  <c r="AC74" i="4"/>
  <c r="X69" i="4"/>
  <c r="AF47" i="4"/>
  <c r="J20" i="7"/>
  <c r="X73" i="4"/>
  <c r="X49" i="4"/>
  <c r="X37" i="4"/>
  <c r="G75" i="4"/>
  <c r="D74" i="7"/>
  <c r="F10" i="4"/>
  <c r="F18" i="4"/>
  <c r="F29" i="4"/>
  <c r="F70" i="4"/>
  <c r="F65" i="4"/>
  <c r="F38" i="4"/>
  <c r="F35" i="4"/>
  <c r="F11" i="4"/>
  <c r="F19" i="4"/>
  <c r="F72" i="4"/>
  <c r="F44" i="4"/>
  <c r="F42" i="4"/>
  <c r="F40" i="4"/>
  <c r="F26" i="4"/>
  <c r="F69" i="4"/>
  <c r="F56" i="4"/>
  <c r="F37" i="4"/>
  <c r="F31" i="4"/>
  <c r="F63" i="4"/>
  <c r="F60" i="4"/>
  <c r="F41" i="4"/>
  <c r="F39" i="4"/>
  <c r="F36" i="4"/>
  <c r="G76" i="4"/>
  <c r="H25" i="4" s="1"/>
  <c r="F24" i="7" s="1"/>
  <c r="F13" i="4"/>
  <c r="F22" i="4"/>
  <c r="F34" i="4"/>
  <c r="F55" i="4"/>
  <c r="F52" i="4"/>
  <c r="F46" i="4"/>
  <c r="F23" i="4"/>
  <c r="F73" i="4"/>
  <c r="F68" i="4"/>
  <c r="F62" i="4"/>
  <c r="F57" i="4"/>
  <c r="F14" i="4"/>
  <c r="F67" i="4"/>
  <c r="F54" i="4"/>
  <c r="F45" i="4"/>
  <c r="F64" i="4"/>
  <c r="F61" i="4"/>
  <c r="X56" i="4"/>
  <c r="AH49" i="4"/>
  <c r="L48" i="7" s="1"/>
  <c r="AF42" i="4"/>
  <c r="R42" i="4"/>
  <c r="F71" i="4"/>
  <c r="V76" i="4"/>
  <c r="AF71" i="4"/>
  <c r="Q66" i="4"/>
  <c r="AF61" i="4"/>
  <c r="AC56" i="4"/>
  <c r="Q30" i="4"/>
  <c r="Q15" i="4"/>
  <c r="AC12" i="4"/>
  <c r="R12" i="4"/>
  <c r="F33" i="4"/>
  <c r="F32" i="4"/>
  <c r="G66" i="4"/>
  <c r="F21" i="4"/>
  <c r="AE49" i="4"/>
  <c r="I48" i="7" s="1"/>
  <c r="Q40" i="4"/>
  <c r="Q19" i="4"/>
  <c r="W74" i="4"/>
  <c r="W62" i="4"/>
  <c r="W38" i="4"/>
  <c r="X38" i="4" s="1"/>
  <c r="R44" i="4"/>
  <c r="AC44" i="4"/>
  <c r="AC68" i="4"/>
  <c r="AC59" i="4"/>
  <c r="AC23" i="4"/>
  <c r="AF9" i="4"/>
  <c r="AC53" i="4"/>
  <c r="AC71" i="4"/>
  <c r="AC47" i="4"/>
  <c r="X54" i="4"/>
  <c r="AC41" i="4"/>
  <c r="W72" i="4"/>
  <c r="W60" i="4"/>
  <c r="AC60" i="4" s="1"/>
  <c r="W48" i="4"/>
  <c r="X48" i="4" s="1"/>
  <c r="W36" i="4"/>
  <c r="X36" i="4" s="1"/>
  <c r="W24" i="4"/>
  <c r="X24" i="4" s="1"/>
  <c r="O76" i="4"/>
  <c r="Q76" i="4" s="1"/>
  <c r="AB22" i="4"/>
  <c r="AB10" i="4"/>
  <c r="AB33" i="4"/>
  <c r="AB21" i="4"/>
  <c r="AB9" i="4"/>
  <c r="J74" i="7" l="1"/>
  <c r="AH75" i="4"/>
  <c r="L74" i="7" s="1"/>
  <c r="AG75" i="4"/>
  <c r="K74" i="7" s="1"/>
  <c r="AD60" i="4"/>
  <c r="H59" i="7" s="1"/>
  <c r="G59" i="7"/>
  <c r="AE60" i="4"/>
  <c r="I59" i="7" s="1"/>
  <c r="D38" i="7"/>
  <c r="G39" i="4"/>
  <c r="X62" i="4"/>
  <c r="AF62" i="4"/>
  <c r="G43" i="7"/>
  <c r="AE44" i="4"/>
  <c r="I43" i="7" s="1"/>
  <c r="R40" i="4"/>
  <c r="AC40" i="4"/>
  <c r="AF40" i="4"/>
  <c r="G56" i="4"/>
  <c r="D55" i="7"/>
  <c r="AE54" i="4"/>
  <c r="I53" i="7" s="1"/>
  <c r="G53" i="7"/>
  <c r="AD54" i="4"/>
  <c r="H53" i="7" s="1"/>
  <c r="J47" i="7"/>
  <c r="AH48" i="4"/>
  <c r="L47" i="7" s="1"/>
  <c r="AG48" i="4"/>
  <c r="K47" i="7" s="1"/>
  <c r="J11" i="7"/>
  <c r="AH12" i="4"/>
  <c r="L11" i="7" s="1"/>
  <c r="AE39" i="4"/>
  <c r="I38" i="7" s="1"/>
  <c r="G38" i="7"/>
  <c r="AD39" i="4"/>
  <c r="H38" i="7" s="1"/>
  <c r="J60" i="7"/>
  <c r="AG61" i="4"/>
  <c r="K60" i="7" s="1"/>
  <c r="G34" i="4"/>
  <c r="D33" i="7"/>
  <c r="G29" i="4"/>
  <c r="D28" i="7"/>
  <c r="G73" i="7"/>
  <c r="AE74" i="4"/>
  <c r="I73" i="7" s="1"/>
  <c r="AD74" i="4"/>
  <c r="H73" i="7" s="1"/>
  <c r="E52" i="7"/>
  <c r="H53" i="4"/>
  <c r="F52" i="7" s="1"/>
  <c r="AF76" i="4"/>
  <c r="R20" i="4"/>
  <c r="R62" i="4"/>
  <c r="R73" i="4"/>
  <c r="R41" i="4"/>
  <c r="AC76" i="4"/>
  <c r="R55" i="4"/>
  <c r="R68" i="4"/>
  <c r="R71" i="4"/>
  <c r="R23" i="4"/>
  <c r="R76" i="4"/>
  <c r="R53" i="4"/>
  <c r="R33" i="4"/>
  <c r="R47" i="4"/>
  <c r="R14" i="4"/>
  <c r="R49" i="4"/>
  <c r="R18" i="4"/>
  <c r="R26" i="4"/>
  <c r="R63" i="4"/>
  <c r="R36" i="4"/>
  <c r="R67" i="4"/>
  <c r="R48" i="4"/>
  <c r="R74" i="4"/>
  <c r="R38" i="4"/>
  <c r="R21" i="4"/>
  <c r="R52" i="4"/>
  <c r="R61" i="4"/>
  <c r="R9" i="4"/>
  <c r="R17" i="4"/>
  <c r="R59" i="4"/>
  <c r="AH9" i="4"/>
  <c r="L8" i="7" s="1"/>
  <c r="AG9" i="4"/>
  <c r="K8" i="7" s="1"/>
  <c r="J8" i="7"/>
  <c r="D20" i="7"/>
  <c r="G21" i="4"/>
  <c r="AC66" i="4"/>
  <c r="R66" i="4"/>
  <c r="AF66" i="4"/>
  <c r="D53" i="7"/>
  <c r="G54" i="4"/>
  <c r="D21" i="7"/>
  <c r="G22" i="4"/>
  <c r="D25" i="7"/>
  <c r="G26" i="4"/>
  <c r="D17" i="7"/>
  <c r="G18" i="4"/>
  <c r="J24" i="7"/>
  <c r="AH25" i="4"/>
  <c r="L24" i="7" s="1"/>
  <c r="AG25" i="4"/>
  <c r="K24" i="7" s="1"/>
  <c r="G62" i="7"/>
  <c r="AD63" i="4"/>
  <c r="H62" i="7" s="1"/>
  <c r="AE63" i="4"/>
  <c r="I62" i="7" s="1"/>
  <c r="R60" i="4"/>
  <c r="AC38" i="4"/>
  <c r="X17" i="4"/>
  <c r="AE27" i="4"/>
  <c r="I26" i="7" s="1"/>
  <c r="G26" i="7"/>
  <c r="AD27" i="4"/>
  <c r="H26" i="7" s="1"/>
  <c r="AE69" i="4"/>
  <c r="I68" i="7" s="1"/>
  <c r="G68" i="7"/>
  <c r="G60" i="7"/>
  <c r="AE61" i="4"/>
  <c r="I60" i="7" s="1"/>
  <c r="AD61" i="4"/>
  <c r="H60" i="7" s="1"/>
  <c r="X53" i="4"/>
  <c r="AE56" i="4"/>
  <c r="I55" i="7" s="1"/>
  <c r="G55" i="7"/>
  <c r="G12" i="7"/>
  <c r="AE13" i="4"/>
  <c r="I12" i="7" s="1"/>
  <c r="G63" i="7"/>
  <c r="AE64" i="4"/>
  <c r="I63" i="7" s="1"/>
  <c r="AD64" i="4"/>
  <c r="H63" i="7" s="1"/>
  <c r="G13" i="4"/>
  <c r="D12" i="7"/>
  <c r="E16" i="7"/>
  <c r="H17" i="4"/>
  <c r="F16" i="7" s="1"/>
  <c r="H27" i="4"/>
  <c r="F26" i="7" s="1"/>
  <c r="E26" i="7"/>
  <c r="R24" i="4"/>
  <c r="G24" i="7"/>
  <c r="AE25" i="4"/>
  <c r="I24" i="7" s="1"/>
  <c r="AD25" i="4"/>
  <c r="H24" i="7" s="1"/>
  <c r="J62" i="7"/>
  <c r="AG63" i="4"/>
  <c r="K62" i="7" s="1"/>
  <c r="AF58" i="4"/>
  <c r="AC58" i="4"/>
  <c r="R58" i="4"/>
  <c r="R11" i="4"/>
  <c r="R27" i="4"/>
  <c r="J68" i="7"/>
  <c r="AG69" i="4"/>
  <c r="K68" i="7" s="1"/>
  <c r="R75" i="4"/>
  <c r="G56" i="7"/>
  <c r="AE57" i="4"/>
  <c r="I56" i="7" s="1"/>
  <c r="AD57" i="4"/>
  <c r="H56" i="7" s="1"/>
  <c r="J52" i="7"/>
  <c r="AH53" i="4"/>
  <c r="L52" i="7" s="1"/>
  <c r="AG53" i="4"/>
  <c r="K52" i="7" s="1"/>
  <c r="X60" i="4"/>
  <c r="AF60" i="4"/>
  <c r="D71" i="7"/>
  <c r="G72" i="4"/>
  <c r="D54" i="7"/>
  <c r="G55" i="4"/>
  <c r="G45" i="4"/>
  <c r="D44" i="7"/>
  <c r="J38" i="7"/>
  <c r="AH39" i="4"/>
  <c r="L38" i="7" s="1"/>
  <c r="AG39" i="4"/>
  <c r="K38" i="7" s="1"/>
  <c r="J70" i="7"/>
  <c r="AG71" i="4"/>
  <c r="K70" i="7" s="1"/>
  <c r="D39" i="7"/>
  <c r="G40" i="4"/>
  <c r="AE59" i="4"/>
  <c r="I58" i="7" s="1"/>
  <c r="G58" i="7"/>
  <c r="AC24" i="4"/>
  <c r="H74" i="4"/>
  <c r="F73" i="7" s="1"/>
  <c r="E73" i="7"/>
  <c r="R70" i="4"/>
  <c r="J40" i="7"/>
  <c r="AG41" i="4"/>
  <c r="K40" i="7" s="1"/>
  <c r="AH27" i="4"/>
  <c r="L26" i="7" s="1"/>
  <c r="J26" i="7"/>
  <c r="AG27" i="4"/>
  <c r="K26" i="7" s="1"/>
  <c r="X42" i="4"/>
  <c r="X33" i="4"/>
  <c r="X55" i="4"/>
  <c r="X21" i="4"/>
  <c r="X57" i="4"/>
  <c r="X76" i="4"/>
  <c r="X28" i="4"/>
  <c r="X20" i="4"/>
  <c r="X67" i="4"/>
  <c r="X30" i="4"/>
  <c r="X32" i="4"/>
  <c r="X18" i="4"/>
  <c r="X66" i="4"/>
  <c r="X64" i="4"/>
  <c r="X39" i="4"/>
  <c r="X10" i="4"/>
  <c r="X16" i="4"/>
  <c r="X31" i="4"/>
  <c r="X45" i="4"/>
  <c r="AC75" i="4"/>
  <c r="G30" i="7"/>
  <c r="AE31" i="4"/>
  <c r="I30" i="7" s="1"/>
  <c r="AD31" i="4"/>
  <c r="H30" i="7" s="1"/>
  <c r="R57" i="4"/>
  <c r="AE52" i="4"/>
  <c r="I51" i="7" s="1"/>
  <c r="G51" i="7"/>
  <c r="AD52" i="4"/>
  <c r="H51" i="7" s="1"/>
  <c r="X9" i="4"/>
  <c r="D70" i="7"/>
  <c r="G71" i="4"/>
  <c r="AH71" i="4" s="1"/>
  <c r="L70" i="7" s="1"/>
  <c r="AE53" i="4"/>
  <c r="I52" i="7" s="1"/>
  <c r="G52" i="7"/>
  <c r="AD53" i="4"/>
  <c r="H52" i="7" s="1"/>
  <c r="D63" i="7"/>
  <c r="G64" i="4"/>
  <c r="G70" i="4"/>
  <c r="D69" i="7"/>
  <c r="G16" i="7"/>
  <c r="AE17" i="4"/>
  <c r="I16" i="7" s="1"/>
  <c r="AD17" i="4"/>
  <c r="H16" i="7" s="1"/>
  <c r="J35" i="7"/>
  <c r="AG36" i="4"/>
  <c r="K35" i="7" s="1"/>
  <c r="AH36" i="4"/>
  <c r="L35" i="7" s="1"/>
  <c r="AE29" i="4"/>
  <c r="I28" i="7" s="1"/>
  <c r="G28" i="7"/>
  <c r="E29" i="7"/>
  <c r="H30" i="4"/>
  <c r="F29" i="7" s="1"/>
  <c r="AD37" i="4"/>
  <c r="H36" i="7" s="1"/>
  <c r="AE37" i="4"/>
  <c r="I36" i="7" s="1"/>
  <c r="G36" i="7"/>
  <c r="AC62" i="4"/>
  <c r="D68" i="7"/>
  <c r="G69" i="4"/>
  <c r="J25" i="7"/>
  <c r="AH26" i="4"/>
  <c r="L25" i="7" s="1"/>
  <c r="AG38" i="4"/>
  <c r="K37" i="7" s="1"/>
  <c r="J37" i="7"/>
  <c r="G22" i="7"/>
  <c r="AE23" i="4"/>
  <c r="I22" i="7" s="1"/>
  <c r="AD23" i="4"/>
  <c r="H22" i="7" s="1"/>
  <c r="H66" i="4"/>
  <c r="F65" i="7" s="1"/>
  <c r="E65" i="7"/>
  <c r="G67" i="4"/>
  <c r="D66" i="7"/>
  <c r="D9" i="7"/>
  <c r="G10" i="4"/>
  <c r="G32" i="4"/>
  <c r="AH32" i="4" s="1"/>
  <c r="L31" i="7" s="1"/>
  <c r="D31" i="7"/>
  <c r="G14" i="4"/>
  <c r="D13" i="7"/>
  <c r="H76" i="4"/>
  <c r="F75" i="7" s="1"/>
  <c r="E75" i="7"/>
  <c r="H24" i="4"/>
  <c r="F23" i="7" s="1"/>
  <c r="H12" i="4"/>
  <c r="F11" i="7" s="1"/>
  <c r="G42" i="4"/>
  <c r="D41" i="7"/>
  <c r="J17" i="7"/>
  <c r="AG18" i="4"/>
  <c r="K17" i="7" s="1"/>
  <c r="H9" i="4"/>
  <c r="F8" i="7" s="1"/>
  <c r="AE11" i="4"/>
  <c r="I10" i="7" s="1"/>
  <c r="G10" i="7"/>
  <c r="AD11" i="4"/>
  <c r="H10" i="7" s="1"/>
  <c r="AE68" i="4"/>
  <c r="I67" i="7" s="1"/>
  <c r="G67" i="7"/>
  <c r="AD68" i="4"/>
  <c r="H67" i="7" s="1"/>
  <c r="X68" i="4"/>
  <c r="D56" i="7"/>
  <c r="G57" i="4"/>
  <c r="G36" i="4"/>
  <c r="D35" i="7"/>
  <c r="D43" i="7"/>
  <c r="G44" i="4"/>
  <c r="E74" i="7"/>
  <c r="H75" i="4"/>
  <c r="F74" i="7" s="1"/>
  <c r="X27" i="4"/>
  <c r="AE18" i="4"/>
  <c r="I17" i="7" s="1"/>
  <c r="G17" i="7"/>
  <c r="AD18" i="4"/>
  <c r="H17" i="7" s="1"/>
  <c r="AF24" i="4"/>
  <c r="H49" i="4"/>
  <c r="F48" i="7" s="1"/>
  <c r="AH70" i="4"/>
  <c r="L69" i="7" s="1"/>
  <c r="J69" i="7"/>
  <c r="AG70" i="4"/>
  <c r="K69" i="7" s="1"/>
  <c r="X14" i="4"/>
  <c r="X65" i="4"/>
  <c r="X25" i="4"/>
  <c r="R31" i="4"/>
  <c r="J56" i="7"/>
  <c r="AH57" i="4"/>
  <c r="L56" i="7" s="1"/>
  <c r="AG57" i="4"/>
  <c r="K56" i="7" s="1"/>
  <c r="AG52" i="4"/>
  <c r="K51" i="7" s="1"/>
  <c r="J51" i="7"/>
  <c r="AE9" i="4"/>
  <c r="I8" i="7" s="1"/>
  <c r="AD9" i="4"/>
  <c r="H8" i="7" s="1"/>
  <c r="G8" i="7"/>
  <c r="D61" i="7"/>
  <c r="G62" i="4"/>
  <c r="J42" i="7"/>
  <c r="AH43" i="4"/>
  <c r="L42" i="7" s="1"/>
  <c r="AG43" i="4"/>
  <c r="K42" i="7" s="1"/>
  <c r="E58" i="7"/>
  <c r="H59" i="4"/>
  <c r="F58" i="7" s="1"/>
  <c r="H43" i="4"/>
  <c r="F42" i="7" s="1"/>
  <c r="E42" i="7"/>
  <c r="J30" i="7"/>
  <c r="AG31" i="4"/>
  <c r="K30" i="7" s="1"/>
  <c r="X72" i="4"/>
  <c r="AC72" i="4"/>
  <c r="G68" i="4"/>
  <c r="D67" i="7"/>
  <c r="D40" i="7"/>
  <c r="G41" i="4"/>
  <c r="G19" i="4"/>
  <c r="D18" i="7"/>
  <c r="J43" i="7"/>
  <c r="AH44" i="4"/>
  <c r="L43" i="7" s="1"/>
  <c r="AG44" i="4"/>
  <c r="K43" i="7" s="1"/>
  <c r="E15" i="7"/>
  <c r="H16" i="4"/>
  <c r="F15" i="7" s="1"/>
  <c r="G25" i="7"/>
  <c r="AD26" i="4"/>
  <c r="H25" i="7" s="1"/>
  <c r="AE26" i="4"/>
  <c r="I25" i="7" s="1"/>
  <c r="AE34" i="4"/>
  <c r="I33" i="7" s="1"/>
  <c r="AD34" i="4"/>
  <c r="H33" i="7" s="1"/>
  <c r="G33" i="7"/>
  <c r="H15" i="4"/>
  <c r="F14" i="7" s="1"/>
  <c r="E14" i="7"/>
  <c r="J22" i="7"/>
  <c r="AG23" i="4"/>
  <c r="K22" i="7" s="1"/>
  <c r="AH23" i="4"/>
  <c r="L22" i="7" s="1"/>
  <c r="AE41" i="4"/>
  <c r="I40" i="7" s="1"/>
  <c r="G40" i="7"/>
  <c r="AD41" i="4"/>
  <c r="H40" i="7" s="1"/>
  <c r="AE12" i="4"/>
  <c r="I11" i="7" s="1"/>
  <c r="G11" i="7"/>
  <c r="AD12" i="4"/>
  <c r="H11" i="7" s="1"/>
  <c r="J41" i="7"/>
  <c r="AG42" i="4"/>
  <c r="K41" i="7" s="1"/>
  <c r="G73" i="4"/>
  <c r="D72" i="7"/>
  <c r="D59" i="7"/>
  <c r="G60" i="4"/>
  <c r="D10" i="7"/>
  <c r="G11" i="4"/>
  <c r="X75" i="4"/>
  <c r="AF72" i="4"/>
  <c r="AC65" i="4"/>
  <c r="AF65" i="4"/>
  <c r="R65" i="4"/>
  <c r="R45" i="4"/>
  <c r="J15" i="7"/>
  <c r="AH16" i="4"/>
  <c r="L15" i="7" s="1"/>
  <c r="AG16" i="4"/>
  <c r="K15" i="7" s="1"/>
  <c r="X22" i="4"/>
  <c r="X26" i="4"/>
  <c r="AE43" i="4"/>
  <c r="I42" i="7" s="1"/>
  <c r="G42" i="7"/>
  <c r="AD43" i="4"/>
  <c r="H42" i="7" s="1"/>
  <c r="AH22" i="4"/>
  <c r="L21" i="7" s="1"/>
  <c r="J21" i="7"/>
  <c r="AG22" i="4"/>
  <c r="K21" i="7" s="1"/>
  <c r="R32" i="4"/>
  <c r="R35" i="4"/>
  <c r="R34" i="4"/>
  <c r="R10" i="4"/>
  <c r="X23" i="4"/>
  <c r="D32" i="7"/>
  <c r="G33" i="4"/>
  <c r="AF15" i="4"/>
  <c r="AC15" i="4"/>
  <c r="R15" i="4"/>
  <c r="D22" i="7"/>
  <c r="G23" i="4"/>
  <c r="G63" i="4"/>
  <c r="AH63" i="4" s="1"/>
  <c r="L62" i="7" s="1"/>
  <c r="D62" i="7"/>
  <c r="D34" i="7"/>
  <c r="G35" i="4"/>
  <c r="J13" i="7"/>
  <c r="AH14" i="4"/>
  <c r="L13" i="7" s="1"/>
  <c r="AG14" i="4"/>
  <c r="K13" i="7" s="1"/>
  <c r="AH45" i="4"/>
  <c r="L44" i="7" s="1"/>
  <c r="J44" i="7"/>
  <c r="AG45" i="4"/>
  <c r="K44" i="7" s="1"/>
  <c r="G15" i="7"/>
  <c r="AE16" i="4"/>
  <c r="I15" i="7" s="1"/>
  <c r="G21" i="7"/>
  <c r="AD22" i="4"/>
  <c r="H21" i="7" s="1"/>
  <c r="AE22" i="4"/>
  <c r="I21" i="7" s="1"/>
  <c r="J31" i="7"/>
  <c r="AG32" i="4"/>
  <c r="K31" i="7" s="1"/>
  <c r="AH35" i="4"/>
  <c r="L34" i="7" s="1"/>
  <c r="J34" i="7"/>
  <c r="AG35" i="4"/>
  <c r="K34" i="7" s="1"/>
  <c r="J33" i="7"/>
  <c r="AG34" i="4"/>
  <c r="K33" i="7" s="1"/>
  <c r="AH34" i="4"/>
  <c r="L33" i="7" s="1"/>
  <c r="AD10" i="4"/>
  <c r="H9" i="7" s="1"/>
  <c r="AE10" i="4"/>
  <c r="I9" i="7" s="1"/>
  <c r="G9" i="7"/>
  <c r="G46" i="7"/>
  <c r="AE47" i="4"/>
  <c r="I46" i="7" s="1"/>
  <c r="AD47" i="4"/>
  <c r="H46" i="7" s="1"/>
  <c r="X74" i="4"/>
  <c r="AF74" i="4"/>
  <c r="AC30" i="4"/>
  <c r="AF30" i="4"/>
  <c r="R30" i="4"/>
  <c r="D45" i="7"/>
  <c r="G46" i="4"/>
  <c r="G31" i="4"/>
  <c r="AH31" i="4" s="1"/>
  <c r="L30" i="7" s="1"/>
  <c r="D30" i="7"/>
  <c r="G38" i="4"/>
  <c r="D37" i="7"/>
  <c r="G13" i="7"/>
  <c r="AE14" i="4"/>
  <c r="I13" i="7" s="1"/>
  <c r="AD14" i="4"/>
  <c r="H13" i="7" s="1"/>
  <c r="AE51" i="4"/>
  <c r="I50" i="7" s="1"/>
  <c r="G50" i="7"/>
  <c r="R16" i="4"/>
  <c r="J27" i="7"/>
  <c r="AG28" i="4"/>
  <c r="K27" i="7" s="1"/>
  <c r="AH28" i="4"/>
  <c r="L27" i="7" s="1"/>
  <c r="J28" i="7"/>
  <c r="AH29" i="4"/>
  <c r="L28" i="7" s="1"/>
  <c r="AG29" i="4"/>
  <c r="K28" i="7" s="1"/>
  <c r="G45" i="7"/>
  <c r="AE46" i="4"/>
  <c r="I45" i="7" s="1"/>
  <c r="AD46" i="4"/>
  <c r="H45" i="7" s="1"/>
  <c r="G49" i="7"/>
  <c r="AE50" i="4"/>
  <c r="I49" i="7" s="1"/>
  <c r="R37" i="4"/>
  <c r="G31" i="7"/>
  <c r="AE32" i="4"/>
  <c r="I31" i="7" s="1"/>
  <c r="AD32" i="4"/>
  <c r="H31" i="7" s="1"/>
  <c r="AE35" i="4"/>
  <c r="I34" i="7" s="1"/>
  <c r="G34" i="7"/>
  <c r="AD35" i="4"/>
  <c r="H34" i="7" s="1"/>
  <c r="AG10" i="4"/>
  <c r="K9" i="7" s="1"/>
  <c r="AH10" i="4"/>
  <c r="L9" i="7" s="1"/>
  <c r="J9" i="7"/>
  <c r="AE71" i="4"/>
  <c r="I70" i="7" s="1"/>
  <c r="G70" i="7"/>
  <c r="AD71" i="4"/>
  <c r="H70" i="7" s="1"/>
  <c r="R19" i="4"/>
  <c r="AC19" i="4"/>
  <c r="AF19" i="4"/>
  <c r="R56" i="4"/>
  <c r="G61" i="4"/>
  <c r="D60" i="7"/>
  <c r="G52" i="4"/>
  <c r="D51" i="7"/>
  <c r="D36" i="7"/>
  <c r="G37" i="4"/>
  <c r="G65" i="4"/>
  <c r="D64" i="7"/>
  <c r="J46" i="7"/>
  <c r="AH47" i="4"/>
  <c r="L46" i="7" s="1"/>
  <c r="AG47" i="4"/>
  <c r="K46" i="7" s="1"/>
  <c r="AH17" i="4"/>
  <c r="L16" i="7" s="1"/>
  <c r="AG17" i="4"/>
  <c r="K16" i="7" s="1"/>
  <c r="J16" i="7"/>
  <c r="X58" i="4"/>
  <c r="AC36" i="4"/>
  <c r="H47" i="4"/>
  <c r="F46" i="7" s="1"/>
  <c r="E46" i="7"/>
  <c r="J50" i="7"/>
  <c r="AH51" i="4"/>
  <c r="L50" i="7" s="1"/>
  <c r="AG51" i="4"/>
  <c r="K50" i="7" s="1"/>
  <c r="AC48" i="4"/>
  <c r="R29" i="4"/>
  <c r="J45" i="7"/>
  <c r="AG46" i="4"/>
  <c r="K45" i="7" s="1"/>
  <c r="H28" i="4"/>
  <c r="F27" i="7" s="1"/>
  <c r="X13" i="4"/>
  <c r="J36" i="7"/>
  <c r="AG37" i="4"/>
  <c r="K36" i="7" s="1"/>
  <c r="AH37" i="4"/>
  <c r="L36" i="7" s="1"/>
  <c r="AG13" i="4"/>
  <c r="K12" i="7" s="1"/>
  <c r="J12" i="7"/>
  <c r="E49" i="7"/>
  <c r="H50" i="4"/>
  <c r="F49" i="7" s="1"/>
  <c r="R39" i="4"/>
  <c r="J58" i="7"/>
  <c r="AH59" i="4"/>
  <c r="L58" i="7" s="1"/>
  <c r="AG59" i="4"/>
  <c r="K58" i="7" s="1"/>
  <c r="E63" i="7" l="1"/>
  <c r="H64" i="4"/>
  <c r="F63" i="7" s="1"/>
  <c r="AH64" i="4"/>
  <c r="L63" i="7" s="1"/>
  <c r="H18" i="4"/>
  <c r="F17" i="7" s="1"/>
  <c r="E17" i="7"/>
  <c r="AH40" i="4"/>
  <c r="L39" i="7" s="1"/>
  <c r="J39" i="7"/>
  <c r="AG40" i="4"/>
  <c r="K39" i="7" s="1"/>
  <c r="H46" i="4"/>
  <c r="F45" i="7" s="1"/>
  <c r="E45" i="7"/>
  <c r="J29" i="7"/>
  <c r="AG30" i="4"/>
  <c r="K29" i="7" s="1"/>
  <c r="AH30" i="4"/>
  <c r="L29" i="7" s="1"/>
  <c r="AH65" i="4"/>
  <c r="L64" i="7" s="1"/>
  <c r="J64" i="7"/>
  <c r="AG65" i="4"/>
  <c r="K64" i="7" s="1"/>
  <c r="H19" i="4"/>
  <c r="F18" i="7" s="1"/>
  <c r="E18" i="7"/>
  <c r="J23" i="7"/>
  <c r="AG24" i="4"/>
  <c r="K23" i="7" s="1"/>
  <c r="AH24" i="4"/>
  <c r="L23" i="7" s="1"/>
  <c r="AE38" i="4"/>
  <c r="I37" i="7" s="1"/>
  <c r="G37" i="7"/>
  <c r="AD38" i="4"/>
  <c r="H37" i="7" s="1"/>
  <c r="H22" i="4"/>
  <c r="F21" i="7" s="1"/>
  <c r="E21" i="7"/>
  <c r="AE76" i="4"/>
  <c r="I75" i="7" s="1"/>
  <c r="AD49" i="4"/>
  <c r="H48" i="7" s="1"/>
  <c r="AD42" i="4"/>
  <c r="H41" i="7" s="1"/>
  <c r="AD73" i="4"/>
  <c r="H72" i="7" s="1"/>
  <c r="AD76" i="4"/>
  <c r="H75" i="7" s="1"/>
  <c r="G75" i="7"/>
  <c r="AD67" i="4"/>
  <c r="H66" i="7" s="1"/>
  <c r="AD55" i="4"/>
  <c r="H54" i="7" s="1"/>
  <c r="AD70" i="4"/>
  <c r="H69" i="7" s="1"/>
  <c r="AD21" i="4"/>
  <c r="H20" i="7" s="1"/>
  <c r="AD20" i="4"/>
  <c r="H19" i="7" s="1"/>
  <c r="AD33" i="4"/>
  <c r="H32" i="7" s="1"/>
  <c r="AD45" i="4"/>
  <c r="H44" i="7" s="1"/>
  <c r="AD28" i="4"/>
  <c r="H27" i="7" s="1"/>
  <c r="H29" i="4"/>
  <c r="F28" i="7" s="1"/>
  <c r="E28" i="7"/>
  <c r="AE65" i="4"/>
  <c r="I64" i="7" s="1"/>
  <c r="G64" i="7"/>
  <c r="AD65" i="4"/>
  <c r="H64" i="7" s="1"/>
  <c r="H41" i="4"/>
  <c r="F40" i="7" s="1"/>
  <c r="E40" i="7"/>
  <c r="E41" i="7"/>
  <c r="H42" i="4"/>
  <c r="F41" i="7" s="1"/>
  <c r="H67" i="4"/>
  <c r="F66" i="7" s="1"/>
  <c r="E66" i="7"/>
  <c r="AH67" i="4"/>
  <c r="L66" i="7" s="1"/>
  <c r="H69" i="4"/>
  <c r="F68" i="7" s="1"/>
  <c r="E68" i="7"/>
  <c r="E70" i="7"/>
  <c r="H71" i="4"/>
  <c r="F70" i="7" s="1"/>
  <c r="AE58" i="4"/>
  <c r="I57" i="7" s="1"/>
  <c r="G57" i="7"/>
  <c r="AD58" i="4"/>
  <c r="H57" i="7" s="1"/>
  <c r="H52" i="4"/>
  <c r="F51" i="7" s="1"/>
  <c r="E51" i="7"/>
  <c r="AH74" i="4"/>
  <c r="L73" i="7" s="1"/>
  <c r="AG74" i="4"/>
  <c r="K73" i="7" s="1"/>
  <c r="J73" i="7"/>
  <c r="AE15" i="4"/>
  <c r="I14" i="7" s="1"/>
  <c r="G14" i="7"/>
  <c r="AD15" i="4"/>
  <c r="H14" i="7" s="1"/>
  <c r="AG72" i="4"/>
  <c r="K71" i="7" s="1"/>
  <c r="AH72" i="4"/>
  <c r="L71" i="7" s="1"/>
  <c r="J71" i="7"/>
  <c r="J57" i="7"/>
  <c r="AG58" i="4"/>
  <c r="K57" i="7" s="1"/>
  <c r="AH58" i="4"/>
  <c r="L57" i="7" s="1"/>
  <c r="H54" i="4"/>
  <c r="F53" i="7" s="1"/>
  <c r="E53" i="7"/>
  <c r="AH54" i="4"/>
  <c r="L53" i="7" s="1"/>
  <c r="E33" i="7"/>
  <c r="H34" i="4"/>
  <c r="F33" i="7" s="1"/>
  <c r="J61" i="7"/>
  <c r="AG62" i="4"/>
  <c r="K61" i="7" s="1"/>
  <c r="AH62" i="4"/>
  <c r="L61" i="7" s="1"/>
  <c r="G29" i="7"/>
  <c r="AD30" i="4"/>
  <c r="H29" i="7" s="1"/>
  <c r="AE30" i="4"/>
  <c r="I29" i="7" s="1"/>
  <c r="J14" i="7"/>
  <c r="AH15" i="4"/>
  <c r="L14" i="7" s="1"/>
  <c r="AG15" i="4"/>
  <c r="K14" i="7" s="1"/>
  <c r="G61" i="7"/>
  <c r="AE62" i="4"/>
  <c r="I61" i="7" s="1"/>
  <c r="AD62" i="4"/>
  <c r="H61" i="7" s="1"/>
  <c r="H13" i="4"/>
  <c r="F12" i="7" s="1"/>
  <c r="E12" i="7"/>
  <c r="AH46" i="4"/>
  <c r="L45" i="7" s="1"/>
  <c r="AE24" i="4"/>
  <c r="I23" i="7" s="1"/>
  <c r="G23" i="7"/>
  <c r="AD24" i="4"/>
  <c r="H23" i="7" s="1"/>
  <c r="AH66" i="4"/>
  <c r="L65" i="7" s="1"/>
  <c r="J65" i="7"/>
  <c r="AG66" i="4"/>
  <c r="K65" i="7" s="1"/>
  <c r="H39" i="4"/>
  <c r="F38" i="7" s="1"/>
  <c r="E38" i="7"/>
  <c r="AE36" i="4"/>
  <c r="I35" i="7" s="1"/>
  <c r="G35" i="7"/>
  <c r="AD36" i="4"/>
  <c r="H35" i="7" s="1"/>
  <c r="E60" i="7"/>
  <c r="H61" i="4"/>
  <c r="F60" i="7" s="1"/>
  <c r="H33" i="4"/>
  <c r="F32" i="7" s="1"/>
  <c r="E32" i="7"/>
  <c r="AH33" i="4"/>
  <c r="L32" i="7" s="1"/>
  <c r="H11" i="4"/>
  <c r="F10" i="7" s="1"/>
  <c r="E10" i="7"/>
  <c r="AH11" i="4"/>
  <c r="L10" i="7" s="1"/>
  <c r="E67" i="7"/>
  <c r="H68" i="4"/>
  <c r="F67" i="7" s="1"/>
  <c r="AH68" i="4"/>
  <c r="L67" i="7" s="1"/>
  <c r="AE72" i="4"/>
  <c r="I71" i="7" s="1"/>
  <c r="G71" i="7"/>
  <c r="AD72" i="4"/>
  <c r="H71" i="7" s="1"/>
  <c r="E61" i="7"/>
  <c r="H62" i="4"/>
  <c r="F61" i="7" s="1"/>
  <c r="AD59" i="4"/>
  <c r="H58" i="7" s="1"/>
  <c r="E44" i="7"/>
  <c r="H45" i="4"/>
  <c r="F44" i="7" s="1"/>
  <c r="AD69" i="4"/>
  <c r="H68" i="7" s="1"/>
  <c r="AH76" i="4"/>
  <c r="L75" i="7" s="1"/>
  <c r="AG21" i="4"/>
  <c r="K20" i="7" s="1"/>
  <c r="AG68" i="4"/>
  <c r="K67" i="7" s="1"/>
  <c r="AG76" i="4"/>
  <c r="K75" i="7" s="1"/>
  <c r="AG73" i="4"/>
  <c r="K72" i="7" s="1"/>
  <c r="AG55" i="4"/>
  <c r="K54" i="7" s="1"/>
  <c r="J75" i="7"/>
  <c r="AG20" i="4"/>
  <c r="K19" i="7" s="1"/>
  <c r="AG33" i="4"/>
  <c r="K32" i="7" s="1"/>
  <c r="AG49" i="4"/>
  <c r="K48" i="7" s="1"/>
  <c r="AG64" i="4"/>
  <c r="K63" i="7" s="1"/>
  <c r="AG50" i="4"/>
  <c r="K49" i="7" s="1"/>
  <c r="AG67" i="4"/>
  <c r="K66" i="7" s="1"/>
  <c r="AG11" i="4"/>
  <c r="K10" i="7" s="1"/>
  <c r="AG56" i="4"/>
  <c r="K55" i="7" s="1"/>
  <c r="AG54" i="4"/>
  <c r="K53" i="7" s="1"/>
  <c r="AH61" i="4"/>
  <c r="L60" i="7" s="1"/>
  <c r="AH19" i="4"/>
  <c r="L18" i="7" s="1"/>
  <c r="J18" i="7"/>
  <c r="AG19" i="4"/>
  <c r="K18" i="7" s="1"/>
  <c r="E37" i="7"/>
  <c r="H38" i="4"/>
  <c r="F37" i="7" s="1"/>
  <c r="E59" i="7"/>
  <c r="H60" i="4"/>
  <c r="F59" i="7" s="1"/>
  <c r="E54" i="7"/>
  <c r="H55" i="4"/>
  <c r="F54" i="7" s="1"/>
  <c r="AH55" i="4"/>
  <c r="L54" i="7" s="1"/>
  <c r="AE66" i="4"/>
  <c r="I65" i="7" s="1"/>
  <c r="G65" i="7"/>
  <c r="AD66" i="4"/>
  <c r="H65" i="7" s="1"/>
  <c r="AE48" i="4"/>
  <c r="I47" i="7" s="1"/>
  <c r="G47" i="7"/>
  <c r="AD48" i="4"/>
  <c r="H47" i="7" s="1"/>
  <c r="AE19" i="4"/>
  <c r="I18" i="7" s="1"/>
  <c r="G18" i="7"/>
  <c r="AD19" i="4"/>
  <c r="H18" i="7" s="1"/>
  <c r="H35" i="4"/>
  <c r="F34" i="7" s="1"/>
  <c r="E34" i="7"/>
  <c r="H44" i="4"/>
  <c r="F43" i="7" s="1"/>
  <c r="E43" i="7"/>
  <c r="H14" i="4"/>
  <c r="F13" i="7" s="1"/>
  <c r="E13" i="7"/>
  <c r="E69" i="7"/>
  <c r="H70" i="4"/>
  <c r="F69" i="7" s="1"/>
  <c r="AH69" i="4"/>
  <c r="L68" i="7" s="1"/>
  <c r="AD13" i="4"/>
  <c r="H12" i="7" s="1"/>
  <c r="E20" i="7"/>
  <c r="H21" i="4"/>
  <c r="F20" i="7" s="1"/>
  <c r="AH21" i="4"/>
  <c r="L20" i="7" s="1"/>
  <c r="H56" i="4"/>
  <c r="F55" i="7" s="1"/>
  <c r="AH56" i="4"/>
  <c r="L55" i="7" s="1"/>
  <c r="E55" i="7"/>
  <c r="E39" i="7"/>
  <c r="H40" i="4"/>
  <c r="F39" i="7" s="1"/>
  <c r="E71" i="7"/>
  <c r="H72" i="4"/>
  <c r="F71" i="7" s="1"/>
  <c r="AH13" i="4"/>
  <c r="L12" i="7" s="1"/>
  <c r="AH18" i="4"/>
  <c r="L17" i="7" s="1"/>
  <c r="AH38" i="4"/>
  <c r="L37" i="7" s="1"/>
  <c r="AE40" i="4"/>
  <c r="I39" i="7" s="1"/>
  <c r="G39" i="7"/>
  <c r="AD40" i="4"/>
  <c r="H39" i="7" s="1"/>
  <c r="H36" i="4"/>
  <c r="F35" i="7" s="1"/>
  <c r="E35" i="7"/>
  <c r="H10" i="4"/>
  <c r="F9" i="7" s="1"/>
  <c r="E9" i="7"/>
  <c r="AH60" i="4"/>
  <c r="L59" i="7" s="1"/>
  <c r="AG60" i="4"/>
  <c r="K59" i="7" s="1"/>
  <c r="J59" i="7"/>
  <c r="AD56" i="4"/>
  <c r="H55" i="7" s="1"/>
  <c r="H26" i="4"/>
  <c r="F25" i="7" s="1"/>
  <c r="E25" i="7"/>
  <c r="E30" i="7"/>
  <c r="H31" i="4"/>
  <c r="F30" i="7" s="1"/>
  <c r="H73" i="4"/>
  <c r="F72" i="7" s="1"/>
  <c r="E72" i="7"/>
  <c r="AH73" i="4"/>
  <c r="L72" i="7" s="1"/>
  <c r="E31" i="7"/>
  <c r="H32" i="4"/>
  <c r="F31" i="7" s="1"/>
  <c r="H65" i="4"/>
  <c r="F64" i="7" s="1"/>
  <c r="E64" i="7"/>
  <c r="H63" i="4"/>
  <c r="F62" i="7" s="1"/>
  <c r="E62" i="7"/>
  <c r="H37" i="4"/>
  <c r="F36" i="7" s="1"/>
  <c r="E36" i="7"/>
  <c r="AD50" i="4"/>
  <c r="H49" i="7" s="1"/>
  <c r="AD51" i="4"/>
  <c r="H50" i="7" s="1"/>
  <c r="AD16" i="4"/>
  <c r="H15" i="7" s="1"/>
  <c r="H23" i="4"/>
  <c r="F22" i="7" s="1"/>
  <c r="E22" i="7"/>
  <c r="AH42" i="4"/>
  <c r="L41" i="7" s="1"/>
  <c r="AH52" i="4"/>
  <c r="L51" i="7" s="1"/>
  <c r="E56" i="7"/>
  <c r="H57" i="4"/>
  <c r="F56" i="7" s="1"/>
  <c r="AG26" i="4"/>
  <c r="K25" i="7" s="1"/>
  <c r="AD29" i="4"/>
  <c r="H28" i="7" s="1"/>
  <c r="AE75" i="4"/>
  <c r="I74" i="7" s="1"/>
  <c r="AD75" i="4"/>
  <c r="H74" i="7" s="1"/>
  <c r="G74" i="7"/>
  <c r="AH41" i="4"/>
  <c r="L40" i="7" s="1"/>
  <c r="AG12" i="4"/>
  <c r="K11" i="7" s="1"/>
  <c r="AD44" i="4"/>
  <c r="H43" i="7" s="1"/>
</calcChain>
</file>

<file path=xl/comments1.xml><?xml version="1.0" encoding="utf-8"?>
<comments xmlns="http://schemas.openxmlformats.org/spreadsheetml/2006/main">
  <authors>
    <author>Ocain.Steve</author>
    <author>Florida Legislature</author>
  </authors>
  <commentList>
    <comment ref="B3" authorId="0" shapeId="0">
      <text>
        <r>
          <rPr>
            <sz val="8"/>
            <color indexed="81"/>
            <rFont val="Tahoma"/>
            <family val="2"/>
          </rPr>
          <t>FY 2009 Sales Tax Return Data by County (Form 9)
DOR webpage
Tax Collections from July 2003
http://dor.myflorida.com/dor/taxes/colls_from_7_2003.html</t>
        </r>
      </text>
    </comment>
    <comment ref="I3" authorId="1" shapeId="0">
      <text>
        <r>
          <rPr>
            <sz val="8"/>
            <color indexed="81"/>
            <rFont val="Tahoma"/>
            <family val="2"/>
          </rPr>
          <t>FY 2009 Half-cent Sales Tax (Form 5)
DOR website
Taxes: Tax Collections and Distributions
http://dor.myflorida.com/dor/taxes/distributions.html</t>
        </r>
      </text>
    </comment>
    <comment ref="S3" authorId="1" shapeId="0">
      <text>
        <r>
          <rPr>
            <sz val="8"/>
            <color indexed="81"/>
            <rFont val="Tahoma"/>
            <family val="2"/>
          </rPr>
          <t>FY 2009 State Revenue Sharing (Form 6)
DOR website
Taxes: Tax Collections and Distributions
http://dor.myflorida.com/dor/taxes/distributions.html</t>
        </r>
      </text>
    </comment>
    <comment ref="Y4" authorId="1" shapeId="0">
      <text>
        <r>
          <rPr>
            <sz val="8"/>
            <color indexed="81"/>
            <rFont val="Tahoma"/>
            <family val="2"/>
          </rPr>
          <t>Assumption: Monies allocated to county governments. However, in some cases, all or a portion of the monies are distributed to municipalities and/or school districts via special act or local ordinance.</t>
        </r>
      </text>
    </comment>
    <comment ref="AA4" authorId="1" shapeId="0">
      <text>
        <r>
          <rPr>
            <sz val="8"/>
            <color indexed="81"/>
            <rFont val="Tahoma"/>
            <family val="2"/>
          </rPr>
          <t>FY 2009 Local Government Tax Distributions by County (Form 4)
DOR webpage
Tax Distributions from July 2003 to Present
http://dor.myflorida.com/dor/taxes/dist_from_7_2003.html</t>
        </r>
      </text>
    </comment>
    <comment ref="D8" authorId="1" shapeId="0">
      <text>
        <r>
          <rPr>
            <sz val="8"/>
            <color indexed="81"/>
            <rFont val="Tahoma"/>
            <family val="2"/>
          </rPr>
          <t>FY 2009 Sales Tax Return Data by County (Form 9)
DOR webpage
Tax Collections from July 2003
http://dor.myflorida.com/dor/taxes/coll_from_7_2003.html</t>
        </r>
      </text>
    </comment>
    <comment ref="E8" authorId="1" shapeId="0">
      <text>
        <r>
          <rPr>
            <sz val="8"/>
            <color indexed="81"/>
            <rFont val="Tahoma"/>
            <family val="2"/>
          </rPr>
          <t>FY 2009 Local Gov't Tax Receipts by County (Form 3)
DOR webpage
Tax Collections from July 2003
http://dor.myflorida.com/dor/taxes/coll_from_7_2003.html</t>
        </r>
      </text>
    </comment>
    <comment ref="F8" authorId="1" shapeId="0">
      <text>
        <r>
          <rPr>
            <sz val="8"/>
            <color indexed="81"/>
            <rFont val="Tahoma"/>
            <family val="2"/>
          </rPr>
          <t>County's proportional share of statewide local option sales taxes multiplied by the discretionary pool amount of $111,155,748.</t>
        </r>
      </text>
    </comment>
    <comment ref="T8" authorId="1" shapeId="0">
      <text>
        <r>
          <rPr>
            <sz val="8"/>
            <color indexed="81"/>
            <rFont val="Tahoma"/>
            <family val="2"/>
          </rPr>
          <t>The 2.044 percent of sales and use tax collections represent 97.07% of total County Revenue Sharing program funding in SFY 2008-09.
2008 Local Gov't Financial Information Handbook, p. 44.</t>
        </r>
      </text>
    </comment>
    <comment ref="V8" authorId="1" shapeId="0">
      <text>
        <r>
          <rPr>
            <sz val="8"/>
            <color indexed="81"/>
            <rFont val="Tahoma"/>
            <family val="2"/>
          </rPr>
          <t>The 1.3409 percent of sales and use tax collections represents 71.51% of total Municipal Revenue Sharing program funding in FY 2008-09.
2008 Local Gov't Financial Information Handbook, p. 84.</t>
        </r>
      </text>
    </comment>
    <comment ref="E76" authorId="1" shapeId="0">
      <text>
        <r>
          <rPr>
            <sz val="8"/>
            <color indexed="81"/>
            <rFont val="Tahoma"/>
            <family val="2"/>
          </rPr>
          <t>Excludes discretionary pool amount totaling $111,155,748.</t>
        </r>
      </text>
    </comment>
  </commentList>
</comments>
</file>

<file path=xl/sharedStrings.xml><?xml version="1.0" encoding="utf-8"?>
<sst xmlns="http://schemas.openxmlformats.org/spreadsheetml/2006/main" count="291" uniqueCount="129">
  <si>
    <t>Total</t>
  </si>
  <si>
    <t>Alachua</t>
  </si>
  <si>
    <t>Lee</t>
  </si>
  <si>
    <t>Madison</t>
  </si>
  <si>
    <t>Okeechobee</t>
  </si>
  <si>
    <t>Palm Beach</t>
  </si>
  <si>
    <t>Seminole</t>
  </si>
  <si>
    <t>Sarasota</t>
  </si>
  <si>
    <t>County</t>
  </si>
  <si>
    <t>Broward</t>
  </si>
  <si>
    <t>Hillsborough</t>
  </si>
  <si>
    <t>Pinellas</t>
  </si>
  <si>
    <t>Orange</t>
  </si>
  <si>
    <t>Duval</t>
  </si>
  <si>
    <t>Polk</t>
  </si>
  <si>
    <t>Brevard</t>
  </si>
  <si>
    <t>Volusia</t>
  </si>
  <si>
    <t>Pasco</t>
  </si>
  <si>
    <t>Escambia</t>
  </si>
  <si>
    <t>Manatee</t>
  </si>
  <si>
    <t>Marion</t>
  </si>
  <si>
    <t>Leon</t>
  </si>
  <si>
    <t>Collier</t>
  </si>
  <si>
    <t>Lake</t>
  </si>
  <si>
    <t>Okaloosa</t>
  </si>
  <si>
    <t>Osceola</t>
  </si>
  <si>
    <t>Bay</t>
  </si>
  <si>
    <t>Clay</t>
  </si>
  <si>
    <t>Charlotte</t>
  </si>
  <si>
    <t>Hernando</t>
  </si>
  <si>
    <t>Martin</t>
  </si>
  <si>
    <t>Citrus</t>
  </si>
  <si>
    <t>Santa Rosa</t>
  </si>
  <si>
    <t>Indian River</t>
  </si>
  <si>
    <t>Monroe</t>
  </si>
  <si>
    <t>Highlands</t>
  </si>
  <si>
    <t>Putnam</t>
  </si>
  <si>
    <t>Columbia</t>
  </si>
  <si>
    <t>Nassau</t>
  </si>
  <si>
    <t>Gadsden</t>
  </si>
  <si>
    <t>Jackson</t>
  </si>
  <si>
    <t>Sumter</t>
  </si>
  <si>
    <t>Flagler</t>
  </si>
  <si>
    <t>Walton</t>
  </si>
  <si>
    <t>Suwannee</t>
  </si>
  <si>
    <t>Levy</t>
  </si>
  <si>
    <t>Hendry</t>
  </si>
  <si>
    <t>Bradford</t>
  </si>
  <si>
    <t>Hardee</t>
  </si>
  <si>
    <t>Washington</t>
  </si>
  <si>
    <t>Baker</t>
  </si>
  <si>
    <t>Wakulla</t>
  </si>
  <si>
    <t>Taylor</t>
  </si>
  <si>
    <t>Holmes</t>
  </si>
  <si>
    <t>Gulf</t>
  </si>
  <si>
    <t>Jefferson</t>
  </si>
  <si>
    <t>Hamilton</t>
  </si>
  <si>
    <t>Calhoun</t>
  </si>
  <si>
    <t>Union</t>
  </si>
  <si>
    <t>Dixie</t>
  </si>
  <si>
    <t>Gilchrist</t>
  </si>
  <si>
    <t>Franklin</t>
  </si>
  <si>
    <t>Glades</t>
  </si>
  <si>
    <t>Liberty</t>
  </si>
  <si>
    <t>Lafayette</t>
  </si>
  <si>
    <t>Miami-Dade</t>
  </si>
  <si>
    <t>Countywide</t>
  </si>
  <si>
    <t>Gross</t>
  </si>
  <si>
    <t>Sales</t>
  </si>
  <si>
    <t>Taxable</t>
  </si>
  <si>
    <t>State Sales</t>
  </si>
  <si>
    <t>&amp; Use Taxes</t>
  </si>
  <si>
    <t>Statewide Total</t>
  </si>
  <si>
    <t>% of</t>
  </si>
  <si>
    <t>Distribution</t>
  </si>
  <si>
    <t>Counties</t>
  </si>
  <si>
    <t>Municipalities</t>
  </si>
  <si>
    <t>Ordinary</t>
  </si>
  <si>
    <t>Distribution:</t>
  </si>
  <si>
    <t>Emergency</t>
  </si>
  <si>
    <t>Supplemental</t>
  </si>
  <si>
    <t>Combined</t>
  </si>
  <si>
    <t>Statewide</t>
  </si>
  <si>
    <t>Sales Tax</t>
  </si>
  <si>
    <t>Portion to</t>
  </si>
  <si>
    <t>Local Gov'ts</t>
  </si>
  <si>
    <t>Local Option</t>
  </si>
  <si>
    <t>Sales Taxes</t>
  </si>
  <si>
    <t>Including</t>
  </si>
  <si>
    <t>Excluding</t>
  </si>
  <si>
    <t>De Soto</t>
  </si>
  <si>
    <t>Ratio</t>
  </si>
  <si>
    <t>Collections</t>
  </si>
  <si>
    <t>Distributions/</t>
  </si>
  <si>
    <t>State and Local Sales Tax Collections</t>
  </si>
  <si>
    <t>Distributions</t>
  </si>
  <si>
    <t>Distributions of Sales Tax Revenues to Local Governments</t>
  </si>
  <si>
    <t>Notes:</t>
  </si>
  <si>
    <t>Allocation of</t>
  </si>
  <si>
    <t>Discretionary</t>
  </si>
  <si>
    <t>Pool Dollars</t>
  </si>
  <si>
    <t>Gross and Taxable Sales</t>
  </si>
  <si>
    <t>Excluding Local Option Sales Taxes</t>
  </si>
  <si>
    <t>Including Local Option Sales Taxes</t>
  </si>
  <si>
    <t>Distribution per</t>
  </si>
  <si>
    <t>s. 212.20(6)(d)7.a., F.S.</t>
  </si>
  <si>
    <t>4)  For purposes of this table, local option sales tax distributions are reported as countywide and, in some counties, reflect the sum total of multiple local option sales tax levies.  Some levies authorize distributions to municipalities and/or school districts.</t>
  </si>
  <si>
    <t>County Comparison of Florida State and Local Option Sales Tax Collections to Distributions of Sales Tax Revenues to Local Governments</t>
  </si>
  <si>
    <t xml:space="preserve">      portions derived from the state sales tax); Sales Tax Distribution pursuant to s. 212.20(6)(d)7.a., F.S.; and the Local Option Sales Taxes.</t>
  </si>
  <si>
    <t>2)  The "Distributions of Sales Tax Revenues to Local Governments" include the following: Local Government Half-cent Sales Tax Program; County and Municipal Revenue Sharing Programs (only those</t>
  </si>
  <si>
    <t xml:space="preserve">      municipal governments; however, it should be noted that some local option sales tax monies are distributed directly to school districts.</t>
  </si>
  <si>
    <t>3)  The dollar figures reported in the "Distributions of Sales Tax Revenues to Local Governments" columns reflect countywide totals.  The majority of those dollars account for distributions to county and</t>
  </si>
  <si>
    <t>1)  The term "Discretionary Pool" consists of local option sales tax monies collected by dealers located in non-tax counties selling into taxing counties.  For purposes of this exercise, the discretionary</t>
  </si>
  <si>
    <t>Distribution to</t>
  </si>
  <si>
    <t>3)  With regard to the distribution of sales and use tax revenues to counties totaling $29,915,500, the monies are allocated equally to counties for purposes of this table.  However, in some cases, all or a portion of the monies are distributed to municipalities and/or school districts pursuant to special act or local ordinance.</t>
  </si>
  <si>
    <t>Constrained</t>
  </si>
  <si>
    <t>Fiscally</t>
  </si>
  <si>
    <t>State Fiscal Year Ended June 30, 2009</t>
  </si>
  <si>
    <t>Tax Receipts</t>
  </si>
  <si>
    <t>Local Government Half-cent Sales Tax Program Distributions</t>
  </si>
  <si>
    <t>State Revenue Sharing Program Distributions</t>
  </si>
  <si>
    <t>Local Option Sales Tax</t>
  </si>
  <si>
    <t xml:space="preserve">      pool monies are allocated on the basis of each levying county's proportional share of statewide local option sales taxes multiplied by the total discretionary pool amount of $111,155,748.</t>
  </si>
  <si>
    <t>4)  These calculations were made using data obtained from the Florida Department of Revenue.</t>
  </si>
  <si>
    <t>1)  Pursuant to law, 2.044 percent of state sales and use tax collections are transferred into the Revenue Sharing Trust Fund for Counties [s. 212.20(6)(d)5., F.S.].  In state fiscal year ended June 30, 2009, this revenue source was estimated to account for 97.07 percent of total county revenue sharing proceeds.</t>
  </si>
  <si>
    <t>2)  Pursuant to law, 1.3409 percent of state sales and use tax collections are transferred into the Revenue Sharing Trust Fund for Municipalities [s. 212.20(5)(d)6., F.S.].  In state fiscal year ended June 30, 2009, this revenue source was estimated to account for 71.51 percent of total municipal revenue sharing proceeds.</t>
  </si>
  <si>
    <t>5)  These calculations were made using data obtained from the Florida Department of Revenue.</t>
  </si>
  <si>
    <t>St. Johns</t>
  </si>
  <si>
    <t>St. Lucie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</si>
</sst>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0_);_(&quot;$&quot;* \(#,##0\);_(&quot;$&quot;* &quot;-&quot;_);_(@_)"/>
    <numFmt numFmtId="41" formatCode="_(* #,##0_);_(* \(#,##0\);_(* &quot;-&quot;_);_(@_)"/>
    <numFmt numFmtId="166" formatCode="0.0%"/>
  </numFmts>
  <fonts count="8" x14ac:knownFonts="1">
    <font>
      <sz val="10"/>
      <name val="Arial"/>
    </font>
    <font>
      <sz val="10"/>
      <name val="Arial"/>
      <family val="2"/>
    </font>
    <font>
      <b/>
      <sz val="10"/>
      <name val="Arial"/>
      <family val="2"/>
    </font>
    <font>
      <sz val="10"/>
      <name val="Arial"/>
      <family val="2"/>
    </font>
    <font>
      <b/>
      <sz val="12"/>
      <name val="Arial"/>
      <family val="2"/>
    </font>
    <font>
      <b/>
      <sz val="14"/>
      <name val="Arial"/>
      <family val="2"/>
    </font>
    <font>
      <sz val="8"/>
      <color indexed="81"/>
      <name val="Tahoma"/>
      <family val="2"/>
    </font>
    <font>
      <b/>
      <sz val="18"/>
      <name val="Arial"/>
      <family val="2"/>
    </font>
  </fonts>
  <fills count="3">
    <fill>
      <patternFill patternType="none"/>
    </fill>
    <fill>
      <patternFill patternType="gray125"/>
    </fill>
    <fill>
      <patternFill patternType="solid">
        <fgColor indexed="22"/>
        <bgColor indexed="64"/>
      </patternFill>
    </fill>
  </fills>
  <borders count="35">
    <border>
      <left/>
      <right/>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9" fontId="1" fillId="0" borderId="0" applyFont="0" applyFill="0" applyBorder="0" applyAlignment="0" applyProtection="0"/>
  </cellStyleXfs>
  <cellXfs count="99">
    <xf numFmtId="0" fontId="0" fillId="0" borderId="0" xfId="0"/>
    <xf numFmtId="0" fontId="3" fillId="0" borderId="1" xfId="0" applyFont="1" applyBorder="1"/>
    <xf numFmtId="42" fontId="3" fillId="0" borderId="2" xfId="0" applyNumberFormat="1" applyFont="1" applyBorder="1"/>
    <xf numFmtId="0" fontId="2" fillId="2" borderId="1" xfId="0" applyFont="1" applyFill="1" applyBorder="1" applyAlignment="1">
      <alignment horizontal="right"/>
    </xf>
    <xf numFmtId="0" fontId="3" fillId="0" borderId="3" xfId="0" applyFont="1" applyBorder="1"/>
    <xf numFmtId="166" fontId="3" fillId="0" borderId="4" xfId="1" applyNumberFormat="1" applyFont="1" applyFill="1" applyBorder="1"/>
    <xf numFmtId="0" fontId="3" fillId="0" borderId="5" xfId="0" applyFont="1" applyBorder="1"/>
    <xf numFmtId="166" fontId="3" fillId="0" borderId="6" xfId="1" applyNumberFormat="1" applyFont="1" applyFill="1" applyBorder="1"/>
    <xf numFmtId="0" fontId="3" fillId="0" borderId="7" xfId="0" applyFont="1" applyBorder="1"/>
    <xf numFmtId="41" fontId="3" fillId="0" borderId="0" xfId="0" applyNumberFormat="1" applyFont="1" applyBorder="1"/>
    <xf numFmtId="42" fontId="3" fillId="0" borderId="0" xfId="0" applyNumberFormat="1" applyFont="1" applyBorder="1"/>
    <xf numFmtId="0" fontId="3" fillId="0" borderId="0" xfId="0" applyFont="1" applyBorder="1"/>
    <xf numFmtId="0" fontId="3" fillId="0" borderId="8" xfId="0" applyFont="1" applyBorder="1"/>
    <xf numFmtId="0" fontId="0" fillId="0" borderId="1" xfId="0" applyBorder="1"/>
    <xf numFmtId="0" fontId="0" fillId="0" borderId="9" xfId="0" applyBorder="1"/>
    <xf numFmtId="42" fontId="3" fillId="0" borderId="3" xfId="0" applyNumberFormat="1" applyFont="1" applyBorder="1"/>
    <xf numFmtId="166" fontId="3" fillId="0" borderId="4" xfId="0" applyNumberFormat="1" applyFont="1" applyBorder="1"/>
    <xf numFmtId="166" fontId="3" fillId="0" borderId="6" xfId="0" applyNumberFormat="1" applyFont="1" applyBorder="1"/>
    <xf numFmtId="42" fontId="3" fillId="0" borderId="10" xfId="0" applyNumberFormat="1" applyFont="1" applyBorder="1"/>
    <xf numFmtId="42" fontId="3" fillId="0" borderId="11" xfId="0" applyNumberFormat="1" applyFont="1" applyBorder="1"/>
    <xf numFmtId="0" fontId="2" fillId="2" borderId="12" xfId="0" applyFont="1" applyFill="1" applyBorder="1"/>
    <xf numFmtId="42" fontId="2" fillId="2" borderId="12" xfId="0" applyNumberFormat="1" applyFont="1" applyFill="1" applyBorder="1"/>
    <xf numFmtId="42" fontId="2" fillId="2" borderId="13" xfId="0" applyNumberFormat="1" applyFont="1" applyFill="1" applyBorder="1"/>
    <xf numFmtId="9" fontId="2" fillId="2" borderId="14" xfId="0" applyNumberFormat="1" applyFont="1" applyFill="1" applyBorder="1"/>
    <xf numFmtId="42" fontId="2" fillId="2" borderId="15" xfId="0" applyNumberFormat="1" applyFont="1" applyFill="1" applyBorder="1"/>
    <xf numFmtId="166" fontId="2" fillId="2" borderId="14" xfId="1" applyNumberFormat="1" applyFont="1" applyFill="1" applyBorder="1"/>
    <xf numFmtId="0" fontId="2" fillId="2" borderId="16" xfId="0" applyFont="1" applyFill="1" applyBorder="1" applyAlignment="1">
      <alignment horizontal="centerContinuous"/>
    </xf>
    <xf numFmtId="0" fontId="2" fillId="2" borderId="7" xfId="0" applyFont="1" applyFill="1" applyBorder="1" applyAlignment="1">
      <alignment horizontal="centerContinuous"/>
    </xf>
    <xf numFmtId="0" fontId="2" fillId="2" borderId="17" xfId="0" applyFont="1" applyFill="1" applyBorder="1" applyAlignment="1">
      <alignment horizontal="left"/>
    </xf>
    <xf numFmtId="0" fontId="2" fillId="2" borderId="1" xfId="0" applyFont="1" applyFill="1" applyBorder="1" applyAlignment="1">
      <alignment horizontal="left"/>
    </xf>
    <xf numFmtId="0" fontId="2" fillId="2" borderId="9" xfId="0" applyFont="1" applyFill="1" applyBorder="1" applyAlignment="1">
      <alignment horizontal="left"/>
    </xf>
    <xf numFmtId="0" fontId="2" fillId="2" borderId="7" xfId="0" applyFont="1" applyFill="1" applyBorder="1"/>
    <xf numFmtId="0" fontId="2" fillId="2" borderId="7" xfId="0" applyFont="1" applyFill="1" applyBorder="1" applyAlignment="1">
      <alignment horizontal="right"/>
    </xf>
    <xf numFmtId="0" fontId="2" fillId="2" borderId="11" xfId="0" applyFont="1" applyFill="1" applyBorder="1" applyAlignment="1">
      <alignment horizontal="right"/>
    </xf>
    <xf numFmtId="0" fontId="2" fillId="2" borderId="8" xfId="0" applyFont="1" applyFill="1" applyBorder="1" applyAlignment="1">
      <alignment horizontal="right"/>
    </xf>
    <xf numFmtId="0" fontId="2" fillId="2" borderId="18" xfId="0" applyFont="1" applyFill="1" applyBorder="1" applyAlignment="1">
      <alignment horizontal="right"/>
    </xf>
    <xf numFmtId="0" fontId="2" fillId="2" borderId="17" xfId="0" applyFont="1" applyFill="1" applyBorder="1"/>
    <xf numFmtId="0" fontId="2" fillId="2" borderId="17" xfId="0" applyFont="1" applyFill="1" applyBorder="1" applyAlignment="1">
      <alignment horizontal="right"/>
    </xf>
    <xf numFmtId="0" fontId="2" fillId="2" borderId="19" xfId="0" applyFont="1" applyFill="1" applyBorder="1" applyAlignment="1">
      <alignment horizontal="right"/>
    </xf>
    <xf numFmtId="0" fontId="2" fillId="2" borderId="9" xfId="0" applyFont="1" applyFill="1" applyBorder="1" applyAlignment="1">
      <alignment horizontal="right"/>
    </xf>
    <xf numFmtId="166" fontId="3" fillId="0" borderId="4" xfId="0" applyNumberFormat="1" applyFont="1" applyFill="1" applyBorder="1"/>
    <xf numFmtId="166" fontId="3" fillId="0" borderId="6" xfId="0" applyNumberFormat="1" applyFont="1" applyFill="1" applyBorder="1"/>
    <xf numFmtId="166" fontId="2" fillId="2" borderId="14" xfId="0" applyNumberFormat="1" applyFont="1" applyFill="1" applyBorder="1"/>
    <xf numFmtId="166" fontId="3" fillId="0" borderId="10" xfId="0" applyNumberFormat="1" applyFont="1" applyBorder="1"/>
    <xf numFmtId="166" fontId="3" fillId="0" borderId="20" xfId="0" applyNumberFormat="1" applyFont="1" applyBorder="1"/>
    <xf numFmtId="9" fontId="2" fillId="2" borderId="13" xfId="0" applyNumberFormat="1" applyFont="1" applyFill="1" applyBorder="1"/>
    <xf numFmtId="0" fontId="2" fillId="2" borderId="0" xfId="0" applyFont="1" applyFill="1" applyBorder="1" applyAlignment="1">
      <alignment horizontal="right"/>
    </xf>
    <xf numFmtId="166" fontId="3" fillId="0" borderId="4" xfId="1" applyNumberFormat="1" applyFont="1" applyBorder="1"/>
    <xf numFmtId="166" fontId="3" fillId="0" borderId="6" xfId="1" applyNumberFormat="1" applyFont="1" applyBorder="1"/>
    <xf numFmtId="0" fontId="3" fillId="0" borderId="9" xfId="0" applyFont="1" applyBorder="1"/>
    <xf numFmtId="42" fontId="3" fillId="0" borderId="21" xfId="0" applyNumberFormat="1" applyFont="1" applyBorder="1"/>
    <xf numFmtId="166" fontId="3" fillId="0" borderId="21" xfId="0" applyNumberFormat="1" applyFont="1" applyBorder="1"/>
    <xf numFmtId="166" fontId="3" fillId="0" borderId="22" xfId="0" applyNumberFormat="1" applyFont="1" applyBorder="1"/>
    <xf numFmtId="42" fontId="2" fillId="2" borderId="23" xfId="0" applyNumberFormat="1" applyFont="1" applyFill="1" applyBorder="1"/>
    <xf numFmtId="9" fontId="2" fillId="2" borderId="23" xfId="0" applyNumberFormat="1" applyFont="1" applyFill="1" applyBorder="1"/>
    <xf numFmtId="0" fontId="4" fillId="2" borderId="12" xfId="0" applyFont="1" applyFill="1" applyBorder="1" applyAlignment="1">
      <alignment horizontal="left"/>
    </xf>
    <xf numFmtId="0" fontId="4" fillId="2" borderId="14" xfId="0" applyFont="1" applyFill="1" applyBorder="1" applyAlignment="1">
      <alignment horizontal="left"/>
    </xf>
    <xf numFmtId="0" fontId="4" fillId="2" borderId="15" xfId="0" applyFont="1" applyFill="1" applyBorder="1" applyAlignment="1">
      <alignment horizontal="left"/>
    </xf>
    <xf numFmtId="0" fontId="2" fillId="2" borderId="15" xfId="0" applyFont="1" applyFill="1" applyBorder="1" applyAlignment="1">
      <alignment horizontal="left"/>
    </xf>
    <xf numFmtId="0" fontId="2" fillId="2" borderId="14" xfId="0" applyFont="1" applyFill="1" applyBorder="1" applyAlignment="1">
      <alignment horizontal="left"/>
    </xf>
    <xf numFmtId="0" fontId="3" fillId="2" borderId="7" xfId="0" applyFont="1" applyFill="1" applyBorder="1"/>
    <xf numFmtId="0" fontId="2" fillId="2" borderId="24" xfId="0" applyFont="1" applyFill="1" applyBorder="1" applyAlignment="1">
      <alignment horizontal="right"/>
    </xf>
    <xf numFmtId="0" fontId="2" fillId="2" borderId="25" xfId="0" applyFont="1" applyFill="1" applyBorder="1" applyAlignment="1">
      <alignment horizontal="right"/>
    </xf>
    <xf numFmtId="0" fontId="2" fillId="2" borderId="26" xfId="0" applyFont="1" applyFill="1" applyBorder="1" applyAlignment="1">
      <alignment horizontal="right"/>
    </xf>
    <xf numFmtId="15" fontId="2" fillId="2" borderId="7" xfId="0" applyNumberFormat="1" applyFont="1" applyFill="1" applyBorder="1" applyAlignment="1">
      <alignment horizontal="right"/>
    </xf>
    <xf numFmtId="0" fontId="2" fillId="2" borderId="27" xfId="0" applyFont="1" applyFill="1" applyBorder="1" applyAlignment="1">
      <alignment horizontal="right"/>
    </xf>
    <xf numFmtId="0" fontId="2" fillId="2" borderId="28" xfId="0" applyFont="1" applyFill="1" applyBorder="1" applyAlignment="1">
      <alignment horizontal="right"/>
    </xf>
    <xf numFmtId="42" fontId="3" fillId="0" borderId="5" xfId="0" applyNumberFormat="1" applyFont="1" applyBorder="1"/>
    <xf numFmtId="42" fontId="3" fillId="0" borderId="22" xfId="0" applyNumberFormat="1" applyFont="1" applyBorder="1"/>
    <xf numFmtId="42" fontId="3" fillId="0" borderId="20" xfId="0" applyNumberFormat="1" applyFont="1" applyBorder="1"/>
    <xf numFmtId="42" fontId="3" fillId="0" borderId="29" xfId="0" applyNumberFormat="1" applyFont="1" applyBorder="1"/>
    <xf numFmtId="0" fontId="1" fillId="0" borderId="7" xfId="0" applyFont="1" applyBorder="1"/>
    <xf numFmtId="0" fontId="1" fillId="0" borderId="17" xfId="0" applyFont="1" applyBorder="1"/>
    <xf numFmtId="0" fontId="1" fillId="0" borderId="5" xfId="0" applyFont="1" applyBorder="1"/>
    <xf numFmtId="0" fontId="4" fillId="2" borderId="3" xfId="0" applyFont="1" applyFill="1" applyBorder="1" applyAlignment="1">
      <alignment horizontal="center"/>
    </xf>
    <xf numFmtId="0" fontId="4" fillId="2" borderId="2" xfId="0" applyFont="1" applyFill="1" applyBorder="1" applyAlignment="1">
      <alignment horizontal="center"/>
    </xf>
    <xf numFmtId="0" fontId="4" fillId="2" borderId="4" xfId="0" applyFont="1" applyFill="1" applyBorder="1" applyAlignment="1">
      <alignment horizontal="center"/>
    </xf>
    <xf numFmtId="0" fontId="4" fillId="0" borderId="16" xfId="0" applyFont="1" applyBorder="1" applyAlignment="1">
      <alignment horizontal="center"/>
    </xf>
    <xf numFmtId="0" fontId="4" fillId="0" borderId="30" xfId="0" applyFont="1" applyBorder="1" applyAlignment="1">
      <alignment horizontal="center"/>
    </xf>
    <xf numFmtId="0" fontId="4" fillId="0" borderId="31" xfId="0" applyFont="1" applyBorder="1" applyAlignment="1">
      <alignment horizontal="center"/>
    </xf>
    <xf numFmtId="0" fontId="4" fillId="0" borderId="7" xfId="0" applyFont="1" applyBorder="1" applyAlignment="1">
      <alignment horizontal="center"/>
    </xf>
    <xf numFmtId="0" fontId="4" fillId="0" borderId="0" xfId="0" applyFont="1" applyBorder="1" applyAlignment="1">
      <alignment horizontal="center"/>
    </xf>
    <xf numFmtId="0" fontId="4" fillId="0" borderId="8" xfId="0" applyFont="1" applyBorder="1" applyAlignment="1">
      <alignment horizontal="center"/>
    </xf>
    <xf numFmtId="0" fontId="2" fillId="2" borderId="32" xfId="0" applyFont="1" applyFill="1" applyBorder="1" applyAlignment="1">
      <alignment horizontal="center"/>
    </xf>
    <xf numFmtId="0" fontId="2" fillId="2" borderId="33" xfId="0" applyFont="1" applyFill="1" applyBorder="1" applyAlignment="1">
      <alignment horizontal="center"/>
    </xf>
    <xf numFmtId="0" fontId="2" fillId="2" borderId="34" xfId="0" applyFont="1" applyFill="1" applyBorder="1" applyAlignment="1">
      <alignment horizontal="center"/>
    </xf>
    <xf numFmtId="0" fontId="2" fillId="2" borderId="1" xfId="0" applyFont="1" applyFill="1" applyBorder="1" applyAlignment="1">
      <alignment horizontal="center"/>
    </xf>
    <xf numFmtId="0" fontId="2" fillId="2" borderId="9" xfId="0" applyFont="1" applyFill="1" applyBorder="1" applyAlignment="1">
      <alignment horizontal="center"/>
    </xf>
    <xf numFmtId="0" fontId="4" fillId="2" borderId="16" xfId="0" applyFont="1" applyFill="1" applyBorder="1" applyAlignment="1">
      <alignment horizontal="center"/>
    </xf>
    <xf numFmtId="0" fontId="4" fillId="2" borderId="30" xfId="0" applyFont="1" applyFill="1" applyBorder="1" applyAlignment="1">
      <alignment horizontal="center"/>
    </xf>
    <xf numFmtId="0" fontId="4" fillId="2" borderId="31" xfId="0" applyFont="1" applyFill="1" applyBorder="1" applyAlignment="1">
      <alignment horizontal="center"/>
    </xf>
    <xf numFmtId="0" fontId="4" fillId="2" borderId="12" xfId="0" applyFont="1" applyFill="1" applyBorder="1" applyAlignment="1">
      <alignment horizontal="center"/>
    </xf>
    <xf numFmtId="0" fontId="4" fillId="2" borderId="14" xfId="0" applyFont="1" applyFill="1" applyBorder="1" applyAlignment="1">
      <alignment horizontal="center"/>
    </xf>
    <xf numFmtId="0" fontId="7" fillId="0" borderId="16" xfId="0" applyFont="1" applyBorder="1" applyAlignment="1">
      <alignment horizontal="center"/>
    </xf>
    <xf numFmtId="0" fontId="7" fillId="0" borderId="30" xfId="0" applyFont="1" applyBorder="1" applyAlignment="1">
      <alignment horizontal="center"/>
    </xf>
    <xf numFmtId="0" fontId="7" fillId="0" borderId="31" xfId="0" applyFont="1" applyBorder="1" applyAlignment="1">
      <alignment horizontal="center"/>
    </xf>
    <xf numFmtId="0" fontId="5" fillId="0" borderId="17" xfId="0" applyFont="1" applyBorder="1" applyAlignment="1">
      <alignment horizontal="center"/>
    </xf>
    <xf numFmtId="0" fontId="5" fillId="0" borderId="1" xfId="0" applyFont="1" applyBorder="1" applyAlignment="1">
      <alignment horizontal="center"/>
    </xf>
    <xf numFmtId="0" fontId="5" fillId="0" borderId="9" xfId="0" applyFont="1" applyBorder="1" applyAlignment="1">
      <alignment horizontal="center"/>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4"/>
  <sheetViews>
    <sheetView tabSelected="1" workbookViewId="0">
      <selection sqref="A1:L1"/>
    </sheetView>
  </sheetViews>
  <sheetFormatPr defaultRowHeight="12.75" x14ac:dyDescent="0.2"/>
  <cols>
    <col min="1" max="1" width="15.7109375" customWidth="1"/>
    <col min="2" max="2" width="16.7109375" customWidth="1"/>
    <col min="3" max="4" width="15.7109375" customWidth="1"/>
    <col min="5" max="5" width="16.7109375" customWidth="1"/>
    <col min="6" max="6" width="10.7109375" customWidth="1"/>
    <col min="7" max="7" width="15.7109375" customWidth="1"/>
    <col min="8" max="8" width="10.7109375" customWidth="1"/>
    <col min="9" max="9" width="13.7109375" customWidth="1"/>
    <col min="10" max="10" width="15.7109375" customWidth="1"/>
    <col min="11" max="11" width="10.7109375" customWidth="1"/>
    <col min="12" max="12" width="13.7109375" customWidth="1"/>
  </cols>
  <sheetData>
    <row r="1" spans="1:12" ht="18" customHeight="1" x14ac:dyDescent="0.25">
      <c r="A1" s="77" t="s">
        <v>107</v>
      </c>
      <c r="B1" s="78"/>
      <c r="C1" s="78"/>
      <c r="D1" s="78"/>
      <c r="E1" s="78"/>
      <c r="F1" s="78"/>
      <c r="G1" s="78"/>
      <c r="H1" s="78"/>
      <c r="I1" s="78"/>
      <c r="J1" s="78"/>
      <c r="K1" s="78"/>
      <c r="L1" s="79"/>
    </row>
    <row r="2" spans="1:12" ht="16.5" thickBot="1" x14ac:dyDescent="0.3">
      <c r="A2" s="80" t="s">
        <v>117</v>
      </c>
      <c r="B2" s="81"/>
      <c r="C2" s="81"/>
      <c r="D2" s="81"/>
      <c r="E2" s="81"/>
      <c r="F2" s="81"/>
      <c r="G2" s="81"/>
      <c r="H2" s="81"/>
      <c r="I2" s="81"/>
      <c r="J2" s="81"/>
      <c r="K2" s="81"/>
      <c r="L2" s="82"/>
    </row>
    <row r="3" spans="1:12" ht="15.75" x14ac:dyDescent="0.25">
      <c r="A3" s="26"/>
      <c r="B3" s="88" t="s">
        <v>94</v>
      </c>
      <c r="C3" s="89"/>
      <c r="D3" s="89"/>
      <c r="E3" s="89"/>
      <c r="F3" s="90"/>
      <c r="G3" s="74" t="s">
        <v>96</v>
      </c>
      <c r="H3" s="75"/>
      <c r="I3" s="75"/>
      <c r="J3" s="75"/>
      <c r="K3" s="75"/>
      <c r="L3" s="76"/>
    </row>
    <row r="4" spans="1:12" ht="13.5" thickBot="1" x14ac:dyDescent="0.25">
      <c r="A4" s="27"/>
      <c r="B4" s="28"/>
      <c r="C4" s="29"/>
      <c r="D4" s="29"/>
      <c r="E4" s="29"/>
      <c r="F4" s="30"/>
      <c r="G4" s="83" t="s">
        <v>102</v>
      </c>
      <c r="H4" s="84"/>
      <c r="I4" s="85"/>
      <c r="J4" s="86" t="s">
        <v>103</v>
      </c>
      <c r="K4" s="86"/>
      <c r="L4" s="87"/>
    </row>
    <row r="5" spans="1:12" x14ac:dyDescent="0.2">
      <c r="A5" s="31"/>
      <c r="B5" s="32"/>
      <c r="C5" s="33"/>
      <c r="D5" s="33" t="s">
        <v>98</v>
      </c>
      <c r="E5" s="33"/>
      <c r="F5" s="34" t="s">
        <v>73</v>
      </c>
      <c r="G5" s="32"/>
      <c r="H5" s="33" t="s">
        <v>73</v>
      </c>
      <c r="I5" s="34" t="s">
        <v>93</v>
      </c>
      <c r="J5" s="46"/>
      <c r="K5" s="33" t="s">
        <v>73</v>
      </c>
      <c r="L5" s="34" t="s">
        <v>93</v>
      </c>
    </row>
    <row r="6" spans="1:12" x14ac:dyDescent="0.2">
      <c r="A6" s="31"/>
      <c r="B6" s="32" t="s">
        <v>70</v>
      </c>
      <c r="C6" s="35" t="s">
        <v>86</v>
      </c>
      <c r="D6" s="35" t="s">
        <v>99</v>
      </c>
      <c r="E6" s="35" t="s">
        <v>0</v>
      </c>
      <c r="F6" s="34" t="s">
        <v>82</v>
      </c>
      <c r="G6" s="32" t="s">
        <v>0</v>
      </c>
      <c r="H6" s="35" t="s">
        <v>82</v>
      </c>
      <c r="I6" s="34" t="s">
        <v>92</v>
      </c>
      <c r="J6" s="46" t="s">
        <v>0</v>
      </c>
      <c r="K6" s="35" t="s">
        <v>82</v>
      </c>
      <c r="L6" s="34" t="s">
        <v>92</v>
      </c>
    </row>
    <row r="7" spans="1:12" ht="13.5" thickBot="1" x14ac:dyDescent="0.25">
      <c r="A7" s="36" t="s">
        <v>8</v>
      </c>
      <c r="B7" s="37" t="s">
        <v>71</v>
      </c>
      <c r="C7" s="38" t="s">
        <v>87</v>
      </c>
      <c r="D7" s="38" t="s">
        <v>100</v>
      </c>
      <c r="E7" s="38" t="s">
        <v>92</v>
      </c>
      <c r="F7" s="39" t="s">
        <v>0</v>
      </c>
      <c r="G7" s="37" t="s">
        <v>95</v>
      </c>
      <c r="H7" s="38" t="s">
        <v>0</v>
      </c>
      <c r="I7" s="39" t="s">
        <v>91</v>
      </c>
      <c r="J7" s="3" t="s">
        <v>95</v>
      </c>
      <c r="K7" s="38" t="s">
        <v>0</v>
      </c>
      <c r="L7" s="39" t="s">
        <v>91</v>
      </c>
    </row>
    <row r="8" spans="1:12" x14ac:dyDescent="0.2">
      <c r="A8" s="4" t="s">
        <v>1</v>
      </c>
      <c r="B8" s="15">
        <f>'Data Worksheet'!D9</f>
        <v>191108157.75</v>
      </c>
      <c r="C8" s="18">
        <f>'Data Worksheet'!E9</f>
        <v>13496023.02</v>
      </c>
      <c r="D8" s="19">
        <f>'Data Worksheet'!F9</f>
        <v>963645.14487628033</v>
      </c>
      <c r="E8" s="18">
        <f>'Data Worksheet'!G9</f>
        <v>205567825.91487628</v>
      </c>
      <c r="F8" s="16">
        <f>'Data Worksheet'!H9</f>
        <v>1.1692871218866491E-2</v>
      </c>
      <c r="G8" s="15">
        <f>'Data Worksheet'!AC9</f>
        <v>24941602.411945999</v>
      </c>
      <c r="H8" s="43">
        <f>'Data Worksheet'!AD9</f>
        <v>1.1957504289395455E-2</v>
      </c>
      <c r="I8" s="40">
        <f>'Data Worksheet'!AE9</f>
        <v>0.13051040157361363</v>
      </c>
      <c r="J8" s="2">
        <f>'Data Worksheet'!AF9</f>
        <v>39046542.621946</v>
      </c>
      <c r="K8" s="43">
        <f>'Data Worksheet'!AG9</f>
        <v>1.0115009638723554E-2</v>
      </c>
      <c r="L8" s="5">
        <f>'Data Worksheet'!AH9</f>
        <v>0.1899448147985707</v>
      </c>
    </row>
    <row r="9" spans="1:12" x14ac:dyDescent="0.2">
      <c r="A9" s="6" t="s">
        <v>50</v>
      </c>
      <c r="B9" s="67">
        <f>'Data Worksheet'!D10</f>
        <v>9067328.1500000022</v>
      </c>
      <c r="C9" s="69">
        <f>'Data Worksheet'!E10</f>
        <v>1313278.6900000002</v>
      </c>
      <c r="D9" s="69">
        <f>'Data Worksheet'!F10</f>
        <v>93770.930266832176</v>
      </c>
      <c r="E9" s="69">
        <f>'Data Worksheet'!G10</f>
        <v>10474377.770266835</v>
      </c>
      <c r="F9" s="17">
        <f>'Data Worksheet'!H10</f>
        <v>5.9579143681854198E-4</v>
      </c>
      <c r="G9" s="67">
        <f>'Data Worksheet'!AC10</f>
        <v>3277841.412827</v>
      </c>
      <c r="H9" s="44">
        <f>'Data Worksheet'!AD10</f>
        <v>1.5714628958668755E-3</v>
      </c>
      <c r="I9" s="41">
        <f>'Data Worksheet'!AE10</f>
        <v>0.36150025218035142</v>
      </c>
      <c r="J9" s="70">
        <f>'Data Worksheet'!AF10</f>
        <v>4982351.412827</v>
      </c>
      <c r="K9" s="44">
        <f>'Data Worksheet'!AG10</f>
        <v>1.2906784872658045E-3</v>
      </c>
      <c r="L9" s="7">
        <f>'Data Worksheet'!AH10</f>
        <v>0.47567039513986087</v>
      </c>
    </row>
    <row r="10" spans="1:12" x14ac:dyDescent="0.2">
      <c r="A10" s="6" t="s">
        <v>26</v>
      </c>
      <c r="B10" s="67">
        <f>'Data Worksheet'!D11</f>
        <v>173442185.90000001</v>
      </c>
      <c r="C10" s="69">
        <f>'Data Worksheet'!E11</f>
        <v>1303279.98</v>
      </c>
      <c r="D10" s="69">
        <f>'Data Worksheet'!F11</f>
        <v>93057.000812781349</v>
      </c>
      <c r="E10" s="69">
        <f>'Data Worksheet'!G11</f>
        <v>174838522.88081276</v>
      </c>
      <c r="F10" s="17">
        <f>'Data Worksheet'!H11</f>
        <v>9.9449625594072201E-3</v>
      </c>
      <c r="G10" s="67">
        <f>'Data Worksheet'!AC11</f>
        <v>21612504.105409004</v>
      </c>
      <c r="H10" s="44">
        <f>'Data Worksheet'!AD11</f>
        <v>1.0361467810954558E-2</v>
      </c>
      <c r="I10" s="41">
        <f>'Data Worksheet'!AE11</f>
        <v>0.12460926961489018</v>
      </c>
      <c r="J10" s="70">
        <f>'Data Worksheet'!AF11</f>
        <v>21862444.265409004</v>
      </c>
      <c r="K10" s="44">
        <f>'Data Worksheet'!AG11</f>
        <v>5.6634677393019202E-3</v>
      </c>
      <c r="L10" s="7">
        <f>'Data Worksheet'!AH11</f>
        <v>0.12504363400686364</v>
      </c>
    </row>
    <row r="11" spans="1:12" x14ac:dyDescent="0.2">
      <c r="A11" s="6" t="s">
        <v>47</v>
      </c>
      <c r="B11" s="67">
        <f>'Data Worksheet'!D12</f>
        <v>12922593.699999999</v>
      </c>
      <c r="C11" s="69">
        <f>'Data Worksheet'!E12</f>
        <v>1706159.8399999999</v>
      </c>
      <c r="D11" s="69">
        <f>'Data Worksheet'!F12</f>
        <v>121823.49153987225</v>
      </c>
      <c r="E11" s="69">
        <f>'Data Worksheet'!G12</f>
        <v>14750577.031539872</v>
      </c>
      <c r="F11" s="17">
        <f>'Data Worksheet'!H12</f>
        <v>8.3902525536844782E-4</v>
      </c>
      <c r="G11" s="67">
        <f>'Data Worksheet'!AC12</f>
        <v>3665638.5030070003</v>
      </c>
      <c r="H11" s="44">
        <f>'Data Worksheet'!AD12</f>
        <v>1.7573805964481925E-3</v>
      </c>
      <c r="I11" s="41">
        <f>'Data Worksheet'!AE12</f>
        <v>0.28366120518104665</v>
      </c>
      <c r="J11" s="70">
        <f>'Data Worksheet'!AF12</f>
        <v>5798254.1130070006</v>
      </c>
      <c r="K11" s="44">
        <f>'Data Worksheet'!AG12</f>
        <v>1.5020381396807865E-3</v>
      </c>
      <c r="L11" s="7">
        <f>'Data Worksheet'!AH12</f>
        <v>0.3930865959080177</v>
      </c>
    </row>
    <row r="12" spans="1:12" x14ac:dyDescent="0.2">
      <c r="A12" s="6" t="s">
        <v>15</v>
      </c>
      <c r="B12" s="67">
        <f>'Data Worksheet'!D13</f>
        <v>373321378.46000004</v>
      </c>
      <c r="C12" s="69">
        <f>'Data Worksheet'!E13</f>
        <v>1173772.42</v>
      </c>
      <c r="D12" s="69">
        <f>'Data Worksheet'!F13</f>
        <v>83809.88177379992</v>
      </c>
      <c r="E12" s="69">
        <f>'Data Worksheet'!G13</f>
        <v>374578960.76177388</v>
      </c>
      <c r="F12" s="17">
        <f>'Data Worksheet'!H13</f>
        <v>2.1306367034780744E-2</v>
      </c>
      <c r="G12" s="67">
        <f>'Data Worksheet'!AC13</f>
        <v>49871088.213156</v>
      </c>
      <c r="H12" s="44">
        <f>'Data Worksheet'!AD13</f>
        <v>2.3909199632659233E-2</v>
      </c>
      <c r="I12" s="41">
        <f>'Data Worksheet'!AE13</f>
        <v>0.13358754973765719</v>
      </c>
      <c r="J12" s="70">
        <f>'Data Worksheet'!AF13</f>
        <v>49871088.213156</v>
      </c>
      <c r="K12" s="44">
        <f>'Data Worksheet'!AG13</f>
        <v>1.2919108942725773E-2</v>
      </c>
      <c r="L12" s="7">
        <f>'Data Worksheet'!AH13</f>
        <v>0.13313905327660194</v>
      </c>
    </row>
    <row r="13" spans="1:12" x14ac:dyDescent="0.2">
      <c r="A13" s="6" t="s">
        <v>9</v>
      </c>
      <c r="B13" s="67">
        <f>'Data Worksheet'!D14</f>
        <v>1640057671.1199999</v>
      </c>
      <c r="C13" s="69">
        <f>'Data Worksheet'!E14</f>
        <v>13653352.799999999</v>
      </c>
      <c r="D13" s="69">
        <f>'Data Worksheet'!F14</f>
        <v>974878.83041584841</v>
      </c>
      <c r="E13" s="69">
        <f>'Data Worksheet'!G14</f>
        <v>1654685902.7504158</v>
      </c>
      <c r="F13" s="17">
        <f>'Data Worksheet'!H14</f>
        <v>9.4119928945234327E-2</v>
      </c>
      <c r="G13" s="67">
        <f>'Data Worksheet'!AC14</f>
        <v>205445056.05382198</v>
      </c>
      <c r="H13" s="44">
        <f>'Data Worksheet'!AD14</f>
        <v>9.8494479160731507E-2</v>
      </c>
      <c r="I13" s="41">
        <f>'Data Worksheet'!AE14</f>
        <v>0.1252669705898348</v>
      </c>
      <c r="J13" s="70">
        <f>'Data Worksheet'!AF14</f>
        <v>205445056.05382198</v>
      </c>
      <c r="K13" s="44">
        <f>'Data Worksheet'!AG14</f>
        <v>5.3220556358414481E-2</v>
      </c>
      <c r="L13" s="7">
        <f>'Data Worksheet'!AH14</f>
        <v>0.12415954938174767</v>
      </c>
    </row>
    <row r="14" spans="1:12" x14ac:dyDescent="0.2">
      <c r="A14" s="6" t="s">
        <v>57</v>
      </c>
      <c r="B14" s="67">
        <f>'Data Worksheet'!D15</f>
        <v>3677216.74</v>
      </c>
      <c r="C14" s="69">
        <f>'Data Worksheet'!E15</f>
        <v>706906.3899999999</v>
      </c>
      <c r="D14" s="69">
        <f>'Data Worksheet'!F15</f>
        <v>50474.640536402869</v>
      </c>
      <c r="E14" s="69">
        <f>'Data Worksheet'!G15</f>
        <v>4434597.7705364032</v>
      </c>
      <c r="F14" s="17">
        <f>'Data Worksheet'!H15</f>
        <v>2.522436592768488E-4</v>
      </c>
      <c r="G14" s="67">
        <f>'Data Worksheet'!AC15</f>
        <v>2569971.4587560003</v>
      </c>
      <c r="H14" s="44">
        <f>'Data Worksheet'!AD15</f>
        <v>1.2320958466958863E-3</v>
      </c>
      <c r="I14" s="41">
        <f>'Data Worksheet'!AE15</f>
        <v>0.69889039468367053</v>
      </c>
      <c r="J14" s="70">
        <f>'Data Worksheet'!AF15</f>
        <v>3456332.2487560003</v>
      </c>
      <c r="K14" s="44">
        <f>'Data Worksheet'!AG15</f>
        <v>8.9536311445788191E-4</v>
      </c>
      <c r="L14" s="7">
        <f>'Data Worksheet'!AH15</f>
        <v>0.77940152131044949</v>
      </c>
    </row>
    <row r="15" spans="1:12" x14ac:dyDescent="0.2">
      <c r="A15" s="6" t="s">
        <v>28</v>
      </c>
      <c r="B15" s="67">
        <f>'Data Worksheet'!D16</f>
        <v>110840432.96000001</v>
      </c>
      <c r="C15" s="69">
        <f>'Data Worksheet'!E16</f>
        <v>16070591.08</v>
      </c>
      <c r="D15" s="69">
        <f>'Data Worksheet'!F16</f>
        <v>1147474.8558582452</v>
      </c>
      <c r="E15" s="69">
        <f>'Data Worksheet'!G16</f>
        <v>128058498.89585826</v>
      </c>
      <c r="F15" s="17">
        <f>'Data Worksheet'!H16</f>
        <v>7.2840753625067521E-3</v>
      </c>
      <c r="G15" s="67">
        <f>'Data Worksheet'!AC16</f>
        <v>14651042.013333999</v>
      </c>
      <c r="H15" s="44">
        <f>'Data Worksheet'!AD16</f>
        <v>7.0240033027968388E-3</v>
      </c>
      <c r="I15" s="41">
        <f>'Data Worksheet'!AE16</f>
        <v>0.13218138563768742</v>
      </c>
      <c r="J15" s="70">
        <f>'Data Worksheet'!AF16</f>
        <v>33658422.513333999</v>
      </c>
      <c r="K15" s="44">
        <f>'Data Worksheet'!AG16</f>
        <v>8.7192167420029488E-3</v>
      </c>
      <c r="L15" s="7">
        <f>'Data Worksheet'!AH16</f>
        <v>0.26283630374822858</v>
      </c>
    </row>
    <row r="16" spans="1:12" x14ac:dyDescent="0.2">
      <c r="A16" s="6" t="s">
        <v>31</v>
      </c>
      <c r="B16" s="67">
        <f>'Data Worksheet'!D17</f>
        <v>72283077.280000016</v>
      </c>
      <c r="C16" s="69">
        <f>'Data Worksheet'!E17</f>
        <v>234470.02</v>
      </c>
      <c r="D16" s="69">
        <f>'Data Worksheet'!F17</f>
        <v>16741.665011775029</v>
      </c>
      <c r="E16" s="69">
        <f>'Data Worksheet'!G17</f>
        <v>72534288.96501179</v>
      </c>
      <c r="F16" s="17">
        <f>'Data Worksheet'!H17</f>
        <v>4.1258114982017473E-3</v>
      </c>
      <c r="G16" s="67">
        <f>'Data Worksheet'!AC17</f>
        <v>10321701.338478001</v>
      </c>
      <c r="H16" s="44">
        <f>'Data Worksheet'!AD17</f>
        <v>4.948430577563675E-3</v>
      </c>
      <c r="I16" s="41">
        <f>'Data Worksheet'!AE17</f>
        <v>0.14279554394862362</v>
      </c>
      <c r="J16" s="70">
        <f>'Data Worksheet'!AF17</f>
        <v>10321701.338478001</v>
      </c>
      <c r="K16" s="44">
        <f>'Data Worksheet'!AG17</f>
        <v>2.6738374646274252E-3</v>
      </c>
      <c r="L16" s="7">
        <f>'Data Worksheet'!AH17</f>
        <v>0.14230099289257331</v>
      </c>
    </row>
    <row r="17" spans="1:12" x14ac:dyDescent="0.2">
      <c r="A17" s="6" t="s">
        <v>27</v>
      </c>
      <c r="B17" s="67">
        <f>'Data Worksheet'!D18</f>
        <v>99655970.340000004</v>
      </c>
      <c r="C17" s="69">
        <f>'Data Worksheet'!E18</f>
        <v>14850687.559999999</v>
      </c>
      <c r="D17" s="69">
        <f>'Data Worksheet'!F18</f>
        <v>1060371.1140727273</v>
      </c>
      <c r="E17" s="69">
        <f>'Data Worksheet'!G18</f>
        <v>115567029.01407273</v>
      </c>
      <c r="F17" s="17">
        <f>'Data Worksheet'!H18</f>
        <v>6.5735500261024545E-3</v>
      </c>
      <c r="G17" s="67">
        <f>'Data Worksheet'!AC18</f>
        <v>14020516.705911998</v>
      </c>
      <c r="H17" s="44">
        <f>'Data Worksheet'!AD18</f>
        <v>6.7217168280328983E-3</v>
      </c>
      <c r="I17" s="41">
        <f>'Data Worksheet'!AE18</f>
        <v>0.14068917956523505</v>
      </c>
      <c r="J17" s="70">
        <f>'Data Worksheet'!AF18</f>
        <v>32094194.035911996</v>
      </c>
      <c r="K17" s="44">
        <f>'Data Worksheet'!AG18</f>
        <v>8.3140032438583887E-3</v>
      </c>
      <c r="L17" s="7">
        <f>'Data Worksheet'!AH18</f>
        <v>0.27771064385503802</v>
      </c>
    </row>
    <row r="18" spans="1:12" x14ac:dyDescent="0.2">
      <c r="A18" s="6" t="s">
        <v>22</v>
      </c>
      <c r="B18" s="67">
        <f>'Data Worksheet'!D19</f>
        <v>333764627.08000004</v>
      </c>
      <c r="C18" s="69">
        <f>'Data Worksheet'!E19</f>
        <v>393523.9</v>
      </c>
      <c r="D18" s="69">
        <f>'Data Worksheet'!F19</f>
        <v>28098.45500899115</v>
      </c>
      <c r="E18" s="69">
        <f>'Data Worksheet'!G19</f>
        <v>334186249.435009</v>
      </c>
      <c r="F18" s="17">
        <f>'Data Worksheet'!H19</f>
        <v>1.9008795565983436E-2</v>
      </c>
      <c r="G18" s="67">
        <f>'Data Worksheet'!AC19</f>
        <v>39975573.112017997</v>
      </c>
      <c r="H18" s="44">
        <f>'Data Worksheet'!AD19</f>
        <v>1.9165091282549295E-2</v>
      </c>
      <c r="I18" s="41">
        <f>'Data Worksheet'!AE19</f>
        <v>0.11977174891704821</v>
      </c>
      <c r="J18" s="70">
        <f>'Data Worksheet'!AF19</f>
        <v>39975573.112017997</v>
      </c>
      <c r="K18" s="44">
        <f>'Data Worksheet'!AG19</f>
        <v>1.0355675053142723E-2</v>
      </c>
      <c r="L18" s="7">
        <f>'Data Worksheet'!AH19</f>
        <v>0.11962064022563042</v>
      </c>
    </row>
    <row r="19" spans="1:12" x14ac:dyDescent="0.2">
      <c r="A19" s="6" t="s">
        <v>37</v>
      </c>
      <c r="B19" s="67">
        <f>'Data Worksheet'!D20</f>
        <v>43417223.100000001</v>
      </c>
      <c r="C19" s="69">
        <f>'Data Worksheet'!E20</f>
        <v>5832417.7299999995</v>
      </c>
      <c r="D19" s="69">
        <f>'Data Worksheet'!F20</f>
        <v>416447.20226661529</v>
      </c>
      <c r="E19" s="69">
        <f>'Data Worksheet'!G20</f>
        <v>49666088.032266617</v>
      </c>
      <c r="F19" s="17">
        <f>'Data Worksheet'!H20</f>
        <v>2.8250489526831816E-3</v>
      </c>
      <c r="G19" s="67">
        <f>'Data Worksheet'!AC20</f>
        <v>6738915.9178839996</v>
      </c>
      <c r="H19" s="44">
        <f>'Data Worksheet'!AD20</f>
        <v>3.2307714100750172E-3</v>
      </c>
      <c r="I19" s="41">
        <f>'Data Worksheet'!AE20</f>
        <v>0.15521296473435675</v>
      </c>
      <c r="J19" s="70">
        <f>'Data Worksheet'!AF20</f>
        <v>13695931.977884</v>
      </c>
      <c r="K19" s="44">
        <f>'Data Worksheet'!AG20</f>
        <v>3.5479321513535466E-3</v>
      </c>
      <c r="L19" s="7">
        <f>'Data Worksheet'!AH20</f>
        <v>0.27576023239410663</v>
      </c>
    </row>
    <row r="20" spans="1:12" x14ac:dyDescent="0.2">
      <c r="A20" s="6" t="s">
        <v>90</v>
      </c>
      <c r="B20" s="67">
        <f>'Data Worksheet'!D21</f>
        <v>11573605.76</v>
      </c>
      <c r="C20" s="69">
        <f>'Data Worksheet'!E21</f>
        <v>1547512.3</v>
      </c>
      <c r="D20" s="69">
        <f>'Data Worksheet'!F21</f>
        <v>110495.71509484029</v>
      </c>
      <c r="E20" s="69">
        <f>'Data Worksheet'!G21</f>
        <v>13231613.775094841</v>
      </c>
      <c r="F20" s="17">
        <f>'Data Worksheet'!H21</f>
        <v>7.5262534495077133E-4</v>
      </c>
      <c r="G20" s="67">
        <f>'Data Worksheet'!AC21</f>
        <v>3472874.893499</v>
      </c>
      <c r="H20" s="44">
        <f>'Data Worksheet'!AD21</f>
        <v>1.6649658570316393E-3</v>
      </c>
      <c r="I20" s="41">
        <f>'Data Worksheet'!AE21</f>
        <v>0.30006853227208941</v>
      </c>
      <c r="J20" s="70">
        <f>'Data Worksheet'!AF21</f>
        <v>5542816.183499</v>
      </c>
      <c r="K20" s="44">
        <f>'Data Worksheet'!AG21</f>
        <v>1.4358669259043118E-3</v>
      </c>
      <c r="L20" s="7">
        <f>'Data Worksheet'!AH21</f>
        <v>0.41890704170431176</v>
      </c>
    </row>
    <row r="21" spans="1:12" x14ac:dyDescent="0.2">
      <c r="A21" s="6" t="s">
        <v>59</v>
      </c>
      <c r="B21" s="67">
        <f>'Data Worksheet'!D22</f>
        <v>4015802.1799999997</v>
      </c>
      <c r="C21" s="69">
        <f>'Data Worksheet'!E22</f>
        <v>601139.04</v>
      </c>
      <c r="D21" s="69">
        <f>'Data Worksheet'!F22</f>
        <v>42922.623682038458</v>
      </c>
      <c r="E21" s="69">
        <f>'Data Worksheet'!G22</f>
        <v>4659863.8436820386</v>
      </c>
      <c r="F21" s="17">
        <f>'Data Worksheet'!H22</f>
        <v>2.6505698340259206E-4</v>
      </c>
      <c r="G21" s="67">
        <f>'Data Worksheet'!AC22</f>
        <v>2434576.034312</v>
      </c>
      <c r="H21" s="44">
        <f>'Data Worksheet'!AD22</f>
        <v>1.1671845654632812E-3</v>
      </c>
      <c r="I21" s="41">
        <f>'Data Worksheet'!AE22</f>
        <v>0.60624899464345627</v>
      </c>
      <c r="J21" s="70">
        <f>'Data Worksheet'!AF22</f>
        <v>3253181.6143120001</v>
      </c>
      <c r="K21" s="44">
        <f>'Data Worksheet'!AG22</f>
        <v>8.4273692818040771E-4</v>
      </c>
      <c r="L21" s="7">
        <f>'Data Worksheet'!AH22</f>
        <v>0.69812804052692357</v>
      </c>
    </row>
    <row r="22" spans="1:12" x14ac:dyDescent="0.2">
      <c r="A22" s="6" t="s">
        <v>13</v>
      </c>
      <c r="B22" s="67">
        <f>'Data Worksheet'!D23</f>
        <v>821800423.15999997</v>
      </c>
      <c r="C22" s="69">
        <f>'Data Worksheet'!E23</f>
        <v>117288928.91999999</v>
      </c>
      <c r="D22" s="69">
        <f>'Data Worksheet'!F23</f>
        <v>8374682.4330399772</v>
      </c>
      <c r="E22" s="69">
        <f>'Data Worksheet'!G23</f>
        <v>947464034.51303995</v>
      </c>
      <c r="F22" s="17">
        <f>'Data Worksheet'!H23</f>
        <v>5.3892552936062023E-2</v>
      </c>
      <c r="G22" s="67">
        <f>'Data Worksheet'!AC23</f>
        <v>110767205.34947401</v>
      </c>
      <c r="H22" s="44">
        <f>'Data Worksheet'!AD23</f>
        <v>5.310401918909196E-2</v>
      </c>
      <c r="I22" s="41">
        <f>'Data Worksheet'!AE23</f>
        <v>0.13478601644368862</v>
      </c>
      <c r="J22" s="70">
        <f>'Data Worksheet'!AF23</f>
        <v>245815589.829474</v>
      </c>
      <c r="K22" s="44">
        <f>'Data Worksheet'!AG23</f>
        <v>6.3678545999515876E-2</v>
      </c>
      <c r="L22" s="7">
        <f>'Data Worksheet'!AH23</f>
        <v>0.25944582683374756</v>
      </c>
    </row>
    <row r="23" spans="1:12" x14ac:dyDescent="0.2">
      <c r="A23" s="6" t="s">
        <v>18</v>
      </c>
      <c r="B23" s="67">
        <f>'Data Worksheet'!D24</f>
        <v>239017722.61000001</v>
      </c>
      <c r="C23" s="69">
        <f>'Data Worksheet'!E24</f>
        <v>49672915.810000002</v>
      </c>
      <c r="D23" s="69">
        <f>'Data Worksheet'!F24</f>
        <v>3546753.2977099749</v>
      </c>
      <c r="E23" s="69">
        <f>'Data Worksheet'!G24</f>
        <v>292237391.71771002</v>
      </c>
      <c r="F23" s="17">
        <f>'Data Worksheet'!H24</f>
        <v>1.6622709178758407E-2</v>
      </c>
      <c r="G23" s="67">
        <f>'Data Worksheet'!AC24</f>
        <v>30786753.6415</v>
      </c>
      <c r="H23" s="44">
        <f>'Data Worksheet'!AD24</f>
        <v>1.47597869874021E-2</v>
      </c>
      <c r="I23" s="41">
        <f>'Data Worksheet'!AE24</f>
        <v>0.12880531746900656</v>
      </c>
      <c r="J23" s="70">
        <f>'Data Worksheet'!AF24</f>
        <v>89110550.181500003</v>
      </c>
      <c r="K23" s="44">
        <f>'Data Worksheet'!AG24</f>
        <v>2.3084094351832011E-2</v>
      </c>
      <c r="L23" s="7">
        <f>'Data Worksheet'!AH24</f>
        <v>0.30492521733008532</v>
      </c>
    </row>
    <row r="24" spans="1:12" x14ac:dyDescent="0.2">
      <c r="A24" s="6" t="s">
        <v>42</v>
      </c>
      <c r="B24" s="67">
        <f>'Data Worksheet'!D25</f>
        <v>40655013.789999999</v>
      </c>
      <c r="C24" s="69">
        <f>'Data Worksheet'!E25</f>
        <v>6108474.9800000004</v>
      </c>
      <c r="D24" s="69">
        <f>'Data Worksheet'!F25</f>
        <v>436158.28517423751</v>
      </c>
      <c r="E24" s="69">
        <f>'Data Worksheet'!G25</f>
        <v>47199647.055174232</v>
      </c>
      <c r="F24" s="17">
        <f>'Data Worksheet'!H25</f>
        <v>2.6847557108505868E-3</v>
      </c>
      <c r="G24" s="67">
        <f>'Data Worksheet'!AC25</f>
        <v>6222610.2570599997</v>
      </c>
      <c r="H24" s="44">
        <f>'Data Worksheet'!AD25</f>
        <v>2.9832441240580944E-3</v>
      </c>
      <c r="I24" s="41">
        <f>'Data Worksheet'!AE25</f>
        <v>0.15305886474918842</v>
      </c>
      <c r="J24" s="70">
        <f>'Data Worksheet'!AF25</f>
        <v>14075923.657059999</v>
      </c>
      <c r="K24" s="44">
        <f>'Data Worksheet'!AG25</f>
        <v>3.6463690228254828E-3</v>
      </c>
      <c r="L24" s="7">
        <f>'Data Worksheet'!AH25</f>
        <v>0.2982209515381733</v>
      </c>
    </row>
    <row r="25" spans="1:12" x14ac:dyDescent="0.2">
      <c r="A25" s="6" t="s">
        <v>61</v>
      </c>
      <c r="B25" s="67">
        <f>'Data Worksheet'!D26</f>
        <v>8183093.3700000001</v>
      </c>
      <c r="C25" s="69">
        <f>'Data Worksheet'!E26</f>
        <v>1238603.4099999999</v>
      </c>
      <c r="D25" s="69">
        <f>'Data Worksheet'!F26</f>
        <v>88438.954253777265</v>
      </c>
      <c r="E25" s="69">
        <f>'Data Worksheet'!G26</f>
        <v>9510135.7342537772</v>
      </c>
      <c r="F25" s="17">
        <f>'Data Worksheet'!H26</f>
        <v>5.4094453701435238E-4</v>
      </c>
      <c r="G25" s="67">
        <f>'Data Worksheet'!AC26</f>
        <v>1698147.991438</v>
      </c>
      <c r="H25" s="44">
        <f>'Data Worksheet'!AD26</f>
        <v>8.1412619591444567E-4</v>
      </c>
      <c r="I25" s="41">
        <f>'Data Worksheet'!AE26</f>
        <v>0.20751907801315972</v>
      </c>
      <c r="J25" s="70">
        <f>'Data Worksheet'!AF26</f>
        <v>3109217.9514380004</v>
      </c>
      <c r="K25" s="44">
        <f>'Data Worksheet'!AG26</f>
        <v>8.0544313109072614E-4</v>
      </c>
      <c r="L25" s="7">
        <f>'Data Worksheet'!AH26</f>
        <v>0.32693728442162645</v>
      </c>
    </row>
    <row r="26" spans="1:12" x14ac:dyDescent="0.2">
      <c r="A26" s="6" t="s">
        <v>39</v>
      </c>
      <c r="B26" s="67">
        <f>'Data Worksheet'!D27</f>
        <v>17214192.099999998</v>
      </c>
      <c r="C26" s="69">
        <f>'Data Worksheet'!E27</f>
        <v>2713321.1</v>
      </c>
      <c r="D26" s="69">
        <f>'Data Worksheet'!F27</f>
        <v>193736.97722881986</v>
      </c>
      <c r="E26" s="69">
        <f>'Data Worksheet'!G27</f>
        <v>20121250.17722882</v>
      </c>
      <c r="F26" s="17">
        <f>'Data Worksheet'!H27</f>
        <v>1.1445136710370057E-3</v>
      </c>
      <c r="G26" s="67">
        <f>'Data Worksheet'!AC27</f>
        <v>5603882.4762499994</v>
      </c>
      <c r="H26" s="44">
        <f>'Data Worksheet'!AD27</f>
        <v>2.6866136200989679E-3</v>
      </c>
      <c r="I26" s="41">
        <f>'Data Worksheet'!AE27</f>
        <v>0.3255385116940806</v>
      </c>
      <c r="J26" s="70">
        <f>'Data Worksheet'!AF27</f>
        <v>9010981.0562499985</v>
      </c>
      <c r="K26" s="44">
        <f>'Data Worksheet'!AG27</f>
        <v>2.3342952824482763E-3</v>
      </c>
      <c r="L26" s="7">
        <f>'Data Worksheet'!AH27</f>
        <v>0.44783405488629668</v>
      </c>
    </row>
    <row r="27" spans="1:12" x14ac:dyDescent="0.2">
      <c r="A27" s="6" t="s">
        <v>60</v>
      </c>
      <c r="B27" s="67">
        <f>'Data Worksheet'!D28</f>
        <v>2976668.44</v>
      </c>
      <c r="C27" s="69">
        <f>'Data Worksheet'!E28</f>
        <v>440863.67000000004</v>
      </c>
      <c r="D27" s="69">
        <f>'Data Worksheet'!F28</f>
        <v>31478.616664943915</v>
      </c>
      <c r="E27" s="69">
        <f>'Data Worksheet'!G28</f>
        <v>3449010.7266649436</v>
      </c>
      <c r="F27" s="17">
        <f>'Data Worksheet'!H28</f>
        <v>1.9618263743316581E-4</v>
      </c>
      <c r="G27" s="67">
        <f>'Data Worksheet'!AC28</f>
        <v>2537562.0310889999</v>
      </c>
      <c r="H27" s="44">
        <f>'Data Worksheet'!AD28</f>
        <v>1.2165581172451357E-3</v>
      </c>
      <c r="I27" s="41">
        <f>'Data Worksheet'!AE28</f>
        <v>0.85248393707194337</v>
      </c>
      <c r="J27" s="70">
        <f>'Data Worksheet'!AF28</f>
        <v>3220051.4710889999</v>
      </c>
      <c r="K27" s="44">
        <f>'Data Worksheet'!AG28</f>
        <v>8.3415456222607628E-4</v>
      </c>
      <c r="L27" s="7">
        <f>'Data Worksheet'!AH28</f>
        <v>0.93361596303374261</v>
      </c>
    </row>
    <row r="28" spans="1:12" x14ac:dyDescent="0.2">
      <c r="A28" s="6" t="s">
        <v>62</v>
      </c>
      <c r="B28" s="67">
        <f>'Data Worksheet'!D29</f>
        <v>1636102.43</v>
      </c>
      <c r="C28" s="69">
        <f>'Data Worksheet'!E29</f>
        <v>222094.68999999997</v>
      </c>
      <c r="D28" s="69">
        <f>'Data Worksheet'!F29</f>
        <v>15858.039765058327</v>
      </c>
      <c r="E28" s="69">
        <f>'Data Worksheet'!G29</f>
        <v>1874055.1597650582</v>
      </c>
      <c r="F28" s="17">
        <f>'Data Worksheet'!H29</f>
        <v>1.0659783719879928E-4</v>
      </c>
      <c r="G28" s="67">
        <f>'Data Worksheet'!AC29</f>
        <v>1772893.47471</v>
      </c>
      <c r="H28" s="44">
        <f>'Data Worksheet'!AD29</f>
        <v>8.4996067928387814E-4</v>
      </c>
      <c r="I28" s="41">
        <f>'Data Worksheet'!AE29</f>
        <v>1.0836078733224546</v>
      </c>
      <c r="J28" s="70">
        <f>'Data Worksheet'!AF29</f>
        <v>2158899.48471</v>
      </c>
      <c r="K28" s="44">
        <f>'Data Worksheet'!AG29</f>
        <v>5.5926306480726356E-4</v>
      </c>
      <c r="L28" s="7">
        <f>'Data Worksheet'!AH29</f>
        <v>1.1519935651097117</v>
      </c>
    </row>
    <row r="29" spans="1:12" x14ac:dyDescent="0.2">
      <c r="A29" s="6" t="s">
        <v>54</v>
      </c>
      <c r="B29" s="67">
        <f>'Data Worksheet'!D30</f>
        <v>5884689.7299999995</v>
      </c>
      <c r="C29" s="69">
        <f>'Data Worksheet'!E30</f>
        <v>857513.92999999993</v>
      </c>
      <c r="D29" s="69">
        <f>'Data Worksheet'!F30</f>
        <v>61228.343644917593</v>
      </c>
      <c r="E29" s="69">
        <f>'Data Worksheet'!G30</f>
        <v>6803432.0036449172</v>
      </c>
      <c r="F29" s="17">
        <f>'Data Worksheet'!H30</f>
        <v>3.869849472352567E-4</v>
      </c>
      <c r="G29" s="67">
        <f>'Data Worksheet'!AC30</f>
        <v>2075105.217716</v>
      </c>
      <c r="H29" s="44">
        <f>'Data Worksheet'!AD30</f>
        <v>9.9484704839579658E-4</v>
      </c>
      <c r="I29" s="41">
        <f>'Data Worksheet'!AE30</f>
        <v>0.35262780417073919</v>
      </c>
      <c r="J29" s="70">
        <f>'Data Worksheet'!AF30</f>
        <v>3139342.1877159998</v>
      </c>
      <c r="K29" s="44">
        <f>'Data Worksheet'!AG30</f>
        <v>8.1324681663751998E-4</v>
      </c>
      <c r="L29" s="7">
        <f>'Data Worksheet'!AH30</f>
        <v>0.46143507953546198</v>
      </c>
    </row>
    <row r="30" spans="1:12" x14ac:dyDescent="0.2">
      <c r="A30" s="6" t="s">
        <v>56</v>
      </c>
      <c r="B30" s="67">
        <f>'Data Worksheet'!D31</f>
        <v>3855396.93</v>
      </c>
      <c r="C30" s="69">
        <f>'Data Worksheet'!E31</f>
        <v>433807.35</v>
      </c>
      <c r="D30" s="69">
        <f>'Data Worksheet'!F31</f>
        <v>30974.780201519341</v>
      </c>
      <c r="E30" s="69">
        <f>'Data Worksheet'!G31</f>
        <v>4320179.0602015192</v>
      </c>
      <c r="F30" s="17">
        <f>'Data Worksheet'!H31</f>
        <v>2.4573542658517947E-4</v>
      </c>
      <c r="G30" s="67">
        <f>'Data Worksheet'!AC31</f>
        <v>2046884.1329380001</v>
      </c>
      <c r="H30" s="44">
        <f>'Data Worksheet'!AD31</f>
        <v>9.8131729450465525E-4</v>
      </c>
      <c r="I30" s="41">
        <f>'Data Worksheet'!AE31</f>
        <v>0.53091398112878618</v>
      </c>
      <c r="J30" s="70">
        <f>'Data Worksheet'!AF31</f>
        <v>2663838.8229380003</v>
      </c>
      <c r="K30" s="44">
        <f>'Data Worksheet'!AG31</f>
        <v>6.9006763622855708E-4</v>
      </c>
      <c r="L30" s="7">
        <f>'Data Worksheet'!AH31</f>
        <v>0.61660379947625199</v>
      </c>
    </row>
    <row r="31" spans="1:12" x14ac:dyDescent="0.2">
      <c r="A31" s="6" t="s">
        <v>48</v>
      </c>
      <c r="B31" s="67">
        <f>'Data Worksheet'!D32</f>
        <v>8898832.7899999991</v>
      </c>
      <c r="C31" s="69">
        <f>'Data Worksheet'!E32</f>
        <v>1282635.5</v>
      </c>
      <c r="D31" s="69">
        <f>'Data Worksheet'!F32</f>
        <v>91582.940425435081</v>
      </c>
      <c r="E31" s="69">
        <f>'Data Worksheet'!G32</f>
        <v>10273051.230425434</v>
      </c>
      <c r="F31" s="17">
        <f>'Data Worksheet'!H32</f>
        <v>5.8433981352667378E-4</v>
      </c>
      <c r="G31" s="67">
        <f>'Data Worksheet'!AC32</f>
        <v>3187614.3559300001</v>
      </c>
      <c r="H31" s="44">
        <f>'Data Worksheet'!AD32</f>
        <v>1.5282062356873894E-3</v>
      </c>
      <c r="I31" s="41">
        <f>'Data Worksheet'!AE32</f>
        <v>0.35820589409344328</v>
      </c>
      <c r="J31" s="70">
        <f>'Data Worksheet'!AF32</f>
        <v>4884614.4959300002</v>
      </c>
      <c r="K31" s="44">
        <f>'Data Worksheet'!AG32</f>
        <v>1.2653597320038052E-3</v>
      </c>
      <c r="L31" s="7">
        <f>'Data Worksheet'!AH32</f>
        <v>0.47547845195820321</v>
      </c>
    </row>
    <row r="32" spans="1:12" x14ac:dyDescent="0.2">
      <c r="A32" s="6" t="s">
        <v>46</v>
      </c>
      <c r="B32" s="67">
        <f>'Data Worksheet'!D33</f>
        <v>16434452.91</v>
      </c>
      <c r="C32" s="69">
        <f>'Data Worksheet'!E33</f>
        <v>2091784.4200000002</v>
      </c>
      <c r="D32" s="69">
        <f>'Data Worksheet'!F33</f>
        <v>149357.91806769208</v>
      </c>
      <c r="E32" s="69">
        <f>'Data Worksheet'!G33</f>
        <v>18675595.248067696</v>
      </c>
      <c r="F32" s="17">
        <f>'Data Worksheet'!H33</f>
        <v>1.0622836000695756E-3</v>
      </c>
      <c r="G32" s="67">
        <f>'Data Worksheet'!AC33</f>
        <v>4122836.1388950003</v>
      </c>
      <c r="H32" s="44">
        <f>'Data Worksheet'!AD33</f>
        <v>1.976570310161766E-3</v>
      </c>
      <c r="I32" s="41">
        <f>'Data Worksheet'!AE33</f>
        <v>0.25086543260508209</v>
      </c>
      <c r="J32" s="70">
        <f>'Data Worksheet'!AF33</f>
        <v>6841201.6388950003</v>
      </c>
      <c r="K32" s="44">
        <f>'Data Worksheet'!AG33</f>
        <v>1.7722137703167938E-3</v>
      </c>
      <c r="L32" s="7">
        <f>'Data Worksheet'!AH33</f>
        <v>0.36631772899462672</v>
      </c>
    </row>
    <row r="33" spans="1:12" x14ac:dyDescent="0.2">
      <c r="A33" s="6" t="s">
        <v>29</v>
      </c>
      <c r="B33" s="67">
        <f>'Data Worksheet'!D34</f>
        <v>79335172.440000013</v>
      </c>
      <c r="C33" s="69">
        <f>'Data Worksheet'!E34</f>
        <v>6114069.9100000001</v>
      </c>
      <c r="D33" s="69">
        <f>'Data Worksheet'!F34</f>
        <v>436557.77524049126</v>
      </c>
      <c r="E33" s="69">
        <f>'Data Worksheet'!G34</f>
        <v>85885800.125240505</v>
      </c>
      <c r="F33" s="17">
        <f>'Data Worksheet'!H34</f>
        <v>4.8852567074849345E-3</v>
      </c>
      <c r="G33" s="67">
        <f>'Data Worksheet'!AC34</f>
        <v>11527747.917528</v>
      </c>
      <c r="H33" s="44">
        <f>'Data Worksheet'!AD34</f>
        <v>5.5266334894701636E-3</v>
      </c>
      <c r="I33" s="41">
        <f>'Data Worksheet'!AE34</f>
        <v>0.1453043784110542</v>
      </c>
      <c r="J33" s="70">
        <f>'Data Worksheet'!AF34</f>
        <v>19135547.107528001</v>
      </c>
      <c r="K33" s="44">
        <f>'Data Worksheet'!AG34</f>
        <v>4.957064836928907E-3</v>
      </c>
      <c r="L33" s="7">
        <f>'Data Worksheet'!AH34</f>
        <v>0.22280222201602753</v>
      </c>
    </row>
    <row r="34" spans="1:12" x14ac:dyDescent="0.2">
      <c r="A34" s="6" t="s">
        <v>35</v>
      </c>
      <c r="B34" s="67">
        <f>'Data Worksheet'!D35</f>
        <v>51963230.68</v>
      </c>
      <c r="C34" s="69">
        <f>'Data Worksheet'!E35</f>
        <v>7648658.2600000016</v>
      </c>
      <c r="D34" s="69">
        <f>'Data Worksheet'!F35</f>
        <v>546130.6924376348</v>
      </c>
      <c r="E34" s="69">
        <f>'Data Worksheet'!G35</f>
        <v>60158019.632437631</v>
      </c>
      <c r="F34" s="17">
        <f>'Data Worksheet'!H35</f>
        <v>3.4218388661434547E-3</v>
      </c>
      <c r="G34" s="67">
        <f>'Data Worksheet'!AC35</f>
        <v>8032554.3763939999</v>
      </c>
      <c r="H34" s="44">
        <f>'Data Worksheet'!AD35</f>
        <v>3.8509676252609106E-3</v>
      </c>
      <c r="I34" s="41">
        <f>'Data Worksheet'!AE35</f>
        <v>0.15458150448458605</v>
      </c>
      <c r="J34" s="70">
        <f>'Data Worksheet'!AF35</f>
        <v>17454628.376394</v>
      </c>
      <c r="K34" s="44">
        <f>'Data Worksheet'!AG35</f>
        <v>4.5216227202746354E-3</v>
      </c>
      <c r="L34" s="7">
        <f>'Data Worksheet'!AH35</f>
        <v>0.29014632601007928</v>
      </c>
    </row>
    <row r="35" spans="1:12" x14ac:dyDescent="0.2">
      <c r="A35" s="6" t="s">
        <v>10</v>
      </c>
      <c r="B35" s="67">
        <f>'Data Worksheet'!D36</f>
        <v>1134106530.0700002</v>
      </c>
      <c r="C35" s="69">
        <f>'Data Worksheet'!E36</f>
        <v>159995510.99999997</v>
      </c>
      <c r="D35" s="69">
        <f>'Data Worksheet'!F36</f>
        <v>11424024.481039265</v>
      </c>
      <c r="E35" s="69">
        <f>'Data Worksheet'!G36</f>
        <v>1305526065.5510395</v>
      </c>
      <c r="F35" s="17">
        <f>'Data Worksheet'!H36</f>
        <v>7.425942308541511E-2</v>
      </c>
      <c r="G35" s="67">
        <f>'Data Worksheet'!AC36</f>
        <v>140210193.63237104</v>
      </c>
      <c r="H35" s="44">
        <f>'Data Worksheet'!AD36</f>
        <v>6.721957812033115E-2</v>
      </c>
      <c r="I35" s="41">
        <f>'Data Worksheet'!AE36</f>
        <v>0.12363053197808224</v>
      </c>
      <c r="J35" s="70">
        <f>'Data Worksheet'!AF36</f>
        <v>324736660.12237108</v>
      </c>
      <c r="K35" s="44">
        <f>'Data Worksheet'!AG36</f>
        <v>8.4123054862699012E-2</v>
      </c>
      <c r="L35" s="7">
        <f>'Data Worksheet'!AH36</f>
        <v>0.24874008163544822</v>
      </c>
    </row>
    <row r="36" spans="1:12" x14ac:dyDescent="0.2">
      <c r="A36" s="6" t="s">
        <v>53</v>
      </c>
      <c r="B36" s="67">
        <f>'Data Worksheet'!D37</f>
        <v>4321318.57</v>
      </c>
      <c r="C36" s="69">
        <f>'Data Worksheet'!E37</f>
        <v>631206.94999999995</v>
      </c>
      <c r="D36" s="69">
        <f>'Data Worksheet'!F37</f>
        <v>45069.537290968918</v>
      </c>
      <c r="E36" s="69">
        <f>'Data Worksheet'!G37</f>
        <v>4997595.0572909694</v>
      </c>
      <c r="F36" s="17">
        <f>'Data Worksheet'!H37</f>
        <v>2.8426741951897137E-4</v>
      </c>
      <c r="G36" s="67">
        <f>'Data Worksheet'!AC37</f>
        <v>2882771.0226830002</v>
      </c>
      <c r="H36" s="44">
        <f>'Data Worksheet'!AD37</f>
        <v>1.3820582294490761E-3</v>
      </c>
      <c r="I36" s="41">
        <f>'Data Worksheet'!AE37</f>
        <v>0.66710449044329545</v>
      </c>
      <c r="J36" s="70">
        <f>'Data Worksheet'!AF37</f>
        <v>3834867.1626830003</v>
      </c>
      <c r="K36" s="44">
        <f>'Data Worksheet'!AG37</f>
        <v>9.9342261078862702E-4</v>
      </c>
      <c r="L36" s="7">
        <f>'Data Worksheet'!AH37</f>
        <v>0.76734251549419341</v>
      </c>
    </row>
    <row r="37" spans="1:12" x14ac:dyDescent="0.2">
      <c r="A37" s="6" t="s">
        <v>33</v>
      </c>
      <c r="B37" s="67">
        <f>'Data Worksheet'!D38</f>
        <v>108137072.84</v>
      </c>
      <c r="C37" s="69">
        <f>'Data Worksheet'!E38</f>
        <v>15602844.199999999</v>
      </c>
      <c r="D37" s="69">
        <f>'Data Worksheet'!F38</f>
        <v>1114076.7200314859</v>
      </c>
      <c r="E37" s="69">
        <f>'Data Worksheet'!G38</f>
        <v>124853993.76003149</v>
      </c>
      <c r="F37" s="17">
        <f>'Data Worksheet'!H38</f>
        <v>7.1018004091833922E-3</v>
      </c>
      <c r="G37" s="67">
        <f>'Data Worksheet'!AC38</f>
        <v>13899110.788943999</v>
      </c>
      <c r="H37" s="44">
        <f>'Data Worksheet'!AD38</f>
        <v>6.6635123971817535E-3</v>
      </c>
      <c r="I37" s="41">
        <f>'Data Worksheet'!AE38</f>
        <v>0.12853233792918708</v>
      </c>
      <c r="J37" s="70">
        <f>'Data Worksheet'!AF38</f>
        <v>32141176.768943995</v>
      </c>
      <c r="K37" s="44">
        <f>'Data Worksheet'!AG38</f>
        <v>8.3261741241863474E-3</v>
      </c>
      <c r="L37" s="7">
        <f>'Data Worksheet'!AH38</f>
        <v>0.25743010536546485</v>
      </c>
    </row>
    <row r="38" spans="1:12" x14ac:dyDescent="0.2">
      <c r="A38" s="6" t="s">
        <v>40</v>
      </c>
      <c r="B38" s="67">
        <f>'Data Worksheet'!D39</f>
        <v>24804771.539999999</v>
      </c>
      <c r="C38" s="69">
        <f>'Data Worksheet'!E39</f>
        <v>5015293.0200000005</v>
      </c>
      <c r="D38" s="69">
        <f>'Data Worksheet'!F39</f>
        <v>358102.736020296</v>
      </c>
      <c r="E38" s="69">
        <f>'Data Worksheet'!G39</f>
        <v>30178167.296020295</v>
      </c>
      <c r="F38" s="17">
        <f>'Data Worksheet'!H39</f>
        <v>1.7165595941063931E-3</v>
      </c>
      <c r="G38" s="67">
        <f>'Data Worksheet'!AC39</f>
        <v>5614008.7543269992</v>
      </c>
      <c r="H38" s="44">
        <f>'Data Worksheet'!AD39</f>
        <v>2.6914683608466328E-3</v>
      </c>
      <c r="I38" s="41">
        <f>'Data Worksheet'!AE39</f>
        <v>0.22632777509254171</v>
      </c>
      <c r="J38" s="70">
        <f>'Data Worksheet'!AF39</f>
        <v>11714593.944327001</v>
      </c>
      <c r="K38" s="44">
        <f>'Data Worksheet'!AG39</f>
        <v>3.0346663930752582E-3</v>
      </c>
      <c r="L38" s="7">
        <f>'Data Worksheet'!AH39</f>
        <v>0.38818109229157355</v>
      </c>
    </row>
    <row r="39" spans="1:12" x14ac:dyDescent="0.2">
      <c r="A39" s="6" t="s">
        <v>55</v>
      </c>
      <c r="B39" s="67">
        <f>'Data Worksheet'!D40</f>
        <v>8437149.3399999999</v>
      </c>
      <c r="C39" s="69">
        <f>'Data Worksheet'!E40</f>
        <v>643250.44000000006</v>
      </c>
      <c r="D39" s="69">
        <f>'Data Worksheet'!F40</f>
        <v>45929.468446144601</v>
      </c>
      <c r="E39" s="69">
        <f>'Data Worksheet'!G40</f>
        <v>9126329.2484461442</v>
      </c>
      <c r="F39" s="17">
        <f>'Data Worksheet'!H40</f>
        <v>5.1911330057673633E-4</v>
      </c>
      <c r="G39" s="67">
        <f>'Data Worksheet'!AC40</f>
        <v>2498670.7585829999</v>
      </c>
      <c r="H39" s="44">
        <f>'Data Worksheet'!AD40</f>
        <v>1.1979128614139462E-3</v>
      </c>
      <c r="I39" s="41">
        <f>'Data Worksheet'!AE40</f>
        <v>0.29615106452329309</v>
      </c>
      <c r="J39" s="70">
        <f>'Data Worksheet'!AF40</f>
        <v>3347580.3985829996</v>
      </c>
      <c r="K39" s="44">
        <f>'Data Worksheet'!AG40</f>
        <v>8.6719093994861677E-4</v>
      </c>
      <c r="L39" s="7">
        <f>'Data Worksheet'!AH40</f>
        <v>0.36680469304271057</v>
      </c>
    </row>
    <row r="40" spans="1:12" x14ac:dyDescent="0.2">
      <c r="A40" s="6" t="s">
        <v>64</v>
      </c>
      <c r="B40" s="67">
        <f>'Data Worksheet'!D41</f>
        <v>1354290.25</v>
      </c>
      <c r="C40" s="69">
        <f>'Data Worksheet'!E41</f>
        <v>207187.78999999998</v>
      </c>
      <c r="D40" s="69">
        <f>'Data Worksheet'!F41</f>
        <v>14793.654961559656</v>
      </c>
      <c r="E40" s="69">
        <f>'Data Worksheet'!G41</f>
        <v>1576271.6949615597</v>
      </c>
      <c r="F40" s="17">
        <f>'Data Worksheet'!H41</f>
        <v>8.9659662707928264E-5</v>
      </c>
      <c r="G40" s="67">
        <f>'Data Worksheet'!AC41</f>
        <v>1750636.329316</v>
      </c>
      <c r="H40" s="44">
        <f>'Data Worksheet'!AD41</f>
        <v>8.3929015751375391E-4</v>
      </c>
      <c r="I40" s="41">
        <f>'Data Worksheet'!AE41</f>
        <v>1.2926596269270934</v>
      </c>
      <c r="J40" s="70">
        <f>'Data Worksheet'!AF41</f>
        <v>2050955.839316</v>
      </c>
      <c r="K40" s="44">
        <f>'Data Worksheet'!AG41</f>
        <v>5.3130025580338538E-4</v>
      </c>
      <c r="L40" s="7">
        <f>'Data Worksheet'!AH41</f>
        <v>1.3011436073309788</v>
      </c>
    </row>
    <row r="41" spans="1:12" x14ac:dyDescent="0.2">
      <c r="A41" s="6" t="s">
        <v>23</v>
      </c>
      <c r="B41" s="67">
        <f>'Data Worksheet'!D42</f>
        <v>182009802.51999998</v>
      </c>
      <c r="C41" s="69">
        <f>'Data Worksheet'!E42</f>
        <v>25586954.210000001</v>
      </c>
      <c r="D41" s="69">
        <f>'Data Worksheet'!F42</f>
        <v>1826963.7033145935</v>
      </c>
      <c r="E41" s="69">
        <f>'Data Worksheet'!G42</f>
        <v>209423720.43331459</v>
      </c>
      <c r="F41" s="17">
        <f>'Data Worksheet'!H42</f>
        <v>1.191219774935333E-2</v>
      </c>
      <c r="G41" s="67">
        <f>'Data Worksheet'!AC42</f>
        <v>24205691.037689</v>
      </c>
      <c r="H41" s="44">
        <f>'Data Worksheet'!AD42</f>
        <v>1.1604693621141105E-2</v>
      </c>
      <c r="I41" s="41">
        <f>'Data Worksheet'!AE42</f>
        <v>0.13299113950211106</v>
      </c>
      <c r="J41" s="70">
        <f>'Data Worksheet'!AF42</f>
        <v>55028474.897689</v>
      </c>
      <c r="K41" s="44">
        <f>'Data Worksheet'!AG42</f>
        <v>1.4255130329555435E-2</v>
      </c>
      <c r="L41" s="7">
        <f>'Data Worksheet'!AH42</f>
        <v>0.26276142350938397</v>
      </c>
    </row>
    <row r="42" spans="1:12" x14ac:dyDescent="0.2">
      <c r="A42" s="6" t="s">
        <v>2</v>
      </c>
      <c r="B42" s="67">
        <f>'Data Worksheet'!D43</f>
        <v>560073330.65999997</v>
      </c>
      <c r="C42" s="69">
        <f>'Data Worksheet'!E43</f>
        <v>1839321.5799999998</v>
      </c>
      <c r="D42" s="69">
        <f>'Data Worksheet'!F43</f>
        <v>131331.52691030077</v>
      </c>
      <c r="E42" s="69">
        <f>'Data Worksheet'!G43</f>
        <v>562043983.76691031</v>
      </c>
      <c r="F42" s="17">
        <f>'Data Worksheet'!H43</f>
        <v>3.1969535564609887E-2</v>
      </c>
      <c r="G42" s="67">
        <f>'Data Worksheet'!AC43</f>
        <v>68766819.426627994</v>
      </c>
      <c r="H42" s="44">
        <f>'Data Worksheet'!AD43</f>
        <v>3.2968192046399912E-2</v>
      </c>
      <c r="I42" s="41">
        <f>'Data Worksheet'!AE43</f>
        <v>0.12278181384854016</v>
      </c>
      <c r="J42" s="70">
        <f>'Data Worksheet'!AF43</f>
        <v>68766819.426627994</v>
      </c>
      <c r="K42" s="44">
        <f>'Data Worksheet'!AG43</f>
        <v>1.7814049455271291E-2</v>
      </c>
      <c r="L42" s="7">
        <f>'Data Worksheet'!AH43</f>
        <v>0.12235131308717437</v>
      </c>
    </row>
    <row r="43" spans="1:12" x14ac:dyDescent="0.2">
      <c r="A43" s="6" t="s">
        <v>21</v>
      </c>
      <c r="B43" s="67">
        <f>'Data Worksheet'!D44</f>
        <v>212446471</v>
      </c>
      <c r="C43" s="69">
        <f>'Data Worksheet'!E44</f>
        <v>45728940.539999999</v>
      </c>
      <c r="D43" s="69">
        <f>'Data Worksheet'!F44</f>
        <v>3265144.9591041901</v>
      </c>
      <c r="E43" s="69">
        <f>'Data Worksheet'!G44</f>
        <v>261440556.49910417</v>
      </c>
      <c r="F43" s="17">
        <f>'Data Worksheet'!H44</f>
        <v>1.4870959231716958E-2</v>
      </c>
      <c r="G43" s="67">
        <f>'Data Worksheet'!AC44</f>
        <v>27518064.285202999</v>
      </c>
      <c r="H43" s="44">
        <f>'Data Worksheet'!AD44</f>
        <v>1.3192711770939568E-2</v>
      </c>
      <c r="I43" s="41">
        <f>'Data Worksheet'!AE44</f>
        <v>0.1295294017155173</v>
      </c>
      <c r="J43" s="70">
        <f>'Data Worksheet'!AF44</f>
        <v>81126798.635203004</v>
      </c>
      <c r="K43" s="44">
        <f>'Data Worksheet'!AG44</f>
        <v>2.101590294687572E-2</v>
      </c>
      <c r="L43" s="7">
        <f>'Data Worksheet'!AH44</f>
        <v>0.31030686180275546</v>
      </c>
    </row>
    <row r="44" spans="1:12" x14ac:dyDescent="0.2">
      <c r="A44" s="6" t="s">
        <v>45</v>
      </c>
      <c r="B44" s="67">
        <f>'Data Worksheet'!D45</f>
        <v>17306860.27</v>
      </c>
      <c r="C44" s="69">
        <f>'Data Worksheet'!E45</f>
        <v>2443936.0299999998</v>
      </c>
      <c r="D44" s="69">
        <f>'Data Worksheet'!F45</f>
        <v>174502.30236030757</v>
      </c>
      <c r="E44" s="69">
        <f>'Data Worksheet'!G45</f>
        <v>19925298.602360308</v>
      </c>
      <c r="F44" s="17">
        <f>'Data Worksheet'!H45</f>
        <v>1.1333677802835549E-3</v>
      </c>
      <c r="G44" s="67">
        <f>'Data Worksheet'!AC45</f>
        <v>4367211.7956830002</v>
      </c>
      <c r="H44" s="44">
        <f>'Data Worksheet'!AD45</f>
        <v>2.0937288998948284E-3</v>
      </c>
      <c r="I44" s="41">
        <f>'Data Worksheet'!AE45</f>
        <v>0.2523399234495004</v>
      </c>
      <c r="J44" s="70">
        <f>'Data Worksheet'!AF45</f>
        <v>7599535.6756830001</v>
      </c>
      <c r="K44" s="44">
        <f>'Data Worksheet'!AG45</f>
        <v>1.9686602563924022E-3</v>
      </c>
      <c r="L44" s="7">
        <f>'Data Worksheet'!AH45</f>
        <v>0.38140134445878643</v>
      </c>
    </row>
    <row r="45" spans="1:12" x14ac:dyDescent="0.2">
      <c r="A45" s="6" t="s">
        <v>63</v>
      </c>
      <c r="B45" s="67">
        <f>'Data Worksheet'!D46</f>
        <v>1590374.94</v>
      </c>
      <c r="C45" s="69">
        <f>'Data Worksheet'!E46</f>
        <v>194886.90999999997</v>
      </c>
      <c r="D45" s="69">
        <f>'Data Worksheet'!F46</f>
        <v>13915.345605378241</v>
      </c>
      <c r="E45" s="69">
        <f>'Data Worksheet'!G46</f>
        <v>1799177.1956053781</v>
      </c>
      <c r="F45" s="17">
        <f>'Data Worksheet'!H46</f>
        <v>1.023387154799531E-4</v>
      </c>
      <c r="G45" s="67">
        <f>'Data Worksheet'!AC46</f>
        <v>1815886.4569220003</v>
      </c>
      <c r="H45" s="44">
        <f>'Data Worksheet'!AD46</f>
        <v>8.7057237698970281E-4</v>
      </c>
      <c r="I45" s="41">
        <f>'Data Worksheet'!AE46</f>
        <v>1.1417977052140926</v>
      </c>
      <c r="J45" s="70">
        <f>'Data Worksheet'!AF46</f>
        <v>2121859.6169220004</v>
      </c>
      <c r="K45" s="44">
        <f>'Data Worksheet'!AG46</f>
        <v>5.4966788442675828E-4</v>
      </c>
      <c r="L45" s="7">
        <f>'Data Worksheet'!AH46</f>
        <v>1.1793499951560067</v>
      </c>
    </row>
    <row r="46" spans="1:12" x14ac:dyDescent="0.2">
      <c r="A46" s="6" t="s">
        <v>3</v>
      </c>
      <c r="B46" s="67">
        <f>'Data Worksheet'!D47</f>
        <v>5084061.5699999994</v>
      </c>
      <c r="C46" s="69">
        <f>'Data Worksheet'!E47</f>
        <v>1120527.49</v>
      </c>
      <c r="D46" s="69">
        <f>'Data Worksheet'!F47</f>
        <v>80008.078960649611</v>
      </c>
      <c r="E46" s="69">
        <f>'Data Worksheet'!G47</f>
        <v>6284597.1389606493</v>
      </c>
      <c r="F46" s="17">
        <f>'Data Worksheet'!H47</f>
        <v>3.5747318278665416E-4</v>
      </c>
      <c r="G46" s="67">
        <f>'Data Worksheet'!AC47</f>
        <v>2800660.0281059998</v>
      </c>
      <c r="H46" s="44">
        <f>'Data Worksheet'!AD47</f>
        <v>1.3426925722773964E-3</v>
      </c>
      <c r="I46" s="41">
        <f>'Data Worksheet'!AE47</f>
        <v>0.55087059618477441</v>
      </c>
      <c r="J46" s="70">
        <f>'Data Worksheet'!AF47</f>
        <v>4375994.8681060001</v>
      </c>
      <c r="K46" s="44">
        <f>'Data Worksheet'!AG47</f>
        <v>1.1336017813013482E-3</v>
      </c>
      <c r="L46" s="7">
        <f>'Data Worksheet'!AH47</f>
        <v>0.69630475452078144</v>
      </c>
    </row>
    <row r="47" spans="1:12" x14ac:dyDescent="0.2">
      <c r="A47" s="6" t="s">
        <v>19</v>
      </c>
      <c r="B47" s="67">
        <f>'Data Worksheet'!D48</f>
        <v>230609695.88000003</v>
      </c>
      <c r="C47" s="69">
        <f>'Data Worksheet'!E48</f>
        <v>18086570.75</v>
      </c>
      <c r="D47" s="69">
        <f>'Data Worksheet'!F48</f>
        <v>1291420.1513194253</v>
      </c>
      <c r="E47" s="69">
        <f>'Data Worksheet'!G48</f>
        <v>249987686.78131944</v>
      </c>
      <c r="F47" s="17">
        <f>'Data Worksheet'!H48</f>
        <v>1.4219510348116046E-2</v>
      </c>
      <c r="G47" s="67">
        <f>'Data Worksheet'!AC48</f>
        <v>29573976.221221007</v>
      </c>
      <c r="H47" s="44">
        <f>'Data Worksheet'!AD48</f>
        <v>1.4178357175253292E-2</v>
      </c>
      <c r="I47" s="41">
        <f>'Data Worksheet'!AE48</f>
        <v>0.12824255332529519</v>
      </c>
      <c r="J47" s="70">
        <f>'Data Worksheet'!AF48</f>
        <v>50632918.631221011</v>
      </c>
      <c r="K47" s="44">
        <f>'Data Worksheet'!AG48</f>
        <v>1.3116461166619452E-2</v>
      </c>
      <c r="L47" s="7">
        <f>'Data Worksheet'!AH48</f>
        <v>0.20254165028341148</v>
      </c>
    </row>
    <row r="48" spans="1:12" x14ac:dyDescent="0.2">
      <c r="A48" s="6" t="s">
        <v>20</v>
      </c>
      <c r="B48" s="67">
        <f>'Data Worksheet'!D49</f>
        <v>214288978.88999999</v>
      </c>
      <c r="C48" s="69">
        <f>'Data Worksheet'!E49</f>
        <v>16394407.709999997</v>
      </c>
      <c r="D48" s="69">
        <f>'Data Worksheet'!F49</f>
        <v>1170596.0614806181</v>
      </c>
      <c r="E48" s="69">
        <f>'Data Worksheet'!G49</f>
        <v>231853982.66148061</v>
      </c>
      <c r="F48" s="17">
        <f>'Data Worksheet'!H49</f>
        <v>1.3188049972200478E-2</v>
      </c>
      <c r="G48" s="67">
        <f>'Data Worksheet'!AC49</f>
        <v>28277838.405442003</v>
      </c>
      <c r="H48" s="44">
        <f>'Data Worksheet'!AD49</f>
        <v>1.3556962718079124E-2</v>
      </c>
      <c r="I48" s="41">
        <f>'Data Worksheet'!AE49</f>
        <v>0.13196123548639307</v>
      </c>
      <c r="J48" s="70">
        <f>'Data Worksheet'!AF49</f>
        <v>48122342.095442005</v>
      </c>
      <c r="K48" s="44">
        <f>'Data Worksheet'!AG49</f>
        <v>1.2466096136761855E-2</v>
      </c>
      <c r="L48" s="7">
        <f>'Data Worksheet'!AH49</f>
        <v>0.2075545200605988</v>
      </c>
    </row>
    <row r="49" spans="1:12" x14ac:dyDescent="0.2">
      <c r="A49" s="6" t="s">
        <v>30</v>
      </c>
      <c r="B49" s="67">
        <f>'Data Worksheet'!D50</f>
        <v>140624452.40000004</v>
      </c>
      <c r="C49" s="69">
        <f>'Data Worksheet'!E50</f>
        <v>10528711.439999999</v>
      </c>
      <c r="D49" s="69">
        <f>'Data Worksheet'!F50</f>
        <v>751772.6997000447</v>
      </c>
      <c r="E49" s="69">
        <f>'Data Worksheet'!G50</f>
        <v>151904936.53970009</v>
      </c>
      <c r="F49" s="17">
        <f>'Data Worksheet'!H50</f>
        <v>8.6404808367448998E-3</v>
      </c>
      <c r="G49" s="67">
        <f>'Data Worksheet'!AC50</f>
        <v>17275478.125562999</v>
      </c>
      <c r="H49" s="44">
        <f>'Data Worksheet'!AD50</f>
        <v>8.2822105964145114E-3</v>
      </c>
      <c r="I49" s="41">
        <f>'Data Worksheet'!AE50</f>
        <v>0.12284832282527697</v>
      </c>
      <c r="J49" s="70">
        <f>'Data Worksheet'!AF50</f>
        <v>29088298.285563</v>
      </c>
      <c r="K49" s="44">
        <f>'Data Worksheet'!AG50</f>
        <v>7.5353257362961844E-3</v>
      </c>
      <c r="L49" s="7">
        <f>'Data Worksheet'!AH50</f>
        <v>0.19149014474563059</v>
      </c>
    </row>
    <row r="50" spans="1:12" x14ac:dyDescent="0.2">
      <c r="A50" s="6" t="s">
        <v>65</v>
      </c>
      <c r="B50" s="67">
        <f>'Data Worksheet'!D51</f>
        <v>2134446529.5700002</v>
      </c>
      <c r="C50" s="69">
        <f>'Data Worksheet'!E51</f>
        <v>312585386.07999998</v>
      </c>
      <c r="D50" s="69">
        <f>'Data Worksheet'!F51</f>
        <v>22319270.588741899</v>
      </c>
      <c r="E50" s="69">
        <f>'Data Worksheet'!G51</f>
        <v>2469351186.2387419</v>
      </c>
      <c r="F50" s="17">
        <f>'Data Worksheet'!H51</f>
        <v>0.14045877698196402</v>
      </c>
      <c r="G50" s="67">
        <f>'Data Worksheet'!AC51</f>
        <v>298173208.09968603</v>
      </c>
      <c r="H50" s="44">
        <f>'Data Worksheet'!AD51</f>
        <v>0.14295021450294293</v>
      </c>
      <c r="I50" s="41">
        <f>'Data Worksheet'!AE51</f>
        <v>0.13969579653033296</v>
      </c>
      <c r="J50" s="70">
        <f>'Data Worksheet'!AF51</f>
        <v>654423851.36968613</v>
      </c>
      <c r="K50" s="44">
        <f>'Data Worksheet'!AG51</f>
        <v>0.16952854516482832</v>
      </c>
      <c r="L50" s="7">
        <f>'Data Worksheet'!AH51</f>
        <v>0.2650185421242125</v>
      </c>
    </row>
    <row r="51" spans="1:12" x14ac:dyDescent="0.2">
      <c r="A51" s="6" t="s">
        <v>34</v>
      </c>
      <c r="B51" s="67">
        <f>'Data Worksheet'!D52</f>
        <v>140376697.04999998</v>
      </c>
      <c r="C51" s="69">
        <f>'Data Worksheet'!E52</f>
        <v>32776014.820000004</v>
      </c>
      <c r="D51" s="69">
        <f>'Data Worksheet'!F52</f>
        <v>2340278.1325195176</v>
      </c>
      <c r="E51" s="69">
        <f>'Data Worksheet'!G52</f>
        <v>175492990.00251949</v>
      </c>
      <c r="F51" s="17">
        <f>'Data Worksheet'!H52</f>
        <v>9.982189200964775E-3</v>
      </c>
      <c r="G51" s="67">
        <f>'Data Worksheet'!AC52</f>
        <v>16092482.013287</v>
      </c>
      <c r="H51" s="44">
        <f>'Data Worksheet'!AD52</f>
        <v>7.7150585404542581E-3</v>
      </c>
      <c r="I51" s="41">
        <f>'Data Worksheet'!AE52</f>
        <v>0.11463784482373958</v>
      </c>
      <c r="J51" s="70">
        <f>'Data Worksheet'!AF52</f>
        <v>51219085.333286993</v>
      </c>
      <c r="K51" s="44">
        <f>'Data Worksheet'!AG52</f>
        <v>1.3268307692410542E-2</v>
      </c>
      <c r="L51" s="7">
        <f>'Data Worksheet'!AH52</f>
        <v>0.29185829777332795</v>
      </c>
    </row>
    <row r="52" spans="1:12" x14ac:dyDescent="0.2">
      <c r="A52" s="6" t="s">
        <v>38</v>
      </c>
      <c r="B52" s="67">
        <f>'Data Worksheet'!D53</f>
        <v>42976703.740000002</v>
      </c>
      <c r="C52" s="69">
        <f>'Data Worksheet'!E53</f>
        <v>6644467.3399999989</v>
      </c>
      <c r="D52" s="69">
        <f>'Data Worksheet'!F53</f>
        <v>474429.29542958143</v>
      </c>
      <c r="E52" s="69">
        <f>'Data Worksheet'!G53</f>
        <v>50095600.375429578</v>
      </c>
      <c r="F52" s="17">
        <f>'Data Worksheet'!H53</f>
        <v>2.8494799768143497E-3</v>
      </c>
      <c r="G52" s="67">
        <f>'Data Worksheet'!AC53</f>
        <v>6076974.4189640004</v>
      </c>
      <c r="H52" s="44">
        <f>'Data Worksheet'!AD53</f>
        <v>2.9134233831946874E-3</v>
      </c>
      <c r="I52" s="41">
        <f>'Data Worksheet'!AE53</f>
        <v>0.14140159412244399</v>
      </c>
      <c r="J52" s="70">
        <f>'Data Worksheet'!AF53</f>
        <v>13946430.228964001</v>
      </c>
      <c r="K52" s="44">
        <f>'Data Worksheet'!AG53</f>
        <v>3.6128237410825046E-3</v>
      </c>
      <c r="L52" s="7">
        <f>'Data Worksheet'!AH53</f>
        <v>0.27839630874659238</v>
      </c>
    </row>
    <row r="53" spans="1:12" x14ac:dyDescent="0.2">
      <c r="A53" s="6" t="s">
        <v>24</v>
      </c>
      <c r="B53" s="67">
        <f>'Data Worksheet'!D54</f>
        <v>181883672.44</v>
      </c>
      <c r="C53" s="69">
        <f>'Data Worksheet'!E54</f>
        <v>950838.41999999981</v>
      </c>
      <c r="D53" s="69">
        <f>'Data Worksheet'!F54</f>
        <v>67891.913464951489</v>
      </c>
      <c r="E53" s="69">
        <f>'Data Worksheet'!G54</f>
        <v>182902402.77346495</v>
      </c>
      <c r="F53" s="17">
        <f>'Data Worksheet'!H54</f>
        <v>1.0403642845047998E-2</v>
      </c>
      <c r="G53" s="67">
        <f>'Data Worksheet'!AC54</f>
        <v>22840617.152624004</v>
      </c>
      <c r="H53" s="44">
        <f>'Data Worksheet'!AD54</f>
        <v>1.0950249830144403E-2</v>
      </c>
      <c r="I53" s="41">
        <f>'Data Worksheet'!AE54</f>
        <v>0.12557816128415097</v>
      </c>
      <c r="J53" s="70">
        <f>'Data Worksheet'!AF54</f>
        <v>22840617.152624004</v>
      </c>
      <c r="K53" s="44">
        <f>'Data Worksheet'!AG54</f>
        <v>5.9168634951903493E-3</v>
      </c>
      <c r="L53" s="7">
        <f>'Data Worksheet'!AH54</f>
        <v>0.12487871567719867</v>
      </c>
    </row>
    <row r="54" spans="1:12" x14ac:dyDescent="0.2">
      <c r="A54" s="6" t="s">
        <v>4</v>
      </c>
      <c r="B54" s="67">
        <f>'Data Worksheet'!D55</f>
        <v>21662908.810000002</v>
      </c>
      <c r="C54" s="69">
        <f>'Data Worksheet'!E55</f>
        <v>3252949.4899999993</v>
      </c>
      <c r="D54" s="69">
        <f>'Data Worksheet'!F55</f>
        <v>232267.60786647443</v>
      </c>
      <c r="E54" s="69">
        <f>'Data Worksheet'!G55</f>
        <v>25148125.907866474</v>
      </c>
      <c r="F54" s="17">
        <f>'Data Worksheet'!H55</f>
        <v>1.4304465999377138E-3</v>
      </c>
      <c r="G54" s="67">
        <f>'Data Worksheet'!AC55</f>
        <v>3667390.9928409997</v>
      </c>
      <c r="H54" s="44">
        <f>'Data Worksheet'!AD55</f>
        <v>1.7582207752130153E-3</v>
      </c>
      <c r="I54" s="41">
        <f>'Data Worksheet'!AE55</f>
        <v>0.16929356186681926</v>
      </c>
      <c r="J54" s="70">
        <f>'Data Worksheet'!AF55</f>
        <v>7669840.5528409993</v>
      </c>
      <c r="K54" s="44">
        <f>'Data Worksheet'!AG55</f>
        <v>1.9868727398121952E-3</v>
      </c>
      <c r="L54" s="7">
        <f>'Data Worksheet'!AH55</f>
        <v>0.30498656563675908</v>
      </c>
    </row>
    <row r="55" spans="1:12" x14ac:dyDescent="0.2">
      <c r="A55" s="6" t="s">
        <v>12</v>
      </c>
      <c r="B55" s="67">
        <f>'Data Worksheet'!D56</f>
        <v>1812845841.6700001</v>
      </c>
      <c r="C55" s="69">
        <f>'Data Worksheet'!E56</f>
        <v>144253929.80000001</v>
      </c>
      <c r="D55" s="69">
        <f>'Data Worksheet'!F56</f>
        <v>10300041.640051514</v>
      </c>
      <c r="E55" s="69">
        <f>'Data Worksheet'!G56</f>
        <v>1967399813.1100516</v>
      </c>
      <c r="F55" s="17">
        <f>'Data Worksheet'!H56</f>
        <v>0.11190735976477081</v>
      </c>
      <c r="G55" s="67">
        <f>'Data Worksheet'!AC56</f>
        <v>201620454.40706104</v>
      </c>
      <c r="H55" s="44">
        <f>'Data Worksheet'!AD56</f>
        <v>9.6660888445867538E-2</v>
      </c>
      <c r="I55" s="41">
        <f>'Data Worksheet'!AE56</f>
        <v>0.11121765004647476</v>
      </c>
      <c r="J55" s="70">
        <f>'Data Worksheet'!AF56</f>
        <v>357926572.137061</v>
      </c>
      <c r="K55" s="44">
        <f>'Data Worksheet'!AG56</f>
        <v>9.2720903926761522E-2</v>
      </c>
      <c r="L55" s="7">
        <f>'Data Worksheet'!AH56</f>
        <v>0.18192874155622349</v>
      </c>
    </row>
    <row r="56" spans="1:12" x14ac:dyDescent="0.2">
      <c r="A56" s="6" t="s">
        <v>25</v>
      </c>
      <c r="B56" s="67">
        <f>'Data Worksheet'!D57</f>
        <v>216102651.74000001</v>
      </c>
      <c r="C56" s="69">
        <f>'Data Worksheet'!E57</f>
        <v>33211474.639999997</v>
      </c>
      <c r="D56" s="69">
        <f>'Data Worksheet'!F57</f>
        <v>2371370.9026422296</v>
      </c>
      <c r="E56" s="69">
        <f>'Data Worksheet'!G57</f>
        <v>251685497.28264222</v>
      </c>
      <c r="F56" s="17">
        <f>'Data Worksheet'!H57</f>
        <v>1.4316083240579418E-2</v>
      </c>
      <c r="G56" s="67">
        <f>'Data Worksheet'!AC57</f>
        <v>27130257.632199995</v>
      </c>
      <c r="H56" s="44">
        <f>'Data Worksheet'!AD57</f>
        <v>1.3006789485749164E-2</v>
      </c>
      <c r="I56" s="41">
        <f>'Data Worksheet'!AE57</f>
        <v>0.12554338141505675</v>
      </c>
      <c r="J56" s="70">
        <f>'Data Worksheet'!AF57</f>
        <v>64935195.8222</v>
      </c>
      <c r="K56" s="44">
        <f>'Data Worksheet'!AG57</f>
        <v>1.6821467088478932E-2</v>
      </c>
      <c r="L56" s="7">
        <f>'Data Worksheet'!AH57</f>
        <v>0.25800134105175687</v>
      </c>
    </row>
    <row r="57" spans="1:12" x14ac:dyDescent="0.2">
      <c r="A57" s="6" t="s">
        <v>5</v>
      </c>
      <c r="B57" s="67">
        <f>'Data Worksheet'!D58</f>
        <v>1205080129.3099999</v>
      </c>
      <c r="C57" s="69">
        <f>'Data Worksheet'!E58</f>
        <v>89801609.729999989</v>
      </c>
      <c r="D57" s="69">
        <f>'Data Worksheet'!F58</f>
        <v>6412028.5724282227</v>
      </c>
      <c r="E57" s="69">
        <f>'Data Worksheet'!G58</f>
        <v>1301293767.6124282</v>
      </c>
      <c r="F57" s="17">
        <f>'Data Worksheet'!H58</f>
        <v>7.4018686411104276E-2</v>
      </c>
      <c r="G57" s="67">
        <f>'Data Worksheet'!AC58</f>
        <v>149024677.646716</v>
      </c>
      <c r="H57" s="44">
        <f>'Data Worksheet'!AD58</f>
        <v>7.1445418492153273E-2</v>
      </c>
      <c r="I57" s="41">
        <f>'Data Worksheet'!AE58</f>
        <v>0.1236637083477959</v>
      </c>
      <c r="J57" s="70">
        <f>'Data Worksheet'!AF58</f>
        <v>250980434.02671602</v>
      </c>
      <c r="K57" s="44">
        <f>'Data Worksheet'!AG58</f>
        <v>6.5016499255542329E-2</v>
      </c>
      <c r="L57" s="7">
        <f>'Data Worksheet'!AH58</f>
        <v>0.19286992704745434</v>
      </c>
    </row>
    <row r="58" spans="1:12" x14ac:dyDescent="0.2">
      <c r="A58" s="6" t="s">
        <v>17</v>
      </c>
      <c r="B58" s="67">
        <f>'Data Worksheet'!D59</f>
        <v>243583212.63</v>
      </c>
      <c r="C58" s="69">
        <f>'Data Worksheet'!E59</f>
        <v>34641462.600000001</v>
      </c>
      <c r="D58" s="69">
        <f>'Data Worksheet'!F59</f>
        <v>2473475.1264453051</v>
      </c>
      <c r="E58" s="69">
        <f>'Data Worksheet'!G59</f>
        <v>280698150.35644531</v>
      </c>
      <c r="F58" s="17">
        <f>'Data Worksheet'!H59</f>
        <v>1.5966347403270457E-2</v>
      </c>
      <c r="G58" s="67">
        <f>'Data Worksheet'!AC59</f>
        <v>33116190.746489</v>
      </c>
      <c r="H58" s="44">
        <f>'Data Worksheet'!AD59</f>
        <v>1.5876565842053467E-2</v>
      </c>
      <c r="I58" s="41">
        <f>'Data Worksheet'!AE59</f>
        <v>0.13595432291465873</v>
      </c>
      <c r="J58" s="70">
        <f>'Data Worksheet'!AF59</f>
        <v>75259893.546489</v>
      </c>
      <c r="K58" s="44">
        <f>'Data Worksheet'!AG59</f>
        <v>1.9496080767063457E-2</v>
      </c>
      <c r="L58" s="7">
        <f>'Data Worksheet'!AH59</f>
        <v>0.26811681320635716</v>
      </c>
    </row>
    <row r="59" spans="1:12" x14ac:dyDescent="0.2">
      <c r="A59" s="6" t="s">
        <v>11</v>
      </c>
      <c r="B59" s="67">
        <f>'Data Worksheet'!D60</f>
        <v>733661073.38999999</v>
      </c>
      <c r="C59" s="69">
        <f>'Data Worksheet'!E60</f>
        <v>105531506.76999998</v>
      </c>
      <c r="D59" s="69">
        <f>'Data Worksheet'!F60</f>
        <v>7535177.1391976168</v>
      </c>
      <c r="E59" s="69">
        <f>'Data Worksheet'!G60</f>
        <v>846727757.29919755</v>
      </c>
      <c r="F59" s="17">
        <f>'Data Worksheet'!H60</f>
        <v>4.8162588573753447E-2</v>
      </c>
      <c r="G59" s="67">
        <f>'Data Worksheet'!AC60</f>
        <v>95742451.067736</v>
      </c>
      <c r="H59" s="44">
        <f>'Data Worksheet'!AD60</f>
        <v>4.5900850731681785E-2</v>
      </c>
      <c r="I59" s="41">
        <f>'Data Worksheet'!AE60</f>
        <v>0.13049956518115713</v>
      </c>
      <c r="J59" s="70">
        <f>'Data Worksheet'!AF60</f>
        <v>219120058.127736</v>
      </c>
      <c r="K59" s="44">
        <f>'Data Worksheet'!AG60</f>
        <v>5.6763066616658475E-2</v>
      </c>
      <c r="L59" s="7">
        <f>'Data Worksheet'!AH60</f>
        <v>0.25878454584583588</v>
      </c>
    </row>
    <row r="60" spans="1:12" x14ac:dyDescent="0.2">
      <c r="A60" s="6" t="s">
        <v>14</v>
      </c>
      <c r="B60" s="67">
        <f>'Data Worksheet'!D61</f>
        <v>382943404.46000004</v>
      </c>
      <c r="C60" s="69">
        <f>'Data Worksheet'!E61</f>
        <v>52617860.329999998</v>
      </c>
      <c r="D60" s="69">
        <f>'Data Worksheet'!F61</f>
        <v>3757028.6865724931</v>
      </c>
      <c r="E60" s="69">
        <f>'Data Worksheet'!G61</f>
        <v>439318293.47657251</v>
      </c>
      <c r="F60" s="17">
        <f>'Data Worksheet'!H61</f>
        <v>2.4988794850809466E-2</v>
      </c>
      <c r="G60" s="67">
        <f>'Data Worksheet'!AC61</f>
        <v>50910509.066275001</v>
      </c>
      <c r="H60" s="44">
        <f>'Data Worksheet'!AD61</f>
        <v>2.4407518830615201E-2</v>
      </c>
      <c r="I60" s="41">
        <f>'Data Worksheet'!AE61</f>
        <v>0.1329452563311945</v>
      </c>
      <c r="J60" s="70">
        <f>'Data Worksheet'!AF61</f>
        <v>113983523.726275</v>
      </c>
      <c r="K60" s="44">
        <f>'Data Worksheet'!AG61</f>
        <v>2.9527439914716992E-2</v>
      </c>
      <c r="L60" s="7">
        <f>'Data Worksheet'!AH61</f>
        <v>0.25945544590064601</v>
      </c>
    </row>
    <row r="61" spans="1:12" x14ac:dyDescent="0.2">
      <c r="A61" s="6" t="s">
        <v>36</v>
      </c>
      <c r="B61" s="67">
        <f>'Data Worksheet'!D62</f>
        <v>31612962.669999998</v>
      </c>
      <c r="C61" s="69">
        <f>'Data Worksheet'!E62</f>
        <v>4364341.0900000008</v>
      </c>
      <c r="D61" s="69">
        <f>'Data Worksheet'!F62</f>
        <v>311623.36458155763</v>
      </c>
      <c r="E61" s="69">
        <f>'Data Worksheet'!G62</f>
        <v>36288927.124581553</v>
      </c>
      <c r="F61" s="17">
        <f>'Data Worksheet'!H62</f>
        <v>2.0641447641435427E-3</v>
      </c>
      <c r="G61" s="67">
        <f>'Data Worksheet'!AC62</f>
        <v>5588153.9239949994</v>
      </c>
      <c r="H61" s="44">
        <f>'Data Worksheet'!AD62</f>
        <v>2.6790730367816321E-3</v>
      </c>
      <c r="I61" s="41">
        <f>'Data Worksheet'!AE62</f>
        <v>0.17676780194024755</v>
      </c>
      <c r="J61" s="70">
        <f>'Data Worksheet'!AF62</f>
        <v>11156220.383995</v>
      </c>
      <c r="K61" s="44">
        <f>'Data Worksheet'!AG62</f>
        <v>2.8900196826238144E-3</v>
      </c>
      <c r="L61" s="7">
        <f>'Data Worksheet'!AH62</f>
        <v>0.30742767196437587</v>
      </c>
    </row>
    <row r="62" spans="1:12" x14ac:dyDescent="0.2">
      <c r="A62" s="73" t="s">
        <v>127</v>
      </c>
      <c r="B62" s="67">
        <f>'Data Worksheet'!D63</f>
        <v>137290367.98999998</v>
      </c>
      <c r="C62" s="69">
        <f>'Data Worksheet'!E63</f>
        <v>1094971.2599999998</v>
      </c>
      <c r="D62" s="69">
        <f>'Data Worksheet'!F63</f>
        <v>78183.309032179095</v>
      </c>
      <c r="E62" s="69">
        <f>'Data Worksheet'!G63</f>
        <v>138463522.55903214</v>
      </c>
      <c r="F62" s="17">
        <f>'Data Worksheet'!H63</f>
        <v>7.8759218792526699E-3</v>
      </c>
      <c r="G62" s="67">
        <f>'Data Worksheet'!AC63</f>
        <v>17410586.846242998</v>
      </c>
      <c r="H62" s="44">
        <f>'Data Worksheet'!AD63</f>
        <v>8.3469844261140833E-3</v>
      </c>
      <c r="I62" s="41">
        <f>'Data Worksheet'!AE63</f>
        <v>0.12681579269647786</v>
      </c>
      <c r="J62" s="70">
        <f>'Data Worksheet'!AF63</f>
        <v>17410586.846242998</v>
      </c>
      <c r="K62" s="44">
        <f>'Data Worksheet'!AG63</f>
        <v>4.5102137587618397E-3</v>
      </c>
      <c r="L62" s="7">
        <f>'Data Worksheet'!AH63</f>
        <v>0.12574132540084856</v>
      </c>
    </row>
    <row r="63" spans="1:12" x14ac:dyDescent="0.2">
      <c r="A63" s="73" t="s">
        <v>128</v>
      </c>
      <c r="B63" s="67">
        <f>'Data Worksheet'!D64</f>
        <v>138232908.05999997</v>
      </c>
      <c r="C63" s="69">
        <f>'Data Worksheet'!E64</f>
        <v>10278049.789999999</v>
      </c>
      <c r="D63" s="69">
        <f>'Data Worksheet'!F64</f>
        <v>733874.91739252908</v>
      </c>
      <c r="E63" s="69">
        <f>'Data Worksheet'!G64</f>
        <v>149244832.76739249</v>
      </c>
      <c r="F63" s="17">
        <f>'Data Worksheet'!H64</f>
        <v>8.4891718918748311E-3</v>
      </c>
      <c r="G63" s="67">
        <f>'Data Worksheet'!AC64</f>
        <v>19614259.730764002</v>
      </c>
      <c r="H63" s="44">
        <f>'Data Worksheet'!AD64</f>
        <v>9.4034693918299828E-3</v>
      </c>
      <c r="I63" s="41">
        <f>'Data Worksheet'!AE64</f>
        <v>0.14189283873164582</v>
      </c>
      <c r="J63" s="70">
        <f>'Data Worksheet'!AF64</f>
        <v>32605311.690764003</v>
      </c>
      <c r="K63" s="44">
        <f>'Data Worksheet'!AG64</f>
        <v>8.4464083086398228E-3</v>
      </c>
      <c r="L63" s="7">
        <f>'Data Worksheet'!AH64</f>
        <v>0.21846861352701868</v>
      </c>
    </row>
    <row r="64" spans="1:12" x14ac:dyDescent="0.2">
      <c r="A64" s="6" t="s">
        <v>32</v>
      </c>
      <c r="B64" s="67">
        <f>'Data Worksheet'!D65</f>
        <v>62930919.089999996</v>
      </c>
      <c r="C64" s="69">
        <f>'Data Worksheet'!E65</f>
        <v>4931985.9400000004</v>
      </c>
      <c r="D64" s="69">
        <f>'Data Worksheet'!F65</f>
        <v>352154.43087463541</v>
      </c>
      <c r="E64" s="69">
        <f>'Data Worksheet'!G65</f>
        <v>68215059.460874632</v>
      </c>
      <c r="F64" s="17">
        <f>'Data Worksheet'!H65</f>
        <v>3.880130083165925E-3</v>
      </c>
      <c r="G64" s="67">
        <f>'Data Worksheet'!AC65</f>
        <v>9357465.7351900004</v>
      </c>
      <c r="H64" s="44">
        <f>'Data Worksheet'!AD65</f>
        <v>4.4861566958830914E-3</v>
      </c>
      <c r="I64" s="41">
        <f>'Data Worksheet'!AE65</f>
        <v>0.14869424871751069</v>
      </c>
      <c r="J64" s="70">
        <f>'Data Worksheet'!AF65</f>
        <v>15462803.07519</v>
      </c>
      <c r="K64" s="44">
        <f>'Data Worksheet'!AG65</f>
        <v>4.0056402345677415E-3</v>
      </c>
      <c r="L64" s="7">
        <f>'Data Worksheet'!AH65</f>
        <v>0.22667726448378794</v>
      </c>
    </row>
    <row r="65" spans="1:12" x14ac:dyDescent="0.2">
      <c r="A65" s="6" t="s">
        <v>7</v>
      </c>
      <c r="B65" s="67">
        <f>'Data Worksheet'!D66</f>
        <v>334872528.97000003</v>
      </c>
      <c r="C65" s="69">
        <f>'Data Worksheet'!E66</f>
        <v>46485431.550000012</v>
      </c>
      <c r="D65" s="69">
        <f>'Data Worksheet'!F66</f>
        <v>3319160.0484270793</v>
      </c>
      <c r="E65" s="69">
        <f>'Data Worksheet'!G66</f>
        <v>384677120.56842715</v>
      </c>
      <c r="F65" s="17">
        <f>'Data Worksheet'!H66</f>
        <v>2.1880758876700716E-2</v>
      </c>
      <c r="G65" s="67">
        <f>'Data Worksheet'!AC66</f>
        <v>41272627.460395001</v>
      </c>
      <c r="H65" s="44">
        <f>'Data Worksheet'!AD66</f>
        <v>1.9786925143827939E-2</v>
      </c>
      <c r="I65" s="41">
        <f>'Data Worksheet'!AE66</f>
        <v>0.12324877047197998</v>
      </c>
      <c r="J65" s="70">
        <f>'Data Worksheet'!AF66</f>
        <v>94961423.630394995</v>
      </c>
      <c r="K65" s="44">
        <f>'Data Worksheet'!AG66</f>
        <v>2.4599763534210829E-2</v>
      </c>
      <c r="L65" s="7">
        <f>'Data Worksheet'!AH66</f>
        <v>0.24686007706949928</v>
      </c>
    </row>
    <row r="66" spans="1:12" x14ac:dyDescent="0.2">
      <c r="A66" s="6" t="s">
        <v>6</v>
      </c>
      <c r="B66" s="67">
        <f>'Data Worksheet'!D67</f>
        <v>354340538.57000005</v>
      </c>
      <c r="C66" s="69">
        <f>'Data Worksheet'!E67</f>
        <v>49205679.539999992</v>
      </c>
      <c r="D66" s="69">
        <f>'Data Worksheet'!F67</f>
        <v>3513391.6205382342</v>
      </c>
      <c r="E66" s="69">
        <f>'Data Worksheet'!G67</f>
        <v>407059609.73053825</v>
      </c>
      <c r="F66" s="17">
        <f>'Data Worksheet'!H67</f>
        <v>2.3153893727280953E-2</v>
      </c>
      <c r="G66" s="67">
        <f>'Data Worksheet'!AC67</f>
        <v>45169038.005063005</v>
      </c>
      <c r="H66" s="44">
        <f>'Data Worksheet'!AD67</f>
        <v>2.1654942484157204E-2</v>
      </c>
      <c r="I66" s="41">
        <f>'Data Worksheet'!AE67</f>
        <v>0.12747352641995224</v>
      </c>
      <c r="J66" s="70">
        <f>'Data Worksheet'!AF67</f>
        <v>102593046.485063</v>
      </c>
      <c r="K66" s="44">
        <f>'Data Worksheet'!AG67</f>
        <v>2.6576735976597654E-2</v>
      </c>
      <c r="L66" s="7">
        <f>'Data Worksheet'!AH67</f>
        <v>0.25203445400288338</v>
      </c>
    </row>
    <row r="67" spans="1:12" x14ac:dyDescent="0.2">
      <c r="A67" s="6" t="s">
        <v>41</v>
      </c>
      <c r="B67" s="67">
        <f>'Data Worksheet'!D68</f>
        <v>45609990.819999993</v>
      </c>
      <c r="C67" s="69">
        <f>'Data Worksheet'!E68</f>
        <v>6543970.5899999989</v>
      </c>
      <c r="D67" s="69">
        <f>'Data Worksheet'!F68</f>
        <v>467253.61078012356</v>
      </c>
      <c r="E67" s="69">
        <f>'Data Worksheet'!G68</f>
        <v>52621215.020780109</v>
      </c>
      <c r="F67" s="17">
        <f>'Data Worksheet'!H68</f>
        <v>2.9931390667771716E-3</v>
      </c>
      <c r="G67" s="67">
        <f>'Data Worksheet'!AC68</f>
        <v>6858998.1820249986</v>
      </c>
      <c r="H67" s="44">
        <f>'Data Worksheet'!AD68</f>
        <v>3.2883412552209166E-3</v>
      </c>
      <c r="I67" s="41">
        <f>'Data Worksheet'!AE68</f>
        <v>0.15038367819660525</v>
      </c>
      <c r="J67" s="70">
        <f>'Data Worksheet'!AF68</f>
        <v>14745744.502024999</v>
      </c>
      <c r="K67" s="44">
        <f>'Data Worksheet'!AG68</f>
        <v>3.8198861602744441E-3</v>
      </c>
      <c r="L67" s="7">
        <f>'Data Worksheet'!AH68</f>
        <v>0.2802243258009513</v>
      </c>
    </row>
    <row r="68" spans="1:12" x14ac:dyDescent="0.2">
      <c r="A68" s="6" t="s">
        <v>44</v>
      </c>
      <c r="B68" s="67">
        <f>'Data Worksheet'!D69</f>
        <v>16776903.860000001</v>
      </c>
      <c r="C68" s="69">
        <f>'Data Worksheet'!E69</f>
        <v>2470997.96</v>
      </c>
      <c r="D68" s="69">
        <f>'Data Worksheet'!F69</f>
        <v>176434.58251549376</v>
      </c>
      <c r="E68" s="69">
        <f>'Data Worksheet'!G69</f>
        <v>19424336.402515493</v>
      </c>
      <c r="F68" s="17">
        <f>'Data Worksheet'!H69</f>
        <v>1.1048726280765597E-3</v>
      </c>
      <c r="G68" s="67">
        <f>'Data Worksheet'!AC69</f>
        <v>4562594.1948650004</v>
      </c>
      <c r="H68" s="44">
        <f>'Data Worksheet'!AD69</f>
        <v>2.187399139589298E-3</v>
      </c>
      <c r="I68" s="41">
        <f>'Data Worksheet'!AE69</f>
        <v>0.27195686599499891</v>
      </c>
      <c r="J68" s="70">
        <f>'Data Worksheet'!AF69</f>
        <v>7667747.4248650009</v>
      </c>
      <c r="K68" s="44">
        <f>'Data Worksheet'!AG69</f>
        <v>1.9863305148613898E-3</v>
      </c>
      <c r="L68" s="7">
        <f>'Data Worksheet'!AH69</f>
        <v>0.3947495176139974</v>
      </c>
    </row>
    <row r="69" spans="1:12" x14ac:dyDescent="0.2">
      <c r="A69" s="6" t="s">
        <v>52</v>
      </c>
      <c r="B69" s="67">
        <f>'Data Worksheet'!D70</f>
        <v>11356605.83</v>
      </c>
      <c r="C69" s="69">
        <f>'Data Worksheet'!E70</f>
        <v>1578284.35</v>
      </c>
      <c r="D69" s="69">
        <f>'Data Worksheet'!F70</f>
        <v>112692.90581809604</v>
      </c>
      <c r="E69" s="69">
        <f>'Data Worksheet'!G70</f>
        <v>13047583.085818095</v>
      </c>
      <c r="F69" s="17">
        <f>'Data Worksheet'!H70</f>
        <v>7.4215752421834171E-4</v>
      </c>
      <c r="G69" s="67">
        <f>'Data Worksheet'!AC70</f>
        <v>2810356.4805549998</v>
      </c>
      <c r="H69" s="44">
        <f>'Data Worksheet'!AD70</f>
        <v>1.3473412460007536E-3</v>
      </c>
      <c r="I69" s="41">
        <f>'Data Worksheet'!AE70</f>
        <v>0.24746447333155347</v>
      </c>
      <c r="J69" s="70">
        <f>'Data Worksheet'!AF70</f>
        <v>4733189.9605550002</v>
      </c>
      <c r="K69" s="44">
        <f>'Data Worksheet'!AG70</f>
        <v>1.2261331953629787E-3</v>
      </c>
      <c r="L69" s="7">
        <f>'Data Worksheet'!AH70</f>
        <v>0.36276373405122675</v>
      </c>
    </row>
    <row r="70" spans="1:12" x14ac:dyDescent="0.2">
      <c r="A70" s="6" t="s">
        <v>58</v>
      </c>
      <c r="B70" s="67">
        <f>'Data Worksheet'!D71</f>
        <v>2673880.7400000002</v>
      </c>
      <c r="C70" s="69">
        <f>'Data Worksheet'!E71</f>
        <v>385845.55999999994</v>
      </c>
      <c r="D70" s="69">
        <f>'Data Worksheet'!F71</f>
        <v>27550.204976315272</v>
      </c>
      <c r="E70" s="69">
        <f>'Data Worksheet'!G71</f>
        <v>3087276.5049763154</v>
      </c>
      <c r="F70" s="17">
        <f>'Data Worksheet'!H71</f>
        <v>1.756068899841778E-4</v>
      </c>
      <c r="G70" s="67">
        <f>'Data Worksheet'!AC71</f>
        <v>2516447.8852280001</v>
      </c>
      <c r="H70" s="44">
        <f>'Data Worksheet'!AD71</f>
        <v>1.206435572368913E-3</v>
      </c>
      <c r="I70" s="41">
        <f>'Data Worksheet'!AE71</f>
        <v>0.94112196089493505</v>
      </c>
      <c r="J70" s="70">
        <f>'Data Worksheet'!AF71</f>
        <v>3081669.4352280004</v>
      </c>
      <c r="K70" s="44">
        <f>'Data Worksheet'!AG71</f>
        <v>7.9830668601043719E-4</v>
      </c>
      <c r="L70" s="7">
        <f>'Data Worksheet'!AH71</f>
        <v>0.99818381355240549</v>
      </c>
    </row>
    <row r="71" spans="1:12" x14ac:dyDescent="0.2">
      <c r="A71" s="6" t="s">
        <v>16</v>
      </c>
      <c r="B71" s="67">
        <f>'Data Worksheet'!D72</f>
        <v>349024431.78000009</v>
      </c>
      <c r="C71" s="69">
        <f>'Data Worksheet'!E72</f>
        <v>26413204.180000007</v>
      </c>
      <c r="D71" s="69">
        <f>'Data Worksheet'!F72</f>
        <v>1885959.7328015587</v>
      </c>
      <c r="E71" s="69">
        <f>'Data Worksheet'!G72</f>
        <v>377323595.69280165</v>
      </c>
      <c r="F71" s="17">
        <f>'Data Worksheet'!H72</f>
        <v>2.1462484183213299E-2</v>
      </c>
      <c r="G71" s="67">
        <f>'Data Worksheet'!AC72</f>
        <v>46607176.630842</v>
      </c>
      <c r="H71" s="44">
        <f>'Data Worksheet'!AD72</f>
        <v>2.2344414976841202E-2</v>
      </c>
      <c r="I71" s="41">
        <f>'Data Worksheet'!AE72</f>
        <v>0.13353557054200668</v>
      </c>
      <c r="J71" s="70">
        <f>'Data Worksheet'!AF72</f>
        <v>77488643.950841993</v>
      </c>
      <c r="K71" s="44">
        <f>'Data Worksheet'!AG72</f>
        <v>2.0073438717564018E-2</v>
      </c>
      <c r="L71" s="7">
        <f>'Data Worksheet'!AH72</f>
        <v>0.20536389675966474</v>
      </c>
    </row>
    <row r="72" spans="1:12" x14ac:dyDescent="0.2">
      <c r="A72" s="6" t="s">
        <v>51</v>
      </c>
      <c r="B72" s="67">
        <f>'Data Worksheet'!D73</f>
        <v>9081342.120000001</v>
      </c>
      <c r="C72" s="69">
        <f>'Data Worksheet'!E73</f>
        <v>1350264.3599999999</v>
      </c>
      <c r="D72" s="69">
        <f>'Data Worksheet'!F73</f>
        <v>96411.786856412597</v>
      </c>
      <c r="E72" s="69">
        <f>'Data Worksheet'!G73</f>
        <v>10528018.266856413</v>
      </c>
      <c r="F72" s="17">
        <f>'Data Worksheet'!H73</f>
        <v>5.9884255348014305E-4</v>
      </c>
      <c r="G72" s="67">
        <f>'Data Worksheet'!AC73</f>
        <v>3018525.5348610003</v>
      </c>
      <c r="H72" s="44">
        <f>'Data Worksheet'!AD73</f>
        <v>1.4471416645412713E-3</v>
      </c>
      <c r="I72" s="41">
        <f>'Data Worksheet'!AE73</f>
        <v>0.33238760251232558</v>
      </c>
      <c r="J72" s="70">
        <f>'Data Worksheet'!AF73</f>
        <v>4816537.2848610003</v>
      </c>
      <c r="K72" s="44">
        <f>'Data Worksheet'!AG73</f>
        <v>1.2477243256425433E-3</v>
      </c>
      <c r="L72" s="7">
        <f>'Data Worksheet'!AH73</f>
        <v>0.4574970486158913</v>
      </c>
    </row>
    <row r="73" spans="1:12" x14ac:dyDescent="0.2">
      <c r="A73" s="6" t="s">
        <v>43</v>
      </c>
      <c r="B73" s="67">
        <f>'Data Worksheet'!D74</f>
        <v>72685034.019999996</v>
      </c>
      <c r="C73" s="69">
        <f>'Data Worksheet'!E74</f>
        <v>11137964.210000001</v>
      </c>
      <c r="D73" s="69">
        <f>'Data Worksheet'!F74</f>
        <v>795274.66119958332</v>
      </c>
      <c r="E73" s="69">
        <f>'Data Worksheet'!G74</f>
        <v>84618272.891199574</v>
      </c>
      <c r="F73" s="17">
        <f>'Data Worksheet'!H74</f>
        <v>4.8131586899664543E-3</v>
      </c>
      <c r="G73" s="67">
        <f>'Data Worksheet'!AC74</f>
        <v>8702032.418674998</v>
      </c>
      <c r="H73" s="44">
        <f>'Data Worksheet'!AD74</f>
        <v>4.1719288221404227E-3</v>
      </c>
      <c r="I73" s="41">
        <f>'Data Worksheet'!AE74</f>
        <v>0.11972247844419456</v>
      </c>
      <c r="J73" s="70">
        <f>'Data Worksheet'!AF74</f>
        <v>22152103.868674994</v>
      </c>
      <c r="K73" s="44">
        <f>'Data Worksheet'!AG74</f>
        <v>5.7385040800953194E-3</v>
      </c>
      <c r="L73" s="7">
        <f>'Data Worksheet'!AH74</f>
        <v>0.26178865523712247</v>
      </c>
    </row>
    <row r="74" spans="1:12" x14ac:dyDescent="0.2">
      <c r="A74" s="6" t="s">
        <v>49</v>
      </c>
      <c r="B74" s="67">
        <f>'Data Worksheet'!D75</f>
        <v>8450884.9000000004</v>
      </c>
      <c r="C74" s="69">
        <f>'Data Worksheet'!E75</f>
        <v>1231351.99</v>
      </c>
      <c r="D74" s="69">
        <f>'Data Worksheet'!F75</f>
        <v>87921.187229661824</v>
      </c>
      <c r="E74" s="69">
        <f>'Data Worksheet'!G75</f>
        <v>9770158.0772296619</v>
      </c>
      <c r="F74" s="17">
        <f>'Data Worksheet'!H75</f>
        <v>5.5573482706540325E-4</v>
      </c>
      <c r="G74" s="67">
        <f>'Data Worksheet'!AC75</f>
        <v>3132327.0812570001</v>
      </c>
      <c r="H74" s="44">
        <f>'Data Worksheet'!AD75</f>
        <v>1.5017004076683064E-3</v>
      </c>
      <c r="I74" s="41">
        <f>'Data Worksheet'!AE75</f>
        <v>0.37065078016350689</v>
      </c>
      <c r="J74" s="70">
        <f>'Data Worksheet'!AF75</f>
        <v>4763896.3412570003</v>
      </c>
      <c r="K74" s="44">
        <f>'Data Worksheet'!AG75</f>
        <v>1.2340876854641453E-3</v>
      </c>
      <c r="L74" s="7">
        <f>'Data Worksheet'!AH75</f>
        <v>0.48759664926606877</v>
      </c>
    </row>
    <row r="75" spans="1:12" x14ac:dyDescent="0.2">
      <c r="A75" s="20" t="s">
        <v>72</v>
      </c>
      <c r="B75" s="21">
        <f>'Data Worksheet'!D76</f>
        <v>15912699546.869997</v>
      </c>
      <c r="C75" s="22">
        <f>'Data Worksheet'!E76</f>
        <v>1556756179.1699996</v>
      </c>
      <c r="D75" s="22">
        <f>'Data Worksheet'!F76</f>
        <v>111155748</v>
      </c>
      <c r="E75" s="22">
        <f>'Data Worksheet'!G76</f>
        <v>17580611474.039997</v>
      </c>
      <c r="F75" s="23">
        <f>'Data Worksheet'!H76</f>
        <v>1</v>
      </c>
      <c r="G75" s="21">
        <f>'Data Worksheet'!AC76</f>
        <v>2085853519.9577999</v>
      </c>
      <c r="H75" s="45">
        <f>'Data Worksheet'!AD76</f>
        <v>1</v>
      </c>
      <c r="I75" s="42">
        <f>'Data Worksheet'!AE76</f>
        <v>0.13108105974187667</v>
      </c>
      <c r="J75" s="24">
        <f>'Data Worksheet'!AF76</f>
        <v>3860257579.2377996</v>
      </c>
      <c r="K75" s="45">
        <f>'Data Worksheet'!AG76</f>
        <v>1</v>
      </c>
      <c r="L75" s="25">
        <f>'Data Worksheet'!AH76</f>
        <v>0.2195747050629018</v>
      </c>
    </row>
    <row r="76" spans="1:12" x14ac:dyDescent="0.2">
      <c r="A76" s="8"/>
      <c r="B76" s="11"/>
      <c r="C76" s="11"/>
      <c r="D76" s="11"/>
      <c r="E76" s="11"/>
      <c r="F76" s="11"/>
      <c r="G76" s="11"/>
      <c r="H76" s="11"/>
      <c r="I76" s="11"/>
      <c r="J76" s="11"/>
      <c r="K76" s="11"/>
      <c r="L76" s="12"/>
    </row>
    <row r="77" spans="1:12" x14ac:dyDescent="0.2">
      <c r="A77" s="8" t="s">
        <v>97</v>
      </c>
      <c r="B77" s="11"/>
      <c r="C77" s="11"/>
      <c r="D77" s="11"/>
      <c r="E77" s="11"/>
      <c r="F77" s="11"/>
      <c r="G77" s="11"/>
      <c r="H77" s="11"/>
      <c r="I77" s="11"/>
      <c r="J77" s="11"/>
      <c r="K77" s="11"/>
      <c r="L77" s="12"/>
    </row>
    <row r="78" spans="1:12" x14ac:dyDescent="0.2">
      <c r="A78" s="8" t="s">
        <v>112</v>
      </c>
      <c r="B78" s="11"/>
      <c r="C78" s="11"/>
      <c r="D78" s="11"/>
      <c r="E78" s="11"/>
      <c r="F78" s="11"/>
      <c r="G78" s="11"/>
      <c r="H78" s="11"/>
      <c r="I78" s="11"/>
      <c r="J78" s="11"/>
      <c r="K78" s="11"/>
      <c r="L78" s="12"/>
    </row>
    <row r="79" spans="1:12" x14ac:dyDescent="0.2">
      <c r="A79" s="71" t="s">
        <v>122</v>
      </c>
      <c r="B79" s="11"/>
      <c r="C79" s="11"/>
      <c r="D79" s="11"/>
      <c r="E79" s="11"/>
      <c r="F79" s="11"/>
      <c r="G79" s="11"/>
      <c r="H79" s="11"/>
      <c r="I79" s="11"/>
      <c r="J79" s="11"/>
      <c r="K79" s="11"/>
      <c r="L79" s="12"/>
    </row>
    <row r="80" spans="1:12" x14ac:dyDescent="0.2">
      <c r="A80" s="8" t="s">
        <v>109</v>
      </c>
      <c r="B80" s="11"/>
      <c r="C80" s="11"/>
      <c r="D80" s="11"/>
      <c r="E80" s="11"/>
      <c r="F80" s="11"/>
      <c r="G80" s="11"/>
      <c r="H80" s="11"/>
      <c r="I80" s="11"/>
      <c r="J80" s="11"/>
      <c r="K80" s="11"/>
      <c r="L80" s="12"/>
    </row>
    <row r="81" spans="1:12" x14ac:dyDescent="0.2">
      <c r="A81" s="8" t="s">
        <v>108</v>
      </c>
      <c r="B81" s="11"/>
      <c r="C81" s="11"/>
      <c r="D81" s="11"/>
      <c r="E81" s="11"/>
      <c r="F81" s="11"/>
      <c r="G81" s="11"/>
      <c r="H81" s="11"/>
      <c r="I81" s="11"/>
      <c r="J81" s="11"/>
      <c r="K81" s="11"/>
      <c r="L81" s="12"/>
    </row>
    <row r="82" spans="1:12" x14ac:dyDescent="0.2">
      <c r="A82" s="8" t="s">
        <v>111</v>
      </c>
      <c r="B82" s="11"/>
      <c r="C82" s="11"/>
      <c r="D82" s="11"/>
      <c r="E82" s="11"/>
      <c r="F82" s="11"/>
      <c r="G82" s="11"/>
      <c r="H82" s="11"/>
      <c r="I82" s="11"/>
      <c r="J82" s="11"/>
      <c r="K82" s="11"/>
      <c r="L82" s="12"/>
    </row>
    <row r="83" spans="1:12" x14ac:dyDescent="0.2">
      <c r="A83" s="8" t="s">
        <v>110</v>
      </c>
      <c r="B83" s="11"/>
      <c r="C83" s="11"/>
      <c r="D83" s="11"/>
      <c r="E83" s="11"/>
      <c r="F83" s="11"/>
      <c r="G83" s="11"/>
      <c r="H83" s="11"/>
      <c r="I83" s="11"/>
      <c r="J83" s="11"/>
      <c r="K83" s="11"/>
      <c r="L83" s="12"/>
    </row>
    <row r="84" spans="1:12" ht="13.5" thickBot="1" x14ac:dyDescent="0.25">
      <c r="A84" s="72" t="s">
        <v>123</v>
      </c>
      <c r="B84" s="13"/>
      <c r="C84" s="13"/>
      <c r="D84" s="13"/>
      <c r="E84" s="13"/>
      <c r="F84" s="13"/>
      <c r="G84" s="13"/>
      <c r="H84" s="13"/>
      <c r="I84" s="13"/>
      <c r="J84" s="13"/>
      <c r="K84" s="13"/>
      <c r="L84" s="14"/>
    </row>
  </sheetData>
  <mergeCells count="6">
    <mergeCell ref="G3:L3"/>
    <mergeCell ref="A1:L1"/>
    <mergeCell ref="A2:L2"/>
    <mergeCell ref="G4:I4"/>
    <mergeCell ref="J4:L4"/>
    <mergeCell ref="B3:F3"/>
  </mergeCells>
  <phoneticPr fontId="0" type="noConversion"/>
  <printOptions horizontalCentered="1"/>
  <pageMargins left="0.5" right="0.5" top="0.5" bottom="0.5" header="0.3" footer="0.3"/>
  <pageSetup scale="75" fitToHeight="0" orientation="landscape" r:id="rId1"/>
  <headerFooter>
    <oddFooter>&amp;L&amp;12Office of Economic and Demographic Research&amp;R&amp;12Page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H83"/>
  <sheetViews>
    <sheetView workbookViewId="0">
      <selection sqref="A1:AH1"/>
    </sheetView>
  </sheetViews>
  <sheetFormatPr defaultRowHeight="12.75" x14ac:dyDescent="0.2"/>
  <cols>
    <col min="1" max="1" width="15.7109375" customWidth="1"/>
    <col min="2" max="3" width="17.7109375" customWidth="1"/>
    <col min="4" max="4" width="16.7109375" customWidth="1"/>
    <col min="5" max="6" width="15.7109375" customWidth="1"/>
    <col min="7" max="7" width="16.7109375" customWidth="1"/>
    <col min="8" max="8" width="10.7109375" customWidth="1"/>
    <col min="9" max="9" width="15.7109375" customWidth="1"/>
    <col min="10" max="10" width="14.7109375" customWidth="1"/>
    <col min="11" max="11" width="15.7109375" customWidth="1"/>
    <col min="12" max="14" width="14.7109375" customWidth="1"/>
    <col min="15" max="15" width="15.7109375" customWidth="1"/>
    <col min="16" max="16" width="14.7109375" customWidth="1"/>
    <col min="17" max="17" width="15.7109375" customWidth="1"/>
    <col min="18" max="18" width="10.7109375" customWidth="1"/>
    <col min="19" max="23" width="14.7109375" customWidth="1"/>
    <col min="24" max="24" width="10.7109375" customWidth="1"/>
    <col min="25" max="25" width="13.7109375" customWidth="1"/>
    <col min="26" max="26" width="10.7109375" customWidth="1"/>
    <col min="27" max="27" width="15.7109375" customWidth="1"/>
    <col min="28" max="28" width="10.7109375" customWidth="1"/>
    <col min="29" max="29" width="15.7109375" customWidth="1"/>
    <col min="30" max="30" width="10.7109375" customWidth="1"/>
    <col min="31" max="31" width="13.7109375" customWidth="1"/>
    <col min="32" max="32" width="15.7109375" customWidth="1"/>
    <col min="33" max="33" width="10.7109375" customWidth="1"/>
    <col min="34" max="34" width="13.7109375" customWidth="1"/>
  </cols>
  <sheetData>
    <row r="1" spans="1:34" ht="23.25" x14ac:dyDescent="0.35">
      <c r="A1" s="93" t="s">
        <v>107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c r="AH1" s="95"/>
    </row>
    <row r="2" spans="1:34" ht="18.75" thickBot="1" x14ac:dyDescent="0.3">
      <c r="A2" s="96" t="s">
        <v>117</v>
      </c>
      <c r="B2" s="97"/>
      <c r="C2" s="97"/>
      <c r="D2" s="97"/>
      <c r="E2" s="97"/>
      <c r="F2" s="97"/>
      <c r="G2" s="97"/>
      <c r="H2" s="97"/>
      <c r="I2" s="97"/>
      <c r="J2" s="97"/>
      <c r="K2" s="97"/>
      <c r="L2" s="97"/>
      <c r="M2" s="97"/>
      <c r="N2" s="97"/>
      <c r="O2" s="97"/>
      <c r="P2" s="97"/>
      <c r="Q2" s="97"/>
      <c r="R2" s="97"/>
      <c r="S2" s="97"/>
      <c r="T2" s="97"/>
      <c r="U2" s="97"/>
      <c r="V2" s="97"/>
      <c r="W2" s="97"/>
      <c r="X2" s="97"/>
      <c r="Y2" s="97"/>
      <c r="Z2" s="97"/>
      <c r="AA2" s="97"/>
      <c r="AB2" s="97"/>
      <c r="AC2" s="97"/>
      <c r="AD2" s="97"/>
      <c r="AE2" s="97"/>
      <c r="AF2" s="97"/>
      <c r="AG2" s="97"/>
      <c r="AH2" s="98"/>
    </row>
    <row r="3" spans="1:34" ht="15.75" x14ac:dyDescent="0.25">
      <c r="A3" s="26"/>
      <c r="B3" s="88" t="s">
        <v>101</v>
      </c>
      <c r="C3" s="90"/>
      <c r="D3" s="88" t="s">
        <v>94</v>
      </c>
      <c r="E3" s="89"/>
      <c r="F3" s="89"/>
      <c r="G3" s="89"/>
      <c r="H3" s="90"/>
      <c r="I3" s="88" t="s">
        <v>119</v>
      </c>
      <c r="J3" s="89"/>
      <c r="K3" s="89"/>
      <c r="L3" s="89"/>
      <c r="M3" s="89"/>
      <c r="N3" s="89"/>
      <c r="O3" s="89"/>
      <c r="P3" s="89"/>
      <c r="Q3" s="89"/>
      <c r="R3" s="90"/>
      <c r="S3" s="88" t="s">
        <v>120</v>
      </c>
      <c r="T3" s="89"/>
      <c r="U3" s="89"/>
      <c r="V3" s="89"/>
      <c r="W3" s="89"/>
      <c r="X3" s="90"/>
      <c r="Y3" s="88" t="s">
        <v>104</v>
      </c>
      <c r="Z3" s="90"/>
      <c r="AA3" s="88" t="s">
        <v>121</v>
      </c>
      <c r="AB3" s="90"/>
      <c r="AC3" s="88" t="s">
        <v>96</v>
      </c>
      <c r="AD3" s="89"/>
      <c r="AE3" s="89"/>
      <c r="AF3" s="89"/>
      <c r="AG3" s="89"/>
      <c r="AH3" s="90"/>
    </row>
    <row r="4" spans="1:34" ht="15.75" x14ac:dyDescent="0.25">
      <c r="A4" s="27"/>
      <c r="B4" s="91" t="s">
        <v>118</v>
      </c>
      <c r="C4" s="92"/>
      <c r="D4" s="55"/>
      <c r="E4" s="57"/>
      <c r="F4" s="57"/>
      <c r="G4" s="57"/>
      <c r="H4" s="56"/>
      <c r="I4" s="57"/>
      <c r="J4" s="57"/>
      <c r="K4" s="57"/>
      <c r="L4" s="57"/>
      <c r="M4" s="57"/>
      <c r="N4" s="57"/>
      <c r="O4" s="57"/>
      <c r="P4" s="57"/>
      <c r="Q4" s="57"/>
      <c r="R4" s="56"/>
      <c r="S4" s="57"/>
      <c r="T4" s="57"/>
      <c r="U4" s="57"/>
      <c r="V4" s="57"/>
      <c r="W4" s="57"/>
      <c r="X4" s="56"/>
      <c r="Y4" s="91" t="s">
        <v>105</v>
      </c>
      <c r="Z4" s="92"/>
      <c r="AA4" s="91" t="s">
        <v>95</v>
      </c>
      <c r="AB4" s="92"/>
      <c r="AC4" s="57"/>
      <c r="AD4" s="58"/>
      <c r="AE4" s="58"/>
      <c r="AF4" s="58"/>
      <c r="AG4" s="58"/>
      <c r="AH4" s="59"/>
    </row>
    <row r="5" spans="1:34" x14ac:dyDescent="0.2">
      <c r="A5" s="31"/>
      <c r="B5" s="60"/>
      <c r="C5" s="61"/>
      <c r="D5" s="32"/>
      <c r="E5" s="62"/>
      <c r="F5" s="62"/>
      <c r="G5" s="62"/>
      <c r="H5" s="34"/>
      <c r="I5" s="46"/>
      <c r="J5" s="62"/>
      <c r="K5" s="62"/>
      <c r="L5" s="62"/>
      <c r="M5" s="62"/>
      <c r="N5" s="62" t="s">
        <v>116</v>
      </c>
      <c r="O5" s="62"/>
      <c r="P5" s="62"/>
      <c r="Q5" s="62"/>
      <c r="R5" s="34"/>
      <c r="S5" s="46"/>
      <c r="T5" s="62"/>
      <c r="U5" s="62"/>
      <c r="V5" s="62"/>
      <c r="W5" s="62"/>
      <c r="X5" s="34"/>
      <c r="Y5" s="32"/>
      <c r="Z5" s="61"/>
      <c r="AA5" s="32"/>
      <c r="AB5" s="61"/>
      <c r="AC5" s="46"/>
      <c r="AD5" s="62"/>
      <c r="AE5" s="63"/>
      <c r="AF5" s="46"/>
      <c r="AG5" s="62"/>
      <c r="AH5" s="34"/>
    </row>
    <row r="6" spans="1:34" x14ac:dyDescent="0.2">
      <c r="A6" s="31"/>
      <c r="B6" s="60"/>
      <c r="C6" s="65"/>
      <c r="D6" s="32"/>
      <c r="E6" s="35"/>
      <c r="F6" s="35" t="s">
        <v>98</v>
      </c>
      <c r="G6" s="35"/>
      <c r="H6" s="34" t="s">
        <v>73</v>
      </c>
      <c r="I6" s="46" t="s">
        <v>77</v>
      </c>
      <c r="J6" s="35" t="s">
        <v>77</v>
      </c>
      <c r="K6" s="35" t="s">
        <v>0</v>
      </c>
      <c r="L6" s="35" t="s">
        <v>79</v>
      </c>
      <c r="M6" s="35" t="s">
        <v>80</v>
      </c>
      <c r="N6" s="35" t="s">
        <v>115</v>
      </c>
      <c r="O6" s="35" t="s">
        <v>0</v>
      </c>
      <c r="P6" s="35" t="s">
        <v>0</v>
      </c>
      <c r="Q6" s="35" t="s">
        <v>0</v>
      </c>
      <c r="R6" s="34" t="s">
        <v>73</v>
      </c>
      <c r="S6" s="32" t="s">
        <v>0</v>
      </c>
      <c r="T6" s="35" t="s">
        <v>83</v>
      </c>
      <c r="U6" s="35" t="s">
        <v>0</v>
      </c>
      <c r="V6" s="35" t="s">
        <v>83</v>
      </c>
      <c r="W6" s="35" t="s">
        <v>83</v>
      </c>
      <c r="X6" s="34" t="s">
        <v>73</v>
      </c>
      <c r="Y6" s="32"/>
      <c r="Z6" s="65" t="s">
        <v>73</v>
      </c>
      <c r="AA6" s="32"/>
      <c r="AB6" s="65" t="s">
        <v>73</v>
      </c>
      <c r="AC6" s="46" t="s">
        <v>95</v>
      </c>
      <c r="AD6" s="35" t="s">
        <v>73</v>
      </c>
      <c r="AE6" s="34" t="s">
        <v>93</v>
      </c>
      <c r="AF6" s="46" t="s">
        <v>95</v>
      </c>
      <c r="AG6" s="35" t="s">
        <v>73</v>
      </c>
      <c r="AH6" s="34" t="s">
        <v>93</v>
      </c>
    </row>
    <row r="7" spans="1:34" x14ac:dyDescent="0.2">
      <c r="A7" s="31"/>
      <c r="B7" s="64" t="s">
        <v>67</v>
      </c>
      <c r="C7" s="65" t="s">
        <v>69</v>
      </c>
      <c r="D7" s="32" t="s">
        <v>70</v>
      </c>
      <c r="E7" s="35" t="s">
        <v>86</v>
      </c>
      <c r="F7" s="35" t="s">
        <v>99</v>
      </c>
      <c r="G7" s="35" t="s">
        <v>0</v>
      </c>
      <c r="H7" s="34" t="s">
        <v>82</v>
      </c>
      <c r="I7" s="46" t="s">
        <v>78</v>
      </c>
      <c r="J7" s="35" t="s">
        <v>78</v>
      </c>
      <c r="K7" s="35" t="s">
        <v>77</v>
      </c>
      <c r="L7" s="35" t="s">
        <v>78</v>
      </c>
      <c r="M7" s="35" t="s">
        <v>78</v>
      </c>
      <c r="N7" s="35" t="s">
        <v>78</v>
      </c>
      <c r="O7" s="35" t="s">
        <v>78</v>
      </c>
      <c r="P7" s="35" t="s">
        <v>78</v>
      </c>
      <c r="Q7" s="35" t="s">
        <v>78</v>
      </c>
      <c r="R7" s="34" t="s">
        <v>82</v>
      </c>
      <c r="S7" s="46" t="s">
        <v>78</v>
      </c>
      <c r="T7" s="35" t="s">
        <v>84</v>
      </c>
      <c r="U7" s="35" t="s">
        <v>78</v>
      </c>
      <c r="V7" s="35" t="s">
        <v>84</v>
      </c>
      <c r="W7" s="35" t="s">
        <v>84</v>
      </c>
      <c r="X7" s="34" t="s">
        <v>82</v>
      </c>
      <c r="Y7" s="32" t="s">
        <v>113</v>
      </c>
      <c r="Z7" s="65" t="s">
        <v>82</v>
      </c>
      <c r="AA7" s="32" t="s">
        <v>66</v>
      </c>
      <c r="AB7" s="65" t="s">
        <v>82</v>
      </c>
      <c r="AC7" s="46" t="s">
        <v>89</v>
      </c>
      <c r="AD7" s="35" t="s">
        <v>82</v>
      </c>
      <c r="AE7" s="34" t="s">
        <v>92</v>
      </c>
      <c r="AF7" s="46" t="s">
        <v>88</v>
      </c>
      <c r="AG7" s="35" t="s">
        <v>82</v>
      </c>
      <c r="AH7" s="34" t="s">
        <v>92</v>
      </c>
    </row>
    <row r="8" spans="1:34" ht="13.5" thickBot="1" x14ac:dyDescent="0.25">
      <c r="A8" s="36" t="s">
        <v>8</v>
      </c>
      <c r="B8" s="37" t="s">
        <v>68</v>
      </c>
      <c r="C8" s="66" t="s">
        <v>68</v>
      </c>
      <c r="D8" s="37" t="s">
        <v>71</v>
      </c>
      <c r="E8" s="38" t="s">
        <v>87</v>
      </c>
      <c r="F8" s="38" t="s">
        <v>100</v>
      </c>
      <c r="G8" s="38" t="s">
        <v>92</v>
      </c>
      <c r="H8" s="39" t="s">
        <v>0</v>
      </c>
      <c r="I8" s="3" t="s">
        <v>75</v>
      </c>
      <c r="J8" s="38" t="s">
        <v>76</v>
      </c>
      <c r="K8" s="38" t="s">
        <v>74</v>
      </c>
      <c r="L8" s="38" t="s">
        <v>75</v>
      </c>
      <c r="M8" s="38" t="s">
        <v>75</v>
      </c>
      <c r="N8" s="38" t="s">
        <v>75</v>
      </c>
      <c r="O8" s="38" t="s">
        <v>75</v>
      </c>
      <c r="P8" s="38" t="s">
        <v>76</v>
      </c>
      <c r="Q8" s="38" t="s">
        <v>81</v>
      </c>
      <c r="R8" s="39" t="s">
        <v>0</v>
      </c>
      <c r="S8" s="3" t="s">
        <v>75</v>
      </c>
      <c r="T8" s="38" t="s">
        <v>75</v>
      </c>
      <c r="U8" s="38" t="s">
        <v>76</v>
      </c>
      <c r="V8" s="38" t="s">
        <v>76</v>
      </c>
      <c r="W8" s="38" t="s">
        <v>85</v>
      </c>
      <c r="X8" s="39" t="s">
        <v>0</v>
      </c>
      <c r="Y8" s="37" t="s">
        <v>75</v>
      </c>
      <c r="Z8" s="66" t="s">
        <v>0</v>
      </c>
      <c r="AA8" s="37" t="s">
        <v>74</v>
      </c>
      <c r="AB8" s="66" t="s">
        <v>0</v>
      </c>
      <c r="AC8" s="3" t="s">
        <v>86</v>
      </c>
      <c r="AD8" s="38" t="s">
        <v>0</v>
      </c>
      <c r="AE8" s="39" t="s">
        <v>91</v>
      </c>
      <c r="AF8" s="3" t="s">
        <v>86</v>
      </c>
      <c r="AG8" s="38" t="s">
        <v>0</v>
      </c>
      <c r="AH8" s="39" t="s">
        <v>91</v>
      </c>
    </row>
    <row r="9" spans="1:34" x14ac:dyDescent="0.2">
      <c r="A9" s="4" t="s">
        <v>1</v>
      </c>
      <c r="B9" s="15">
        <v>8629872054.3748837</v>
      </c>
      <c r="C9" s="50">
        <v>3151025190.4200501</v>
      </c>
      <c r="D9" s="15">
        <v>191108157.75</v>
      </c>
      <c r="E9" s="18">
        <v>13496023.02</v>
      </c>
      <c r="F9" s="19">
        <f t="shared" ref="F9:F40" si="0">(E9/E$76)*F$76</f>
        <v>963645.14487628033</v>
      </c>
      <c r="G9" s="18">
        <f>SUM(D9:F9)</f>
        <v>205567825.91487628</v>
      </c>
      <c r="H9" s="16">
        <f t="shared" ref="H9:H40" si="1">(G9/G$76)</f>
        <v>1.1692871218866491E-2</v>
      </c>
      <c r="I9" s="2">
        <v>10238089.16</v>
      </c>
      <c r="J9" s="18">
        <v>7396780.6899999995</v>
      </c>
      <c r="K9" s="18">
        <f>SUM(I9:J9)</f>
        <v>17634869.850000001</v>
      </c>
      <c r="L9" s="18">
        <v>0</v>
      </c>
      <c r="M9" s="18">
        <v>0</v>
      </c>
      <c r="N9" s="18">
        <v>0</v>
      </c>
      <c r="O9" s="18">
        <f>(I9+L9+M9+N9)</f>
        <v>10238089.16</v>
      </c>
      <c r="P9" s="18">
        <f>J9</f>
        <v>7396780.6899999995</v>
      </c>
      <c r="Q9" s="18">
        <f>SUM(O9:P9)</f>
        <v>17634869.850000001</v>
      </c>
      <c r="R9" s="16">
        <f t="shared" ref="R9:R40" si="2">(Q9/Q$76)</f>
        <v>1.1640167663098508E-2</v>
      </c>
      <c r="S9" s="2">
        <v>3968973.6000000006</v>
      </c>
      <c r="T9" s="18">
        <f>(S9*0.9707)</f>
        <v>3852682.6735200007</v>
      </c>
      <c r="U9" s="18">
        <v>4205775.2599999988</v>
      </c>
      <c r="V9" s="18">
        <f>(U9*0.7151)</f>
        <v>3007549.8884259989</v>
      </c>
      <c r="W9" s="18">
        <f>(T9+V9)</f>
        <v>6860232.561945999</v>
      </c>
      <c r="X9" s="16">
        <f t="shared" ref="X9:X40" si="3">(W9/W$76)</f>
        <v>1.2682136524328341E-2</v>
      </c>
      <c r="Y9" s="15">
        <v>446500</v>
      </c>
      <c r="Z9" s="51">
        <f t="shared" ref="Z9:Z40" si="4">(Y9/Y$76)</f>
        <v>1.4925373134328358E-2</v>
      </c>
      <c r="AA9" s="15">
        <v>14104940.210000001</v>
      </c>
      <c r="AB9" s="51">
        <f t="shared" ref="AB9:AB40" si="5">(AA9/AA$76)</f>
        <v>7.9491140342202345E-3</v>
      </c>
      <c r="AC9" s="2">
        <f t="shared" ref="AC9:AC40" si="6">(Q9+W9+Y9)</f>
        <v>24941602.411945999</v>
      </c>
      <c r="AD9" s="43">
        <f t="shared" ref="AD9:AD40" si="7">(AC9/AC$76)</f>
        <v>1.1957504289395455E-2</v>
      </c>
      <c r="AE9" s="16">
        <f t="shared" ref="AE9:AE40" si="8">(AC9/D9)</f>
        <v>0.13051040157361363</v>
      </c>
      <c r="AF9" s="2">
        <f t="shared" ref="AF9:AF40" si="9">(Q9+W9+Y9+AA9)</f>
        <v>39046542.621946</v>
      </c>
      <c r="AG9" s="43">
        <f t="shared" ref="AG9:AG40" si="10">(AF9/AF$76)</f>
        <v>1.0115009638723554E-2</v>
      </c>
      <c r="AH9" s="47">
        <f t="shared" ref="AH9:AH40" si="11">(AF9/G9)</f>
        <v>0.1899448147985707</v>
      </c>
    </row>
    <row r="10" spans="1:34" x14ac:dyDescent="0.2">
      <c r="A10" s="6" t="s">
        <v>50</v>
      </c>
      <c r="B10" s="67">
        <v>1698116513.318325</v>
      </c>
      <c r="C10" s="68">
        <v>142263677.20248032</v>
      </c>
      <c r="D10" s="67">
        <v>9067328.1500000022</v>
      </c>
      <c r="E10" s="69">
        <v>1313278.6900000002</v>
      </c>
      <c r="F10" s="69">
        <f t="shared" si="0"/>
        <v>93770.930266832176</v>
      </c>
      <c r="G10" s="69">
        <f>SUM(D10:F10)</f>
        <v>10474377.770266835</v>
      </c>
      <c r="H10" s="17">
        <f t="shared" si="1"/>
        <v>5.9579143681854198E-4</v>
      </c>
      <c r="I10" s="70">
        <v>679383.73</v>
      </c>
      <c r="J10" s="69">
        <v>196103.87</v>
      </c>
      <c r="K10" s="69">
        <f>SUM(I10:J10)</f>
        <v>875487.6</v>
      </c>
      <c r="L10" s="69">
        <v>737740.15</v>
      </c>
      <c r="M10" s="69">
        <v>25960.040000000005</v>
      </c>
      <c r="N10" s="69">
        <v>672929.44</v>
      </c>
      <c r="O10" s="69">
        <f>(I10+L10+M10+N10)</f>
        <v>2116013.36</v>
      </c>
      <c r="P10" s="69">
        <f>J10</f>
        <v>196103.87</v>
      </c>
      <c r="Q10" s="69">
        <f>SUM(O10:P10)</f>
        <v>2312117.23</v>
      </c>
      <c r="R10" s="17">
        <f t="shared" si="2"/>
        <v>1.5261486159445E-3</v>
      </c>
      <c r="S10" s="70">
        <v>402741.60000000015</v>
      </c>
      <c r="T10" s="69">
        <f>(S10*0.9707)</f>
        <v>390941.27112000016</v>
      </c>
      <c r="U10" s="69">
        <v>179391.56999999998</v>
      </c>
      <c r="V10" s="69">
        <f>(U10*0.7151)</f>
        <v>128282.91170699998</v>
      </c>
      <c r="W10" s="69">
        <f>(T10+V10)</f>
        <v>519224.18282700016</v>
      </c>
      <c r="X10" s="17">
        <f t="shared" si="3"/>
        <v>9.5986133325441452E-4</v>
      </c>
      <c r="Y10" s="67">
        <v>446500</v>
      </c>
      <c r="Z10" s="52">
        <f t="shared" si="4"/>
        <v>1.4925373134328358E-2</v>
      </c>
      <c r="AA10" s="67">
        <v>1704510</v>
      </c>
      <c r="AB10" s="52">
        <f t="shared" si="5"/>
        <v>9.6060984029288071E-4</v>
      </c>
      <c r="AC10" s="70">
        <f t="shared" si="6"/>
        <v>3277841.412827</v>
      </c>
      <c r="AD10" s="44">
        <f t="shared" si="7"/>
        <v>1.5714628958668755E-3</v>
      </c>
      <c r="AE10" s="17">
        <f t="shared" si="8"/>
        <v>0.36150025218035142</v>
      </c>
      <c r="AF10" s="70">
        <f t="shared" si="9"/>
        <v>4982351.412827</v>
      </c>
      <c r="AG10" s="44">
        <f t="shared" si="10"/>
        <v>1.2906784872658045E-3</v>
      </c>
      <c r="AH10" s="48">
        <f t="shared" si="11"/>
        <v>0.47567039513986087</v>
      </c>
    </row>
    <row r="11" spans="1:34" x14ac:dyDescent="0.2">
      <c r="A11" s="6" t="s">
        <v>26</v>
      </c>
      <c r="B11" s="67">
        <v>5483066588.6322899</v>
      </c>
      <c r="C11" s="68">
        <v>2821396734.5115662</v>
      </c>
      <c r="D11" s="67">
        <v>173442185.90000001</v>
      </c>
      <c r="E11" s="69">
        <v>1303279.98</v>
      </c>
      <c r="F11" s="69">
        <f t="shared" si="0"/>
        <v>93057.000812781349</v>
      </c>
      <c r="G11" s="69">
        <f t="shared" ref="G11:G74" si="12">SUM(D11:F11)</f>
        <v>174838522.88081276</v>
      </c>
      <c r="H11" s="17">
        <f t="shared" si="1"/>
        <v>9.9449625594072201E-3</v>
      </c>
      <c r="I11" s="70">
        <v>9216877.2300000004</v>
      </c>
      <c r="J11" s="69">
        <v>6762643.9000000013</v>
      </c>
      <c r="K11" s="69">
        <f t="shared" ref="K11:K74" si="13">SUM(I11:J11)</f>
        <v>15979521.130000003</v>
      </c>
      <c r="L11" s="69">
        <v>0</v>
      </c>
      <c r="M11" s="69">
        <v>0</v>
      </c>
      <c r="N11" s="69">
        <v>0</v>
      </c>
      <c r="O11" s="69">
        <f t="shared" ref="O11:O74" si="14">(I11+L11+M11+N11)</f>
        <v>9216877.2300000004</v>
      </c>
      <c r="P11" s="69">
        <f t="shared" ref="P11:P74" si="15">J11</f>
        <v>6762643.9000000013</v>
      </c>
      <c r="Q11" s="69">
        <f t="shared" ref="Q11:Q74" si="16">SUM(O11:P11)</f>
        <v>15979521.130000003</v>
      </c>
      <c r="R11" s="17">
        <f t="shared" si="2"/>
        <v>1.0547529225412761E-2</v>
      </c>
      <c r="S11" s="70">
        <v>2950143.3000000007</v>
      </c>
      <c r="T11" s="69">
        <f t="shared" ref="T11:T74" si="17">(S11*0.9707)</f>
        <v>2863704.1013100008</v>
      </c>
      <c r="U11" s="69">
        <v>3248187.49</v>
      </c>
      <c r="V11" s="69">
        <f t="shared" ref="V11:V75" si="18">(U11*0.7151)</f>
        <v>2322778.8740989999</v>
      </c>
      <c r="W11" s="69">
        <f t="shared" ref="W11:W74" si="19">(T11+V11)</f>
        <v>5186482.9754090011</v>
      </c>
      <c r="X11" s="17">
        <f t="shared" si="3"/>
        <v>9.5879672564020847E-3</v>
      </c>
      <c r="Y11" s="67">
        <v>446500</v>
      </c>
      <c r="Z11" s="52">
        <f t="shared" si="4"/>
        <v>1.4925373134328358E-2</v>
      </c>
      <c r="AA11" s="67">
        <v>249940.15999999997</v>
      </c>
      <c r="AB11" s="52">
        <f t="shared" si="5"/>
        <v>1.4085864980573716E-4</v>
      </c>
      <c r="AC11" s="70">
        <f t="shared" si="6"/>
        <v>21612504.105409004</v>
      </c>
      <c r="AD11" s="44">
        <f t="shared" si="7"/>
        <v>1.0361467810954558E-2</v>
      </c>
      <c r="AE11" s="17">
        <f t="shared" si="8"/>
        <v>0.12460926961489018</v>
      </c>
      <c r="AF11" s="70">
        <f t="shared" si="9"/>
        <v>21862444.265409004</v>
      </c>
      <c r="AG11" s="44">
        <f t="shared" si="10"/>
        <v>5.6634677393019202E-3</v>
      </c>
      <c r="AH11" s="48">
        <f t="shared" si="11"/>
        <v>0.12504363400686364</v>
      </c>
    </row>
    <row r="12" spans="1:34" x14ac:dyDescent="0.2">
      <c r="A12" s="6" t="s">
        <v>47</v>
      </c>
      <c r="B12" s="67">
        <v>431920852.64320374</v>
      </c>
      <c r="C12" s="68">
        <v>209563450.99391556</v>
      </c>
      <c r="D12" s="67">
        <v>12922593.699999999</v>
      </c>
      <c r="E12" s="69">
        <v>1706159.8399999999</v>
      </c>
      <c r="F12" s="69">
        <f t="shared" si="0"/>
        <v>121823.49153987225</v>
      </c>
      <c r="G12" s="69">
        <f t="shared" si="12"/>
        <v>14750577.031539872</v>
      </c>
      <c r="H12" s="17">
        <f t="shared" si="1"/>
        <v>8.3902525536844782E-4</v>
      </c>
      <c r="I12" s="70">
        <v>947077.72999999986</v>
      </c>
      <c r="J12" s="69">
        <v>327046.71999999997</v>
      </c>
      <c r="K12" s="69">
        <f t="shared" si="13"/>
        <v>1274124.4499999997</v>
      </c>
      <c r="L12" s="69">
        <v>506532.69</v>
      </c>
      <c r="M12" s="69">
        <v>57853.37999999999</v>
      </c>
      <c r="N12" s="69">
        <v>771867.69</v>
      </c>
      <c r="O12" s="69">
        <f t="shared" si="14"/>
        <v>2283331.4899999998</v>
      </c>
      <c r="P12" s="69">
        <f t="shared" si="15"/>
        <v>327046.71999999997</v>
      </c>
      <c r="Q12" s="69">
        <f t="shared" si="16"/>
        <v>2610378.21</v>
      </c>
      <c r="R12" s="17">
        <f t="shared" si="2"/>
        <v>1.7230203730989806E-3</v>
      </c>
      <c r="S12" s="70">
        <v>431656.9800000001</v>
      </c>
      <c r="T12" s="69">
        <f t="shared" si="17"/>
        <v>419009.43048600008</v>
      </c>
      <c r="U12" s="69">
        <v>265348.71000000002</v>
      </c>
      <c r="V12" s="69">
        <f t="shared" si="18"/>
        <v>189750.862521</v>
      </c>
      <c r="W12" s="69">
        <f t="shared" si="19"/>
        <v>608760.29300700012</v>
      </c>
      <c r="X12" s="17">
        <f t="shared" si="3"/>
        <v>1.125381840453949E-3</v>
      </c>
      <c r="Y12" s="67">
        <v>446500</v>
      </c>
      <c r="Z12" s="52">
        <f t="shared" si="4"/>
        <v>1.4925373134328358E-2</v>
      </c>
      <c r="AA12" s="67">
        <v>2132615.6100000003</v>
      </c>
      <c r="AB12" s="52">
        <f t="shared" si="5"/>
        <v>1.2018771028202853E-3</v>
      </c>
      <c r="AC12" s="70">
        <f t="shared" si="6"/>
        <v>3665638.5030070003</v>
      </c>
      <c r="AD12" s="44">
        <f t="shared" si="7"/>
        <v>1.7573805964481925E-3</v>
      </c>
      <c r="AE12" s="17">
        <f t="shared" si="8"/>
        <v>0.28366120518104665</v>
      </c>
      <c r="AF12" s="70">
        <f t="shared" si="9"/>
        <v>5798254.1130070006</v>
      </c>
      <c r="AG12" s="44">
        <f t="shared" si="10"/>
        <v>1.5020381396807865E-3</v>
      </c>
      <c r="AH12" s="48">
        <f t="shared" si="11"/>
        <v>0.3930865959080177</v>
      </c>
    </row>
    <row r="13" spans="1:34" x14ac:dyDescent="0.2">
      <c r="A13" s="6" t="s">
        <v>15</v>
      </c>
      <c r="B13" s="67">
        <v>15769335534.647202</v>
      </c>
      <c r="C13" s="68">
        <v>6143456063.7778625</v>
      </c>
      <c r="D13" s="67">
        <v>373321378.46000004</v>
      </c>
      <c r="E13" s="69">
        <v>1173772.42</v>
      </c>
      <c r="F13" s="69">
        <f t="shared" si="0"/>
        <v>83809.88177379992</v>
      </c>
      <c r="G13" s="69">
        <f t="shared" si="12"/>
        <v>374578960.76177388</v>
      </c>
      <c r="H13" s="17">
        <f t="shared" si="1"/>
        <v>2.1306367034780744E-2</v>
      </c>
      <c r="I13" s="70">
        <v>19669467.32</v>
      </c>
      <c r="J13" s="69">
        <v>15325710.17</v>
      </c>
      <c r="K13" s="69">
        <f t="shared" si="13"/>
        <v>34995177.490000002</v>
      </c>
      <c r="L13" s="69">
        <v>0</v>
      </c>
      <c r="M13" s="69">
        <v>0</v>
      </c>
      <c r="N13" s="69">
        <v>0</v>
      </c>
      <c r="O13" s="69">
        <f t="shared" si="14"/>
        <v>19669467.32</v>
      </c>
      <c r="P13" s="69">
        <f t="shared" si="15"/>
        <v>15325710.17</v>
      </c>
      <c r="Q13" s="69">
        <f t="shared" si="16"/>
        <v>34995177.490000002</v>
      </c>
      <c r="R13" s="17">
        <f t="shared" si="2"/>
        <v>2.3099106307466782E-2</v>
      </c>
      <c r="S13" s="70">
        <v>8352622.0799999982</v>
      </c>
      <c r="T13" s="69">
        <f t="shared" si="17"/>
        <v>8107890.2530559981</v>
      </c>
      <c r="U13" s="69">
        <v>8840051.0000000019</v>
      </c>
      <c r="V13" s="69">
        <f t="shared" si="18"/>
        <v>6321520.4701000005</v>
      </c>
      <c r="W13" s="69">
        <f t="shared" si="19"/>
        <v>14429410.723155998</v>
      </c>
      <c r="X13" s="17">
        <f t="shared" si="3"/>
        <v>2.6674861982341081E-2</v>
      </c>
      <c r="Y13" s="67">
        <v>446500</v>
      </c>
      <c r="Z13" s="52">
        <f t="shared" si="4"/>
        <v>1.4925373134328358E-2</v>
      </c>
      <c r="AA13" s="67">
        <v>0</v>
      </c>
      <c r="AB13" s="52">
        <f t="shared" si="5"/>
        <v>0</v>
      </c>
      <c r="AC13" s="70">
        <f t="shared" si="6"/>
        <v>49871088.213156</v>
      </c>
      <c r="AD13" s="44">
        <f t="shared" si="7"/>
        <v>2.3909199632659233E-2</v>
      </c>
      <c r="AE13" s="17">
        <f t="shared" si="8"/>
        <v>0.13358754973765719</v>
      </c>
      <c r="AF13" s="70">
        <f t="shared" si="9"/>
        <v>49871088.213156</v>
      </c>
      <c r="AG13" s="44">
        <f t="shared" si="10"/>
        <v>1.2919108942725773E-2</v>
      </c>
      <c r="AH13" s="48">
        <f t="shared" si="11"/>
        <v>0.13313905327660194</v>
      </c>
    </row>
    <row r="14" spans="1:34" x14ac:dyDescent="0.2">
      <c r="A14" s="6" t="s">
        <v>9</v>
      </c>
      <c r="B14" s="67">
        <v>80310177336.070313</v>
      </c>
      <c r="C14" s="68">
        <v>27242159930.866699</v>
      </c>
      <c r="D14" s="67">
        <v>1640057671.1199999</v>
      </c>
      <c r="E14" s="69">
        <v>13653352.799999999</v>
      </c>
      <c r="F14" s="69">
        <f t="shared" si="0"/>
        <v>974878.83041584841</v>
      </c>
      <c r="G14" s="69">
        <f t="shared" si="12"/>
        <v>1654685902.7504158</v>
      </c>
      <c r="H14" s="17">
        <f t="shared" si="1"/>
        <v>9.4119928945234327E-2</v>
      </c>
      <c r="I14" s="70">
        <v>61666832.889999993</v>
      </c>
      <c r="J14" s="69">
        <v>91306644.350000009</v>
      </c>
      <c r="K14" s="69">
        <f t="shared" si="13"/>
        <v>152973477.24000001</v>
      </c>
      <c r="L14" s="69">
        <v>0</v>
      </c>
      <c r="M14" s="69">
        <v>0</v>
      </c>
      <c r="N14" s="69">
        <v>0</v>
      </c>
      <c r="O14" s="69">
        <f t="shared" si="14"/>
        <v>61666832.889999993</v>
      </c>
      <c r="P14" s="69">
        <f t="shared" si="15"/>
        <v>91306644.350000009</v>
      </c>
      <c r="Q14" s="69">
        <f t="shared" si="16"/>
        <v>152973477.24000001</v>
      </c>
      <c r="R14" s="17">
        <f t="shared" si="2"/>
        <v>0.10097250153965744</v>
      </c>
      <c r="S14" s="70">
        <v>22269114.539999999</v>
      </c>
      <c r="T14" s="69">
        <f t="shared" si="17"/>
        <v>21616629.483978</v>
      </c>
      <c r="U14" s="69">
        <v>42523352.43999999</v>
      </c>
      <c r="V14" s="69">
        <f t="shared" si="18"/>
        <v>30408449.329843991</v>
      </c>
      <c r="W14" s="69">
        <f t="shared" si="19"/>
        <v>52025078.813821986</v>
      </c>
      <c r="X14" s="17">
        <f t="shared" si="3"/>
        <v>9.6175916231427891E-2</v>
      </c>
      <c r="Y14" s="67">
        <v>446500</v>
      </c>
      <c r="Z14" s="52">
        <f t="shared" si="4"/>
        <v>1.4925373134328358E-2</v>
      </c>
      <c r="AA14" s="67">
        <v>0</v>
      </c>
      <c r="AB14" s="52">
        <f t="shared" si="5"/>
        <v>0</v>
      </c>
      <c r="AC14" s="70">
        <f t="shared" si="6"/>
        <v>205445056.05382198</v>
      </c>
      <c r="AD14" s="44">
        <f t="shared" si="7"/>
        <v>9.8494479160731507E-2</v>
      </c>
      <c r="AE14" s="17">
        <f t="shared" si="8"/>
        <v>0.1252669705898348</v>
      </c>
      <c r="AF14" s="70">
        <f t="shared" si="9"/>
        <v>205445056.05382198</v>
      </c>
      <c r="AG14" s="44">
        <f t="shared" si="10"/>
        <v>5.3220556358414481E-2</v>
      </c>
      <c r="AH14" s="48">
        <f t="shared" si="11"/>
        <v>0.12415954938174767</v>
      </c>
    </row>
    <row r="15" spans="1:34" x14ac:dyDescent="0.2">
      <c r="A15" s="6" t="s">
        <v>57</v>
      </c>
      <c r="B15" s="67">
        <v>148997466.33490753</v>
      </c>
      <c r="C15" s="68">
        <v>59226915.548912048</v>
      </c>
      <c r="D15" s="67">
        <v>3677216.74</v>
      </c>
      <c r="E15" s="69">
        <v>706906.3899999999</v>
      </c>
      <c r="F15" s="69">
        <f t="shared" si="0"/>
        <v>50474.640536402869</v>
      </c>
      <c r="G15" s="69">
        <f t="shared" si="12"/>
        <v>4434597.7705364032</v>
      </c>
      <c r="H15" s="17">
        <f t="shared" si="1"/>
        <v>2.522436592768488E-4</v>
      </c>
      <c r="I15" s="70">
        <v>278552.13</v>
      </c>
      <c r="J15" s="69">
        <v>70972.239999999991</v>
      </c>
      <c r="K15" s="69">
        <f t="shared" si="13"/>
        <v>349524.37</v>
      </c>
      <c r="L15" s="69">
        <v>504709.91</v>
      </c>
      <c r="M15" s="69">
        <v>18448.260000000002</v>
      </c>
      <c r="N15" s="69">
        <v>952795.41000000015</v>
      </c>
      <c r="O15" s="69">
        <f t="shared" si="14"/>
        <v>1754505.7100000002</v>
      </c>
      <c r="P15" s="69">
        <f t="shared" si="15"/>
        <v>70972.239999999991</v>
      </c>
      <c r="Q15" s="69">
        <f t="shared" si="16"/>
        <v>1825477.9500000002</v>
      </c>
      <c r="R15" s="17">
        <f t="shared" si="2"/>
        <v>1.2049348582682824E-3</v>
      </c>
      <c r="S15" s="70">
        <v>217890.11999999997</v>
      </c>
      <c r="T15" s="69">
        <f t="shared" si="17"/>
        <v>211505.93948399997</v>
      </c>
      <c r="U15" s="69">
        <v>120944.72000000002</v>
      </c>
      <c r="V15" s="69">
        <f t="shared" si="18"/>
        <v>86487.569272000008</v>
      </c>
      <c r="W15" s="69">
        <f t="shared" si="19"/>
        <v>297993.50875599997</v>
      </c>
      <c r="X15" s="17">
        <f t="shared" si="3"/>
        <v>5.5088429251955336E-4</v>
      </c>
      <c r="Y15" s="67">
        <v>446500</v>
      </c>
      <c r="Z15" s="52">
        <f t="shared" si="4"/>
        <v>1.4925373134328358E-2</v>
      </c>
      <c r="AA15" s="67">
        <v>886360.78999999992</v>
      </c>
      <c r="AB15" s="52">
        <f t="shared" si="5"/>
        <v>4.9952590300072835E-4</v>
      </c>
      <c r="AC15" s="70">
        <f t="shared" si="6"/>
        <v>2569971.4587560003</v>
      </c>
      <c r="AD15" s="44">
        <f t="shared" si="7"/>
        <v>1.2320958466958863E-3</v>
      </c>
      <c r="AE15" s="17">
        <f t="shared" si="8"/>
        <v>0.69889039468367053</v>
      </c>
      <c r="AF15" s="70">
        <f t="shared" si="9"/>
        <v>3456332.2487560003</v>
      </c>
      <c r="AG15" s="44">
        <f t="shared" si="10"/>
        <v>8.9536311445788191E-4</v>
      </c>
      <c r="AH15" s="48">
        <f t="shared" si="11"/>
        <v>0.77940152131044949</v>
      </c>
    </row>
    <row r="16" spans="1:34" x14ac:dyDescent="0.2">
      <c r="A16" s="6" t="s">
        <v>28</v>
      </c>
      <c r="B16" s="67">
        <v>3235311812.9616051</v>
      </c>
      <c r="C16" s="68">
        <v>1799036893.4083824</v>
      </c>
      <c r="D16" s="67">
        <v>110840432.96000001</v>
      </c>
      <c r="E16" s="69">
        <v>16070591.08</v>
      </c>
      <c r="F16" s="69">
        <f t="shared" si="0"/>
        <v>1147474.8558582452</v>
      </c>
      <c r="G16" s="69">
        <f t="shared" si="12"/>
        <v>128058498.89585826</v>
      </c>
      <c r="H16" s="17">
        <f t="shared" si="1"/>
        <v>7.2840753625067521E-3</v>
      </c>
      <c r="I16" s="70">
        <v>9365867.1699999981</v>
      </c>
      <c r="J16" s="69">
        <v>1035517.97</v>
      </c>
      <c r="K16" s="69">
        <f t="shared" si="13"/>
        <v>10401385.139999999</v>
      </c>
      <c r="L16" s="69">
        <v>0</v>
      </c>
      <c r="M16" s="69">
        <v>0</v>
      </c>
      <c r="N16" s="69">
        <v>0</v>
      </c>
      <c r="O16" s="69">
        <f t="shared" si="14"/>
        <v>9365867.1699999981</v>
      </c>
      <c r="P16" s="69">
        <f t="shared" si="15"/>
        <v>1035517.97</v>
      </c>
      <c r="Q16" s="69">
        <f t="shared" si="16"/>
        <v>10401385.139999999</v>
      </c>
      <c r="R16" s="17">
        <f t="shared" si="2"/>
        <v>6.8655945854945635E-3</v>
      </c>
      <c r="S16" s="70">
        <v>3532669.0800000005</v>
      </c>
      <c r="T16" s="69">
        <f t="shared" si="17"/>
        <v>3429161.8759560008</v>
      </c>
      <c r="U16" s="69">
        <v>522996.77999999997</v>
      </c>
      <c r="V16" s="69">
        <f t="shared" si="18"/>
        <v>373994.99737799994</v>
      </c>
      <c r="W16" s="69">
        <f t="shared" si="19"/>
        <v>3803156.8733340008</v>
      </c>
      <c r="X16" s="17">
        <f t="shared" si="3"/>
        <v>7.0306879913379777E-3</v>
      </c>
      <c r="Y16" s="67">
        <v>446500</v>
      </c>
      <c r="Z16" s="52">
        <f t="shared" si="4"/>
        <v>1.4925373134328358E-2</v>
      </c>
      <c r="AA16" s="67">
        <v>19007380.5</v>
      </c>
      <c r="AB16" s="52">
        <f t="shared" si="5"/>
        <v>1.0711979833788604E-2</v>
      </c>
      <c r="AC16" s="70">
        <f t="shared" si="6"/>
        <v>14651042.013333999</v>
      </c>
      <c r="AD16" s="44">
        <f t="shared" si="7"/>
        <v>7.0240033027968388E-3</v>
      </c>
      <c r="AE16" s="17">
        <f t="shared" si="8"/>
        <v>0.13218138563768742</v>
      </c>
      <c r="AF16" s="70">
        <f t="shared" si="9"/>
        <v>33658422.513333999</v>
      </c>
      <c r="AG16" s="44">
        <f t="shared" si="10"/>
        <v>8.7192167420029488E-3</v>
      </c>
      <c r="AH16" s="48">
        <f t="shared" si="11"/>
        <v>0.26283630374822858</v>
      </c>
    </row>
    <row r="17" spans="1:34" x14ac:dyDescent="0.2">
      <c r="A17" s="6" t="s">
        <v>31</v>
      </c>
      <c r="B17" s="67">
        <v>2300370960.6445465</v>
      </c>
      <c r="C17" s="68">
        <v>1175949420.4041023</v>
      </c>
      <c r="D17" s="67">
        <v>72283077.280000016</v>
      </c>
      <c r="E17" s="69">
        <v>234470.02</v>
      </c>
      <c r="F17" s="69">
        <f t="shared" si="0"/>
        <v>16741.665011775029</v>
      </c>
      <c r="G17" s="69">
        <f t="shared" si="12"/>
        <v>72534288.96501179</v>
      </c>
      <c r="H17" s="17">
        <f t="shared" si="1"/>
        <v>4.1258114982017473E-3</v>
      </c>
      <c r="I17" s="70">
        <v>6255042.54</v>
      </c>
      <c r="J17" s="69">
        <v>508756.53000000009</v>
      </c>
      <c r="K17" s="69">
        <f t="shared" si="13"/>
        <v>6763799.0700000003</v>
      </c>
      <c r="L17" s="69">
        <v>0</v>
      </c>
      <c r="M17" s="69">
        <v>0</v>
      </c>
      <c r="N17" s="69">
        <v>0</v>
      </c>
      <c r="O17" s="69">
        <f t="shared" si="14"/>
        <v>6255042.54</v>
      </c>
      <c r="P17" s="69">
        <f t="shared" si="15"/>
        <v>508756.53000000009</v>
      </c>
      <c r="Q17" s="69">
        <f t="shared" si="16"/>
        <v>6763799.0700000003</v>
      </c>
      <c r="R17" s="17">
        <f t="shared" si="2"/>
        <v>4.4645498313280584E-3</v>
      </c>
      <c r="S17" s="70">
        <v>2838876.42</v>
      </c>
      <c r="T17" s="69">
        <f t="shared" si="17"/>
        <v>2755697.3408940001</v>
      </c>
      <c r="U17" s="69">
        <v>497419.83999999997</v>
      </c>
      <c r="V17" s="69">
        <f t="shared" si="18"/>
        <v>355704.92758399993</v>
      </c>
      <c r="W17" s="69">
        <f t="shared" si="19"/>
        <v>3111402.2684780001</v>
      </c>
      <c r="X17" s="17">
        <f t="shared" si="3"/>
        <v>5.751879108271768E-3</v>
      </c>
      <c r="Y17" s="67">
        <v>446500</v>
      </c>
      <c r="Z17" s="52">
        <f t="shared" si="4"/>
        <v>1.4925373134328358E-2</v>
      </c>
      <c r="AA17" s="67">
        <v>0</v>
      </c>
      <c r="AB17" s="52">
        <f t="shared" si="5"/>
        <v>0</v>
      </c>
      <c r="AC17" s="70">
        <f t="shared" si="6"/>
        <v>10321701.338478001</v>
      </c>
      <c r="AD17" s="44">
        <f t="shared" si="7"/>
        <v>4.948430577563675E-3</v>
      </c>
      <c r="AE17" s="17">
        <f t="shared" si="8"/>
        <v>0.14279554394862362</v>
      </c>
      <c r="AF17" s="70">
        <f t="shared" si="9"/>
        <v>10321701.338478001</v>
      </c>
      <c r="AG17" s="44">
        <f t="shared" si="10"/>
        <v>2.6738374646274252E-3</v>
      </c>
      <c r="AH17" s="48">
        <f t="shared" si="11"/>
        <v>0.14230099289257331</v>
      </c>
    </row>
    <row r="18" spans="1:34" x14ac:dyDescent="0.2">
      <c r="A18" s="6" t="s">
        <v>27</v>
      </c>
      <c r="B18" s="67">
        <v>3320543433.1879044</v>
      </c>
      <c r="C18" s="68">
        <v>1626041531.6693497</v>
      </c>
      <c r="D18" s="67">
        <v>99655970.340000004</v>
      </c>
      <c r="E18" s="69">
        <v>14850687.559999999</v>
      </c>
      <c r="F18" s="69">
        <f t="shared" si="0"/>
        <v>1060371.1140727273</v>
      </c>
      <c r="G18" s="69">
        <f t="shared" si="12"/>
        <v>115567029.01407273</v>
      </c>
      <c r="H18" s="17">
        <f t="shared" si="1"/>
        <v>6.5735500261024545E-3</v>
      </c>
      <c r="I18" s="70">
        <v>8623817.2899999991</v>
      </c>
      <c r="J18" s="69">
        <v>858711.45</v>
      </c>
      <c r="K18" s="69">
        <f t="shared" si="13"/>
        <v>9482528.7399999984</v>
      </c>
      <c r="L18" s="69">
        <v>0</v>
      </c>
      <c r="M18" s="69">
        <v>0</v>
      </c>
      <c r="N18" s="69">
        <v>0</v>
      </c>
      <c r="O18" s="69">
        <f t="shared" si="14"/>
        <v>8623817.2899999991</v>
      </c>
      <c r="P18" s="69">
        <f t="shared" si="15"/>
        <v>858711.45</v>
      </c>
      <c r="Q18" s="69">
        <f t="shared" si="16"/>
        <v>9482528.7399999984</v>
      </c>
      <c r="R18" s="17">
        <f t="shared" si="2"/>
        <v>6.2590892556970137E-3</v>
      </c>
      <c r="S18" s="70">
        <v>3749630.5799999991</v>
      </c>
      <c r="T18" s="69">
        <f t="shared" si="17"/>
        <v>3639766.4040059992</v>
      </c>
      <c r="U18" s="69">
        <v>631690.06000000006</v>
      </c>
      <c r="V18" s="69">
        <f t="shared" si="18"/>
        <v>451721.56190600002</v>
      </c>
      <c r="W18" s="69">
        <f t="shared" si="19"/>
        <v>4091487.9659119993</v>
      </c>
      <c r="X18" s="17">
        <f t="shared" si="3"/>
        <v>7.5637099038262726E-3</v>
      </c>
      <c r="Y18" s="67">
        <v>446500</v>
      </c>
      <c r="Z18" s="52">
        <f t="shared" si="4"/>
        <v>1.4925373134328358E-2</v>
      </c>
      <c r="AA18" s="67">
        <v>18073677.329999998</v>
      </c>
      <c r="AB18" s="52">
        <f t="shared" si="5"/>
        <v>1.0185773209588888E-2</v>
      </c>
      <c r="AC18" s="70">
        <f t="shared" si="6"/>
        <v>14020516.705911998</v>
      </c>
      <c r="AD18" s="44">
        <f t="shared" si="7"/>
        <v>6.7217168280328983E-3</v>
      </c>
      <c r="AE18" s="17">
        <f t="shared" si="8"/>
        <v>0.14068917956523505</v>
      </c>
      <c r="AF18" s="70">
        <f t="shared" si="9"/>
        <v>32094194.035911996</v>
      </c>
      <c r="AG18" s="44">
        <f t="shared" si="10"/>
        <v>8.3140032438583887E-3</v>
      </c>
      <c r="AH18" s="48">
        <f t="shared" si="11"/>
        <v>0.27771064385503802</v>
      </c>
    </row>
    <row r="19" spans="1:34" x14ac:dyDescent="0.2">
      <c r="A19" s="6" t="s">
        <v>22</v>
      </c>
      <c r="B19" s="67">
        <v>9771158308.3962631</v>
      </c>
      <c r="C19" s="68">
        <v>5494040981.1207123</v>
      </c>
      <c r="D19" s="67">
        <v>333764627.08000004</v>
      </c>
      <c r="E19" s="69">
        <v>393523.9</v>
      </c>
      <c r="F19" s="69">
        <f t="shared" si="0"/>
        <v>28098.45500899115</v>
      </c>
      <c r="G19" s="69">
        <f t="shared" si="12"/>
        <v>334186249.435009</v>
      </c>
      <c r="H19" s="17">
        <f t="shared" si="1"/>
        <v>1.9008795565983436E-2</v>
      </c>
      <c r="I19" s="70">
        <v>27626236.749999996</v>
      </c>
      <c r="J19" s="69">
        <v>3420663.6599999992</v>
      </c>
      <c r="K19" s="69">
        <f t="shared" si="13"/>
        <v>31046900.409999996</v>
      </c>
      <c r="L19" s="69">
        <v>0</v>
      </c>
      <c r="M19" s="69">
        <v>0</v>
      </c>
      <c r="N19" s="69">
        <v>0</v>
      </c>
      <c r="O19" s="69">
        <f t="shared" si="14"/>
        <v>27626236.749999996</v>
      </c>
      <c r="P19" s="69">
        <f t="shared" si="15"/>
        <v>3420663.6599999992</v>
      </c>
      <c r="Q19" s="69">
        <f t="shared" si="16"/>
        <v>31046900.409999996</v>
      </c>
      <c r="R19" s="17">
        <f t="shared" si="2"/>
        <v>2.0492985163251532E-2</v>
      </c>
      <c r="S19" s="70">
        <v>7797501.1800000006</v>
      </c>
      <c r="T19" s="69">
        <f t="shared" si="17"/>
        <v>7569034.3954260005</v>
      </c>
      <c r="U19" s="69">
        <v>1276937.92</v>
      </c>
      <c r="V19" s="69">
        <f t="shared" si="18"/>
        <v>913138.30659199995</v>
      </c>
      <c r="W19" s="69">
        <f t="shared" si="19"/>
        <v>8482172.7020180002</v>
      </c>
      <c r="X19" s="17">
        <f t="shared" si="3"/>
        <v>1.5680528503746381E-2</v>
      </c>
      <c r="Y19" s="67">
        <v>446500</v>
      </c>
      <c r="Z19" s="52">
        <f t="shared" si="4"/>
        <v>1.4925373134328358E-2</v>
      </c>
      <c r="AA19" s="67">
        <v>0</v>
      </c>
      <c r="AB19" s="52">
        <f t="shared" si="5"/>
        <v>0</v>
      </c>
      <c r="AC19" s="70">
        <f t="shared" si="6"/>
        <v>39975573.112017997</v>
      </c>
      <c r="AD19" s="44">
        <f t="shared" si="7"/>
        <v>1.9165091282549295E-2</v>
      </c>
      <c r="AE19" s="17">
        <f t="shared" si="8"/>
        <v>0.11977174891704821</v>
      </c>
      <c r="AF19" s="70">
        <f t="shared" si="9"/>
        <v>39975573.112017997</v>
      </c>
      <c r="AG19" s="44">
        <f t="shared" si="10"/>
        <v>1.0355675053142723E-2</v>
      </c>
      <c r="AH19" s="48">
        <f t="shared" si="11"/>
        <v>0.11962064022563042</v>
      </c>
    </row>
    <row r="20" spans="1:34" x14ac:dyDescent="0.2">
      <c r="A20" s="6" t="s">
        <v>37</v>
      </c>
      <c r="B20" s="67">
        <v>1494128760.4578247</v>
      </c>
      <c r="C20" s="68">
        <v>712287500.254071</v>
      </c>
      <c r="D20" s="67">
        <v>43417223.100000001</v>
      </c>
      <c r="E20" s="69">
        <v>5832417.7299999995</v>
      </c>
      <c r="F20" s="69">
        <f t="shared" si="0"/>
        <v>416447.20226661529</v>
      </c>
      <c r="G20" s="69">
        <f t="shared" si="12"/>
        <v>49666088.032266617</v>
      </c>
      <c r="H20" s="17">
        <f t="shared" si="1"/>
        <v>2.8250489526831816E-3</v>
      </c>
      <c r="I20" s="70">
        <v>3380605.7600000002</v>
      </c>
      <c r="J20" s="69">
        <v>668812.23</v>
      </c>
      <c r="K20" s="69">
        <f t="shared" si="13"/>
        <v>4049417.99</v>
      </c>
      <c r="L20" s="69">
        <v>0</v>
      </c>
      <c r="M20" s="69">
        <v>0</v>
      </c>
      <c r="N20" s="69">
        <v>698154.01</v>
      </c>
      <c r="O20" s="69">
        <f t="shared" si="14"/>
        <v>4078759.7700000005</v>
      </c>
      <c r="P20" s="69">
        <f t="shared" si="15"/>
        <v>668812.23</v>
      </c>
      <c r="Q20" s="69">
        <f t="shared" si="16"/>
        <v>4747572</v>
      </c>
      <c r="R20" s="17">
        <f t="shared" si="2"/>
        <v>3.1337080762539288E-3</v>
      </c>
      <c r="S20" s="70">
        <v>1284522.7200000002</v>
      </c>
      <c r="T20" s="69">
        <f t="shared" si="17"/>
        <v>1246886.2043040001</v>
      </c>
      <c r="U20" s="69">
        <v>416665.8</v>
      </c>
      <c r="V20" s="69">
        <f t="shared" si="18"/>
        <v>297957.71357999998</v>
      </c>
      <c r="W20" s="69">
        <f t="shared" si="19"/>
        <v>1544843.9178840001</v>
      </c>
      <c r="X20" s="17">
        <f t="shared" si="3"/>
        <v>2.8558684124005344E-3</v>
      </c>
      <c r="Y20" s="67">
        <v>446500</v>
      </c>
      <c r="Z20" s="52">
        <f t="shared" si="4"/>
        <v>1.4925373134328358E-2</v>
      </c>
      <c r="AA20" s="67">
        <v>6957016.0600000005</v>
      </c>
      <c r="AB20" s="52">
        <f t="shared" si="5"/>
        <v>3.9207620291530155E-3</v>
      </c>
      <c r="AC20" s="70">
        <f t="shared" si="6"/>
        <v>6738915.9178839996</v>
      </c>
      <c r="AD20" s="44">
        <f t="shared" si="7"/>
        <v>3.2307714100750172E-3</v>
      </c>
      <c r="AE20" s="17">
        <f t="shared" si="8"/>
        <v>0.15521296473435675</v>
      </c>
      <c r="AF20" s="70">
        <f t="shared" si="9"/>
        <v>13695931.977884</v>
      </c>
      <c r="AG20" s="44">
        <f t="shared" si="10"/>
        <v>3.5479321513535466E-3</v>
      </c>
      <c r="AH20" s="48">
        <f t="shared" si="11"/>
        <v>0.27576023239410663</v>
      </c>
    </row>
    <row r="21" spans="1:34" x14ac:dyDescent="0.2">
      <c r="A21" s="6" t="s">
        <v>90</v>
      </c>
      <c r="B21" s="67">
        <v>1660783075.1016388</v>
      </c>
      <c r="C21" s="68">
        <v>187053516.14341736</v>
      </c>
      <c r="D21" s="67">
        <v>11573605.76</v>
      </c>
      <c r="E21" s="69">
        <v>1547512.3</v>
      </c>
      <c r="F21" s="69">
        <f t="shared" si="0"/>
        <v>110495.71509484029</v>
      </c>
      <c r="G21" s="69">
        <f t="shared" si="12"/>
        <v>13231613.775094841</v>
      </c>
      <c r="H21" s="17">
        <f t="shared" si="1"/>
        <v>7.5262534495077133E-4</v>
      </c>
      <c r="I21" s="70">
        <v>896291.72999999986</v>
      </c>
      <c r="J21" s="69">
        <v>202378.59</v>
      </c>
      <c r="K21" s="69">
        <f t="shared" si="13"/>
        <v>1098670.3199999998</v>
      </c>
      <c r="L21" s="69">
        <v>829879.16999999993</v>
      </c>
      <c r="M21" s="69">
        <v>0</v>
      </c>
      <c r="N21" s="69">
        <v>375602.82999999996</v>
      </c>
      <c r="O21" s="69">
        <f t="shared" si="14"/>
        <v>2101773.73</v>
      </c>
      <c r="P21" s="69">
        <f t="shared" si="15"/>
        <v>202378.59</v>
      </c>
      <c r="Q21" s="69">
        <f t="shared" si="16"/>
        <v>2304152.3199999998</v>
      </c>
      <c r="R21" s="17">
        <f t="shared" si="2"/>
        <v>1.520891254330261E-3</v>
      </c>
      <c r="S21" s="70">
        <v>572502.89999999991</v>
      </c>
      <c r="T21" s="69">
        <f t="shared" si="17"/>
        <v>555728.56502999994</v>
      </c>
      <c r="U21" s="69">
        <v>232826.19</v>
      </c>
      <c r="V21" s="69">
        <f t="shared" si="18"/>
        <v>166494.00846899999</v>
      </c>
      <c r="W21" s="69">
        <f t="shared" si="19"/>
        <v>722222.57349899993</v>
      </c>
      <c r="X21" s="17">
        <f t="shared" si="3"/>
        <v>1.3351333493959437E-3</v>
      </c>
      <c r="Y21" s="67">
        <v>446500</v>
      </c>
      <c r="Z21" s="52">
        <f t="shared" si="4"/>
        <v>1.4925373134328358E-2</v>
      </c>
      <c r="AA21" s="67">
        <v>2069941.2900000003</v>
      </c>
      <c r="AB21" s="52">
        <f t="shared" si="5"/>
        <v>1.1665557679347964E-3</v>
      </c>
      <c r="AC21" s="70">
        <f t="shared" si="6"/>
        <v>3472874.893499</v>
      </c>
      <c r="AD21" s="44">
        <f t="shared" si="7"/>
        <v>1.6649658570316393E-3</v>
      </c>
      <c r="AE21" s="17">
        <f t="shared" si="8"/>
        <v>0.30006853227208941</v>
      </c>
      <c r="AF21" s="70">
        <f t="shared" si="9"/>
        <v>5542816.183499</v>
      </c>
      <c r="AG21" s="44">
        <f t="shared" si="10"/>
        <v>1.4358669259043118E-3</v>
      </c>
      <c r="AH21" s="48">
        <f t="shared" si="11"/>
        <v>0.41890704170431176</v>
      </c>
    </row>
    <row r="22" spans="1:34" x14ac:dyDescent="0.2">
      <c r="A22" s="6" t="s">
        <v>59</v>
      </c>
      <c r="B22" s="67">
        <v>191671028.49591446</v>
      </c>
      <c r="C22" s="68">
        <v>64331088.044223785</v>
      </c>
      <c r="D22" s="67">
        <v>4015802.1799999997</v>
      </c>
      <c r="E22" s="69">
        <v>601139.04</v>
      </c>
      <c r="F22" s="69">
        <f t="shared" si="0"/>
        <v>42922.623682038458</v>
      </c>
      <c r="G22" s="69">
        <f t="shared" si="12"/>
        <v>4659863.8436820386</v>
      </c>
      <c r="H22" s="17">
        <f t="shared" si="1"/>
        <v>2.6505698340259206E-4</v>
      </c>
      <c r="I22" s="70">
        <v>321708.84000000003</v>
      </c>
      <c r="J22" s="69">
        <v>47628.32</v>
      </c>
      <c r="K22" s="69">
        <f t="shared" si="13"/>
        <v>369337.16000000003</v>
      </c>
      <c r="L22" s="69">
        <v>502292.16000000009</v>
      </c>
      <c r="M22" s="69">
        <v>15672.769999999997</v>
      </c>
      <c r="N22" s="69">
        <v>766826.06</v>
      </c>
      <c r="O22" s="69">
        <f t="shared" si="14"/>
        <v>1606499.83</v>
      </c>
      <c r="P22" s="69">
        <f t="shared" si="15"/>
        <v>47628.32</v>
      </c>
      <c r="Q22" s="69">
        <f t="shared" si="16"/>
        <v>1654128.1500000001</v>
      </c>
      <c r="R22" s="17">
        <f t="shared" si="2"/>
        <v>1.0918327816437476E-3</v>
      </c>
      <c r="S22" s="70">
        <v>260276.09999999998</v>
      </c>
      <c r="T22" s="69">
        <f t="shared" si="17"/>
        <v>252650.01026999997</v>
      </c>
      <c r="U22" s="69">
        <v>113687.42000000003</v>
      </c>
      <c r="V22" s="69">
        <f t="shared" si="18"/>
        <v>81297.87404200001</v>
      </c>
      <c r="W22" s="69">
        <f t="shared" si="19"/>
        <v>333947.88431200001</v>
      </c>
      <c r="X22" s="17">
        <f t="shared" si="3"/>
        <v>6.1735117907635859E-4</v>
      </c>
      <c r="Y22" s="67">
        <v>446500</v>
      </c>
      <c r="Z22" s="52">
        <f t="shared" si="4"/>
        <v>1.4925373134328358E-2</v>
      </c>
      <c r="AA22" s="67">
        <v>818605.58</v>
      </c>
      <c r="AB22" s="52">
        <f t="shared" si="5"/>
        <v>4.6134113350268459E-4</v>
      </c>
      <c r="AC22" s="70">
        <f t="shared" si="6"/>
        <v>2434576.034312</v>
      </c>
      <c r="AD22" s="44">
        <f t="shared" si="7"/>
        <v>1.1671845654632812E-3</v>
      </c>
      <c r="AE22" s="17">
        <f t="shared" si="8"/>
        <v>0.60624899464345627</v>
      </c>
      <c r="AF22" s="70">
        <f t="shared" si="9"/>
        <v>3253181.6143120001</v>
      </c>
      <c r="AG22" s="44">
        <f t="shared" si="10"/>
        <v>8.4273692818040771E-4</v>
      </c>
      <c r="AH22" s="48">
        <f t="shared" si="11"/>
        <v>0.69812804052692357</v>
      </c>
    </row>
    <row r="23" spans="1:34" x14ac:dyDescent="0.2">
      <c r="A23" s="6" t="s">
        <v>13</v>
      </c>
      <c r="B23" s="67">
        <v>39715195527.676102</v>
      </c>
      <c r="C23" s="68">
        <v>13679142958.226391</v>
      </c>
      <c r="D23" s="67">
        <v>821800423.15999997</v>
      </c>
      <c r="E23" s="69">
        <v>117288928.91999999</v>
      </c>
      <c r="F23" s="69">
        <f t="shared" si="0"/>
        <v>8374682.4330399772</v>
      </c>
      <c r="G23" s="69">
        <f t="shared" si="12"/>
        <v>947464034.51303995</v>
      </c>
      <c r="H23" s="17">
        <f t="shared" si="1"/>
        <v>5.3892552936062023E-2</v>
      </c>
      <c r="I23" s="70">
        <v>73016618.420000002</v>
      </c>
      <c r="J23" s="69">
        <v>3742760.0899999994</v>
      </c>
      <c r="K23" s="69">
        <f t="shared" si="13"/>
        <v>76759378.510000005</v>
      </c>
      <c r="L23" s="69">
        <v>0</v>
      </c>
      <c r="M23" s="69">
        <v>0</v>
      </c>
      <c r="N23" s="69">
        <v>0</v>
      </c>
      <c r="O23" s="69">
        <f t="shared" si="14"/>
        <v>73016618.420000002</v>
      </c>
      <c r="P23" s="69">
        <f t="shared" si="15"/>
        <v>3742760.0899999994</v>
      </c>
      <c r="Q23" s="69">
        <f t="shared" si="16"/>
        <v>76759378.510000005</v>
      </c>
      <c r="R23" s="17">
        <f t="shared" si="2"/>
        <v>5.0666210931612887E-2</v>
      </c>
      <c r="S23" s="70">
        <v>17838281.16</v>
      </c>
      <c r="T23" s="69">
        <f t="shared" si="17"/>
        <v>17315619.522011999</v>
      </c>
      <c r="U23" s="69">
        <v>22718091.620000001</v>
      </c>
      <c r="V23" s="69">
        <f t="shared" si="18"/>
        <v>16245707.317461999</v>
      </c>
      <c r="W23" s="69">
        <f t="shared" si="19"/>
        <v>33561326.839474</v>
      </c>
      <c r="X23" s="17">
        <f t="shared" si="3"/>
        <v>6.2042988349520128E-2</v>
      </c>
      <c r="Y23" s="67">
        <v>446500</v>
      </c>
      <c r="Z23" s="52">
        <f t="shared" si="4"/>
        <v>1.4925373134328358E-2</v>
      </c>
      <c r="AA23" s="67">
        <v>135048384.47999999</v>
      </c>
      <c r="AB23" s="52">
        <f t="shared" si="5"/>
        <v>7.6109149871308665E-2</v>
      </c>
      <c r="AC23" s="70">
        <f t="shared" si="6"/>
        <v>110767205.34947401</v>
      </c>
      <c r="AD23" s="44">
        <f t="shared" si="7"/>
        <v>5.310401918909196E-2</v>
      </c>
      <c r="AE23" s="17">
        <f t="shared" si="8"/>
        <v>0.13478601644368862</v>
      </c>
      <c r="AF23" s="70">
        <f t="shared" si="9"/>
        <v>245815589.829474</v>
      </c>
      <c r="AG23" s="44">
        <f t="shared" si="10"/>
        <v>6.3678545999515876E-2</v>
      </c>
      <c r="AH23" s="48">
        <f t="shared" si="11"/>
        <v>0.25944582683374756</v>
      </c>
    </row>
    <row r="24" spans="1:34" x14ac:dyDescent="0.2">
      <c r="A24" s="6" t="s">
        <v>18</v>
      </c>
      <c r="B24" s="67">
        <v>8244084145.6604614</v>
      </c>
      <c r="C24" s="68">
        <v>3907326624.182312</v>
      </c>
      <c r="D24" s="67">
        <v>239017722.61000001</v>
      </c>
      <c r="E24" s="69">
        <v>49672915.810000002</v>
      </c>
      <c r="F24" s="69">
        <f t="shared" si="0"/>
        <v>3546753.2977099749</v>
      </c>
      <c r="G24" s="69">
        <f t="shared" si="12"/>
        <v>292237391.71771002</v>
      </c>
      <c r="H24" s="17">
        <f t="shared" si="1"/>
        <v>1.6622709178758407E-2</v>
      </c>
      <c r="I24" s="70">
        <v>18759270.279999997</v>
      </c>
      <c r="J24" s="69">
        <v>3665658.0100000002</v>
      </c>
      <c r="K24" s="69">
        <f t="shared" si="13"/>
        <v>22424928.289999999</v>
      </c>
      <c r="L24" s="69">
        <v>0</v>
      </c>
      <c r="M24" s="69">
        <v>0</v>
      </c>
      <c r="N24" s="69">
        <v>0</v>
      </c>
      <c r="O24" s="69">
        <f t="shared" si="14"/>
        <v>18759270.279999997</v>
      </c>
      <c r="P24" s="69">
        <f t="shared" si="15"/>
        <v>3665658.0100000002</v>
      </c>
      <c r="Q24" s="69">
        <f t="shared" si="16"/>
        <v>22424928.289999999</v>
      </c>
      <c r="R24" s="17">
        <f t="shared" si="2"/>
        <v>1.4801919568947705E-2</v>
      </c>
      <c r="S24" s="70">
        <v>6444848.7600000016</v>
      </c>
      <c r="T24" s="69">
        <f t="shared" si="17"/>
        <v>6256014.6913320012</v>
      </c>
      <c r="U24" s="69">
        <v>2320389.6800000006</v>
      </c>
      <c r="V24" s="69">
        <f t="shared" si="18"/>
        <v>1659310.6601680003</v>
      </c>
      <c r="W24" s="69">
        <f t="shared" si="19"/>
        <v>7915325.3515000017</v>
      </c>
      <c r="X24" s="17">
        <f t="shared" si="3"/>
        <v>1.463262882646724E-2</v>
      </c>
      <c r="Y24" s="67">
        <v>446500</v>
      </c>
      <c r="Z24" s="52">
        <f t="shared" si="4"/>
        <v>1.4925373134328358E-2</v>
      </c>
      <c r="AA24" s="67">
        <v>58323796.539999999</v>
      </c>
      <c r="AB24" s="52">
        <f t="shared" si="5"/>
        <v>3.2869512575205699E-2</v>
      </c>
      <c r="AC24" s="70">
        <f t="shared" si="6"/>
        <v>30786753.6415</v>
      </c>
      <c r="AD24" s="44">
        <f t="shared" si="7"/>
        <v>1.47597869874021E-2</v>
      </c>
      <c r="AE24" s="17">
        <f t="shared" si="8"/>
        <v>0.12880531746900656</v>
      </c>
      <c r="AF24" s="70">
        <f t="shared" si="9"/>
        <v>89110550.181500003</v>
      </c>
      <c r="AG24" s="44">
        <f t="shared" si="10"/>
        <v>2.3084094351832011E-2</v>
      </c>
      <c r="AH24" s="48">
        <f t="shared" si="11"/>
        <v>0.30492521733008532</v>
      </c>
    </row>
    <row r="25" spans="1:34" x14ac:dyDescent="0.2">
      <c r="A25" s="6" t="s">
        <v>42</v>
      </c>
      <c r="B25" s="67">
        <v>1403215875.9120216</v>
      </c>
      <c r="C25" s="68">
        <v>662707513.12067032</v>
      </c>
      <c r="D25" s="67">
        <v>40655013.789999999</v>
      </c>
      <c r="E25" s="69">
        <v>6108474.9800000004</v>
      </c>
      <c r="F25" s="69">
        <f t="shared" si="0"/>
        <v>436158.28517423751</v>
      </c>
      <c r="G25" s="69">
        <f t="shared" si="12"/>
        <v>47199647.055174232</v>
      </c>
      <c r="H25" s="17">
        <f t="shared" si="1"/>
        <v>2.6847557108505868E-3</v>
      </c>
      <c r="I25" s="70">
        <v>1775417.88</v>
      </c>
      <c r="J25" s="69">
        <v>2088264.8199999998</v>
      </c>
      <c r="K25" s="69">
        <f t="shared" si="13"/>
        <v>3863682.6999999997</v>
      </c>
      <c r="L25" s="69">
        <v>0</v>
      </c>
      <c r="M25" s="69">
        <v>0</v>
      </c>
      <c r="N25" s="69">
        <v>0</v>
      </c>
      <c r="O25" s="69">
        <f t="shared" si="14"/>
        <v>1775417.88</v>
      </c>
      <c r="P25" s="69">
        <f t="shared" si="15"/>
        <v>2088264.8199999998</v>
      </c>
      <c r="Q25" s="69">
        <f t="shared" si="16"/>
        <v>3863682.6999999997</v>
      </c>
      <c r="R25" s="17">
        <f t="shared" si="2"/>
        <v>2.5502833197837936E-3</v>
      </c>
      <c r="S25" s="70">
        <v>1005503.3999999998</v>
      </c>
      <c r="T25" s="69">
        <f t="shared" si="17"/>
        <v>976042.15037999977</v>
      </c>
      <c r="U25" s="69">
        <v>1309446.8000000003</v>
      </c>
      <c r="V25" s="69">
        <f t="shared" si="18"/>
        <v>936385.40668000013</v>
      </c>
      <c r="W25" s="69">
        <f t="shared" si="19"/>
        <v>1912427.55706</v>
      </c>
      <c r="X25" s="17">
        <f t="shared" si="3"/>
        <v>3.5354001708424246E-3</v>
      </c>
      <c r="Y25" s="67">
        <v>446500</v>
      </c>
      <c r="Z25" s="52">
        <f t="shared" si="4"/>
        <v>1.4925373134328358E-2</v>
      </c>
      <c r="AA25" s="67">
        <v>7853313.3999999994</v>
      </c>
      <c r="AB25" s="52">
        <f t="shared" si="5"/>
        <v>4.4258878686214455E-3</v>
      </c>
      <c r="AC25" s="70">
        <f t="shared" si="6"/>
        <v>6222610.2570599997</v>
      </c>
      <c r="AD25" s="44">
        <f t="shared" si="7"/>
        <v>2.9832441240580944E-3</v>
      </c>
      <c r="AE25" s="17">
        <f t="shared" si="8"/>
        <v>0.15305886474918842</v>
      </c>
      <c r="AF25" s="70">
        <f t="shared" si="9"/>
        <v>14075923.657059999</v>
      </c>
      <c r="AG25" s="44">
        <f t="shared" si="10"/>
        <v>3.6463690228254828E-3</v>
      </c>
      <c r="AH25" s="48">
        <f t="shared" si="11"/>
        <v>0.2982209515381733</v>
      </c>
    </row>
    <row r="26" spans="1:34" x14ac:dyDescent="0.2">
      <c r="A26" s="6" t="s">
        <v>61</v>
      </c>
      <c r="B26" s="67">
        <v>236012891.87589645</v>
      </c>
      <c r="C26" s="68">
        <v>133173231.21117401</v>
      </c>
      <c r="D26" s="67">
        <v>8183093.3700000001</v>
      </c>
      <c r="E26" s="69">
        <v>1238603.4099999999</v>
      </c>
      <c r="F26" s="69">
        <f t="shared" si="0"/>
        <v>88438.954253777265</v>
      </c>
      <c r="G26" s="69">
        <f t="shared" si="12"/>
        <v>9510135.7342537772</v>
      </c>
      <c r="H26" s="17">
        <f t="shared" si="1"/>
        <v>5.4094453701435238E-4</v>
      </c>
      <c r="I26" s="70">
        <v>537972.84000000008</v>
      </c>
      <c r="J26" s="69">
        <v>219057.75</v>
      </c>
      <c r="K26" s="69">
        <f t="shared" si="13"/>
        <v>757030.59000000008</v>
      </c>
      <c r="L26" s="69">
        <v>0</v>
      </c>
      <c r="M26" s="69">
        <v>20396.34</v>
      </c>
      <c r="N26" s="69">
        <v>188686.14999999997</v>
      </c>
      <c r="O26" s="69">
        <f t="shared" si="14"/>
        <v>747055.33000000007</v>
      </c>
      <c r="P26" s="69">
        <f t="shared" si="15"/>
        <v>219057.75</v>
      </c>
      <c r="Q26" s="69">
        <f t="shared" si="16"/>
        <v>966113.08000000007</v>
      </c>
      <c r="R26" s="17">
        <f t="shared" si="2"/>
        <v>6.3769782983187152E-4</v>
      </c>
      <c r="S26" s="70">
        <v>195226.5</v>
      </c>
      <c r="T26" s="69">
        <f t="shared" si="17"/>
        <v>189506.36355000001</v>
      </c>
      <c r="U26" s="69">
        <v>134286.87999999998</v>
      </c>
      <c r="V26" s="69">
        <f t="shared" si="18"/>
        <v>96028.547887999972</v>
      </c>
      <c r="W26" s="69">
        <f t="shared" si="19"/>
        <v>285534.91143799998</v>
      </c>
      <c r="X26" s="17">
        <f t="shared" si="3"/>
        <v>5.2785276543037727E-4</v>
      </c>
      <c r="Y26" s="67">
        <v>446500</v>
      </c>
      <c r="Z26" s="52">
        <f t="shared" si="4"/>
        <v>1.4925373134328358E-2</v>
      </c>
      <c r="AA26" s="67">
        <v>1411069.9600000002</v>
      </c>
      <c r="AB26" s="52">
        <f t="shared" si="5"/>
        <v>7.9523598507352951E-4</v>
      </c>
      <c r="AC26" s="70">
        <f t="shared" si="6"/>
        <v>1698147.991438</v>
      </c>
      <c r="AD26" s="44">
        <f t="shared" si="7"/>
        <v>8.1412619591444567E-4</v>
      </c>
      <c r="AE26" s="17">
        <f t="shared" si="8"/>
        <v>0.20751907801315972</v>
      </c>
      <c r="AF26" s="70">
        <f t="shared" si="9"/>
        <v>3109217.9514380004</v>
      </c>
      <c r="AG26" s="44">
        <f t="shared" si="10"/>
        <v>8.0544313109072614E-4</v>
      </c>
      <c r="AH26" s="48">
        <f t="shared" si="11"/>
        <v>0.32693728442162645</v>
      </c>
    </row>
    <row r="27" spans="1:34" x14ac:dyDescent="0.2">
      <c r="A27" s="6" t="s">
        <v>39</v>
      </c>
      <c r="B27" s="67">
        <v>1069278991.1801529</v>
      </c>
      <c r="C27" s="68">
        <v>278538153.87629128</v>
      </c>
      <c r="D27" s="67">
        <v>17214192.099999998</v>
      </c>
      <c r="E27" s="69">
        <v>2713321.1</v>
      </c>
      <c r="F27" s="69">
        <f t="shared" si="0"/>
        <v>193736.97722881986</v>
      </c>
      <c r="G27" s="69">
        <f t="shared" si="12"/>
        <v>20121250.17722882</v>
      </c>
      <c r="H27" s="17">
        <f t="shared" si="1"/>
        <v>1.1445136710370057E-3</v>
      </c>
      <c r="I27" s="70">
        <v>1210557.1199999999</v>
      </c>
      <c r="J27" s="69">
        <v>449041.27</v>
      </c>
      <c r="K27" s="69">
        <f t="shared" si="13"/>
        <v>1659598.39</v>
      </c>
      <c r="L27" s="69">
        <v>1510169.98</v>
      </c>
      <c r="M27" s="69">
        <v>0</v>
      </c>
      <c r="N27" s="69">
        <v>748597.73</v>
      </c>
      <c r="O27" s="69">
        <f t="shared" si="14"/>
        <v>3469324.8299999996</v>
      </c>
      <c r="P27" s="69">
        <f t="shared" si="15"/>
        <v>449041.27</v>
      </c>
      <c r="Q27" s="69">
        <f t="shared" si="16"/>
        <v>3918366.0999999996</v>
      </c>
      <c r="R27" s="17">
        <f t="shared" si="2"/>
        <v>2.5863779408273552E-3</v>
      </c>
      <c r="S27" s="70">
        <v>762414.23999999987</v>
      </c>
      <c r="T27" s="69">
        <f t="shared" si="17"/>
        <v>740075.50276799989</v>
      </c>
      <c r="U27" s="69">
        <v>697721.82000000007</v>
      </c>
      <c r="V27" s="69">
        <f t="shared" si="18"/>
        <v>498940.87348200002</v>
      </c>
      <c r="W27" s="69">
        <f t="shared" si="19"/>
        <v>1239016.37625</v>
      </c>
      <c r="X27" s="17">
        <f t="shared" si="3"/>
        <v>2.2905017720016995E-3</v>
      </c>
      <c r="Y27" s="67">
        <v>446500</v>
      </c>
      <c r="Z27" s="52">
        <f t="shared" si="4"/>
        <v>1.4925373134328358E-2</v>
      </c>
      <c r="AA27" s="67">
        <v>3407098.58</v>
      </c>
      <c r="AB27" s="52">
        <f t="shared" si="5"/>
        <v>1.9201368268862611E-3</v>
      </c>
      <c r="AC27" s="70">
        <f t="shared" si="6"/>
        <v>5603882.4762499994</v>
      </c>
      <c r="AD27" s="44">
        <f t="shared" si="7"/>
        <v>2.6866136200989679E-3</v>
      </c>
      <c r="AE27" s="17">
        <f t="shared" si="8"/>
        <v>0.3255385116940806</v>
      </c>
      <c r="AF27" s="70">
        <f t="shared" si="9"/>
        <v>9010981.0562499985</v>
      </c>
      <c r="AG27" s="44">
        <f t="shared" si="10"/>
        <v>2.3342952824482763E-3</v>
      </c>
      <c r="AH27" s="48">
        <f t="shared" si="11"/>
        <v>0.44783405488629668</v>
      </c>
    </row>
    <row r="28" spans="1:34" x14ac:dyDescent="0.2">
      <c r="A28" s="6" t="s">
        <v>60</v>
      </c>
      <c r="B28" s="67">
        <v>132753019.36424255</v>
      </c>
      <c r="C28" s="68">
        <v>46773359.149508968</v>
      </c>
      <c r="D28" s="67">
        <v>2976668.44</v>
      </c>
      <c r="E28" s="69">
        <v>440863.67000000004</v>
      </c>
      <c r="F28" s="69">
        <f t="shared" si="0"/>
        <v>31478.616664943915</v>
      </c>
      <c r="G28" s="69">
        <f t="shared" si="12"/>
        <v>3449010.7266649436</v>
      </c>
      <c r="H28" s="17">
        <f t="shared" si="1"/>
        <v>1.9618263743316581E-4</v>
      </c>
      <c r="I28" s="70">
        <v>313634.61000000004</v>
      </c>
      <c r="J28" s="69">
        <v>50829.64</v>
      </c>
      <c r="K28" s="69">
        <f t="shared" si="13"/>
        <v>364464.25000000006</v>
      </c>
      <c r="L28" s="69">
        <v>691206</v>
      </c>
      <c r="M28" s="69">
        <v>0</v>
      </c>
      <c r="N28" s="69">
        <v>722463.91</v>
      </c>
      <c r="O28" s="69">
        <f t="shared" si="14"/>
        <v>1727304.52</v>
      </c>
      <c r="P28" s="69">
        <f t="shared" si="15"/>
        <v>50829.64</v>
      </c>
      <c r="Q28" s="69">
        <f t="shared" si="16"/>
        <v>1778134.16</v>
      </c>
      <c r="R28" s="17">
        <f t="shared" si="2"/>
        <v>1.1736848599357725E-3</v>
      </c>
      <c r="S28" s="70">
        <v>281136.59999999998</v>
      </c>
      <c r="T28" s="69">
        <f t="shared" si="17"/>
        <v>272899.29761999997</v>
      </c>
      <c r="U28" s="69">
        <v>55976.19000000001</v>
      </c>
      <c r="V28" s="69">
        <f t="shared" si="18"/>
        <v>40028.573469000003</v>
      </c>
      <c r="W28" s="69">
        <f t="shared" si="19"/>
        <v>312927.87108899996</v>
      </c>
      <c r="X28" s="17">
        <f t="shared" si="3"/>
        <v>5.7849263091051405E-4</v>
      </c>
      <c r="Y28" s="67">
        <v>446500</v>
      </c>
      <c r="Z28" s="52">
        <f t="shared" si="4"/>
        <v>1.4925373134328358E-2</v>
      </c>
      <c r="AA28" s="67">
        <v>682489.44</v>
      </c>
      <c r="AB28" s="52">
        <f t="shared" si="5"/>
        <v>3.84630229191954E-4</v>
      </c>
      <c r="AC28" s="70">
        <f t="shared" si="6"/>
        <v>2537562.0310889999</v>
      </c>
      <c r="AD28" s="44">
        <f t="shared" si="7"/>
        <v>1.2165581172451357E-3</v>
      </c>
      <c r="AE28" s="17">
        <f t="shared" si="8"/>
        <v>0.85248393707194337</v>
      </c>
      <c r="AF28" s="70">
        <f t="shared" si="9"/>
        <v>3220051.4710889999</v>
      </c>
      <c r="AG28" s="44">
        <f t="shared" si="10"/>
        <v>8.3415456222607628E-4</v>
      </c>
      <c r="AH28" s="48">
        <f t="shared" si="11"/>
        <v>0.93361596303374261</v>
      </c>
    </row>
    <row r="29" spans="1:34" x14ac:dyDescent="0.2">
      <c r="A29" s="6" t="s">
        <v>62</v>
      </c>
      <c r="B29" s="67">
        <v>117776748.54219055</v>
      </c>
      <c r="C29" s="68">
        <v>24926826.169509888</v>
      </c>
      <c r="D29" s="67">
        <v>1636102.43</v>
      </c>
      <c r="E29" s="69">
        <v>222094.68999999997</v>
      </c>
      <c r="F29" s="69">
        <f t="shared" si="0"/>
        <v>15858.039765058327</v>
      </c>
      <c r="G29" s="69">
        <f t="shared" si="12"/>
        <v>1874055.1597650582</v>
      </c>
      <c r="H29" s="17">
        <f t="shared" si="1"/>
        <v>1.0659783719879928E-4</v>
      </c>
      <c r="I29" s="70">
        <v>138210.83000000002</v>
      </c>
      <c r="J29" s="69">
        <v>23263.819999999996</v>
      </c>
      <c r="K29" s="69">
        <f t="shared" si="13"/>
        <v>161474.65000000002</v>
      </c>
      <c r="L29" s="69">
        <v>464402.86</v>
      </c>
      <c r="M29" s="69">
        <v>0</v>
      </c>
      <c r="N29" s="69">
        <v>497451.75000000006</v>
      </c>
      <c r="O29" s="69">
        <f t="shared" si="14"/>
        <v>1100065.44</v>
      </c>
      <c r="P29" s="69">
        <f t="shared" si="15"/>
        <v>23263.819999999996</v>
      </c>
      <c r="Q29" s="69">
        <f t="shared" si="16"/>
        <v>1123329.26</v>
      </c>
      <c r="R29" s="17">
        <f t="shared" si="2"/>
        <v>7.4147079272401755E-4</v>
      </c>
      <c r="S29" s="70">
        <v>174925.32000000004</v>
      </c>
      <c r="T29" s="69">
        <f t="shared" si="17"/>
        <v>169800.00812400004</v>
      </c>
      <c r="U29" s="69">
        <v>46516.86</v>
      </c>
      <c r="V29" s="69">
        <f t="shared" si="18"/>
        <v>33264.206586</v>
      </c>
      <c r="W29" s="69">
        <f t="shared" si="19"/>
        <v>203064.21471000003</v>
      </c>
      <c r="X29" s="17">
        <f t="shared" si="3"/>
        <v>3.7539370143848706E-4</v>
      </c>
      <c r="Y29" s="67">
        <v>446500</v>
      </c>
      <c r="Z29" s="52">
        <f t="shared" si="4"/>
        <v>1.4925373134328358E-2</v>
      </c>
      <c r="AA29" s="67">
        <v>386006.01</v>
      </c>
      <c r="AB29" s="52">
        <f t="shared" si="5"/>
        <v>2.1754121220655327E-4</v>
      </c>
      <c r="AC29" s="70">
        <f t="shared" si="6"/>
        <v>1772893.47471</v>
      </c>
      <c r="AD29" s="44">
        <f t="shared" si="7"/>
        <v>8.4996067928387814E-4</v>
      </c>
      <c r="AE29" s="17">
        <f t="shared" si="8"/>
        <v>1.0836078733224546</v>
      </c>
      <c r="AF29" s="70">
        <f t="shared" si="9"/>
        <v>2158899.48471</v>
      </c>
      <c r="AG29" s="44">
        <f t="shared" si="10"/>
        <v>5.5926306480726356E-4</v>
      </c>
      <c r="AH29" s="48">
        <f t="shared" si="11"/>
        <v>1.1519935651097117</v>
      </c>
    </row>
    <row r="30" spans="1:34" x14ac:dyDescent="0.2">
      <c r="A30" s="6" t="s">
        <v>54</v>
      </c>
      <c r="B30" s="67">
        <v>219118052.87315369</v>
      </c>
      <c r="C30" s="68">
        <v>97085901.065917969</v>
      </c>
      <c r="D30" s="67">
        <v>5884689.7299999995</v>
      </c>
      <c r="E30" s="69">
        <v>857513.92999999993</v>
      </c>
      <c r="F30" s="69">
        <f t="shared" si="0"/>
        <v>61228.343644917593</v>
      </c>
      <c r="G30" s="69">
        <f t="shared" si="12"/>
        <v>6803432.0036449172</v>
      </c>
      <c r="H30" s="17">
        <f t="shared" si="1"/>
        <v>3.869849472352567E-4</v>
      </c>
      <c r="I30" s="70">
        <v>353623.60000000003</v>
      </c>
      <c r="J30" s="69">
        <v>168853.77</v>
      </c>
      <c r="K30" s="69">
        <f t="shared" si="13"/>
        <v>522477.37</v>
      </c>
      <c r="L30" s="69">
        <v>500827.37</v>
      </c>
      <c r="M30" s="69">
        <v>40130.649999999994</v>
      </c>
      <c r="N30" s="69">
        <v>249697.72999999995</v>
      </c>
      <c r="O30" s="69">
        <f t="shared" si="14"/>
        <v>1144279.3499999999</v>
      </c>
      <c r="P30" s="69">
        <f t="shared" si="15"/>
        <v>168853.77</v>
      </c>
      <c r="Q30" s="69">
        <f t="shared" si="16"/>
        <v>1313133.1199999999</v>
      </c>
      <c r="R30" s="17">
        <f t="shared" si="2"/>
        <v>8.6675375609690985E-4</v>
      </c>
      <c r="S30" s="70">
        <v>212826.90000000002</v>
      </c>
      <c r="T30" s="69">
        <f t="shared" si="17"/>
        <v>206591.07183000003</v>
      </c>
      <c r="U30" s="69">
        <v>152259.85999999999</v>
      </c>
      <c r="V30" s="69">
        <f t="shared" si="18"/>
        <v>108881.02588599999</v>
      </c>
      <c r="W30" s="69">
        <f t="shared" si="19"/>
        <v>315472.09771600005</v>
      </c>
      <c r="X30" s="17">
        <f t="shared" si="3"/>
        <v>5.8319600344797413E-4</v>
      </c>
      <c r="Y30" s="67">
        <v>446500</v>
      </c>
      <c r="Z30" s="52">
        <f t="shared" si="4"/>
        <v>1.4925373134328358E-2</v>
      </c>
      <c r="AA30" s="67">
        <v>1064236.97</v>
      </c>
      <c r="AB30" s="52">
        <f t="shared" si="5"/>
        <v>5.9977149197451422E-4</v>
      </c>
      <c r="AC30" s="70">
        <f t="shared" si="6"/>
        <v>2075105.217716</v>
      </c>
      <c r="AD30" s="44">
        <f t="shared" si="7"/>
        <v>9.9484704839579658E-4</v>
      </c>
      <c r="AE30" s="17">
        <f t="shared" si="8"/>
        <v>0.35262780417073919</v>
      </c>
      <c r="AF30" s="70">
        <f t="shared" si="9"/>
        <v>3139342.1877159998</v>
      </c>
      <c r="AG30" s="44">
        <f t="shared" si="10"/>
        <v>8.1324681663751998E-4</v>
      </c>
      <c r="AH30" s="48">
        <f t="shared" si="11"/>
        <v>0.46143507953546198</v>
      </c>
    </row>
    <row r="31" spans="1:34" x14ac:dyDescent="0.2">
      <c r="A31" s="6" t="s">
        <v>56</v>
      </c>
      <c r="B31" s="67">
        <v>141747326.60350037</v>
      </c>
      <c r="C31" s="68">
        <v>57569240.453666687</v>
      </c>
      <c r="D31" s="67">
        <v>3855396.93</v>
      </c>
      <c r="E31" s="69">
        <v>433807.35</v>
      </c>
      <c r="F31" s="69">
        <f t="shared" si="0"/>
        <v>30974.780201519341</v>
      </c>
      <c r="G31" s="69">
        <f t="shared" si="12"/>
        <v>4320179.0602015192</v>
      </c>
      <c r="H31" s="17">
        <f t="shared" si="1"/>
        <v>2.4573542658517947E-4</v>
      </c>
      <c r="I31" s="70">
        <v>266122.49</v>
      </c>
      <c r="J31" s="69">
        <v>81746.290000000023</v>
      </c>
      <c r="K31" s="69">
        <f t="shared" si="13"/>
        <v>347868.78</v>
      </c>
      <c r="L31" s="69">
        <v>393493.94</v>
      </c>
      <c r="M31" s="69">
        <v>37011.360000000001</v>
      </c>
      <c r="N31" s="69">
        <v>531523.71000000008</v>
      </c>
      <c r="O31" s="69">
        <f t="shared" si="14"/>
        <v>1228151.5</v>
      </c>
      <c r="P31" s="69">
        <f t="shared" si="15"/>
        <v>81746.290000000023</v>
      </c>
      <c r="Q31" s="69">
        <f t="shared" si="16"/>
        <v>1309897.79</v>
      </c>
      <c r="R31" s="17">
        <f t="shared" si="2"/>
        <v>8.6461822666200172E-4</v>
      </c>
      <c r="S31" s="70">
        <v>198577.26000000004</v>
      </c>
      <c r="T31" s="69">
        <f t="shared" si="17"/>
        <v>192758.94628200005</v>
      </c>
      <c r="U31" s="69">
        <v>136662.56</v>
      </c>
      <c r="V31" s="69">
        <f t="shared" si="18"/>
        <v>97727.396655999997</v>
      </c>
      <c r="W31" s="69">
        <f t="shared" si="19"/>
        <v>290486.34293800005</v>
      </c>
      <c r="X31" s="17">
        <f t="shared" si="3"/>
        <v>5.3700620588692765E-4</v>
      </c>
      <c r="Y31" s="67">
        <v>446500</v>
      </c>
      <c r="Z31" s="52">
        <f t="shared" si="4"/>
        <v>1.4925373134328358E-2</v>
      </c>
      <c r="AA31" s="67">
        <v>616954.69000000006</v>
      </c>
      <c r="AB31" s="52">
        <f t="shared" si="5"/>
        <v>3.4769684321526057E-4</v>
      </c>
      <c r="AC31" s="70">
        <f t="shared" si="6"/>
        <v>2046884.1329380001</v>
      </c>
      <c r="AD31" s="44">
        <f t="shared" si="7"/>
        <v>9.8131729450465525E-4</v>
      </c>
      <c r="AE31" s="17">
        <f t="shared" si="8"/>
        <v>0.53091398112878618</v>
      </c>
      <c r="AF31" s="70">
        <f t="shared" si="9"/>
        <v>2663838.8229380003</v>
      </c>
      <c r="AG31" s="44">
        <f t="shared" si="10"/>
        <v>6.9006763622855708E-4</v>
      </c>
      <c r="AH31" s="48">
        <f t="shared" si="11"/>
        <v>0.61660379947625199</v>
      </c>
    </row>
    <row r="32" spans="1:34" x14ac:dyDescent="0.2">
      <c r="A32" s="6" t="s">
        <v>48</v>
      </c>
      <c r="B32" s="67">
        <v>444354436.36798382</v>
      </c>
      <c r="C32" s="68">
        <v>145980732.61778545</v>
      </c>
      <c r="D32" s="67">
        <v>8898832.7899999991</v>
      </c>
      <c r="E32" s="69">
        <v>1282635.5</v>
      </c>
      <c r="F32" s="69">
        <f t="shared" si="0"/>
        <v>91582.940425435081</v>
      </c>
      <c r="G32" s="69">
        <f t="shared" si="12"/>
        <v>10273051.230425434</v>
      </c>
      <c r="H32" s="17">
        <f t="shared" si="1"/>
        <v>5.8433981352667378E-4</v>
      </c>
      <c r="I32" s="70">
        <v>605927.80999999994</v>
      </c>
      <c r="J32" s="69">
        <v>243308.21000000002</v>
      </c>
      <c r="K32" s="69">
        <f t="shared" si="13"/>
        <v>849236.02</v>
      </c>
      <c r="L32" s="69">
        <v>866707.21000000008</v>
      </c>
      <c r="M32" s="69">
        <v>0</v>
      </c>
      <c r="N32" s="69">
        <v>424271.62</v>
      </c>
      <c r="O32" s="69">
        <f t="shared" si="14"/>
        <v>1896906.6400000001</v>
      </c>
      <c r="P32" s="69">
        <f t="shared" si="15"/>
        <v>243308.21000000002</v>
      </c>
      <c r="Q32" s="69">
        <f t="shared" si="16"/>
        <v>2140214.85</v>
      </c>
      <c r="R32" s="17">
        <f t="shared" si="2"/>
        <v>1.4126818003736628E-3</v>
      </c>
      <c r="S32" s="70">
        <v>409211.40000000008</v>
      </c>
      <c r="T32" s="69">
        <f t="shared" si="17"/>
        <v>397221.50598000007</v>
      </c>
      <c r="U32" s="69">
        <v>284824.50000000006</v>
      </c>
      <c r="V32" s="69">
        <f t="shared" si="18"/>
        <v>203677.99995000003</v>
      </c>
      <c r="W32" s="69">
        <f t="shared" si="19"/>
        <v>600899.5059300001</v>
      </c>
      <c r="X32" s="17">
        <f t="shared" si="3"/>
        <v>1.1108500335510485E-3</v>
      </c>
      <c r="Y32" s="67">
        <v>446500</v>
      </c>
      <c r="Z32" s="52">
        <f t="shared" si="4"/>
        <v>1.4925373134328358E-2</v>
      </c>
      <c r="AA32" s="67">
        <v>1697000.14</v>
      </c>
      <c r="AB32" s="52">
        <f t="shared" si="5"/>
        <v>9.5637751228352789E-4</v>
      </c>
      <c r="AC32" s="70">
        <f t="shared" si="6"/>
        <v>3187614.3559300001</v>
      </c>
      <c r="AD32" s="44">
        <f t="shared" si="7"/>
        <v>1.5282062356873894E-3</v>
      </c>
      <c r="AE32" s="17">
        <f t="shared" si="8"/>
        <v>0.35820589409344328</v>
      </c>
      <c r="AF32" s="70">
        <f t="shared" si="9"/>
        <v>4884614.4959300002</v>
      </c>
      <c r="AG32" s="44">
        <f t="shared" si="10"/>
        <v>1.2653597320038052E-3</v>
      </c>
      <c r="AH32" s="48">
        <f t="shared" si="11"/>
        <v>0.47547845195820321</v>
      </c>
    </row>
    <row r="33" spans="1:34" x14ac:dyDescent="0.2">
      <c r="A33" s="6" t="s">
        <v>46</v>
      </c>
      <c r="B33" s="67">
        <v>1188402081.1949158</v>
      </c>
      <c r="C33" s="68">
        <v>267731373.85222626</v>
      </c>
      <c r="D33" s="67">
        <v>16434452.91</v>
      </c>
      <c r="E33" s="69">
        <v>2091784.4200000002</v>
      </c>
      <c r="F33" s="69">
        <f t="shared" si="0"/>
        <v>149357.91806769208</v>
      </c>
      <c r="G33" s="69">
        <f t="shared" si="12"/>
        <v>18675595.248067696</v>
      </c>
      <c r="H33" s="17">
        <f t="shared" si="1"/>
        <v>1.0622836000695756E-3</v>
      </c>
      <c r="I33" s="70">
        <v>1172426.6500000001</v>
      </c>
      <c r="J33" s="69">
        <v>378704.63999999996</v>
      </c>
      <c r="K33" s="69">
        <f t="shared" si="13"/>
        <v>1551131.29</v>
      </c>
      <c r="L33" s="69">
        <v>891785.6100000001</v>
      </c>
      <c r="M33" s="69">
        <v>0</v>
      </c>
      <c r="N33" s="69">
        <v>353895.41000000003</v>
      </c>
      <c r="O33" s="69">
        <f t="shared" si="14"/>
        <v>2418107.6700000004</v>
      </c>
      <c r="P33" s="69">
        <f t="shared" si="15"/>
        <v>378704.63999999996</v>
      </c>
      <c r="Q33" s="69">
        <f t="shared" si="16"/>
        <v>2796812.3100000005</v>
      </c>
      <c r="R33" s="17">
        <f t="shared" si="2"/>
        <v>1.8460790744434013E-3</v>
      </c>
      <c r="S33" s="70">
        <v>682951.0199999999</v>
      </c>
      <c r="T33" s="69">
        <f t="shared" si="17"/>
        <v>662940.55511399987</v>
      </c>
      <c r="U33" s="69">
        <v>302871.31000000006</v>
      </c>
      <c r="V33" s="69">
        <f t="shared" si="18"/>
        <v>216583.27378100003</v>
      </c>
      <c r="W33" s="69">
        <f t="shared" si="19"/>
        <v>879523.82889499993</v>
      </c>
      <c r="X33" s="17">
        <f t="shared" si="3"/>
        <v>1.6259275722399615E-3</v>
      </c>
      <c r="Y33" s="67">
        <v>446500</v>
      </c>
      <c r="Z33" s="52">
        <f t="shared" si="4"/>
        <v>1.4925373134328358E-2</v>
      </c>
      <c r="AA33" s="67">
        <v>2718365.5</v>
      </c>
      <c r="AB33" s="52">
        <f t="shared" si="5"/>
        <v>1.5319878726511881E-3</v>
      </c>
      <c r="AC33" s="70">
        <f t="shared" si="6"/>
        <v>4122836.1388950003</v>
      </c>
      <c r="AD33" s="44">
        <f t="shared" si="7"/>
        <v>1.976570310161766E-3</v>
      </c>
      <c r="AE33" s="17">
        <f t="shared" si="8"/>
        <v>0.25086543260508209</v>
      </c>
      <c r="AF33" s="70">
        <f t="shared" si="9"/>
        <v>6841201.6388950003</v>
      </c>
      <c r="AG33" s="44">
        <f t="shared" si="10"/>
        <v>1.7722137703167938E-3</v>
      </c>
      <c r="AH33" s="48">
        <f t="shared" si="11"/>
        <v>0.36631772899462672</v>
      </c>
    </row>
    <row r="34" spans="1:34" x14ac:dyDescent="0.2">
      <c r="A34" s="6" t="s">
        <v>29</v>
      </c>
      <c r="B34" s="67">
        <v>5003027143.5825806</v>
      </c>
      <c r="C34" s="68">
        <v>1301545988.5540009</v>
      </c>
      <c r="D34" s="67">
        <v>79335172.440000013</v>
      </c>
      <c r="E34" s="69">
        <v>6114069.9100000001</v>
      </c>
      <c r="F34" s="69">
        <f t="shared" si="0"/>
        <v>436557.77524049126</v>
      </c>
      <c r="G34" s="69">
        <f t="shared" si="12"/>
        <v>85885800.125240505</v>
      </c>
      <c r="H34" s="17">
        <f t="shared" si="1"/>
        <v>4.8852567074849345E-3</v>
      </c>
      <c r="I34" s="70">
        <v>7236314.4299999997</v>
      </c>
      <c r="J34" s="69">
        <v>335200.89999999991</v>
      </c>
      <c r="K34" s="69">
        <f t="shared" si="13"/>
        <v>7571515.3300000001</v>
      </c>
      <c r="L34" s="69">
        <v>0</v>
      </c>
      <c r="M34" s="69">
        <v>0</v>
      </c>
      <c r="N34" s="69">
        <v>0</v>
      </c>
      <c r="O34" s="69">
        <f t="shared" si="14"/>
        <v>7236314.4299999997</v>
      </c>
      <c r="P34" s="69">
        <f t="shared" si="15"/>
        <v>335200.89999999991</v>
      </c>
      <c r="Q34" s="69">
        <f t="shared" si="16"/>
        <v>7571515.3300000001</v>
      </c>
      <c r="R34" s="17">
        <f t="shared" si="2"/>
        <v>4.9976953986377521E-3</v>
      </c>
      <c r="S34" s="70">
        <v>3318727.1399999992</v>
      </c>
      <c r="T34" s="69">
        <f t="shared" si="17"/>
        <v>3221488.4347979994</v>
      </c>
      <c r="U34" s="69">
        <v>403082.30000000005</v>
      </c>
      <c r="V34" s="69">
        <f t="shared" si="18"/>
        <v>288244.15273000003</v>
      </c>
      <c r="W34" s="69">
        <f t="shared" si="19"/>
        <v>3509732.5875279997</v>
      </c>
      <c r="X34" s="17">
        <f t="shared" si="3"/>
        <v>6.48825057124421E-3</v>
      </c>
      <c r="Y34" s="67">
        <v>446500</v>
      </c>
      <c r="Z34" s="52">
        <f t="shared" si="4"/>
        <v>1.4925373134328358E-2</v>
      </c>
      <c r="AA34" s="67">
        <v>7607799.1899999995</v>
      </c>
      <c r="AB34" s="52">
        <f t="shared" si="5"/>
        <v>4.2875235492230651E-3</v>
      </c>
      <c r="AC34" s="70">
        <f t="shared" si="6"/>
        <v>11527747.917528</v>
      </c>
      <c r="AD34" s="44">
        <f t="shared" si="7"/>
        <v>5.5266334894701636E-3</v>
      </c>
      <c r="AE34" s="17">
        <f t="shared" si="8"/>
        <v>0.1453043784110542</v>
      </c>
      <c r="AF34" s="70">
        <f t="shared" si="9"/>
        <v>19135547.107528001</v>
      </c>
      <c r="AG34" s="44">
        <f t="shared" si="10"/>
        <v>4.957064836928907E-3</v>
      </c>
      <c r="AH34" s="48">
        <f t="shared" si="11"/>
        <v>0.22280222201602753</v>
      </c>
    </row>
    <row r="35" spans="1:34" x14ac:dyDescent="0.2">
      <c r="A35" s="6" t="s">
        <v>35</v>
      </c>
      <c r="B35" s="67">
        <v>1883634353.634697</v>
      </c>
      <c r="C35" s="68">
        <v>852977389.17931366</v>
      </c>
      <c r="D35" s="67">
        <v>51963230.68</v>
      </c>
      <c r="E35" s="69">
        <v>7648658.2600000016</v>
      </c>
      <c r="F35" s="69">
        <f t="shared" si="0"/>
        <v>546130.6924376348</v>
      </c>
      <c r="G35" s="69">
        <f t="shared" si="12"/>
        <v>60158019.632437631</v>
      </c>
      <c r="H35" s="17">
        <f t="shared" si="1"/>
        <v>3.4218388661434547E-3</v>
      </c>
      <c r="I35" s="70">
        <v>3964418.0500000003</v>
      </c>
      <c r="J35" s="69">
        <v>913696.63000000012</v>
      </c>
      <c r="K35" s="69">
        <f t="shared" si="13"/>
        <v>4878114.6800000006</v>
      </c>
      <c r="L35" s="69">
        <v>0</v>
      </c>
      <c r="M35" s="69">
        <v>0</v>
      </c>
      <c r="N35" s="69">
        <v>400413.62000000005</v>
      </c>
      <c r="O35" s="69">
        <f t="shared" si="14"/>
        <v>4364831.67</v>
      </c>
      <c r="P35" s="69">
        <f t="shared" si="15"/>
        <v>913696.63000000012</v>
      </c>
      <c r="Q35" s="69">
        <f t="shared" si="16"/>
        <v>5278528.3</v>
      </c>
      <c r="R35" s="17">
        <f t="shared" si="2"/>
        <v>3.4841739660704291E-3</v>
      </c>
      <c r="S35" s="70">
        <v>1877839.1400000001</v>
      </c>
      <c r="T35" s="69">
        <f t="shared" si="17"/>
        <v>1822818.4531980001</v>
      </c>
      <c r="U35" s="69">
        <v>677817.96</v>
      </c>
      <c r="V35" s="69">
        <f t="shared" si="18"/>
        <v>484707.62319599994</v>
      </c>
      <c r="W35" s="69">
        <f t="shared" si="19"/>
        <v>2307526.0763940001</v>
      </c>
      <c r="X35" s="17">
        <f t="shared" si="3"/>
        <v>4.2657971825338795E-3</v>
      </c>
      <c r="Y35" s="67">
        <v>446500</v>
      </c>
      <c r="Z35" s="52">
        <f t="shared" si="4"/>
        <v>1.4925373134328358E-2</v>
      </c>
      <c r="AA35" s="67">
        <v>9422074</v>
      </c>
      <c r="AB35" s="52">
        <f t="shared" si="5"/>
        <v>5.3099934880802713E-3</v>
      </c>
      <c r="AC35" s="70">
        <f t="shared" si="6"/>
        <v>8032554.3763939999</v>
      </c>
      <c r="AD35" s="44">
        <f t="shared" si="7"/>
        <v>3.8509676252609106E-3</v>
      </c>
      <c r="AE35" s="17">
        <f t="shared" si="8"/>
        <v>0.15458150448458605</v>
      </c>
      <c r="AF35" s="70">
        <f t="shared" si="9"/>
        <v>17454628.376394</v>
      </c>
      <c r="AG35" s="44">
        <f t="shared" si="10"/>
        <v>4.5216227202746354E-3</v>
      </c>
      <c r="AH35" s="48">
        <f t="shared" si="11"/>
        <v>0.29014632601007928</v>
      </c>
    </row>
    <row r="36" spans="1:34" x14ac:dyDescent="0.2">
      <c r="A36" s="6" t="s">
        <v>10</v>
      </c>
      <c r="B36" s="67">
        <v>52836503791.503906</v>
      </c>
      <c r="C36" s="68">
        <v>18831222537.424904</v>
      </c>
      <c r="D36" s="67">
        <v>1134106530.0700002</v>
      </c>
      <c r="E36" s="69">
        <v>159995510.99999997</v>
      </c>
      <c r="F36" s="69">
        <f t="shared" si="0"/>
        <v>11424024.481039265</v>
      </c>
      <c r="G36" s="69">
        <f t="shared" si="12"/>
        <v>1305526065.5510395</v>
      </c>
      <c r="H36" s="17">
        <f t="shared" si="1"/>
        <v>7.425942308541511E-2</v>
      </c>
      <c r="I36" s="70">
        <v>78058311.080000013</v>
      </c>
      <c r="J36" s="69">
        <v>28991437.550000004</v>
      </c>
      <c r="K36" s="69">
        <f t="shared" si="13"/>
        <v>107049748.63000003</v>
      </c>
      <c r="L36" s="69">
        <v>0</v>
      </c>
      <c r="M36" s="69">
        <v>0</v>
      </c>
      <c r="N36" s="69">
        <v>0</v>
      </c>
      <c r="O36" s="69">
        <f t="shared" si="14"/>
        <v>78058311.080000013</v>
      </c>
      <c r="P36" s="69">
        <f t="shared" si="15"/>
        <v>28991437.550000004</v>
      </c>
      <c r="Q36" s="69">
        <f t="shared" si="16"/>
        <v>107049748.63000003</v>
      </c>
      <c r="R36" s="17">
        <f t="shared" si="2"/>
        <v>7.0659836616018462E-2</v>
      </c>
      <c r="S36" s="70">
        <v>24541809.180000003</v>
      </c>
      <c r="T36" s="69">
        <f t="shared" si="17"/>
        <v>23822734.171026003</v>
      </c>
      <c r="U36" s="69">
        <v>12433520.950000003</v>
      </c>
      <c r="V36" s="69">
        <f t="shared" si="18"/>
        <v>8891210.8313450012</v>
      </c>
      <c r="W36" s="69">
        <f t="shared" si="19"/>
        <v>32713945.002371006</v>
      </c>
      <c r="X36" s="17">
        <f t="shared" si="3"/>
        <v>6.0476479918597795E-2</v>
      </c>
      <c r="Y36" s="67">
        <v>446500</v>
      </c>
      <c r="Z36" s="52">
        <f t="shared" si="4"/>
        <v>1.4925373134328358E-2</v>
      </c>
      <c r="AA36" s="67">
        <v>184526466.49000001</v>
      </c>
      <c r="AB36" s="52">
        <f t="shared" si="5"/>
        <v>0.10399348757400573</v>
      </c>
      <c r="AC36" s="70">
        <f t="shared" si="6"/>
        <v>140210193.63237104</v>
      </c>
      <c r="AD36" s="44">
        <f t="shared" si="7"/>
        <v>6.721957812033115E-2</v>
      </c>
      <c r="AE36" s="17">
        <f t="shared" si="8"/>
        <v>0.12363053197808224</v>
      </c>
      <c r="AF36" s="70">
        <f t="shared" si="9"/>
        <v>324736660.12237108</v>
      </c>
      <c r="AG36" s="44">
        <f t="shared" si="10"/>
        <v>8.4123054862699012E-2</v>
      </c>
      <c r="AH36" s="48">
        <f t="shared" si="11"/>
        <v>0.24874008163544822</v>
      </c>
    </row>
    <row r="37" spans="1:34" x14ac:dyDescent="0.2">
      <c r="A37" s="6" t="s">
        <v>53</v>
      </c>
      <c r="B37" s="67">
        <v>196526676.86126709</v>
      </c>
      <c r="C37" s="68">
        <v>61818859.795883179</v>
      </c>
      <c r="D37" s="67">
        <v>4321318.57</v>
      </c>
      <c r="E37" s="69">
        <v>631206.94999999995</v>
      </c>
      <c r="F37" s="69">
        <f t="shared" si="0"/>
        <v>45069.537290968918</v>
      </c>
      <c r="G37" s="69">
        <f t="shared" si="12"/>
        <v>4997595.0572909694</v>
      </c>
      <c r="H37" s="17">
        <f t="shared" si="1"/>
        <v>2.8426741951897137E-4</v>
      </c>
      <c r="I37" s="70">
        <v>335902.6</v>
      </c>
      <c r="J37" s="69">
        <v>81967.87</v>
      </c>
      <c r="K37" s="69">
        <f t="shared" si="13"/>
        <v>417870.47</v>
      </c>
      <c r="L37" s="69">
        <v>665883.62</v>
      </c>
      <c r="M37" s="69">
        <v>17582.579999999998</v>
      </c>
      <c r="N37" s="69">
        <v>925572.65999999992</v>
      </c>
      <c r="O37" s="69">
        <f t="shared" si="14"/>
        <v>1944941.46</v>
      </c>
      <c r="P37" s="69">
        <f t="shared" si="15"/>
        <v>81967.87</v>
      </c>
      <c r="Q37" s="69">
        <f t="shared" si="16"/>
        <v>2026909.33</v>
      </c>
      <c r="R37" s="17">
        <f t="shared" si="2"/>
        <v>1.3378927454402881E-3</v>
      </c>
      <c r="S37" s="70">
        <v>306021.96000000002</v>
      </c>
      <c r="T37" s="69">
        <f t="shared" si="17"/>
        <v>297055.51657200005</v>
      </c>
      <c r="U37" s="69">
        <v>157049.60999999999</v>
      </c>
      <c r="V37" s="69">
        <f t="shared" si="18"/>
        <v>112306.17611099998</v>
      </c>
      <c r="W37" s="69">
        <f t="shared" si="19"/>
        <v>409361.692683</v>
      </c>
      <c r="X37" s="17">
        <f t="shared" si="3"/>
        <v>7.5676455973721171E-4</v>
      </c>
      <c r="Y37" s="67">
        <v>446500</v>
      </c>
      <c r="Z37" s="52">
        <f t="shared" si="4"/>
        <v>1.4925373134328358E-2</v>
      </c>
      <c r="AA37" s="67">
        <v>952096.14000000013</v>
      </c>
      <c r="AB37" s="52">
        <f t="shared" si="5"/>
        <v>5.3657234101816263E-4</v>
      </c>
      <c r="AC37" s="70">
        <f t="shared" si="6"/>
        <v>2882771.0226830002</v>
      </c>
      <c r="AD37" s="44">
        <f t="shared" si="7"/>
        <v>1.3820582294490761E-3</v>
      </c>
      <c r="AE37" s="17">
        <f t="shared" si="8"/>
        <v>0.66710449044329545</v>
      </c>
      <c r="AF37" s="70">
        <f t="shared" si="9"/>
        <v>3834867.1626830003</v>
      </c>
      <c r="AG37" s="44">
        <f t="shared" si="10"/>
        <v>9.9342261078862702E-4</v>
      </c>
      <c r="AH37" s="48">
        <f t="shared" si="11"/>
        <v>0.76734251549419341</v>
      </c>
    </row>
    <row r="38" spans="1:34" x14ac:dyDescent="0.2">
      <c r="A38" s="6" t="s">
        <v>33</v>
      </c>
      <c r="B38" s="67">
        <v>3353048448.1259766</v>
      </c>
      <c r="C38" s="68">
        <v>1759399838.8690567</v>
      </c>
      <c r="D38" s="67">
        <v>108137072.84</v>
      </c>
      <c r="E38" s="69">
        <v>15602844.199999999</v>
      </c>
      <c r="F38" s="69">
        <f t="shared" si="0"/>
        <v>1114076.7200314859</v>
      </c>
      <c r="G38" s="69">
        <f t="shared" si="12"/>
        <v>124853993.76003149</v>
      </c>
      <c r="H38" s="17">
        <f t="shared" si="1"/>
        <v>7.1018004091833922E-3</v>
      </c>
      <c r="I38" s="70">
        <v>7111070.7199999997</v>
      </c>
      <c r="J38" s="69">
        <v>2858105.9899999998</v>
      </c>
      <c r="K38" s="69">
        <f t="shared" si="13"/>
        <v>9969176.709999999</v>
      </c>
      <c r="L38" s="69">
        <v>0</v>
      </c>
      <c r="M38" s="69">
        <v>0</v>
      </c>
      <c r="N38" s="69">
        <v>0</v>
      </c>
      <c r="O38" s="69">
        <f t="shared" si="14"/>
        <v>7111070.7199999997</v>
      </c>
      <c r="P38" s="69">
        <f t="shared" si="15"/>
        <v>2858105.9899999998</v>
      </c>
      <c r="Q38" s="69">
        <f t="shared" si="16"/>
        <v>9969176.709999999</v>
      </c>
      <c r="R38" s="17">
        <f t="shared" si="2"/>
        <v>6.5803087493416772E-3</v>
      </c>
      <c r="S38" s="70">
        <v>2627367.5999999992</v>
      </c>
      <c r="T38" s="69">
        <f t="shared" si="17"/>
        <v>2550385.729319999</v>
      </c>
      <c r="U38" s="69">
        <v>1304780.2400000005</v>
      </c>
      <c r="V38" s="69">
        <f t="shared" si="18"/>
        <v>933048.34962400026</v>
      </c>
      <c r="W38" s="69">
        <f t="shared" si="19"/>
        <v>3483434.0789439995</v>
      </c>
      <c r="X38" s="17">
        <f t="shared" si="3"/>
        <v>6.4396339575599213E-3</v>
      </c>
      <c r="Y38" s="67">
        <v>446500</v>
      </c>
      <c r="Z38" s="52">
        <f t="shared" si="4"/>
        <v>1.4925373134328358E-2</v>
      </c>
      <c r="AA38" s="67">
        <v>18242065.979999997</v>
      </c>
      <c r="AB38" s="52">
        <f t="shared" si="5"/>
        <v>1.0280671916069715E-2</v>
      </c>
      <c r="AC38" s="70">
        <f t="shared" si="6"/>
        <v>13899110.788943999</v>
      </c>
      <c r="AD38" s="44">
        <f t="shared" si="7"/>
        <v>6.6635123971817535E-3</v>
      </c>
      <c r="AE38" s="17">
        <f t="shared" si="8"/>
        <v>0.12853233792918708</v>
      </c>
      <c r="AF38" s="70">
        <f t="shared" si="9"/>
        <v>32141176.768943995</v>
      </c>
      <c r="AG38" s="44">
        <f t="shared" si="10"/>
        <v>8.3261741241863474E-3</v>
      </c>
      <c r="AH38" s="48">
        <f t="shared" si="11"/>
        <v>0.25743010536546485</v>
      </c>
    </row>
    <row r="39" spans="1:34" x14ac:dyDescent="0.2">
      <c r="A39" s="6" t="s">
        <v>40</v>
      </c>
      <c r="B39" s="67">
        <v>986309264.91886902</v>
      </c>
      <c r="C39" s="68">
        <v>396597990.59819031</v>
      </c>
      <c r="D39" s="67">
        <v>24804771.539999999</v>
      </c>
      <c r="E39" s="69">
        <v>5015293.0200000005</v>
      </c>
      <c r="F39" s="69">
        <f t="shared" si="0"/>
        <v>358102.736020296</v>
      </c>
      <c r="G39" s="69">
        <f t="shared" si="12"/>
        <v>30178167.296020295</v>
      </c>
      <c r="H39" s="17">
        <f t="shared" si="1"/>
        <v>1.7165595941063931E-3</v>
      </c>
      <c r="I39" s="70">
        <v>1660961.18</v>
      </c>
      <c r="J39" s="69">
        <v>644914.1399999999</v>
      </c>
      <c r="K39" s="69">
        <f t="shared" si="13"/>
        <v>2305875.3199999998</v>
      </c>
      <c r="L39" s="69">
        <v>898232.49000000011</v>
      </c>
      <c r="M39" s="69">
        <v>73908.23</v>
      </c>
      <c r="N39" s="69">
        <v>669123.72</v>
      </c>
      <c r="O39" s="69">
        <f t="shared" si="14"/>
        <v>3302225.62</v>
      </c>
      <c r="P39" s="69">
        <f t="shared" si="15"/>
        <v>644914.1399999999</v>
      </c>
      <c r="Q39" s="69">
        <f t="shared" si="16"/>
        <v>3947139.76</v>
      </c>
      <c r="R39" s="17">
        <f t="shared" si="2"/>
        <v>2.605370438618939E-3</v>
      </c>
      <c r="S39" s="70">
        <v>777341.82</v>
      </c>
      <c r="T39" s="69">
        <f t="shared" si="17"/>
        <v>754565.70467399992</v>
      </c>
      <c r="U39" s="69">
        <v>651382.03000000014</v>
      </c>
      <c r="V39" s="69">
        <f t="shared" si="18"/>
        <v>465803.28965300007</v>
      </c>
      <c r="W39" s="69">
        <f t="shared" si="19"/>
        <v>1220368.9943269999</v>
      </c>
      <c r="X39" s="17">
        <f t="shared" si="3"/>
        <v>2.2560293774825119E-3</v>
      </c>
      <c r="Y39" s="67">
        <v>446500</v>
      </c>
      <c r="Z39" s="52">
        <f t="shared" si="4"/>
        <v>1.4925373134328358E-2</v>
      </c>
      <c r="AA39" s="67">
        <v>6100585.1900000004</v>
      </c>
      <c r="AB39" s="52">
        <f t="shared" si="5"/>
        <v>3.4381037160585819E-3</v>
      </c>
      <c r="AC39" s="70">
        <f t="shared" si="6"/>
        <v>5614008.7543269992</v>
      </c>
      <c r="AD39" s="44">
        <f t="shared" si="7"/>
        <v>2.6914683608466328E-3</v>
      </c>
      <c r="AE39" s="17">
        <f t="shared" si="8"/>
        <v>0.22632777509254171</v>
      </c>
      <c r="AF39" s="70">
        <f t="shared" si="9"/>
        <v>11714593.944327001</v>
      </c>
      <c r="AG39" s="44">
        <f t="shared" si="10"/>
        <v>3.0346663930752582E-3</v>
      </c>
      <c r="AH39" s="48">
        <f t="shared" si="11"/>
        <v>0.38818109229157355</v>
      </c>
    </row>
    <row r="40" spans="1:34" x14ac:dyDescent="0.2">
      <c r="A40" s="6" t="s">
        <v>55</v>
      </c>
      <c r="B40" s="67">
        <v>153873704.32574463</v>
      </c>
      <c r="C40" s="68">
        <v>45173899.194404602</v>
      </c>
      <c r="D40" s="67">
        <v>8437149.3399999999</v>
      </c>
      <c r="E40" s="69">
        <v>643250.44000000006</v>
      </c>
      <c r="F40" s="69">
        <f t="shared" si="0"/>
        <v>45929.468446144601</v>
      </c>
      <c r="G40" s="69">
        <f t="shared" si="12"/>
        <v>9126329.2484461442</v>
      </c>
      <c r="H40" s="17">
        <f t="shared" si="1"/>
        <v>5.1911330057673633E-4</v>
      </c>
      <c r="I40" s="70">
        <v>660363.75</v>
      </c>
      <c r="J40" s="69">
        <v>133625.57</v>
      </c>
      <c r="K40" s="69">
        <f t="shared" si="13"/>
        <v>793989.32000000007</v>
      </c>
      <c r="L40" s="69">
        <v>201963.90999999997</v>
      </c>
      <c r="M40" s="69">
        <v>14934.290000000003</v>
      </c>
      <c r="N40" s="69">
        <v>725354.95999999985</v>
      </c>
      <c r="O40" s="69">
        <f t="shared" si="14"/>
        <v>1602616.9099999997</v>
      </c>
      <c r="P40" s="69">
        <f t="shared" si="15"/>
        <v>133625.57</v>
      </c>
      <c r="Q40" s="69">
        <f t="shared" si="16"/>
        <v>1736242.4799999997</v>
      </c>
      <c r="R40" s="17">
        <f t="shared" si="2"/>
        <v>1.1460336108459544E-3</v>
      </c>
      <c r="S40" s="70">
        <v>252927.66</v>
      </c>
      <c r="T40" s="69">
        <f t="shared" si="17"/>
        <v>245516.87956200002</v>
      </c>
      <c r="U40" s="69">
        <v>98463.71</v>
      </c>
      <c r="V40" s="69">
        <f t="shared" si="18"/>
        <v>70411.399021000005</v>
      </c>
      <c r="W40" s="69">
        <f t="shared" si="19"/>
        <v>315928.27858300001</v>
      </c>
      <c r="X40" s="17">
        <f t="shared" si="3"/>
        <v>5.8403932005318248E-4</v>
      </c>
      <c r="Y40" s="67">
        <v>446500</v>
      </c>
      <c r="Z40" s="52">
        <f t="shared" si="4"/>
        <v>1.4925373134328358E-2</v>
      </c>
      <c r="AA40" s="67">
        <v>848909.6399999999</v>
      </c>
      <c r="AB40" s="52">
        <f t="shared" si="5"/>
        <v>4.7841957729992005E-4</v>
      </c>
      <c r="AC40" s="70">
        <f t="shared" si="6"/>
        <v>2498670.7585829999</v>
      </c>
      <c r="AD40" s="44">
        <f t="shared" si="7"/>
        <v>1.1979128614139462E-3</v>
      </c>
      <c r="AE40" s="17">
        <f t="shared" si="8"/>
        <v>0.29615106452329309</v>
      </c>
      <c r="AF40" s="70">
        <f t="shared" si="9"/>
        <v>3347580.3985829996</v>
      </c>
      <c r="AG40" s="44">
        <f t="shared" si="10"/>
        <v>8.6719093994861677E-4</v>
      </c>
      <c r="AH40" s="48">
        <f t="shared" si="11"/>
        <v>0.36680469304271057</v>
      </c>
    </row>
    <row r="41" spans="1:34" x14ac:dyDescent="0.2">
      <c r="A41" s="6" t="s">
        <v>64</v>
      </c>
      <c r="B41" s="67">
        <v>128387742.07056046</v>
      </c>
      <c r="C41" s="68">
        <v>19481226.631443024</v>
      </c>
      <c r="D41" s="67">
        <v>1354290.25</v>
      </c>
      <c r="E41" s="69">
        <v>207187.78999999998</v>
      </c>
      <c r="F41" s="69">
        <f t="shared" ref="F41:F72" si="20">(E41/E$76)*F$76</f>
        <v>14793.654961559656</v>
      </c>
      <c r="G41" s="69">
        <f t="shared" si="12"/>
        <v>1576271.6949615597</v>
      </c>
      <c r="H41" s="17">
        <f t="shared" ref="H41:H72" si="21">(G41/G$76)</f>
        <v>8.9659662707928264E-5</v>
      </c>
      <c r="I41" s="70">
        <v>112691.45999999999</v>
      </c>
      <c r="J41" s="69">
        <v>18525.460000000003</v>
      </c>
      <c r="K41" s="69">
        <f t="shared" si="13"/>
        <v>131216.91999999998</v>
      </c>
      <c r="L41" s="69">
        <v>270518.25000000006</v>
      </c>
      <c r="M41" s="69">
        <v>21962.35</v>
      </c>
      <c r="N41" s="69">
        <v>743997.07999999984</v>
      </c>
      <c r="O41" s="69">
        <f t="shared" si="14"/>
        <v>1149169.1399999999</v>
      </c>
      <c r="P41" s="69">
        <f t="shared" si="15"/>
        <v>18525.460000000003</v>
      </c>
      <c r="Q41" s="69">
        <f t="shared" si="16"/>
        <v>1167694.5999999999</v>
      </c>
      <c r="R41" s="17">
        <f t="shared" ref="R41:R72" si="22">(Q41/Q$76)</f>
        <v>7.7075481922509023E-4</v>
      </c>
      <c r="S41" s="70">
        <v>111918.60000000002</v>
      </c>
      <c r="T41" s="69">
        <f t="shared" si="17"/>
        <v>108639.38502000002</v>
      </c>
      <c r="U41" s="69">
        <v>38878.960000000006</v>
      </c>
      <c r="V41" s="69">
        <f t="shared" si="18"/>
        <v>27802.344296000003</v>
      </c>
      <c r="W41" s="69">
        <f t="shared" si="19"/>
        <v>136441.72931600001</v>
      </c>
      <c r="X41" s="17">
        <f t="shared" ref="X41:X72" si="23">(W41/W$76)</f>
        <v>2.522323584770894E-4</v>
      </c>
      <c r="Y41" s="67">
        <v>446500</v>
      </c>
      <c r="Z41" s="52">
        <f t="shared" ref="Z41:Z72" si="24">(Y41/Y$76)</f>
        <v>1.4925373134328358E-2</v>
      </c>
      <c r="AA41" s="67">
        <v>300319.51</v>
      </c>
      <c r="AB41" s="52">
        <f t="shared" ref="AB41:AB72" si="25">(AA41/AA$76)</f>
        <v>1.6925091465461406E-4</v>
      </c>
      <c r="AC41" s="70">
        <f t="shared" ref="AC41:AC76" si="26">(Q41+W41+Y41)</f>
        <v>1750636.329316</v>
      </c>
      <c r="AD41" s="44">
        <f t="shared" ref="AD41:AD72" si="27">(AC41/AC$76)</f>
        <v>8.3929015751375391E-4</v>
      </c>
      <c r="AE41" s="17">
        <f t="shared" ref="AE41:AE76" si="28">(AC41/D41)</f>
        <v>1.2926596269270934</v>
      </c>
      <c r="AF41" s="70">
        <f t="shared" ref="AF41:AF76" si="29">(Q41+W41+Y41+AA41)</f>
        <v>2050955.839316</v>
      </c>
      <c r="AG41" s="44">
        <f t="shared" ref="AG41:AG72" si="30">(AF41/AF$76)</f>
        <v>5.3130025580338538E-4</v>
      </c>
      <c r="AH41" s="48">
        <f t="shared" ref="AH41:AH76" si="31">(AF41/G41)</f>
        <v>1.3011436073309788</v>
      </c>
    </row>
    <row r="42" spans="1:34" x14ac:dyDescent="0.2">
      <c r="A42" s="6" t="s">
        <v>23</v>
      </c>
      <c r="B42" s="67">
        <v>5666520382.9030895</v>
      </c>
      <c r="C42" s="68">
        <v>2996461970.5256486</v>
      </c>
      <c r="D42" s="67">
        <v>182009802.51999998</v>
      </c>
      <c r="E42" s="69">
        <v>25586954.210000001</v>
      </c>
      <c r="F42" s="69">
        <f t="shared" si="20"/>
        <v>1826963.7033145935</v>
      </c>
      <c r="G42" s="69">
        <f t="shared" si="12"/>
        <v>209423720.43331459</v>
      </c>
      <c r="H42" s="17">
        <f t="shared" si="21"/>
        <v>1.191219774935333E-2</v>
      </c>
      <c r="I42" s="70">
        <v>11108430.300000003</v>
      </c>
      <c r="J42" s="69">
        <v>5971574.7300000004</v>
      </c>
      <c r="K42" s="69">
        <f t="shared" si="13"/>
        <v>17080005.030000001</v>
      </c>
      <c r="L42" s="69">
        <v>0</v>
      </c>
      <c r="M42" s="69">
        <v>0</v>
      </c>
      <c r="N42" s="69">
        <v>0</v>
      </c>
      <c r="O42" s="69">
        <f t="shared" si="14"/>
        <v>11108430.300000003</v>
      </c>
      <c r="P42" s="69">
        <f t="shared" si="15"/>
        <v>5971574.7300000004</v>
      </c>
      <c r="Q42" s="69">
        <f t="shared" si="16"/>
        <v>17080005.030000001</v>
      </c>
      <c r="R42" s="17">
        <f t="shared" si="22"/>
        <v>1.1273920586137236E-2</v>
      </c>
      <c r="S42" s="70">
        <v>4799080.0199999996</v>
      </c>
      <c r="T42" s="69">
        <f t="shared" si="17"/>
        <v>4658466.9754139995</v>
      </c>
      <c r="U42" s="69">
        <v>2825785.2499999995</v>
      </c>
      <c r="V42" s="69">
        <f t="shared" si="18"/>
        <v>2020719.0322749997</v>
      </c>
      <c r="W42" s="69">
        <f t="shared" si="19"/>
        <v>6679186.0076889992</v>
      </c>
      <c r="X42" s="17">
        <f t="shared" si="23"/>
        <v>1.2347445666895487E-2</v>
      </c>
      <c r="Y42" s="67">
        <v>446500</v>
      </c>
      <c r="Z42" s="52">
        <f t="shared" si="24"/>
        <v>1.4925373134328358E-2</v>
      </c>
      <c r="AA42" s="67">
        <v>30822783.860000003</v>
      </c>
      <c r="AB42" s="52">
        <f t="shared" si="25"/>
        <v>1.7370780741172879E-2</v>
      </c>
      <c r="AC42" s="70">
        <f t="shared" si="26"/>
        <v>24205691.037689</v>
      </c>
      <c r="AD42" s="44">
        <f t="shared" si="27"/>
        <v>1.1604693621141105E-2</v>
      </c>
      <c r="AE42" s="17">
        <f t="shared" si="28"/>
        <v>0.13299113950211106</v>
      </c>
      <c r="AF42" s="70">
        <f t="shared" si="29"/>
        <v>55028474.897689</v>
      </c>
      <c r="AG42" s="44">
        <f t="shared" si="30"/>
        <v>1.4255130329555435E-2</v>
      </c>
      <c r="AH42" s="48">
        <f t="shared" si="31"/>
        <v>0.26276142350938397</v>
      </c>
    </row>
    <row r="43" spans="1:34" x14ac:dyDescent="0.2">
      <c r="A43" s="6" t="s">
        <v>2</v>
      </c>
      <c r="B43" s="67">
        <v>16014975168.550293</v>
      </c>
      <c r="C43" s="68">
        <v>9258255569.7118988</v>
      </c>
      <c r="D43" s="67">
        <v>560073330.65999997</v>
      </c>
      <c r="E43" s="69">
        <v>1839321.5799999998</v>
      </c>
      <c r="F43" s="69">
        <f t="shared" si="20"/>
        <v>131331.52691030077</v>
      </c>
      <c r="G43" s="69">
        <f t="shared" si="12"/>
        <v>562043983.76691031</v>
      </c>
      <c r="H43" s="17">
        <f t="shared" si="21"/>
        <v>3.1969535564609887E-2</v>
      </c>
      <c r="I43" s="70">
        <v>33422546.599999998</v>
      </c>
      <c r="J43" s="69">
        <v>18753761.16</v>
      </c>
      <c r="K43" s="69">
        <f t="shared" si="13"/>
        <v>52176307.759999998</v>
      </c>
      <c r="L43" s="69">
        <v>0</v>
      </c>
      <c r="M43" s="69">
        <v>0</v>
      </c>
      <c r="N43" s="69">
        <v>0</v>
      </c>
      <c r="O43" s="69">
        <f t="shared" si="14"/>
        <v>33422546.599999998</v>
      </c>
      <c r="P43" s="69">
        <f t="shared" si="15"/>
        <v>18753761.16</v>
      </c>
      <c r="Q43" s="69">
        <f t="shared" si="16"/>
        <v>52176307.759999998</v>
      </c>
      <c r="R43" s="17">
        <f t="shared" si="22"/>
        <v>3.4439776166980199E-2</v>
      </c>
      <c r="S43" s="70">
        <v>11651435.939999999</v>
      </c>
      <c r="T43" s="69">
        <f t="shared" si="17"/>
        <v>11310048.866958</v>
      </c>
      <c r="U43" s="69">
        <v>6759841.7000000002</v>
      </c>
      <c r="V43" s="69">
        <f t="shared" si="18"/>
        <v>4833962.7996699996</v>
      </c>
      <c r="W43" s="69">
        <f t="shared" si="19"/>
        <v>16144011.666627999</v>
      </c>
      <c r="X43" s="17">
        <f t="shared" si="23"/>
        <v>2.9844550918321687E-2</v>
      </c>
      <c r="Y43" s="67">
        <v>446500</v>
      </c>
      <c r="Z43" s="52">
        <f t="shared" si="24"/>
        <v>1.4925373134328358E-2</v>
      </c>
      <c r="AA43" s="67">
        <v>0</v>
      </c>
      <c r="AB43" s="52">
        <f t="shared" si="25"/>
        <v>0</v>
      </c>
      <c r="AC43" s="70">
        <f t="shared" si="26"/>
        <v>68766819.426627994</v>
      </c>
      <c r="AD43" s="44">
        <f t="shared" si="27"/>
        <v>3.2968192046399912E-2</v>
      </c>
      <c r="AE43" s="17">
        <f t="shared" si="28"/>
        <v>0.12278181384854016</v>
      </c>
      <c r="AF43" s="70">
        <f t="shared" si="29"/>
        <v>68766819.426627994</v>
      </c>
      <c r="AG43" s="44">
        <f t="shared" si="30"/>
        <v>1.7814049455271291E-2</v>
      </c>
      <c r="AH43" s="48">
        <f t="shared" si="31"/>
        <v>0.12235131308717437</v>
      </c>
    </row>
    <row r="44" spans="1:34" x14ac:dyDescent="0.2">
      <c r="A44" s="6" t="s">
        <v>21</v>
      </c>
      <c r="B44" s="67">
        <v>6537434078.6291504</v>
      </c>
      <c r="C44" s="68">
        <v>3446593903.7086868</v>
      </c>
      <c r="D44" s="67">
        <v>212446471</v>
      </c>
      <c r="E44" s="69">
        <v>45728940.539999999</v>
      </c>
      <c r="F44" s="69">
        <f t="shared" si="20"/>
        <v>3265144.9591041901</v>
      </c>
      <c r="G44" s="69">
        <f t="shared" si="12"/>
        <v>261440556.49910417</v>
      </c>
      <c r="H44" s="17">
        <f t="shared" si="21"/>
        <v>1.4870959231716958E-2</v>
      </c>
      <c r="I44" s="70">
        <v>10851117.189999999</v>
      </c>
      <c r="J44" s="69">
        <v>8921518.0700000003</v>
      </c>
      <c r="K44" s="69">
        <f t="shared" si="13"/>
        <v>19772635.259999998</v>
      </c>
      <c r="L44" s="69">
        <v>0</v>
      </c>
      <c r="M44" s="69">
        <v>0</v>
      </c>
      <c r="N44" s="69">
        <v>0</v>
      </c>
      <c r="O44" s="69">
        <f t="shared" si="14"/>
        <v>10851117.189999999</v>
      </c>
      <c r="P44" s="69">
        <f t="shared" si="15"/>
        <v>8921518.0700000003</v>
      </c>
      <c r="Q44" s="69">
        <f t="shared" si="16"/>
        <v>19772635.259999998</v>
      </c>
      <c r="R44" s="17">
        <f t="shared" si="22"/>
        <v>1.3051232672845234E-2</v>
      </c>
      <c r="S44" s="70">
        <v>4198310.58</v>
      </c>
      <c r="T44" s="69">
        <f t="shared" si="17"/>
        <v>4075300.0800060001</v>
      </c>
      <c r="U44" s="69">
        <v>4507941.4700000007</v>
      </c>
      <c r="V44" s="69">
        <f t="shared" si="18"/>
        <v>3223628.9451970002</v>
      </c>
      <c r="W44" s="69">
        <f t="shared" si="19"/>
        <v>7298929.0252030008</v>
      </c>
      <c r="X44" s="17">
        <f t="shared" si="23"/>
        <v>1.3493130669137201E-2</v>
      </c>
      <c r="Y44" s="67">
        <v>446500</v>
      </c>
      <c r="Z44" s="52">
        <f t="shared" si="24"/>
        <v>1.4925373134328358E-2</v>
      </c>
      <c r="AA44" s="67">
        <v>53608734.350000001</v>
      </c>
      <c r="AB44" s="52">
        <f t="shared" si="25"/>
        <v>3.0212247356869112E-2</v>
      </c>
      <c r="AC44" s="70">
        <f t="shared" si="26"/>
        <v>27518064.285202999</v>
      </c>
      <c r="AD44" s="44">
        <f t="shared" si="27"/>
        <v>1.3192711770939568E-2</v>
      </c>
      <c r="AE44" s="17">
        <f t="shared" si="28"/>
        <v>0.1295294017155173</v>
      </c>
      <c r="AF44" s="70">
        <f t="shared" si="29"/>
        <v>81126798.635203004</v>
      </c>
      <c r="AG44" s="44">
        <f t="shared" si="30"/>
        <v>2.101590294687572E-2</v>
      </c>
      <c r="AH44" s="48">
        <f t="shared" si="31"/>
        <v>0.31030686180275546</v>
      </c>
    </row>
    <row r="45" spans="1:34" x14ac:dyDescent="0.2">
      <c r="A45" s="6" t="s">
        <v>45</v>
      </c>
      <c r="B45" s="67">
        <v>676860819.83512115</v>
      </c>
      <c r="C45" s="68">
        <v>280373282.83327484</v>
      </c>
      <c r="D45" s="67">
        <v>17306860.27</v>
      </c>
      <c r="E45" s="69">
        <v>2443936.0299999998</v>
      </c>
      <c r="F45" s="69">
        <f t="shared" si="20"/>
        <v>174502.30236030757</v>
      </c>
      <c r="G45" s="69">
        <f t="shared" si="12"/>
        <v>19925298.602360308</v>
      </c>
      <c r="H45" s="17">
        <f t="shared" si="21"/>
        <v>1.1333677802835549E-3</v>
      </c>
      <c r="I45" s="70">
        <v>1263260.83</v>
      </c>
      <c r="J45" s="69">
        <v>354297.06000000006</v>
      </c>
      <c r="K45" s="69">
        <f t="shared" si="13"/>
        <v>1617557.8900000001</v>
      </c>
      <c r="L45" s="69">
        <v>994816.2699999999</v>
      </c>
      <c r="M45" s="69">
        <v>0</v>
      </c>
      <c r="N45" s="69">
        <v>404050.58</v>
      </c>
      <c r="O45" s="69">
        <f t="shared" si="14"/>
        <v>2662127.6800000002</v>
      </c>
      <c r="P45" s="69">
        <f t="shared" si="15"/>
        <v>354297.06000000006</v>
      </c>
      <c r="Q45" s="69">
        <f t="shared" si="16"/>
        <v>3016424.74</v>
      </c>
      <c r="R45" s="17">
        <f t="shared" si="22"/>
        <v>1.9910376439051703E-3</v>
      </c>
      <c r="S45" s="70">
        <v>700598.10000000009</v>
      </c>
      <c r="T45" s="69">
        <f t="shared" si="17"/>
        <v>680070.57567000005</v>
      </c>
      <c r="U45" s="69">
        <v>313545.62999999995</v>
      </c>
      <c r="V45" s="69">
        <f t="shared" si="18"/>
        <v>224216.48001299993</v>
      </c>
      <c r="W45" s="69">
        <f t="shared" si="19"/>
        <v>904287.05568300001</v>
      </c>
      <c r="X45" s="17">
        <f t="shared" si="23"/>
        <v>1.6717059944833083E-3</v>
      </c>
      <c r="Y45" s="67">
        <v>446500</v>
      </c>
      <c r="Z45" s="52">
        <f t="shared" si="24"/>
        <v>1.4925373134328358E-2</v>
      </c>
      <c r="AA45" s="67">
        <v>3232323.88</v>
      </c>
      <c r="AB45" s="52">
        <f t="shared" si="25"/>
        <v>1.8216391374305018E-3</v>
      </c>
      <c r="AC45" s="70">
        <f t="shared" si="26"/>
        <v>4367211.7956830002</v>
      </c>
      <c r="AD45" s="44">
        <f t="shared" si="27"/>
        <v>2.0937288998948284E-3</v>
      </c>
      <c r="AE45" s="17">
        <f t="shared" si="28"/>
        <v>0.2523399234495004</v>
      </c>
      <c r="AF45" s="70">
        <f t="shared" si="29"/>
        <v>7599535.6756830001</v>
      </c>
      <c r="AG45" s="44">
        <f t="shared" si="30"/>
        <v>1.9686602563924022E-3</v>
      </c>
      <c r="AH45" s="48">
        <f t="shared" si="31"/>
        <v>0.38140134445878643</v>
      </c>
    </row>
    <row r="46" spans="1:34" x14ac:dyDescent="0.2">
      <c r="A46" s="6" t="s">
        <v>63</v>
      </c>
      <c r="B46" s="67">
        <v>90164402.29250145</v>
      </c>
      <c r="C46" s="68">
        <v>24141281.388837814</v>
      </c>
      <c r="D46" s="67">
        <v>1590374.94</v>
      </c>
      <c r="E46" s="69">
        <v>194886.90999999997</v>
      </c>
      <c r="F46" s="69">
        <f t="shared" si="20"/>
        <v>13915.345605378241</v>
      </c>
      <c r="G46" s="69">
        <f t="shared" si="12"/>
        <v>1799177.1956053781</v>
      </c>
      <c r="H46" s="17">
        <f t="shared" si="21"/>
        <v>1.023387154799531E-4</v>
      </c>
      <c r="I46" s="70">
        <v>133374.62</v>
      </c>
      <c r="J46" s="69">
        <v>20391.570000000003</v>
      </c>
      <c r="K46" s="69">
        <f t="shared" si="13"/>
        <v>153766.19</v>
      </c>
      <c r="L46" s="69">
        <v>237377.54000000004</v>
      </c>
      <c r="M46" s="69">
        <v>20218.019999999997</v>
      </c>
      <c r="N46" s="69">
        <v>816681.77</v>
      </c>
      <c r="O46" s="69">
        <f t="shared" si="14"/>
        <v>1207651.9500000002</v>
      </c>
      <c r="P46" s="69">
        <f t="shared" si="15"/>
        <v>20391.570000000003</v>
      </c>
      <c r="Q46" s="69">
        <f t="shared" si="16"/>
        <v>1228043.5200000003</v>
      </c>
      <c r="R46" s="17">
        <f t="shared" si="22"/>
        <v>8.1058905407128186E-4</v>
      </c>
      <c r="S46" s="70">
        <v>109043.7</v>
      </c>
      <c r="T46" s="69">
        <f t="shared" si="17"/>
        <v>105848.71958999999</v>
      </c>
      <c r="U46" s="69">
        <v>49635.32</v>
      </c>
      <c r="V46" s="69">
        <f t="shared" si="18"/>
        <v>35494.217332</v>
      </c>
      <c r="W46" s="69">
        <f t="shared" si="19"/>
        <v>141342.93692199999</v>
      </c>
      <c r="X46" s="17">
        <f t="shared" si="23"/>
        <v>2.6129295276920716E-4</v>
      </c>
      <c r="Y46" s="67">
        <v>446500</v>
      </c>
      <c r="Z46" s="52">
        <f t="shared" si="24"/>
        <v>1.4925373134328358E-2</v>
      </c>
      <c r="AA46" s="67">
        <v>305973.16000000003</v>
      </c>
      <c r="AB46" s="52">
        <f t="shared" si="25"/>
        <v>1.7243713933124948E-4</v>
      </c>
      <c r="AC46" s="70">
        <f t="shared" si="26"/>
        <v>1815886.4569220003</v>
      </c>
      <c r="AD46" s="44">
        <f t="shared" si="27"/>
        <v>8.7057237698970281E-4</v>
      </c>
      <c r="AE46" s="17">
        <f t="shared" si="28"/>
        <v>1.1417977052140926</v>
      </c>
      <c r="AF46" s="70">
        <f t="shared" si="29"/>
        <v>2121859.6169220004</v>
      </c>
      <c r="AG46" s="44">
        <f t="shared" si="30"/>
        <v>5.4966788442675828E-4</v>
      </c>
      <c r="AH46" s="48">
        <f t="shared" si="31"/>
        <v>1.1793499951560067</v>
      </c>
    </row>
    <row r="47" spans="1:34" x14ac:dyDescent="0.2">
      <c r="A47" s="6" t="s">
        <v>3</v>
      </c>
      <c r="B47" s="67">
        <v>214392252.32824707</v>
      </c>
      <c r="C47" s="68">
        <v>76409203.687929153</v>
      </c>
      <c r="D47" s="67">
        <v>5084061.5699999994</v>
      </c>
      <c r="E47" s="69">
        <v>1120527.49</v>
      </c>
      <c r="F47" s="69">
        <f t="shared" si="20"/>
        <v>80008.078960649611</v>
      </c>
      <c r="G47" s="69">
        <f t="shared" si="12"/>
        <v>6284597.1389606493</v>
      </c>
      <c r="H47" s="17">
        <f t="shared" si="21"/>
        <v>3.5747318278665416E-4</v>
      </c>
      <c r="I47" s="70">
        <v>399574.04</v>
      </c>
      <c r="J47" s="69">
        <v>101234.14000000003</v>
      </c>
      <c r="K47" s="69">
        <f t="shared" si="13"/>
        <v>500808.18</v>
      </c>
      <c r="L47" s="69">
        <v>702045.00999999989</v>
      </c>
      <c r="M47" s="69">
        <v>20867.349999999999</v>
      </c>
      <c r="N47" s="69">
        <v>712255.36999999988</v>
      </c>
      <c r="O47" s="69">
        <f t="shared" si="14"/>
        <v>1834741.7699999998</v>
      </c>
      <c r="P47" s="69">
        <f t="shared" si="15"/>
        <v>101234.14000000003</v>
      </c>
      <c r="Q47" s="69">
        <f t="shared" si="16"/>
        <v>1935975.91</v>
      </c>
      <c r="R47" s="17">
        <f t="shared" si="22"/>
        <v>1.2778707399487672E-3</v>
      </c>
      <c r="S47" s="70">
        <v>307248.59999999998</v>
      </c>
      <c r="T47" s="69">
        <f t="shared" si="17"/>
        <v>298246.21601999999</v>
      </c>
      <c r="U47" s="69">
        <v>167721.86000000002</v>
      </c>
      <c r="V47" s="69">
        <f t="shared" si="18"/>
        <v>119937.902086</v>
      </c>
      <c r="W47" s="69">
        <f t="shared" si="19"/>
        <v>418184.11810600001</v>
      </c>
      <c r="X47" s="17">
        <f t="shared" si="23"/>
        <v>7.7307409482656631E-4</v>
      </c>
      <c r="Y47" s="67">
        <v>446500</v>
      </c>
      <c r="Z47" s="52">
        <f t="shared" si="24"/>
        <v>1.4925373134328358E-2</v>
      </c>
      <c r="AA47" s="67">
        <v>1575334.84</v>
      </c>
      <c r="AB47" s="52">
        <f t="shared" si="25"/>
        <v>8.878106605770637E-4</v>
      </c>
      <c r="AC47" s="70">
        <f t="shared" si="26"/>
        <v>2800660.0281059998</v>
      </c>
      <c r="AD47" s="44">
        <f t="shared" si="27"/>
        <v>1.3426925722773964E-3</v>
      </c>
      <c r="AE47" s="17">
        <f t="shared" si="28"/>
        <v>0.55087059618477441</v>
      </c>
      <c r="AF47" s="70">
        <f t="shared" si="29"/>
        <v>4375994.8681060001</v>
      </c>
      <c r="AG47" s="44">
        <f t="shared" si="30"/>
        <v>1.1336017813013482E-3</v>
      </c>
      <c r="AH47" s="48">
        <f t="shared" si="31"/>
        <v>0.69630475452078144</v>
      </c>
    </row>
    <row r="48" spans="1:34" x14ac:dyDescent="0.2">
      <c r="A48" s="6" t="s">
        <v>19</v>
      </c>
      <c r="B48" s="67">
        <v>8975144946.9755859</v>
      </c>
      <c r="C48" s="68">
        <v>3811082151.0331421</v>
      </c>
      <c r="D48" s="67">
        <v>230609695.88000003</v>
      </c>
      <c r="E48" s="69">
        <v>18086570.75</v>
      </c>
      <c r="F48" s="69">
        <f t="shared" si="20"/>
        <v>1291420.1513194253</v>
      </c>
      <c r="G48" s="69">
        <f t="shared" si="12"/>
        <v>249987686.78131944</v>
      </c>
      <c r="H48" s="17">
        <f t="shared" si="21"/>
        <v>1.4219510348116046E-2</v>
      </c>
      <c r="I48" s="70">
        <v>16855180.380000003</v>
      </c>
      <c r="J48" s="69">
        <v>4674305.92</v>
      </c>
      <c r="K48" s="69">
        <f t="shared" si="13"/>
        <v>21529486.300000004</v>
      </c>
      <c r="L48" s="69">
        <v>0</v>
      </c>
      <c r="M48" s="69">
        <v>0</v>
      </c>
      <c r="N48" s="69">
        <v>0</v>
      </c>
      <c r="O48" s="69">
        <f t="shared" si="14"/>
        <v>16855180.380000003</v>
      </c>
      <c r="P48" s="69">
        <f t="shared" si="15"/>
        <v>4674305.92</v>
      </c>
      <c r="Q48" s="69">
        <f t="shared" si="16"/>
        <v>21529486.300000004</v>
      </c>
      <c r="R48" s="17">
        <f t="shared" si="22"/>
        <v>1.4210869281373368E-2</v>
      </c>
      <c r="S48" s="70">
        <v>6224715.1800000016</v>
      </c>
      <c r="T48" s="69">
        <f t="shared" si="17"/>
        <v>6042331.0252260016</v>
      </c>
      <c r="U48" s="69">
        <v>2175442.4500000002</v>
      </c>
      <c r="V48" s="69">
        <f t="shared" si="18"/>
        <v>1555658.8959950001</v>
      </c>
      <c r="W48" s="69">
        <f t="shared" si="19"/>
        <v>7597989.921221002</v>
      </c>
      <c r="X48" s="17">
        <f t="shared" si="23"/>
        <v>1.4045988182077314E-2</v>
      </c>
      <c r="Y48" s="67">
        <v>446500</v>
      </c>
      <c r="Z48" s="52">
        <f t="shared" si="24"/>
        <v>1.4925373134328358E-2</v>
      </c>
      <c r="AA48" s="67">
        <v>21058942.41</v>
      </c>
      <c r="AB48" s="52">
        <f t="shared" si="25"/>
        <v>1.1868177543814393E-2</v>
      </c>
      <c r="AC48" s="70">
        <f t="shared" si="26"/>
        <v>29573976.221221007</v>
      </c>
      <c r="AD48" s="44">
        <f t="shared" si="27"/>
        <v>1.4178357175253292E-2</v>
      </c>
      <c r="AE48" s="17">
        <f t="shared" si="28"/>
        <v>0.12824255332529519</v>
      </c>
      <c r="AF48" s="70">
        <f t="shared" si="29"/>
        <v>50632918.631221011</v>
      </c>
      <c r="AG48" s="44">
        <f t="shared" si="30"/>
        <v>1.3116461166619452E-2</v>
      </c>
      <c r="AH48" s="48">
        <f t="shared" si="31"/>
        <v>0.20254165028341148</v>
      </c>
    </row>
    <row r="49" spans="1:34" x14ac:dyDescent="0.2">
      <c r="A49" s="6" t="s">
        <v>20</v>
      </c>
      <c r="B49" s="67">
        <v>7932513705.809082</v>
      </c>
      <c r="C49" s="68">
        <v>3529189665.8321533</v>
      </c>
      <c r="D49" s="67">
        <v>214288978.88999999</v>
      </c>
      <c r="E49" s="69">
        <v>16394407.709999997</v>
      </c>
      <c r="F49" s="69">
        <f t="shared" si="20"/>
        <v>1170596.0614806181</v>
      </c>
      <c r="G49" s="69">
        <f t="shared" si="12"/>
        <v>231853982.66148061</v>
      </c>
      <c r="H49" s="17">
        <f t="shared" si="21"/>
        <v>1.3188049972200478E-2</v>
      </c>
      <c r="I49" s="70">
        <v>16753146.540000003</v>
      </c>
      <c r="J49" s="69">
        <v>3393809.3899999992</v>
      </c>
      <c r="K49" s="69">
        <f t="shared" si="13"/>
        <v>20146955.930000003</v>
      </c>
      <c r="L49" s="69">
        <v>0</v>
      </c>
      <c r="M49" s="69">
        <v>0</v>
      </c>
      <c r="N49" s="69">
        <v>0</v>
      </c>
      <c r="O49" s="69">
        <f t="shared" si="14"/>
        <v>16753146.540000003</v>
      </c>
      <c r="P49" s="69">
        <f t="shared" si="15"/>
        <v>3393809.3899999992</v>
      </c>
      <c r="Q49" s="69">
        <f t="shared" si="16"/>
        <v>20146955.930000003</v>
      </c>
      <c r="R49" s="17">
        <f t="shared" si="22"/>
        <v>1.3298308800745515E-2</v>
      </c>
      <c r="S49" s="70">
        <v>6527001.6599999992</v>
      </c>
      <c r="T49" s="69">
        <f t="shared" si="17"/>
        <v>6335760.5113619994</v>
      </c>
      <c r="U49" s="69">
        <v>1885920.7999999998</v>
      </c>
      <c r="V49" s="69">
        <f t="shared" si="18"/>
        <v>1348621.9640799998</v>
      </c>
      <c r="W49" s="69">
        <f t="shared" si="19"/>
        <v>7684382.4754419997</v>
      </c>
      <c r="X49" s="17">
        <f t="shared" si="23"/>
        <v>1.4205697369400454E-2</v>
      </c>
      <c r="Y49" s="67">
        <v>446500</v>
      </c>
      <c r="Z49" s="52">
        <f t="shared" si="24"/>
        <v>1.4925373134328358E-2</v>
      </c>
      <c r="AA49" s="67">
        <v>19844503.690000001</v>
      </c>
      <c r="AB49" s="52">
        <f t="shared" si="25"/>
        <v>1.1183756927411621E-2</v>
      </c>
      <c r="AC49" s="70">
        <f t="shared" si="26"/>
        <v>28277838.405442003</v>
      </c>
      <c r="AD49" s="44">
        <f t="shared" si="27"/>
        <v>1.3556962718079124E-2</v>
      </c>
      <c r="AE49" s="17">
        <f t="shared" si="28"/>
        <v>0.13196123548639307</v>
      </c>
      <c r="AF49" s="70">
        <f t="shared" si="29"/>
        <v>48122342.095442005</v>
      </c>
      <c r="AG49" s="44">
        <f t="shared" si="30"/>
        <v>1.2466096136761855E-2</v>
      </c>
      <c r="AH49" s="48">
        <f t="shared" si="31"/>
        <v>0.2075545200605988</v>
      </c>
    </row>
    <row r="50" spans="1:34" x14ac:dyDescent="0.2">
      <c r="A50" s="6" t="s">
        <v>30</v>
      </c>
      <c r="B50" s="67">
        <v>5009141215.1704712</v>
      </c>
      <c r="C50" s="68">
        <v>2298385707.8322144</v>
      </c>
      <c r="D50" s="67">
        <v>140624452.40000004</v>
      </c>
      <c r="E50" s="69">
        <v>10528711.439999999</v>
      </c>
      <c r="F50" s="69">
        <f t="shared" si="20"/>
        <v>751772.6997000447</v>
      </c>
      <c r="G50" s="69">
        <f t="shared" si="12"/>
        <v>151904936.53970009</v>
      </c>
      <c r="H50" s="17">
        <f t="shared" si="21"/>
        <v>8.6404808367448998E-3</v>
      </c>
      <c r="I50" s="70">
        <v>11454574.179999998</v>
      </c>
      <c r="J50" s="69">
        <v>1658482.0599999998</v>
      </c>
      <c r="K50" s="69">
        <f t="shared" si="13"/>
        <v>13113056.239999998</v>
      </c>
      <c r="L50" s="69">
        <v>0</v>
      </c>
      <c r="M50" s="69">
        <v>0</v>
      </c>
      <c r="N50" s="69">
        <v>0</v>
      </c>
      <c r="O50" s="69">
        <f t="shared" si="14"/>
        <v>11454574.179999998</v>
      </c>
      <c r="P50" s="69">
        <f t="shared" si="15"/>
        <v>1658482.0599999998</v>
      </c>
      <c r="Q50" s="69">
        <f t="shared" si="16"/>
        <v>13113056.239999998</v>
      </c>
      <c r="R50" s="17">
        <f t="shared" si="22"/>
        <v>8.6554748919363354E-3</v>
      </c>
      <c r="S50" s="70">
        <v>3316151.28</v>
      </c>
      <c r="T50" s="69">
        <f t="shared" si="17"/>
        <v>3218988.0474959998</v>
      </c>
      <c r="U50" s="69">
        <v>694915.16999999993</v>
      </c>
      <c r="V50" s="69">
        <f t="shared" si="18"/>
        <v>496933.83806699992</v>
      </c>
      <c r="W50" s="69">
        <f t="shared" si="19"/>
        <v>3715921.8855629996</v>
      </c>
      <c r="X50" s="17">
        <f t="shared" si="23"/>
        <v>6.8694214432114915E-3</v>
      </c>
      <c r="Y50" s="67">
        <v>446500</v>
      </c>
      <c r="Z50" s="52">
        <f t="shared" si="24"/>
        <v>1.4925373134328358E-2</v>
      </c>
      <c r="AA50" s="67">
        <v>11812820.160000002</v>
      </c>
      <c r="AB50" s="52">
        <f t="shared" si="25"/>
        <v>6.6573450946642281E-3</v>
      </c>
      <c r="AC50" s="70">
        <f t="shared" si="26"/>
        <v>17275478.125562999</v>
      </c>
      <c r="AD50" s="44">
        <f t="shared" si="27"/>
        <v>8.2822105964145114E-3</v>
      </c>
      <c r="AE50" s="17">
        <f t="shared" si="28"/>
        <v>0.12284832282527697</v>
      </c>
      <c r="AF50" s="70">
        <f t="shared" si="29"/>
        <v>29088298.285563</v>
      </c>
      <c r="AG50" s="44">
        <f t="shared" si="30"/>
        <v>7.5353257362961844E-3</v>
      </c>
      <c r="AH50" s="48">
        <f t="shared" si="31"/>
        <v>0.19149014474563059</v>
      </c>
    </row>
    <row r="51" spans="1:34" x14ac:dyDescent="0.2">
      <c r="A51" s="6" t="s">
        <v>65</v>
      </c>
      <c r="B51" s="67">
        <v>122776227411.99219</v>
      </c>
      <c r="C51" s="68">
        <v>35378676471.806152</v>
      </c>
      <c r="D51" s="67">
        <v>2134446529.5700002</v>
      </c>
      <c r="E51" s="69">
        <v>312585386.07999998</v>
      </c>
      <c r="F51" s="69">
        <f t="shared" si="20"/>
        <v>22319270.588741899</v>
      </c>
      <c r="G51" s="69">
        <f t="shared" si="12"/>
        <v>2469351186.2387419</v>
      </c>
      <c r="H51" s="17">
        <f t="shared" si="21"/>
        <v>0.14045877698196402</v>
      </c>
      <c r="I51" s="70">
        <v>116629297.76000001</v>
      </c>
      <c r="J51" s="69">
        <v>79566595.780000016</v>
      </c>
      <c r="K51" s="69">
        <f t="shared" si="13"/>
        <v>196195893.54000002</v>
      </c>
      <c r="L51" s="69">
        <v>0</v>
      </c>
      <c r="M51" s="69">
        <v>0</v>
      </c>
      <c r="N51" s="69">
        <v>0</v>
      </c>
      <c r="O51" s="69">
        <f t="shared" si="14"/>
        <v>116629297.76000001</v>
      </c>
      <c r="P51" s="69">
        <f t="shared" si="15"/>
        <v>79566595.780000016</v>
      </c>
      <c r="Q51" s="69">
        <f t="shared" si="16"/>
        <v>196195893.54000002</v>
      </c>
      <c r="R51" s="17">
        <f t="shared" si="22"/>
        <v>0.12950212363586144</v>
      </c>
      <c r="S51" s="70">
        <v>41825965.620000005</v>
      </c>
      <c r="T51" s="69">
        <f t="shared" si="17"/>
        <v>40600464.827334002</v>
      </c>
      <c r="U51" s="69">
        <v>85205355.520000011</v>
      </c>
      <c r="V51" s="69">
        <f t="shared" si="18"/>
        <v>60930349.732352003</v>
      </c>
      <c r="W51" s="69">
        <f t="shared" si="19"/>
        <v>101530814.55968601</v>
      </c>
      <c r="X51" s="17">
        <f t="shared" si="23"/>
        <v>0.18769446079929225</v>
      </c>
      <c r="Y51" s="67">
        <v>446500</v>
      </c>
      <c r="Z51" s="52">
        <f t="shared" si="24"/>
        <v>1.4925373134328358E-2</v>
      </c>
      <c r="AA51" s="67">
        <v>356250643.27000004</v>
      </c>
      <c r="AB51" s="52">
        <f t="shared" si="25"/>
        <v>0.20077199519852085</v>
      </c>
      <c r="AC51" s="70">
        <f t="shared" si="26"/>
        <v>298173208.09968603</v>
      </c>
      <c r="AD51" s="44">
        <f t="shared" si="27"/>
        <v>0.14295021450294293</v>
      </c>
      <c r="AE51" s="17">
        <f t="shared" si="28"/>
        <v>0.13969579653033296</v>
      </c>
      <c r="AF51" s="70">
        <f t="shared" si="29"/>
        <v>654423851.36968613</v>
      </c>
      <c r="AG51" s="44">
        <f t="shared" si="30"/>
        <v>0.16952854516482832</v>
      </c>
      <c r="AH51" s="48">
        <f t="shared" si="31"/>
        <v>0.2650185421242125</v>
      </c>
    </row>
    <row r="52" spans="1:34" x14ac:dyDescent="0.2">
      <c r="A52" s="6" t="s">
        <v>34</v>
      </c>
      <c r="B52" s="67">
        <v>3464379614.8721313</v>
      </c>
      <c r="C52" s="68">
        <v>2286360367.3378296</v>
      </c>
      <c r="D52" s="67">
        <v>140376697.04999998</v>
      </c>
      <c r="E52" s="69">
        <v>32776014.820000004</v>
      </c>
      <c r="F52" s="69">
        <f t="shared" si="20"/>
        <v>2340278.1325195176</v>
      </c>
      <c r="G52" s="69">
        <f t="shared" si="12"/>
        <v>175492990.00251949</v>
      </c>
      <c r="H52" s="17">
        <f t="shared" si="21"/>
        <v>9.982189200964775E-3</v>
      </c>
      <c r="I52" s="70">
        <v>7615224.7400000012</v>
      </c>
      <c r="J52" s="69">
        <v>5102885.2699999996</v>
      </c>
      <c r="K52" s="69">
        <f t="shared" si="13"/>
        <v>12718110.010000002</v>
      </c>
      <c r="L52" s="69">
        <v>0</v>
      </c>
      <c r="M52" s="69">
        <v>0</v>
      </c>
      <c r="N52" s="69">
        <v>0</v>
      </c>
      <c r="O52" s="69">
        <f t="shared" si="14"/>
        <v>7615224.7400000012</v>
      </c>
      <c r="P52" s="69">
        <f t="shared" si="15"/>
        <v>5102885.2699999996</v>
      </c>
      <c r="Q52" s="69">
        <f t="shared" si="16"/>
        <v>12718110.010000002</v>
      </c>
      <c r="R52" s="17">
        <f t="shared" si="22"/>
        <v>8.3947845452418488E-3</v>
      </c>
      <c r="S52" s="70">
        <v>1816503.6</v>
      </c>
      <c r="T52" s="69">
        <f t="shared" si="17"/>
        <v>1763280.04452</v>
      </c>
      <c r="U52" s="69">
        <v>1628572.17</v>
      </c>
      <c r="V52" s="69">
        <f t="shared" si="18"/>
        <v>1164591.9587669999</v>
      </c>
      <c r="W52" s="69">
        <f t="shared" si="19"/>
        <v>2927872.0032869997</v>
      </c>
      <c r="X52" s="17">
        <f t="shared" si="23"/>
        <v>5.4125967503514984E-3</v>
      </c>
      <c r="Y52" s="67">
        <v>446500</v>
      </c>
      <c r="Z52" s="52">
        <f t="shared" si="24"/>
        <v>1.4925373134328358E-2</v>
      </c>
      <c r="AA52" s="67">
        <v>35126603.319999993</v>
      </c>
      <c r="AB52" s="52">
        <f t="shared" si="25"/>
        <v>1.9796282101751567E-2</v>
      </c>
      <c r="AC52" s="70">
        <f t="shared" si="26"/>
        <v>16092482.013287</v>
      </c>
      <c r="AD52" s="44">
        <f t="shared" si="27"/>
        <v>7.7150585404542581E-3</v>
      </c>
      <c r="AE52" s="17">
        <f t="shared" si="28"/>
        <v>0.11463784482373958</v>
      </c>
      <c r="AF52" s="70">
        <f t="shared" si="29"/>
        <v>51219085.333286993</v>
      </c>
      <c r="AG52" s="44">
        <f t="shared" si="30"/>
        <v>1.3268307692410542E-2</v>
      </c>
      <c r="AH52" s="48">
        <f t="shared" si="31"/>
        <v>0.29185829777332795</v>
      </c>
    </row>
    <row r="53" spans="1:34" x14ac:dyDescent="0.2">
      <c r="A53" s="6" t="s">
        <v>38</v>
      </c>
      <c r="B53" s="67">
        <v>1465552349.7090569</v>
      </c>
      <c r="C53" s="68">
        <v>698020755.73166704</v>
      </c>
      <c r="D53" s="67">
        <v>42976703.740000002</v>
      </c>
      <c r="E53" s="69">
        <v>6644467.3399999989</v>
      </c>
      <c r="F53" s="69">
        <f t="shared" si="20"/>
        <v>474429.29542958143</v>
      </c>
      <c r="G53" s="69">
        <f t="shared" si="12"/>
        <v>50095600.375429578</v>
      </c>
      <c r="H53" s="17">
        <f t="shared" si="21"/>
        <v>2.8494799768143497E-3</v>
      </c>
      <c r="I53" s="70">
        <v>3222287.0900000003</v>
      </c>
      <c r="J53" s="69">
        <v>808625.22</v>
      </c>
      <c r="K53" s="69">
        <f t="shared" si="13"/>
        <v>4030912.3100000005</v>
      </c>
      <c r="L53" s="69">
        <v>0</v>
      </c>
      <c r="M53" s="69">
        <v>0</v>
      </c>
      <c r="N53" s="69">
        <v>0</v>
      </c>
      <c r="O53" s="69">
        <f t="shared" si="14"/>
        <v>3222287.0900000003</v>
      </c>
      <c r="P53" s="69">
        <f t="shared" si="15"/>
        <v>808625.22</v>
      </c>
      <c r="Q53" s="69">
        <f t="shared" si="16"/>
        <v>4030912.3100000005</v>
      </c>
      <c r="R53" s="17">
        <f t="shared" si="22"/>
        <v>2.6606658014914531E-3</v>
      </c>
      <c r="S53" s="70">
        <v>1335357.4800000004</v>
      </c>
      <c r="T53" s="69">
        <f t="shared" si="17"/>
        <v>1296231.5058360004</v>
      </c>
      <c r="U53" s="69">
        <v>424179.27999999985</v>
      </c>
      <c r="V53" s="69">
        <f t="shared" si="18"/>
        <v>303330.60312799987</v>
      </c>
      <c r="W53" s="69">
        <f t="shared" si="19"/>
        <v>1599562.1089640004</v>
      </c>
      <c r="X53" s="17">
        <f t="shared" si="23"/>
        <v>2.9570229379030926E-3</v>
      </c>
      <c r="Y53" s="67">
        <v>446500</v>
      </c>
      <c r="Z53" s="52">
        <f t="shared" si="24"/>
        <v>1.4925373134328358E-2</v>
      </c>
      <c r="AA53" s="67">
        <v>7869455.8099999996</v>
      </c>
      <c r="AB53" s="52">
        <f t="shared" si="25"/>
        <v>4.4349852384767364E-3</v>
      </c>
      <c r="AC53" s="70">
        <f t="shared" si="26"/>
        <v>6076974.4189640004</v>
      </c>
      <c r="AD53" s="44">
        <f t="shared" si="27"/>
        <v>2.9134233831946874E-3</v>
      </c>
      <c r="AE53" s="17">
        <f t="shared" si="28"/>
        <v>0.14140159412244399</v>
      </c>
      <c r="AF53" s="70">
        <f t="shared" si="29"/>
        <v>13946430.228964001</v>
      </c>
      <c r="AG53" s="44">
        <f t="shared" si="30"/>
        <v>3.6128237410825046E-3</v>
      </c>
      <c r="AH53" s="48">
        <f t="shared" si="31"/>
        <v>0.27839630874659238</v>
      </c>
    </row>
    <row r="54" spans="1:34" x14ac:dyDescent="0.2">
      <c r="A54" s="6" t="s">
        <v>24</v>
      </c>
      <c r="B54" s="67">
        <v>6810556419.0898743</v>
      </c>
      <c r="C54" s="68">
        <v>2938478900.6960354</v>
      </c>
      <c r="D54" s="67">
        <v>181883672.44</v>
      </c>
      <c r="E54" s="69">
        <v>950838.41999999981</v>
      </c>
      <c r="F54" s="69">
        <f t="shared" si="20"/>
        <v>67891.913464951489</v>
      </c>
      <c r="G54" s="69">
        <f t="shared" si="12"/>
        <v>182902402.77346495</v>
      </c>
      <c r="H54" s="17">
        <f t="shared" si="21"/>
        <v>1.0403642845047998E-2</v>
      </c>
      <c r="I54" s="70">
        <v>11567887.310000002</v>
      </c>
      <c r="J54" s="69">
        <v>5504673.4100000001</v>
      </c>
      <c r="K54" s="69">
        <f t="shared" si="13"/>
        <v>17072560.720000003</v>
      </c>
      <c r="L54" s="69">
        <v>0</v>
      </c>
      <c r="M54" s="69">
        <v>0</v>
      </c>
      <c r="N54" s="69">
        <v>0</v>
      </c>
      <c r="O54" s="69">
        <f t="shared" si="14"/>
        <v>11567887.310000002</v>
      </c>
      <c r="P54" s="69">
        <f t="shared" si="15"/>
        <v>5504673.4100000001</v>
      </c>
      <c r="Q54" s="69">
        <f t="shared" si="16"/>
        <v>17072560.720000003</v>
      </c>
      <c r="R54" s="17">
        <f t="shared" si="22"/>
        <v>1.126900685457737E-2</v>
      </c>
      <c r="S54" s="70">
        <v>3773262.0599999991</v>
      </c>
      <c r="T54" s="69">
        <f t="shared" si="17"/>
        <v>3662705.481641999</v>
      </c>
      <c r="U54" s="69">
        <v>2319746.8200000003</v>
      </c>
      <c r="V54" s="69">
        <f t="shared" si="18"/>
        <v>1658850.9509820002</v>
      </c>
      <c r="W54" s="69">
        <f t="shared" si="19"/>
        <v>5321556.4326239992</v>
      </c>
      <c r="X54" s="17">
        <f t="shared" si="23"/>
        <v>9.8376701651220928E-3</v>
      </c>
      <c r="Y54" s="67">
        <v>446500</v>
      </c>
      <c r="Z54" s="52">
        <f t="shared" si="24"/>
        <v>1.4925373134328358E-2</v>
      </c>
      <c r="AA54" s="67">
        <v>0</v>
      </c>
      <c r="AB54" s="52">
        <f t="shared" si="25"/>
        <v>0</v>
      </c>
      <c r="AC54" s="70">
        <f t="shared" si="26"/>
        <v>22840617.152624004</v>
      </c>
      <c r="AD54" s="44">
        <f t="shared" si="27"/>
        <v>1.0950249830144403E-2</v>
      </c>
      <c r="AE54" s="17">
        <f t="shared" si="28"/>
        <v>0.12557816128415097</v>
      </c>
      <c r="AF54" s="70">
        <f t="shared" si="29"/>
        <v>22840617.152624004</v>
      </c>
      <c r="AG54" s="44">
        <f t="shared" si="30"/>
        <v>5.9168634951903493E-3</v>
      </c>
      <c r="AH54" s="48">
        <f t="shared" si="31"/>
        <v>0.12487871567719867</v>
      </c>
    </row>
    <row r="55" spans="1:34" x14ac:dyDescent="0.2">
      <c r="A55" s="6" t="s">
        <v>4</v>
      </c>
      <c r="B55" s="67">
        <v>1001878567.8662663</v>
      </c>
      <c r="C55" s="68">
        <v>361283381.63059616</v>
      </c>
      <c r="D55" s="67">
        <v>21662908.810000002</v>
      </c>
      <c r="E55" s="69">
        <v>3252949.4899999993</v>
      </c>
      <c r="F55" s="69">
        <f t="shared" si="20"/>
        <v>232267.60786647443</v>
      </c>
      <c r="G55" s="69">
        <f t="shared" si="12"/>
        <v>25148125.907866474</v>
      </c>
      <c r="H55" s="17">
        <f t="shared" si="21"/>
        <v>1.4304465999377138E-3</v>
      </c>
      <c r="I55" s="70">
        <v>1730552.02</v>
      </c>
      <c r="J55" s="69">
        <v>285671.50999999995</v>
      </c>
      <c r="K55" s="69">
        <f t="shared" si="13"/>
        <v>2016223.53</v>
      </c>
      <c r="L55" s="69">
        <v>0</v>
      </c>
      <c r="M55" s="69">
        <v>0</v>
      </c>
      <c r="N55" s="69">
        <v>290613.48</v>
      </c>
      <c r="O55" s="69">
        <f t="shared" si="14"/>
        <v>2021165.5</v>
      </c>
      <c r="P55" s="69">
        <f t="shared" si="15"/>
        <v>285671.50999999995</v>
      </c>
      <c r="Q55" s="69">
        <f t="shared" si="16"/>
        <v>2306837.0099999998</v>
      </c>
      <c r="R55" s="17">
        <f t="shared" si="22"/>
        <v>1.522663325345769E-3</v>
      </c>
      <c r="S55" s="70">
        <v>740344.98000000021</v>
      </c>
      <c r="T55" s="69">
        <f t="shared" si="17"/>
        <v>718652.87208600016</v>
      </c>
      <c r="U55" s="69">
        <v>273250.05</v>
      </c>
      <c r="V55" s="69">
        <f t="shared" si="18"/>
        <v>195401.11075499997</v>
      </c>
      <c r="W55" s="69">
        <f t="shared" si="19"/>
        <v>914053.98284100019</v>
      </c>
      <c r="X55" s="17">
        <f t="shared" si="23"/>
        <v>1.6897615782441296E-3</v>
      </c>
      <c r="Y55" s="67">
        <v>446500</v>
      </c>
      <c r="Z55" s="52">
        <f t="shared" si="24"/>
        <v>1.4925373134328358E-2</v>
      </c>
      <c r="AA55" s="67">
        <v>4002449.5599999996</v>
      </c>
      <c r="AB55" s="52">
        <f t="shared" si="25"/>
        <v>2.2556584781619998E-3</v>
      </c>
      <c r="AC55" s="70">
        <f t="shared" si="26"/>
        <v>3667390.9928409997</v>
      </c>
      <c r="AD55" s="44">
        <f t="shared" si="27"/>
        <v>1.7582207752130153E-3</v>
      </c>
      <c r="AE55" s="17">
        <f t="shared" si="28"/>
        <v>0.16929356186681926</v>
      </c>
      <c r="AF55" s="70">
        <f t="shared" si="29"/>
        <v>7669840.5528409993</v>
      </c>
      <c r="AG55" s="44">
        <f t="shared" si="30"/>
        <v>1.9868727398121952E-3</v>
      </c>
      <c r="AH55" s="48">
        <f t="shared" si="31"/>
        <v>0.30498656563675908</v>
      </c>
    </row>
    <row r="56" spans="1:34" x14ac:dyDescent="0.2">
      <c r="A56" s="6" t="s">
        <v>12</v>
      </c>
      <c r="B56" s="67">
        <v>61334654459.053078</v>
      </c>
      <c r="C56" s="68">
        <v>30230919904.741432</v>
      </c>
      <c r="D56" s="67">
        <v>1812845841.6700001</v>
      </c>
      <c r="E56" s="69">
        <v>144253929.80000001</v>
      </c>
      <c r="F56" s="69">
        <f t="shared" si="20"/>
        <v>10300041.640051514</v>
      </c>
      <c r="G56" s="69">
        <f t="shared" si="12"/>
        <v>1967399813.1100516</v>
      </c>
      <c r="H56" s="17">
        <f t="shared" si="21"/>
        <v>0.11190735976477081</v>
      </c>
      <c r="I56" s="70">
        <v>117891788.01000002</v>
      </c>
      <c r="J56" s="69">
        <v>47490297.740000002</v>
      </c>
      <c r="K56" s="69">
        <f t="shared" si="13"/>
        <v>165382085.75000003</v>
      </c>
      <c r="L56" s="69">
        <v>0</v>
      </c>
      <c r="M56" s="69">
        <v>0</v>
      </c>
      <c r="N56" s="69">
        <v>0</v>
      </c>
      <c r="O56" s="69">
        <f t="shared" si="14"/>
        <v>117891788.01000002</v>
      </c>
      <c r="P56" s="69">
        <f t="shared" si="15"/>
        <v>47490297.740000002</v>
      </c>
      <c r="Q56" s="69">
        <f t="shared" si="16"/>
        <v>165382085.75000003</v>
      </c>
      <c r="R56" s="17">
        <f t="shared" si="22"/>
        <v>0.10916299484926081</v>
      </c>
      <c r="S56" s="70">
        <v>26710120.079999998</v>
      </c>
      <c r="T56" s="69">
        <f t="shared" si="17"/>
        <v>25927513.561655998</v>
      </c>
      <c r="U56" s="69">
        <v>13794371.550000001</v>
      </c>
      <c r="V56" s="69">
        <f t="shared" si="18"/>
        <v>9864355.0954049993</v>
      </c>
      <c r="W56" s="69">
        <f t="shared" si="19"/>
        <v>35791868.657060996</v>
      </c>
      <c r="X56" s="17">
        <f t="shared" si="23"/>
        <v>6.616646894561197E-2</v>
      </c>
      <c r="Y56" s="67">
        <v>446500</v>
      </c>
      <c r="Z56" s="52">
        <f t="shared" si="24"/>
        <v>1.4925373134328358E-2</v>
      </c>
      <c r="AA56" s="67">
        <v>156306117.72999999</v>
      </c>
      <c r="AB56" s="52">
        <f t="shared" si="25"/>
        <v>8.8089359868475686E-2</v>
      </c>
      <c r="AC56" s="70">
        <f t="shared" si="26"/>
        <v>201620454.40706104</v>
      </c>
      <c r="AD56" s="44">
        <f t="shared" si="27"/>
        <v>9.6660888445867538E-2</v>
      </c>
      <c r="AE56" s="17">
        <f t="shared" si="28"/>
        <v>0.11121765004647476</v>
      </c>
      <c r="AF56" s="70">
        <f t="shared" si="29"/>
        <v>357926572.137061</v>
      </c>
      <c r="AG56" s="44">
        <f t="shared" si="30"/>
        <v>9.2720903926761522E-2</v>
      </c>
      <c r="AH56" s="48">
        <f t="shared" si="31"/>
        <v>0.18192874155622349</v>
      </c>
    </row>
    <row r="57" spans="1:34" x14ac:dyDescent="0.2">
      <c r="A57" s="6" t="s">
        <v>25</v>
      </c>
      <c r="B57" s="67">
        <v>9910594202.7070084</v>
      </c>
      <c r="C57" s="68">
        <v>3654419814.8335724</v>
      </c>
      <c r="D57" s="67">
        <v>216102651.74000001</v>
      </c>
      <c r="E57" s="69">
        <v>33211474.639999997</v>
      </c>
      <c r="F57" s="69">
        <f t="shared" si="20"/>
        <v>2371370.9026422296</v>
      </c>
      <c r="G57" s="69">
        <f t="shared" si="12"/>
        <v>251685497.28264222</v>
      </c>
      <c r="H57" s="17">
        <f t="shared" si="21"/>
        <v>1.4316083240579418E-2</v>
      </c>
      <c r="I57" s="70">
        <v>14448221.929999998</v>
      </c>
      <c r="J57" s="69">
        <v>5686219.1199999992</v>
      </c>
      <c r="K57" s="69">
        <f t="shared" si="13"/>
        <v>20134441.049999997</v>
      </c>
      <c r="L57" s="69">
        <v>0</v>
      </c>
      <c r="M57" s="69">
        <v>0</v>
      </c>
      <c r="N57" s="69">
        <v>0</v>
      </c>
      <c r="O57" s="69">
        <f t="shared" si="14"/>
        <v>14448221.929999998</v>
      </c>
      <c r="P57" s="69">
        <f t="shared" si="15"/>
        <v>5686219.1199999992</v>
      </c>
      <c r="Q57" s="69">
        <f t="shared" si="16"/>
        <v>20134441.049999997</v>
      </c>
      <c r="R57" s="17">
        <f t="shared" si="22"/>
        <v>1.3290048161300897E-2</v>
      </c>
      <c r="S57" s="70">
        <v>5046997.4400000004</v>
      </c>
      <c r="T57" s="69">
        <f t="shared" si="17"/>
        <v>4899120.4150080001</v>
      </c>
      <c r="U57" s="69">
        <v>2307643.92</v>
      </c>
      <c r="V57" s="69">
        <f t="shared" si="18"/>
        <v>1650196.167192</v>
      </c>
      <c r="W57" s="69">
        <f t="shared" si="19"/>
        <v>6549316.5822000001</v>
      </c>
      <c r="X57" s="17">
        <f t="shared" si="23"/>
        <v>1.2107363166846775E-2</v>
      </c>
      <c r="Y57" s="67">
        <v>446500</v>
      </c>
      <c r="Z57" s="52">
        <f t="shared" si="24"/>
        <v>1.4925373134328358E-2</v>
      </c>
      <c r="AA57" s="67">
        <v>37804938.190000005</v>
      </c>
      <c r="AB57" s="52">
        <f t="shared" si="25"/>
        <v>2.1305709932460431E-2</v>
      </c>
      <c r="AC57" s="70">
        <f t="shared" si="26"/>
        <v>27130257.632199995</v>
      </c>
      <c r="AD57" s="44">
        <f t="shared" si="27"/>
        <v>1.3006789485749164E-2</v>
      </c>
      <c r="AE57" s="17">
        <f t="shared" si="28"/>
        <v>0.12554338141505675</v>
      </c>
      <c r="AF57" s="70">
        <f t="shared" si="29"/>
        <v>64935195.8222</v>
      </c>
      <c r="AG57" s="44">
        <f t="shared" si="30"/>
        <v>1.6821467088478932E-2</v>
      </c>
      <c r="AH57" s="48">
        <f t="shared" si="31"/>
        <v>0.25800134105175687</v>
      </c>
    </row>
    <row r="58" spans="1:34" x14ac:dyDescent="0.2">
      <c r="A58" s="6" t="s">
        <v>5</v>
      </c>
      <c r="B58" s="67">
        <v>41878985394.079163</v>
      </c>
      <c r="C58" s="68">
        <v>19972230145.981499</v>
      </c>
      <c r="D58" s="67">
        <v>1205080129.3099999</v>
      </c>
      <c r="E58" s="69">
        <v>89801609.729999989</v>
      </c>
      <c r="F58" s="69">
        <f t="shared" si="20"/>
        <v>6412028.5724282227</v>
      </c>
      <c r="G58" s="69">
        <f t="shared" si="12"/>
        <v>1301293767.6124282</v>
      </c>
      <c r="H58" s="17">
        <f t="shared" si="21"/>
        <v>7.4018686411104276E-2</v>
      </c>
      <c r="I58" s="70">
        <v>66601777.299999997</v>
      </c>
      <c r="J58" s="69">
        <v>46451773.230000004</v>
      </c>
      <c r="K58" s="69">
        <f t="shared" si="13"/>
        <v>113053550.53</v>
      </c>
      <c r="L58" s="69">
        <v>0</v>
      </c>
      <c r="M58" s="69">
        <v>0</v>
      </c>
      <c r="N58" s="69">
        <v>0</v>
      </c>
      <c r="O58" s="69">
        <f t="shared" si="14"/>
        <v>66601777.299999997</v>
      </c>
      <c r="P58" s="69">
        <f t="shared" si="15"/>
        <v>46451773.230000004</v>
      </c>
      <c r="Q58" s="69">
        <f t="shared" si="16"/>
        <v>113053550.53</v>
      </c>
      <c r="R58" s="17">
        <f t="shared" si="22"/>
        <v>7.4622738600919086E-2</v>
      </c>
      <c r="S58" s="70">
        <v>22717301.220000006</v>
      </c>
      <c r="T58" s="69">
        <f t="shared" si="17"/>
        <v>22051684.294254005</v>
      </c>
      <c r="U58" s="69">
        <v>18840641.620000001</v>
      </c>
      <c r="V58" s="69">
        <f t="shared" si="18"/>
        <v>13472942.822462</v>
      </c>
      <c r="W58" s="69">
        <f t="shared" si="19"/>
        <v>35524627.116716005</v>
      </c>
      <c r="X58" s="17">
        <f t="shared" si="23"/>
        <v>6.5672434134251931E-2</v>
      </c>
      <c r="Y58" s="67">
        <v>446500</v>
      </c>
      <c r="Z58" s="52">
        <f t="shared" si="24"/>
        <v>1.4925373134328358E-2</v>
      </c>
      <c r="AA58" s="67">
        <v>101955756.38000003</v>
      </c>
      <c r="AB58" s="52">
        <f t="shared" si="25"/>
        <v>5.7459154157577061E-2</v>
      </c>
      <c r="AC58" s="70">
        <f t="shared" si="26"/>
        <v>149024677.646716</v>
      </c>
      <c r="AD58" s="44">
        <f t="shared" si="27"/>
        <v>7.1445418492153273E-2</v>
      </c>
      <c r="AE58" s="17">
        <f t="shared" si="28"/>
        <v>0.1236637083477959</v>
      </c>
      <c r="AF58" s="70">
        <f t="shared" si="29"/>
        <v>250980434.02671602</v>
      </c>
      <c r="AG58" s="44">
        <f t="shared" si="30"/>
        <v>6.5016499255542329E-2</v>
      </c>
      <c r="AH58" s="48">
        <f t="shared" si="31"/>
        <v>0.19286992704745434</v>
      </c>
    </row>
    <row r="59" spans="1:34" x14ac:dyDescent="0.2">
      <c r="A59" s="6" t="s">
        <v>17</v>
      </c>
      <c r="B59" s="67">
        <v>8341812979.9746094</v>
      </c>
      <c r="C59" s="68">
        <v>3974348411.1767578</v>
      </c>
      <c r="D59" s="67">
        <v>243583212.63</v>
      </c>
      <c r="E59" s="69">
        <v>34641462.600000001</v>
      </c>
      <c r="F59" s="69">
        <f t="shared" si="20"/>
        <v>2473475.1264453051</v>
      </c>
      <c r="G59" s="69">
        <f t="shared" si="12"/>
        <v>280698150.35644531</v>
      </c>
      <c r="H59" s="17">
        <f t="shared" si="21"/>
        <v>1.5966347403270457E-2</v>
      </c>
      <c r="I59" s="70">
        <v>20933881.050000001</v>
      </c>
      <c r="J59" s="69">
        <v>2095340.3099999998</v>
      </c>
      <c r="K59" s="69">
        <f t="shared" si="13"/>
        <v>23029221.359999999</v>
      </c>
      <c r="L59" s="69">
        <v>0</v>
      </c>
      <c r="M59" s="69">
        <v>0</v>
      </c>
      <c r="N59" s="69">
        <v>0</v>
      </c>
      <c r="O59" s="69">
        <f t="shared" si="14"/>
        <v>20933881.050000001</v>
      </c>
      <c r="P59" s="69">
        <f t="shared" si="15"/>
        <v>2095340.3099999998</v>
      </c>
      <c r="Q59" s="69">
        <f t="shared" si="16"/>
        <v>23029221.359999999</v>
      </c>
      <c r="R59" s="17">
        <f t="shared" si="22"/>
        <v>1.5200792524193731E-2</v>
      </c>
      <c r="S59" s="70">
        <v>8789829.4800000004</v>
      </c>
      <c r="T59" s="69">
        <f t="shared" si="17"/>
        <v>8532287.4762360007</v>
      </c>
      <c r="U59" s="69">
        <v>1549688.0299999998</v>
      </c>
      <c r="V59" s="69">
        <f t="shared" si="18"/>
        <v>1108181.9102529997</v>
      </c>
      <c r="W59" s="69">
        <f t="shared" si="19"/>
        <v>9640469.3864890002</v>
      </c>
      <c r="X59" s="17">
        <f t="shared" si="23"/>
        <v>1.7821808198785052E-2</v>
      </c>
      <c r="Y59" s="67">
        <v>446500</v>
      </c>
      <c r="Z59" s="52">
        <f t="shared" si="24"/>
        <v>1.4925373134328358E-2</v>
      </c>
      <c r="AA59" s="67">
        <v>42143702.799999997</v>
      </c>
      <c r="AB59" s="52">
        <f t="shared" si="25"/>
        <v>2.3750905313584918E-2</v>
      </c>
      <c r="AC59" s="70">
        <f t="shared" si="26"/>
        <v>33116190.746489</v>
      </c>
      <c r="AD59" s="44">
        <f t="shared" si="27"/>
        <v>1.5876565842053467E-2</v>
      </c>
      <c r="AE59" s="17">
        <f t="shared" si="28"/>
        <v>0.13595432291465873</v>
      </c>
      <c r="AF59" s="70">
        <f t="shared" si="29"/>
        <v>75259893.546489</v>
      </c>
      <c r="AG59" s="44">
        <f t="shared" si="30"/>
        <v>1.9496080767063457E-2</v>
      </c>
      <c r="AH59" s="48">
        <f t="shared" si="31"/>
        <v>0.26811681320635716</v>
      </c>
    </row>
    <row r="60" spans="1:34" x14ac:dyDescent="0.2">
      <c r="A60" s="6" t="s">
        <v>11</v>
      </c>
      <c r="B60" s="67">
        <v>30639031143.646027</v>
      </c>
      <c r="C60" s="68">
        <v>12083972167.233063</v>
      </c>
      <c r="D60" s="67">
        <v>733661073.38999999</v>
      </c>
      <c r="E60" s="69">
        <v>105531506.76999998</v>
      </c>
      <c r="F60" s="69">
        <f t="shared" si="20"/>
        <v>7535177.1391976168</v>
      </c>
      <c r="G60" s="69">
        <f t="shared" si="12"/>
        <v>846727757.29919755</v>
      </c>
      <c r="H60" s="17">
        <f t="shared" si="21"/>
        <v>4.8162588573753447E-2</v>
      </c>
      <c r="I60" s="70">
        <v>35661762.969999999</v>
      </c>
      <c r="J60" s="69">
        <v>32993677.82</v>
      </c>
      <c r="K60" s="69">
        <f t="shared" si="13"/>
        <v>68655440.789999992</v>
      </c>
      <c r="L60" s="69">
        <v>0</v>
      </c>
      <c r="M60" s="69">
        <v>0</v>
      </c>
      <c r="N60" s="69">
        <v>0</v>
      </c>
      <c r="O60" s="69">
        <f t="shared" si="14"/>
        <v>35661762.969999999</v>
      </c>
      <c r="P60" s="69">
        <f t="shared" si="15"/>
        <v>32993677.82</v>
      </c>
      <c r="Q60" s="69">
        <f t="shared" si="16"/>
        <v>68655440.789999992</v>
      </c>
      <c r="R60" s="17">
        <f t="shared" si="22"/>
        <v>4.5317081927856252E-2</v>
      </c>
      <c r="S60" s="70">
        <v>13950343.560000001</v>
      </c>
      <c r="T60" s="69">
        <f t="shared" si="17"/>
        <v>13541598.493692001</v>
      </c>
      <c r="U60" s="69">
        <v>18317594.439999998</v>
      </c>
      <c r="V60" s="69">
        <f t="shared" si="18"/>
        <v>13098911.784043998</v>
      </c>
      <c r="W60" s="69">
        <f t="shared" si="19"/>
        <v>26640510.277736001</v>
      </c>
      <c r="X60" s="17">
        <f t="shared" si="23"/>
        <v>4.9248853500118379E-2</v>
      </c>
      <c r="Y60" s="67">
        <v>446500</v>
      </c>
      <c r="Z60" s="52">
        <f t="shared" si="24"/>
        <v>1.4925373134328358E-2</v>
      </c>
      <c r="AA60" s="67">
        <v>123377607.06</v>
      </c>
      <c r="AB60" s="52">
        <f t="shared" si="25"/>
        <v>6.9531855731925538E-2</v>
      </c>
      <c r="AC60" s="70">
        <f t="shared" si="26"/>
        <v>95742451.067736</v>
      </c>
      <c r="AD60" s="44">
        <f t="shared" si="27"/>
        <v>4.5900850731681785E-2</v>
      </c>
      <c r="AE60" s="17">
        <f t="shared" si="28"/>
        <v>0.13049956518115713</v>
      </c>
      <c r="AF60" s="70">
        <f t="shared" si="29"/>
        <v>219120058.127736</v>
      </c>
      <c r="AG60" s="44">
        <f t="shared" si="30"/>
        <v>5.6763066616658475E-2</v>
      </c>
      <c r="AH60" s="48">
        <f t="shared" si="31"/>
        <v>0.25878454584583588</v>
      </c>
    </row>
    <row r="61" spans="1:34" x14ac:dyDescent="0.2">
      <c r="A61" s="6" t="s">
        <v>14</v>
      </c>
      <c r="B61" s="67">
        <v>29781574137.612183</v>
      </c>
      <c r="C61" s="68">
        <v>6495291559.371521</v>
      </c>
      <c r="D61" s="67">
        <v>382943404.46000004</v>
      </c>
      <c r="E61" s="69">
        <v>52617860.329999998</v>
      </c>
      <c r="F61" s="69">
        <f t="shared" si="20"/>
        <v>3757028.6865724931</v>
      </c>
      <c r="G61" s="69">
        <f t="shared" si="12"/>
        <v>439318293.47657251</v>
      </c>
      <c r="H61" s="17">
        <f t="shared" si="21"/>
        <v>2.4988794850809466E-2</v>
      </c>
      <c r="I61" s="70">
        <v>25155451.77</v>
      </c>
      <c r="J61" s="69">
        <v>10848278.430000002</v>
      </c>
      <c r="K61" s="69">
        <f t="shared" si="13"/>
        <v>36003730.200000003</v>
      </c>
      <c r="L61" s="69">
        <v>0</v>
      </c>
      <c r="M61" s="69">
        <v>0</v>
      </c>
      <c r="N61" s="69">
        <v>0</v>
      </c>
      <c r="O61" s="69">
        <f t="shared" si="14"/>
        <v>25155451.77</v>
      </c>
      <c r="P61" s="69">
        <f t="shared" si="15"/>
        <v>10848278.430000002</v>
      </c>
      <c r="Q61" s="69">
        <f t="shared" si="16"/>
        <v>36003730.200000003</v>
      </c>
      <c r="R61" s="17">
        <f t="shared" si="22"/>
        <v>2.3764817069231909E-2</v>
      </c>
      <c r="S61" s="70">
        <v>10343784.180000002</v>
      </c>
      <c r="T61" s="69">
        <f t="shared" si="17"/>
        <v>10040711.303526001</v>
      </c>
      <c r="U61" s="69">
        <v>6180348.9900000012</v>
      </c>
      <c r="V61" s="69">
        <f t="shared" si="18"/>
        <v>4419567.5627490003</v>
      </c>
      <c r="W61" s="69">
        <f t="shared" si="19"/>
        <v>14460278.866275001</v>
      </c>
      <c r="X61" s="17">
        <f t="shared" si="23"/>
        <v>2.6731926229325832E-2</v>
      </c>
      <c r="Y61" s="67">
        <v>446500</v>
      </c>
      <c r="Z61" s="52">
        <f t="shared" si="24"/>
        <v>1.4925373134328358E-2</v>
      </c>
      <c r="AA61" s="67">
        <v>63073014.659999996</v>
      </c>
      <c r="AB61" s="52">
        <f t="shared" si="25"/>
        <v>3.5546027033771063E-2</v>
      </c>
      <c r="AC61" s="70">
        <f t="shared" si="26"/>
        <v>50910509.066275001</v>
      </c>
      <c r="AD61" s="44">
        <f t="shared" si="27"/>
        <v>2.4407518830615201E-2</v>
      </c>
      <c r="AE61" s="17">
        <f t="shared" si="28"/>
        <v>0.1329452563311945</v>
      </c>
      <c r="AF61" s="70">
        <f t="shared" si="29"/>
        <v>113983523.726275</v>
      </c>
      <c r="AG61" s="44">
        <f t="shared" si="30"/>
        <v>2.9527439914716992E-2</v>
      </c>
      <c r="AH61" s="48">
        <f t="shared" si="31"/>
        <v>0.25945544590064601</v>
      </c>
    </row>
    <row r="62" spans="1:34" x14ac:dyDescent="0.2">
      <c r="A62" s="6" t="s">
        <v>36</v>
      </c>
      <c r="B62" s="67">
        <v>1249152909.6383057</v>
      </c>
      <c r="C62" s="68">
        <v>511905270.67908478</v>
      </c>
      <c r="D62" s="67">
        <v>31612962.669999998</v>
      </c>
      <c r="E62" s="69">
        <v>4364341.0900000008</v>
      </c>
      <c r="F62" s="69">
        <f t="shared" si="20"/>
        <v>311623.36458155763</v>
      </c>
      <c r="G62" s="69">
        <f t="shared" si="12"/>
        <v>36288927.124581553</v>
      </c>
      <c r="H62" s="17">
        <f t="shared" si="21"/>
        <v>2.0641447641435427E-3</v>
      </c>
      <c r="I62" s="70">
        <v>2401138.9300000002</v>
      </c>
      <c r="J62" s="69">
        <v>561937.67999999993</v>
      </c>
      <c r="K62" s="69">
        <f t="shared" si="13"/>
        <v>2963076.6100000003</v>
      </c>
      <c r="L62" s="69">
        <v>0</v>
      </c>
      <c r="M62" s="69">
        <v>0</v>
      </c>
      <c r="N62" s="69">
        <v>466951.39</v>
      </c>
      <c r="O62" s="69">
        <f t="shared" si="14"/>
        <v>2868090.3200000003</v>
      </c>
      <c r="P62" s="69">
        <f t="shared" si="15"/>
        <v>561937.67999999993</v>
      </c>
      <c r="Q62" s="69">
        <f t="shared" si="16"/>
        <v>3430028</v>
      </c>
      <c r="R62" s="17">
        <f t="shared" si="22"/>
        <v>2.2640428508250345E-3</v>
      </c>
      <c r="S62" s="70">
        <v>1353425.3399999999</v>
      </c>
      <c r="T62" s="69">
        <f t="shared" si="17"/>
        <v>1313769.9775379999</v>
      </c>
      <c r="U62" s="69">
        <v>556364.06999999995</v>
      </c>
      <c r="V62" s="69">
        <f t="shared" si="18"/>
        <v>397855.94645699993</v>
      </c>
      <c r="W62" s="69">
        <f t="shared" si="19"/>
        <v>1711625.9239949998</v>
      </c>
      <c r="X62" s="17">
        <f t="shared" si="23"/>
        <v>3.1641891802756499E-3</v>
      </c>
      <c r="Y62" s="67">
        <v>446500</v>
      </c>
      <c r="Z62" s="52">
        <f t="shared" si="24"/>
        <v>1.4925373134328358E-2</v>
      </c>
      <c r="AA62" s="67">
        <v>5568066.46</v>
      </c>
      <c r="AB62" s="52">
        <f t="shared" si="25"/>
        <v>3.1379924041987114E-3</v>
      </c>
      <c r="AC62" s="70">
        <f t="shared" si="26"/>
        <v>5588153.9239949994</v>
      </c>
      <c r="AD62" s="44">
        <f t="shared" si="27"/>
        <v>2.6790730367816321E-3</v>
      </c>
      <c r="AE62" s="17">
        <f t="shared" si="28"/>
        <v>0.17676780194024755</v>
      </c>
      <c r="AF62" s="70">
        <f t="shared" si="29"/>
        <v>11156220.383995</v>
      </c>
      <c r="AG62" s="44">
        <f t="shared" si="30"/>
        <v>2.8900196826238144E-3</v>
      </c>
      <c r="AH62" s="48">
        <f t="shared" si="31"/>
        <v>0.30742767196437587</v>
      </c>
    </row>
    <row r="63" spans="1:34" x14ac:dyDescent="0.2">
      <c r="A63" s="73" t="s">
        <v>127</v>
      </c>
      <c r="B63" s="67">
        <v>4305131376.4638033</v>
      </c>
      <c r="C63" s="68">
        <v>2269398524.4409761</v>
      </c>
      <c r="D63" s="67">
        <v>137290367.98999998</v>
      </c>
      <c r="E63" s="69">
        <v>1094971.2599999998</v>
      </c>
      <c r="F63" s="69">
        <f t="shared" si="20"/>
        <v>78183.309032179095</v>
      </c>
      <c r="G63" s="69">
        <f t="shared" si="12"/>
        <v>138463522.55903214</v>
      </c>
      <c r="H63" s="17">
        <f t="shared" si="21"/>
        <v>7.8759218792526699E-3</v>
      </c>
      <c r="I63" s="70">
        <v>11391323.819999998</v>
      </c>
      <c r="J63" s="69">
        <v>1423020.8499999999</v>
      </c>
      <c r="K63" s="69">
        <f t="shared" si="13"/>
        <v>12814344.669999998</v>
      </c>
      <c r="L63" s="69">
        <v>0</v>
      </c>
      <c r="M63" s="69">
        <v>0</v>
      </c>
      <c r="N63" s="69">
        <v>0</v>
      </c>
      <c r="O63" s="69">
        <f t="shared" si="14"/>
        <v>11391323.819999998</v>
      </c>
      <c r="P63" s="69">
        <f t="shared" si="15"/>
        <v>1423020.8499999999</v>
      </c>
      <c r="Q63" s="69">
        <f t="shared" si="16"/>
        <v>12814344.669999998</v>
      </c>
      <c r="R63" s="17">
        <f t="shared" si="22"/>
        <v>8.4583057159070951E-3</v>
      </c>
      <c r="S63" s="70">
        <v>3746107.5000000005</v>
      </c>
      <c r="T63" s="69">
        <f t="shared" si="17"/>
        <v>3636346.5502500003</v>
      </c>
      <c r="U63" s="69">
        <v>717935.42999999993</v>
      </c>
      <c r="V63" s="69">
        <f t="shared" si="18"/>
        <v>513395.62599299994</v>
      </c>
      <c r="W63" s="69">
        <f t="shared" si="19"/>
        <v>4149742.1762430002</v>
      </c>
      <c r="X63" s="17">
        <f t="shared" si="23"/>
        <v>7.6714012746163501E-3</v>
      </c>
      <c r="Y63" s="67">
        <v>446500</v>
      </c>
      <c r="Z63" s="52">
        <f t="shared" si="24"/>
        <v>1.4925373134328358E-2</v>
      </c>
      <c r="AA63" s="67">
        <v>0</v>
      </c>
      <c r="AB63" s="52">
        <f t="shared" si="25"/>
        <v>0</v>
      </c>
      <c r="AC63" s="70">
        <f t="shared" si="26"/>
        <v>17410586.846242998</v>
      </c>
      <c r="AD63" s="44">
        <f t="shared" si="27"/>
        <v>8.3469844261140833E-3</v>
      </c>
      <c r="AE63" s="17">
        <f t="shared" si="28"/>
        <v>0.12681579269647786</v>
      </c>
      <c r="AF63" s="70">
        <f t="shared" si="29"/>
        <v>17410586.846242998</v>
      </c>
      <c r="AG63" s="44">
        <f t="shared" si="30"/>
        <v>4.5102137587618397E-3</v>
      </c>
      <c r="AH63" s="48">
        <f t="shared" si="31"/>
        <v>0.12574132540084856</v>
      </c>
    </row>
    <row r="64" spans="1:34" x14ac:dyDescent="0.2">
      <c r="A64" s="73" t="s">
        <v>128</v>
      </c>
      <c r="B64" s="67">
        <v>7152427320.4556274</v>
      </c>
      <c r="C64" s="68">
        <v>2281988287.8103256</v>
      </c>
      <c r="D64" s="67">
        <v>138232908.05999997</v>
      </c>
      <c r="E64" s="69">
        <v>10278049.789999999</v>
      </c>
      <c r="F64" s="69">
        <f t="shared" si="20"/>
        <v>733874.91739252908</v>
      </c>
      <c r="G64" s="69">
        <f t="shared" si="12"/>
        <v>149244832.76739249</v>
      </c>
      <c r="H64" s="17">
        <f t="shared" si="21"/>
        <v>8.4891718918748311E-3</v>
      </c>
      <c r="I64" s="70">
        <v>6759470.9299999997</v>
      </c>
      <c r="J64" s="69">
        <v>6492455.9100000011</v>
      </c>
      <c r="K64" s="69">
        <f t="shared" si="13"/>
        <v>13251926.84</v>
      </c>
      <c r="L64" s="69">
        <v>0</v>
      </c>
      <c r="M64" s="69">
        <v>0</v>
      </c>
      <c r="N64" s="69">
        <v>0</v>
      </c>
      <c r="O64" s="69">
        <f t="shared" si="14"/>
        <v>6759470.9299999997</v>
      </c>
      <c r="P64" s="69">
        <f t="shared" si="15"/>
        <v>6492455.9100000011</v>
      </c>
      <c r="Q64" s="69">
        <f t="shared" si="16"/>
        <v>13251926.84</v>
      </c>
      <c r="R64" s="17">
        <f t="shared" si="22"/>
        <v>8.7471385719762023E-3</v>
      </c>
      <c r="S64" s="70">
        <v>3471905.7600000002</v>
      </c>
      <c r="T64" s="69">
        <f t="shared" si="17"/>
        <v>3370178.9212320005</v>
      </c>
      <c r="U64" s="69">
        <v>3559857.3200000003</v>
      </c>
      <c r="V64" s="69">
        <f t="shared" si="18"/>
        <v>2545653.9695319999</v>
      </c>
      <c r="W64" s="69">
        <f t="shared" si="19"/>
        <v>5915832.8907639999</v>
      </c>
      <c r="X64" s="17">
        <f t="shared" si="23"/>
        <v>1.0936276532657233E-2</v>
      </c>
      <c r="Y64" s="67">
        <v>446500</v>
      </c>
      <c r="Z64" s="52">
        <f t="shared" si="24"/>
        <v>1.4925373134328358E-2</v>
      </c>
      <c r="AA64" s="67">
        <v>12991051.959999999</v>
      </c>
      <c r="AB64" s="52">
        <f t="shared" si="25"/>
        <v>7.3213605954392256E-3</v>
      </c>
      <c r="AC64" s="70">
        <f t="shared" si="26"/>
        <v>19614259.730764002</v>
      </c>
      <c r="AD64" s="44">
        <f t="shared" si="27"/>
        <v>9.4034693918299828E-3</v>
      </c>
      <c r="AE64" s="17">
        <f t="shared" si="28"/>
        <v>0.14189283873164582</v>
      </c>
      <c r="AF64" s="70">
        <f t="shared" si="29"/>
        <v>32605311.690764003</v>
      </c>
      <c r="AG64" s="44">
        <f t="shared" si="30"/>
        <v>8.4464083086398228E-3</v>
      </c>
      <c r="AH64" s="48">
        <f t="shared" si="31"/>
        <v>0.21846861352701868</v>
      </c>
    </row>
    <row r="65" spans="1:34" x14ac:dyDescent="0.2">
      <c r="A65" s="6" t="s">
        <v>32</v>
      </c>
      <c r="B65" s="67">
        <v>2538878099.8124046</v>
      </c>
      <c r="C65" s="68">
        <v>980673854.25631332</v>
      </c>
      <c r="D65" s="67">
        <v>62930919.089999996</v>
      </c>
      <c r="E65" s="69">
        <v>4931985.9400000004</v>
      </c>
      <c r="F65" s="69">
        <f t="shared" si="20"/>
        <v>352154.43087463541</v>
      </c>
      <c r="G65" s="69">
        <f t="shared" si="12"/>
        <v>68215059.460874632</v>
      </c>
      <c r="H65" s="17">
        <f t="shared" si="21"/>
        <v>3.880130083165925E-3</v>
      </c>
      <c r="I65" s="70">
        <v>5370249</v>
      </c>
      <c r="J65" s="69">
        <v>557095.15</v>
      </c>
      <c r="K65" s="69">
        <f t="shared" si="13"/>
        <v>5927344.1500000004</v>
      </c>
      <c r="L65" s="69">
        <v>0</v>
      </c>
      <c r="M65" s="69">
        <v>0</v>
      </c>
      <c r="N65" s="69">
        <v>0</v>
      </c>
      <c r="O65" s="69">
        <f t="shared" si="14"/>
        <v>5370249</v>
      </c>
      <c r="P65" s="69">
        <f t="shared" si="15"/>
        <v>557095.15</v>
      </c>
      <c r="Q65" s="69">
        <f t="shared" si="16"/>
        <v>5927344.1500000004</v>
      </c>
      <c r="R65" s="17">
        <f t="shared" si="22"/>
        <v>3.91243486851626E-3</v>
      </c>
      <c r="S65" s="70">
        <v>2703803.4</v>
      </c>
      <c r="T65" s="69">
        <f t="shared" si="17"/>
        <v>2624581.9603800001</v>
      </c>
      <c r="U65" s="69">
        <v>502083.1</v>
      </c>
      <c r="V65" s="69">
        <f t="shared" si="18"/>
        <v>359039.62480999995</v>
      </c>
      <c r="W65" s="69">
        <f t="shared" si="19"/>
        <v>2983621.58519</v>
      </c>
      <c r="X65" s="17">
        <f t="shared" si="23"/>
        <v>5.5156579516276718E-3</v>
      </c>
      <c r="Y65" s="67">
        <v>446500</v>
      </c>
      <c r="Z65" s="52">
        <f t="shared" si="24"/>
        <v>1.4925373134328358E-2</v>
      </c>
      <c r="AA65" s="67">
        <v>6105337.3399999989</v>
      </c>
      <c r="AB65" s="52">
        <f t="shared" si="25"/>
        <v>3.4407818828352784E-3</v>
      </c>
      <c r="AC65" s="70">
        <f t="shared" si="26"/>
        <v>9357465.7351900004</v>
      </c>
      <c r="AD65" s="44">
        <f t="shared" si="27"/>
        <v>4.4861566958830914E-3</v>
      </c>
      <c r="AE65" s="17">
        <f t="shared" si="28"/>
        <v>0.14869424871751069</v>
      </c>
      <c r="AF65" s="70">
        <f t="shared" si="29"/>
        <v>15462803.07519</v>
      </c>
      <c r="AG65" s="44">
        <f t="shared" si="30"/>
        <v>4.0056402345677415E-3</v>
      </c>
      <c r="AH65" s="48">
        <f t="shared" si="31"/>
        <v>0.22667726448378794</v>
      </c>
    </row>
    <row r="66" spans="1:34" x14ac:dyDescent="0.2">
      <c r="A66" s="6" t="s">
        <v>7</v>
      </c>
      <c r="B66" s="67">
        <v>10792077374.328522</v>
      </c>
      <c r="C66" s="68">
        <v>5501293123.3035965</v>
      </c>
      <c r="D66" s="67">
        <v>334872528.97000003</v>
      </c>
      <c r="E66" s="69">
        <v>46485431.550000012</v>
      </c>
      <c r="F66" s="69">
        <f t="shared" si="20"/>
        <v>3319160.0484270793</v>
      </c>
      <c r="G66" s="69">
        <f t="shared" si="12"/>
        <v>384677120.56842715</v>
      </c>
      <c r="H66" s="17">
        <f t="shared" si="21"/>
        <v>2.1880758876700716E-2</v>
      </c>
      <c r="I66" s="70">
        <v>22178035.289999999</v>
      </c>
      <c r="J66" s="69">
        <v>8783722.8399999999</v>
      </c>
      <c r="K66" s="69">
        <f t="shared" si="13"/>
        <v>30961758.129999999</v>
      </c>
      <c r="L66" s="69">
        <v>0</v>
      </c>
      <c r="M66" s="69">
        <v>0</v>
      </c>
      <c r="N66" s="69">
        <v>0</v>
      </c>
      <c r="O66" s="69">
        <f t="shared" si="14"/>
        <v>22178035.289999999</v>
      </c>
      <c r="P66" s="69">
        <f t="shared" si="15"/>
        <v>8783722.8399999999</v>
      </c>
      <c r="Q66" s="69">
        <f t="shared" si="16"/>
        <v>30961758.129999999</v>
      </c>
      <c r="R66" s="17">
        <f t="shared" si="22"/>
        <v>2.043678568897991E-2</v>
      </c>
      <c r="S66" s="70">
        <v>7675120.9800000014</v>
      </c>
      <c r="T66" s="69">
        <f t="shared" si="17"/>
        <v>7450239.9352860013</v>
      </c>
      <c r="U66" s="69">
        <v>3375932.5899999994</v>
      </c>
      <c r="V66" s="69">
        <f t="shared" si="18"/>
        <v>2414129.3951089992</v>
      </c>
      <c r="W66" s="69">
        <f t="shared" si="19"/>
        <v>9864369.3303950001</v>
      </c>
      <c r="X66" s="17">
        <f t="shared" si="23"/>
        <v>1.8235719772593254E-2</v>
      </c>
      <c r="Y66" s="67">
        <v>446500</v>
      </c>
      <c r="Z66" s="52">
        <f t="shared" si="24"/>
        <v>1.4925373134328358E-2</v>
      </c>
      <c r="AA66" s="67">
        <v>53688796.169999994</v>
      </c>
      <c r="AB66" s="52">
        <f t="shared" si="25"/>
        <v>3.0257367756352689E-2</v>
      </c>
      <c r="AC66" s="70">
        <f t="shared" si="26"/>
        <v>41272627.460395001</v>
      </c>
      <c r="AD66" s="44">
        <f t="shared" si="27"/>
        <v>1.9786925143827939E-2</v>
      </c>
      <c r="AE66" s="17">
        <f t="shared" si="28"/>
        <v>0.12324877047197998</v>
      </c>
      <c r="AF66" s="70">
        <f t="shared" si="29"/>
        <v>94961423.630394995</v>
      </c>
      <c r="AG66" s="44">
        <f t="shared" si="30"/>
        <v>2.4599763534210829E-2</v>
      </c>
      <c r="AH66" s="48">
        <f t="shared" si="31"/>
        <v>0.24686007706949928</v>
      </c>
    </row>
    <row r="67" spans="1:34" x14ac:dyDescent="0.2">
      <c r="A67" s="6" t="s">
        <v>6</v>
      </c>
      <c r="B67" s="67">
        <v>13543739075.699829</v>
      </c>
      <c r="C67" s="68">
        <v>5900403086.4769897</v>
      </c>
      <c r="D67" s="67">
        <v>354340538.57000005</v>
      </c>
      <c r="E67" s="69">
        <v>49205679.539999992</v>
      </c>
      <c r="F67" s="69">
        <f t="shared" si="20"/>
        <v>3513391.6205382342</v>
      </c>
      <c r="G67" s="69">
        <f t="shared" si="12"/>
        <v>407059609.73053825</v>
      </c>
      <c r="H67" s="17">
        <f t="shared" si="21"/>
        <v>2.3153893727280953E-2</v>
      </c>
      <c r="I67" s="70">
        <v>20672245.57</v>
      </c>
      <c r="J67" s="69">
        <v>12707442.620000001</v>
      </c>
      <c r="K67" s="69">
        <f t="shared" si="13"/>
        <v>33379688.190000001</v>
      </c>
      <c r="L67" s="69">
        <v>0</v>
      </c>
      <c r="M67" s="69">
        <v>0</v>
      </c>
      <c r="N67" s="69">
        <v>0</v>
      </c>
      <c r="O67" s="69">
        <f t="shared" si="14"/>
        <v>20672245.57</v>
      </c>
      <c r="P67" s="69">
        <f t="shared" si="15"/>
        <v>12707442.620000001</v>
      </c>
      <c r="Q67" s="69">
        <f t="shared" si="16"/>
        <v>33379688.190000001</v>
      </c>
      <c r="R67" s="17">
        <f t="shared" si="22"/>
        <v>2.2032777694333205E-2</v>
      </c>
      <c r="S67" s="70">
        <v>7579191.2400000021</v>
      </c>
      <c r="T67" s="69">
        <f t="shared" si="17"/>
        <v>7357120.936668002</v>
      </c>
      <c r="U67" s="69">
        <v>5573666.4499999993</v>
      </c>
      <c r="V67" s="69">
        <f t="shared" si="18"/>
        <v>3985728.8783949991</v>
      </c>
      <c r="W67" s="69">
        <f t="shared" si="19"/>
        <v>11342849.815063002</v>
      </c>
      <c r="X67" s="17">
        <f t="shared" si="23"/>
        <v>2.0968905737617734E-2</v>
      </c>
      <c r="Y67" s="67">
        <v>446500</v>
      </c>
      <c r="Z67" s="52">
        <f t="shared" si="24"/>
        <v>1.4925373134328358E-2</v>
      </c>
      <c r="AA67" s="67">
        <v>57424008.479999997</v>
      </c>
      <c r="AB67" s="52">
        <f t="shared" si="25"/>
        <v>3.2362419472428926E-2</v>
      </c>
      <c r="AC67" s="70">
        <f t="shared" si="26"/>
        <v>45169038.005063005</v>
      </c>
      <c r="AD67" s="44">
        <f t="shared" si="27"/>
        <v>2.1654942484157204E-2</v>
      </c>
      <c r="AE67" s="17">
        <f t="shared" si="28"/>
        <v>0.12747352641995224</v>
      </c>
      <c r="AF67" s="70">
        <f t="shared" si="29"/>
        <v>102593046.485063</v>
      </c>
      <c r="AG67" s="44">
        <f t="shared" si="30"/>
        <v>2.6576735976597654E-2</v>
      </c>
      <c r="AH67" s="48">
        <f t="shared" si="31"/>
        <v>0.25203445400288338</v>
      </c>
    </row>
    <row r="68" spans="1:34" x14ac:dyDescent="0.2">
      <c r="A68" s="6" t="s">
        <v>41</v>
      </c>
      <c r="B68" s="67">
        <v>1665916453.6217041</v>
      </c>
      <c r="C68" s="68">
        <v>743572635.66369247</v>
      </c>
      <c r="D68" s="67">
        <v>45609990.819999993</v>
      </c>
      <c r="E68" s="69">
        <v>6543970.5899999989</v>
      </c>
      <c r="F68" s="69">
        <f t="shared" si="20"/>
        <v>467253.61078012356</v>
      </c>
      <c r="G68" s="69">
        <f t="shared" si="12"/>
        <v>52621215.020780109</v>
      </c>
      <c r="H68" s="17">
        <f t="shared" si="21"/>
        <v>2.9931390667771716E-3</v>
      </c>
      <c r="I68" s="70">
        <v>3804247.3899999997</v>
      </c>
      <c r="J68" s="69">
        <v>475382.37999999995</v>
      </c>
      <c r="K68" s="69">
        <f t="shared" si="13"/>
        <v>4279629.7699999996</v>
      </c>
      <c r="L68" s="69">
        <v>0</v>
      </c>
      <c r="M68" s="69">
        <v>113466</v>
      </c>
      <c r="N68" s="69">
        <v>207501.84000000005</v>
      </c>
      <c r="O68" s="69">
        <f t="shared" si="14"/>
        <v>4125215.2299999995</v>
      </c>
      <c r="P68" s="69">
        <f t="shared" si="15"/>
        <v>475382.37999999995</v>
      </c>
      <c r="Q68" s="69">
        <f t="shared" si="16"/>
        <v>4600597.6099999994</v>
      </c>
      <c r="R68" s="17">
        <f t="shared" si="22"/>
        <v>3.0366953647151681E-3</v>
      </c>
      <c r="S68" s="70">
        <v>1602042.4199999995</v>
      </c>
      <c r="T68" s="69">
        <f t="shared" si="17"/>
        <v>1555102.5770939996</v>
      </c>
      <c r="U68" s="69">
        <v>359107.81</v>
      </c>
      <c r="V68" s="69">
        <f t="shared" si="18"/>
        <v>256797.99493099999</v>
      </c>
      <c r="W68" s="69">
        <f t="shared" si="19"/>
        <v>1811900.5720249997</v>
      </c>
      <c r="X68" s="17">
        <f t="shared" si="23"/>
        <v>3.349561434752792E-3</v>
      </c>
      <c r="Y68" s="67">
        <v>446500</v>
      </c>
      <c r="Z68" s="52">
        <f t="shared" si="24"/>
        <v>1.4925373134328358E-2</v>
      </c>
      <c r="AA68" s="67">
        <v>7886746.3200000003</v>
      </c>
      <c r="AB68" s="52">
        <f t="shared" si="25"/>
        <v>4.444729642469487E-3</v>
      </c>
      <c r="AC68" s="70">
        <f t="shared" si="26"/>
        <v>6858998.1820249986</v>
      </c>
      <c r="AD68" s="44">
        <f t="shared" si="27"/>
        <v>3.2883412552209166E-3</v>
      </c>
      <c r="AE68" s="17">
        <f t="shared" si="28"/>
        <v>0.15038367819660525</v>
      </c>
      <c r="AF68" s="70">
        <f t="shared" si="29"/>
        <v>14745744.502024999</v>
      </c>
      <c r="AG68" s="44">
        <f t="shared" si="30"/>
        <v>3.8198861602744441E-3</v>
      </c>
      <c r="AH68" s="48">
        <f t="shared" si="31"/>
        <v>0.2802243258009513</v>
      </c>
    </row>
    <row r="69" spans="1:34" x14ac:dyDescent="0.2">
      <c r="A69" s="6" t="s">
        <v>44</v>
      </c>
      <c r="B69" s="67">
        <v>896414657.08688354</v>
      </c>
      <c r="C69" s="68">
        <v>272122645.91260147</v>
      </c>
      <c r="D69" s="67">
        <v>16776903.860000001</v>
      </c>
      <c r="E69" s="69">
        <v>2470997.96</v>
      </c>
      <c r="F69" s="69">
        <f t="shared" si="20"/>
        <v>176434.58251549376</v>
      </c>
      <c r="G69" s="69">
        <f t="shared" si="12"/>
        <v>19424336.402515493</v>
      </c>
      <c r="H69" s="17">
        <f t="shared" si="21"/>
        <v>1.1048726280765597E-3</v>
      </c>
      <c r="I69" s="70">
        <v>1301485.8900000001</v>
      </c>
      <c r="J69" s="69">
        <v>264528.09999999998</v>
      </c>
      <c r="K69" s="69">
        <f t="shared" si="13"/>
        <v>1566013.9900000002</v>
      </c>
      <c r="L69" s="69">
        <v>913878.46000000008</v>
      </c>
      <c r="M69" s="69">
        <v>0</v>
      </c>
      <c r="N69" s="69">
        <v>702868.9800000001</v>
      </c>
      <c r="O69" s="69">
        <f t="shared" si="14"/>
        <v>2918233.33</v>
      </c>
      <c r="P69" s="69">
        <f t="shared" si="15"/>
        <v>264528.09999999998</v>
      </c>
      <c r="Q69" s="69">
        <f t="shared" si="16"/>
        <v>3182761.43</v>
      </c>
      <c r="R69" s="17">
        <f t="shared" si="22"/>
        <v>2.100830740003628E-3</v>
      </c>
      <c r="S69" s="70">
        <v>728063.28000000026</v>
      </c>
      <c r="T69" s="69">
        <f t="shared" si="17"/>
        <v>706731.02589600021</v>
      </c>
      <c r="U69" s="69">
        <v>316881.19</v>
      </c>
      <c r="V69" s="69">
        <f t="shared" si="18"/>
        <v>226601.738969</v>
      </c>
      <c r="W69" s="69">
        <f t="shared" si="19"/>
        <v>933332.76486500027</v>
      </c>
      <c r="X69" s="17">
        <f t="shared" si="23"/>
        <v>1.7254012075778879E-3</v>
      </c>
      <c r="Y69" s="67">
        <v>446500</v>
      </c>
      <c r="Z69" s="52">
        <f t="shared" si="24"/>
        <v>1.4925373134328358E-2</v>
      </c>
      <c r="AA69" s="67">
        <v>3105153.2300000004</v>
      </c>
      <c r="AB69" s="52">
        <f t="shared" si="25"/>
        <v>1.749969638403543E-3</v>
      </c>
      <c r="AC69" s="70">
        <f t="shared" si="26"/>
        <v>4562594.1948650004</v>
      </c>
      <c r="AD69" s="44">
        <f t="shared" si="27"/>
        <v>2.187399139589298E-3</v>
      </c>
      <c r="AE69" s="17">
        <f t="shared" si="28"/>
        <v>0.27195686599499891</v>
      </c>
      <c r="AF69" s="70">
        <f t="shared" si="29"/>
        <v>7667747.4248650009</v>
      </c>
      <c r="AG69" s="44">
        <f t="shared" si="30"/>
        <v>1.9863305148613898E-3</v>
      </c>
      <c r="AH69" s="48">
        <f t="shared" si="31"/>
        <v>0.3947495176139974</v>
      </c>
    </row>
    <row r="70" spans="1:34" x14ac:dyDescent="0.2">
      <c r="A70" s="6" t="s">
        <v>52</v>
      </c>
      <c r="B70" s="67">
        <v>467961488.75331116</v>
      </c>
      <c r="C70" s="68">
        <v>180112416.78961182</v>
      </c>
      <c r="D70" s="67">
        <v>11356605.83</v>
      </c>
      <c r="E70" s="69">
        <v>1578284.35</v>
      </c>
      <c r="F70" s="69">
        <f t="shared" si="20"/>
        <v>112692.90581809604</v>
      </c>
      <c r="G70" s="69">
        <f t="shared" si="12"/>
        <v>13047583.085818095</v>
      </c>
      <c r="H70" s="17">
        <f t="shared" si="21"/>
        <v>7.4215752421834171E-4</v>
      </c>
      <c r="I70" s="70">
        <v>767991.53999999992</v>
      </c>
      <c r="J70" s="69">
        <v>295051.61</v>
      </c>
      <c r="K70" s="69">
        <f t="shared" si="13"/>
        <v>1063043.1499999999</v>
      </c>
      <c r="L70" s="69">
        <v>342790.1</v>
      </c>
      <c r="M70" s="69">
        <v>31192.900000000005</v>
      </c>
      <c r="N70" s="69">
        <v>393744.05000000005</v>
      </c>
      <c r="O70" s="69">
        <f t="shared" si="14"/>
        <v>1535718.5899999999</v>
      </c>
      <c r="P70" s="69">
        <f t="shared" si="15"/>
        <v>295051.61</v>
      </c>
      <c r="Q70" s="69">
        <f t="shared" si="16"/>
        <v>1830770.1999999997</v>
      </c>
      <c r="R70" s="17">
        <f t="shared" si="22"/>
        <v>1.2084280894539396E-3</v>
      </c>
      <c r="S70" s="70">
        <v>356071.08000000007</v>
      </c>
      <c r="T70" s="69">
        <f t="shared" si="17"/>
        <v>345638.19735600008</v>
      </c>
      <c r="U70" s="69">
        <v>262128.49000000005</v>
      </c>
      <c r="V70" s="69">
        <f t="shared" si="18"/>
        <v>187448.08319900002</v>
      </c>
      <c r="W70" s="69">
        <f t="shared" si="19"/>
        <v>533086.28055500006</v>
      </c>
      <c r="X70" s="17">
        <f t="shared" si="23"/>
        <v>9.8548743474771564E-4</v>
      </c>
      <c r="Y70" s="67">
        <v>446500</v>
      </c>
      <c r="Z70" s="52">
        <f t="shared" si="24"/>
        <v>1.4925373134328358E-2</v>
      </c>
      <c r="AA70" s="67">
        <v>1922833.4800000002</v>
      </c>
      <c r="AB70" s="52">
        <f t="shared" si="25"/>
        <v>1.0836502937105704E-3</v>
      </c>
      <c r="AC70" s="70">
        <f t="shared" si="26"/>
        <v>2810356.4805549998</v>
      </c>
      <c r="AD70" s="44">
        <f t="shared" si="27"/>
        <v>1.3473412460007536E-3</v>
      </c>
      <c r="AE70" s="17">
        <f t="shared" si="28"/>
        <v>0.24746447333155347</v>
      </c>
      <c r="AF70" s="70">
        <f t="shared" si="29"/>
        <v>4733189.9605550002</v>
      </c>
      <c r="AG70" s="44">
        <f t="shared" si="30"/>
        <v>1.2261331953629787E-3</v>
      </c>
      <c r="AH70" s="48">
        <f t="shared" si="31"/>
        <v>0.36276373405122675</v>
      </c>
    </row>
    <row r="71" spans="1:34" x14ac:dyDescent="0.2">
      <c r="A71" s="6" t="s">
        <v>58</v>
      </c>
      <c r="B71" s="67">
        <v>571848695.23589325</v>
      </c>
      <c r="C71" s="68">
        <v>42966400.075523376</v>
      </c>
      <c r="D71" s="67">
        <v>2673880.7400000002</v>
      </c>
      <c r="E71" s="69">
        <v>385845.55999999994</v>
      </c>
      <c r="F71" s="69">
        <f t="shared" si="20"/>
        <v>27550.204976315272</v>
      </c>
      <c r="G71" s="69">
        <f t="shared" si="12"/>
        <v>3087276.5049763154</v>
      </c>
      <c r="H71" s="17">
        <f t="shared" si="21"/>
        <v>1.756068899841778E-4</v>
      </c>
      <c r="I71" s="70">
        <v>210146.99000000002</v>
      </c>
      <c r="J71" s="69">
        <v>58129.5</v>
      </c>
      <c r="K71" s="69">
        <f t="shared" si="13"/>
        <v>268276.49</v>
      </c>
      <c r="L71" s="69">
        <v>403407.1</v>
      </c>
      <c r="M71" s="69">
        <v>63353.48</v>
      </c>
      <c r="N71" s="69">
        <v>1088909.03</v>
      </c>
      <c r="O71" s="69">
        <f t="shared" si="14"/>
        <v>1765816.6</v>
      </c>
      <c r="P71" s="69">
        <f t="shared" si="15"/>
        <v>58129.5</v>
      </c>
      <c r="Q71" s="69">
        <f t="shared" si="16"/>
        <v>1823946.1</v>
      </c>
      <c r="R71" s="17">
        <f t="shared" si="22"/>
        <v>1.2039237370643047E-3</v>
      </c>
      <c r="S71" s="70">
        <v>178687.62</v>
      </c>
      <c r="T71" s="69">
        <f t="shared" si="17"/>
        <v>173452.07273399999</v>
      </c>
      <c r="U71" s="69">
        <v>101453.93999999997</v>
      </c>
      <c r="V71" s="69">
        <f t="shared" si="18"/>
        <v>72549.712493999978</v>
      </c>
      <c r="W71" s="69">
        <f t="shared" si="19"/>
        <v>246001.78522799996</v>
      </c>
      <c r="X71" s="17">
        <f t="shared" si="23"/>
        <v>4.5477003837972112E-4</v>
      </c>
      <c r="Y71" s="67">
        <v>446500</v>
      </c>
      <c r="Z71" s="52">
        <f t="shared" si="24"/>
        <v>1.4925373134328358E-2</v>
      </c>
      <c r="AA71" s="67">
        <v>565221.55000000005</v>
      </c>
      <c r="AB71" s="52">
        <f t="shared" si="25"/>
        <v>3.1854162361945343E-4</v>
      </c>
      <c r="AC71" s="70">
        <f t="shared" si="26"/>
        <v>2516447.8852280001</v>
      </c>
      <c r="AD71" s="44">
        <f t="shared" si="27"/>
        <v>1.206435572368913E-3</v>
      </c>
      <c r="AE71" s="17">
        <f t="shared" si="28"/>
        <v>0.94112196089493505</v>
      </c>
      <c r="AF71" s="70">
        <f t="shared" si="29"/>
        <v>3081669.4352280004</v>
      </c>
      <c r="AG71" s="44">
        <f t="shared" si="30"/>
        <v>7.9830668601043719E-4</v>
      </c>
      <c r="AH71" s="48">
        <f t="shared" si="31"/>
        <v>0.99818381355240549</v>
      </c>
    </row>
    <row r="72" spans="1:34" x14ac:dyDescent="0.2">
      <c r="A72" s="6" t="s">
        <v>16</v>
      </c>
      <c r="B72" s="67">
        <v>12257096212.787598</v>
      </c>
      <c r="C72" s="68">
        <v>5780258610.6977539</v>
      </c>
      <c r="D72" s="67">
        <v>349024431.78000009</v>
      </c>
      <c r="E72" s="69">
        <v>26413204.180000007</v>
      </c>
      <c r="F72" s="69">
        <f t="shared" si="20"/>
        <v>1885959.7328015587</v>
      </c>
      <c r="G72" s="69">
        <f t="shared" si="12"/>
        <v>377323595.69280165</v>
      </c>
      <c r="H72" s="17">
        <f t="shared" si="21"/>
        <v>2.1462484183213299E-2</v>
      </c>
      <c r="I72" s="70">
        <v>15913527.109999999</v>
      </c>
      <c r="J72" s="69">
        <v>16585954.940000001</v>
      </c>
      <c r="K72" s="69">
        <f t="shared" si="13"/>
        <v>32499482.050000001</v>
      </c>
      <c r="L72" s="69">
        <v>0</v>
      </c>
      <c r="M72" s="69">
        <v>0</v>
      </c>
      <c r="N72" s="69">
        <v>0</v>
      </c>
      <c r="O72" s="69">
        <f t="shared" si="14"/>
        <v>15913527.109999999</v>
      </c>
      <c r="P72" s="69">
        <f t="shared" si="15"/>
        <v>16585954.940000001</v>
      </c>
      <c r="Q72" s="69">
        <f t="shared" si="16"/>
        <v>32499482.050000001</v>
      </c>
      <c r="R72" s="17">
        <f t="shared" si="22"/>
        <v>2.1451784064392194E-2</v>
      </c>
      <c r="S72" s="70">
        <v>6880775.2200000007</v>
      </c>
      <c r="T72" s="69">
        <f t="shared" si="17"/>
        <v>6679168.5060540009</v>
      </c>
      <c r="U72" s="69">
        <v>9763705.879999999</v>
      </c>
      <c r="V72" s="69">
        <f t="shared" si="18"/>
        <v>6982026.0747879986</v>
      </c>
      <c r="W72" s="69">
        <f t="shared" si="19"/>
        <v>13661194.580842</v>
      </c>
      <c r="X72" s="17">
        <f t="shared" si="23"/>
        <v>2.5254702839185832E-2</v>
      </c>
      <c r="Y72" s="67">
        <v>446500</v>
      </c>
      <c r="Z72" s="52">
        <f t="shared" si="24"/>
        <v>1.4925373134328358E-2</v>
      </c>
      <c r="AA72" s="67">
        <v>30881467.319999997</v>
      </c>
      <c r="AB72" s="52">
        <f t="shared" si="25"/>
        <v>1.7403852949102683E-2</v>
      </c>
      <c r="AC72" s="70">
        <f t="shared" si="26"/>
        <v>46607176.630842</v>
      </c>
      <c r="AD72" s="44">
        <f t="shared" si="27"/>
        <v>2.2344414976841202E-2</v>
      </c>
      <c r="AE72" s="17">
        <f t="shared" si="28"/>
        <v>0.13353557054200668</v>
      </c>
      <c r="AF72" s="70">
        <f t="shared" si="29"/>
        <v>77488643.950841993</v>
      </c>
      <c r="AG72" s="44">
        <f t="shared" si="30"/>
        <v>2.0073438717564018E-2</v>
      </c>
      <c r="AH72" s="48">
        <f t="shared" si="31"/>
        <v>0.20536389675966474</v>
      </c>
    </row>
    <row r="73" spans="1:34" x14ac:dyDescent="0.2">
      <c r="A73" s="6" t="s">
        <v>51</v>
      </c>
      <c r="B73" s="67">
        <v>309050388.27601242</v>
      </c>
      <c r="C73" s="68">
        <v>147090640.81611252</v>
      </c>
      <c r="D73" s="67">
        <v>9081342.120000001</v>
      </c>
      <c r="E73" s="69">
        <v>1350264.3599999999</v>
      </c>
      <c r="F73" s="69">
        <f>(E73/E$76)*F$76</f>
        <v>96411.786856412597</v>
      </c>
      <c r="G73" s="69">
        <f t="shared" si="12"/>
        <v>10528018.266856413</v>
      </c>
      <c r="H73" s="17">
        <f>(G73/G$76)</f>
        <v>5.9884255348014305E-4</v>
      </c>
      <c r="I73" s="70">
        <v>833762.5</v>
      </c>
      <c r="J73" s="69">
        <v>22619.77</v>
      </c>
      <c r="K73" s="69">
        <f t="shared" si="13"/>
        <v>856382.27</v>
      </c>
      <c r="L73" s="69">
        <v>730960.59</v>
      </c>
      <c r="M73" s="69">
        <v>0</v>
      </c>
      <c r="N73" s="69">
        <v>415157.43000000005</v>
      </c>
      <c r="O73" s="69">
        <f t="shared" si="14"/>
        <v>1979880.52</v>
      </c>
      <c r="P73" s="69">
        <f t="shared" si="15"/>
        <v>22619.77</v>
      </c>
      <c r="Q73" s="69">
        <f t="shared" si="16"/>
        <v>2002500.29</v>
      </c>
      <c r="R73" s="17">
        <f>(Q73/Q$76)</f>
        <v>1.3217811823546509E-3</v>
      </c>
      <c r="S73" s="70">
        <v>542592.66</v>
      </c>
      <c r="T73" s="69">
        <f t="shared" si="17"/>
        <v>526694.69506200007</v>
      </c>
      <c r="U73" s="69">
        <v>59894.49</v>
      </c>
      <c r="V73" s="69">
        <f t="shared" si="18"/>
        <v>42830.549798999993</v>
      </c>
      <c r="W73" s="69">
        <f t="shared" si="19"/>
        <v>569525.2448610001</v>
      </c>
      <c r="X73" s="17">
        <f>(W73/W$76)</f>
        <v>1.052850154008465E-3</v>
      </c>
      <c r="Y73" s="67">
        <v>446500</v>
      </c>
      <c r="Z73" s="52">
        <f>(Y73/Y$76)</f>
        <v>1.4925373134328358E-2</v>
      </c>
      <c r="AA73" s="67">
        <v>1798011.75</v>
      </c>
      <c r="AB73" s="52">
        <f>(AA73/AA$76)</f>
        <v>1.0133045743423172E-3</v>
      </c>
      <c r="AC73" s="70">
        <f t="shared" si="26"/>
        <v>3018525.5348610003</v>
      </c>
      <c r="AD73" s="44">
        <f>(AC73/AC$76)</f>
        <v>1.4471416645412713E-3</v>
      </c>
      <c r="AE73" s="17">
        <f t="shared" si="28"/>
        <v>0.33238760251232558</v>
      </c>
      <c r="AF73" s="70">
        <f t="shared" si="29"/>
        <v>4816537.2848610003</v>
      </c>
      <c r="AG73" s="44">
        <f>(AF73/AF$76)</f>
        <v>1.2477243256425433E-3</v>
      </c>
      <c r="AH73" s="48">
        <f t="shared" si="31"/>
        <v>0.4574970486158913</v>
      </c>
    </row>
    <row r="74" spans="1:34" x14ac:dyDescent="0.2">
      <c r="A74" s="6" t="s">
        <v>43</v>
      </c>
      <c r="B74" s="67">
        <v>1713707718.5671482</v>
      </c>
      <c r="C74" s="68">
        <v>1189754338.3232212</v>
      </c>
      <c r="D74" s="67">
        <v>72685034.019999996</v>
      </c>
      <c r="E74" s="69">
        <v>11137964.210000001</v>
      </c>
      <c r="F74" s="69">
        <f>(E74/E$76)*F$76</f>
        <v>795274.66119958332</v>
      </c>
      <c r="G74" s="69">
        <f t="shared" si="12"/>
        <v>84618272.891199574</v>
      </c>
      <c r="H74" s="17">
        <f>(G74/G$76)</f>
        <v>4.8131586899664543E-3</v>
      </c>
      <c r="I74" s="70">
        <v>5838048.6399999987</v>
      </c>
      <c r="J74" s="69">
        <v>851546.7699999999</v>
      </c>
      <c r="K74" s="69">
        <f t="shared" si="13"/>
        <v>6689595.4099999983</v>
      </c>
      <c r="L74" s="69">
        <v>0</v>
      </c>
      <c r="M74" s="69">
        <v>0</v>
      </c>
      <c r="N74" s="69">
        <v>0</v>
      </c>
      <c r="O74" s="69">
        <f t="shared" si="14"/>
        <v>5838048.6399999987</v>
      </c>
      <c r="P74" s="69">
        <f t="shared" si="15"/>
        <v>851546.7699999999</v>
      </c>
      <c r="Q74" s="69">
        <f t="shared" si="16"/>
        <v>6689595.4099999983</v>
      </c>
      <c r="R74" s="17">
        <f>(Q74/Q$76)</f>
        <v>4.4155705617920501E-3</v>
      </c>
      <c r="S74" s="70">
        <v>1358072.5200000005</v>
      </c>
      <c r="T74" s="69">
        <f t="shared" si="17"/>
        <v>1318280.9951640004</v>
      </c>
      <c r="U74" s="69">
        <v>346323.61</v>
      </c>
      <c r="V74" s="69">
        <f t="shared" si="18"/>
        <v>247656.01351099997</v>
      </c>
      <c r="W74" s="69">
        <f t="shared" si="19"/>
        <v>1565937.0086750004</v>
      </c>
      <c r="X74" s="17">
        <f>(W74/W$76)</f>
        <v>2.8948620550673125E-3</v>
      </c>
      <c r="Y74" s="67">
        <v>446500</v>
      </c>
      <c r="Z74" s="52">
        <f>(Y74/Y$76)</f>
        <v>1.4925373134328358E-2</v>
      </c>
      <c r="AA74" s="67">
        <v>13450071.449999997</v>
      </c>
      <c r="AB74" s="52">
        <f>(AA74/AA$76)</f>
        <v>7.5800499777134382E-3</v>
      </c>
      <c r="AC74" s="70">
        <f t="shared" si="26"/>
        <v>8702032.418674998</v>
      </c>
      <c r="AD74" s="44">
        <f>(AC74/AC$76)</f>
        <v>4.1719288221404227E-3</v>
      </c>
      <c r="AE74" s="17">
        <f t="shared" si="28"/>
        <v>0.11972247844419456</v>
      </c>
      <c r="AF74" s="70">
        <f t="shared" si="29"/>
        <v>22152103.868674994</v>
      </c>
      <c r="AG74" s="44">
        <f>(AF74/AF$76)</f>
        <v>5.7385040800953194E-3</v>
      </c>
      <c r="AH74" s="48">
        <f t="shared" si="31"/>
        <v>0.26178865523712247</v>
      </c>
    </row>
    <row r="75" spans="1:34" x14ac:dyDescent="0.2">
      <c r="A75" s="6" t="s">
        <v>49</v>
      </c>
      <c r="B75" s="67">
        <v>343320114.9966507</v>
      </c>
      <c r="C75" s="68">
        <v>132684649.28547287</v>
      </c>
      <c r="D75" s="67">
        <v>8450884.9000000004</v>
      </c>
      <c r="E75" s="69">
        <v>1231351.99</v>
      </c>
      <c r="F75" s="69">
        <f>(E75/E$76)*F$76</f>
        <v>87921.187229661824</v>
      </c>
      <c r="G75" s="69">
        <f>SUM(D75:F75)</f>
        <v>9770158.0772296619</v>
      </c>
      <c r="H75" s="17">
        <f>(G75/G$76)</f>
        <v>5.5573482706540325E-4</v>
      </c>
      <c r="I75" s="70">
        <v>696999.77</v>
      </c>
      <c r="J75" s="69">
        <v>183859.78</v>
      </c>
      <c r="K75" s="69">
        <f>SUM(I75:J75)</f>
        <v>880859.55</v>
      </c>
      <c r="L75" s="69">
        <v>606151.98</v>
      </c>
      <c r="M75" s="69">
        <v>0</v>
      </c>
      <c r="N75" s="69">
        <v>665502.04</v>
      </c>
      <c r="O75" s="69">
        <f>(I75+L75+M75+N75)</f>
        <v>1968653.79</v>
      </c>
      <c r="P75" s="69">
        <f>J75</f>
        <v>183859.78</v>
      </c>
      <c r="Q75" s="69">
        <f>SUM(O75:P75)</f>
        <v>2152513.5699999998</v>
      </c>
      <c r="R75" s="17">
        <f>(Q75/Q$76)</f>
        <v>1.4207997600784517E-3</v>
      </c>
      <c r="S75" s="70">
        <v>391172.70000000013</v>
      </c>
      <c r="T75" s="69">
        <f>(S75*0.9707)</f>
        <v>379711.33989000012</v>
      </c>
      <c r="U75" s="69">
        <v>214798.17000000007</v>
      </c>
      <c r="V75" s="69">
        <f t="shared" si="18"/>
        <v>153602.17136700003</v>
      </c>
      <c r="W75" s="69">
        <f>(T75+V75)</f>
        <v>533313.51125700015</v>
      </c>
      <c r="X75" s="17">
        <f>(W75/W$76)</f>
        <v>9.8590750371174295E-4</v>
      </c>
      <c r="Y75" s="67">
        <v>446500</v>
      </c>
      <c r="Z75" s="52">
        <f>(Y75/Y$76)</f>
        <v>1.4925373134328358E-2</v>
      </c>
      <c r="AA75" s="67">
        <v>1631569.2600000002</v>
      </c>
      <c r="AB75" s="52">
        <f>(AA75/AA$76)</f>
        <v>9.1950266427030282E-4</v>
      </c>
      <c r="AC75" s="70">
        <f t="shared" si="26"/>
        <v>3132327.0812570001</v>
      </c>
      <c r="AD75" s="44">
        <f>(AC75/AC$76)</f>
        <v>1.5017004076683064E-3</v>
      </c>
      <c r="AE75" s="17">
        <f t="shared" si="28"/>
        <v>0.37065078016350689</v>
      </c>
      <c r="AF75" s="70">
        <f t="shared" si="29"/>
        <v>4763896.3412570003</v>
      </c>
      <c r="AG75" s="44">
        <f>(AF75/AF$76)</f>
        <v>1.2340876854641453E-3</v>
      </c>
      <c r="AH75" s="48">
        <f t="shared" si="31"/>
        <v>0.48759664926606877</v>
      </c>
    </row>
    <row r="76" spans="1:34" x14ac:dyDescent="0.2">
      <c r="A76" s="20" t="s">
        <v>72</v>
      </c>
      <c r="B76" s="21">
        <f>SUM(B9:B75)</f>
        <v>678227819486.35974</v>
      </c>
      <c r="C76" s="53">
        <f>SUM(C9:C75)</f>
        <v>263126125640.16354</v>
      </c>
      <c r="D76" s="21">
        <f>SUM(D9:D75)</f>
        <v>15912699546.869997</v>
      </c>
      <c r="E76" s="22">
        <f>SUM(E9:E75)</f>
        <v>1556756179.1699996</v>
      </c>
      <c r="F76" s="22">
        <v>111155748</v>
      </c>
      <c r="G76" s="22">
        <f>SUM(D76:F76)</f>
        <v>17580611474.039997</v>
      </c>
      <c r="H76" s="23">
        <f>(G76/G$76)</f>
        <v>1</v>
      </c>
      <c r="I76" s="24">
        <f>SUM(I9:I75)</f>
        <v>978293676.06999981</v>
      </c>
      <c r="J76" s="22">
        <f>SUM(J9:J75)</f>
        <v>503163492.94999999</v>
      </c>
      <c r="K76" s="22">
        <f>SUM(I76:J76)</f>
        <v>1481457169.0199997</v>
      </c>
      <c r="L76" s="22">
        <f>SUM(L9:L75)</f>
        <v>15367772.369999999</v>
      </c>
      <c r="M76" s="22">
        <f>SUM(M9:M75)</f>
        <v>592957.99999999988</v>
      </c>
      <c r="N76" s="22">
        <f>SUM(N9:N75)</f>
        <v>17583461.449999999</v>
      </c>
      <c r="O76" s="22">
        <f>(I76+L76+M76+N76)</f>
        <v>1011837867.8899999</v>
      </c>
      <c r="P76" s="22">
        <f>J76</f>
        <v>503163492.94999999</v>
      </c>
      <c r="Q76" s="22">
        <f>SUM(O76:P76)</f>
        <v>1515001360.8399999</v>
      </c>
      <c r="R76" s="23">
        <f>(Q76/Q$76)</f>
        <v>1</v>
      </c>
      <c r="S76" s="24">
        <f>SUM(S9:S75)</f>
        <v>334099403.33999991</v>
      </c>
      <c r="T76" s="22">
        <f>SUM(T9:T75)</f>
        <v>324310290.82213789</v>
      </c>
      <c r="U76" s="22">
        <f>SUM(U9:U75)</f>
        <v>302931573.62</v>
      </c>
      <c r="V76" s="22">
        <f>SUM(V9:V75)</f>
        <v>216626368.29566199</v>
      </c>
      <c r="W76" s="22">
        <f>(T76+V76)</f>
        <v>540936659.11779988</v>
      </c>
      <c r="X76" s="23">
        <f>(W76/W$76)</f>
        <v>1</v>
      </c>
      <c r="Y76" s="21">
        <f>SUM(Y9:Y75)</f>
        <v>29915500</v>
      </c>
      <c r="Z76" s="54">
        <f>(Y76/Y$76)</f>
        <v>1</v>
      </c>
      <c r="AA76" s="21">
        <f>SUM(AA9:AA75)</f>
        <v>1774404059.28</v>
      </c>
      <c r="AB76" s="54">
        <f>(AA76/$AA76)</f>
        <v>1</v>
      </c>
      <c r="AC76" s="24">
        <f t="shared" si="26"/>
        <v>2085853519.9577999</v>
      </c>
      <c r="AD76" s="45">
        <f>(AC76/AC$76)</f>
        <v>1</v>
      </c>
      <c r="AE76" s="42">
        <f t="shared" si="28"/>
        <v>0.13108105974187667</v>
      </c>
      <c r="AF76" s="24">
        <f t="shared" si="29"/>
        <v>3860257579.2377996</v>
      </c>
      <c r="AG76" s="45">
        <f>(AF76/AF$76)</f>
        <v>1</v>
      </c>
      <c r="AH76" s="25">
        <f t="shared" si="31"/>
        <v>0.2195747050629018</v>
      </c>
    </row>
    <row r="77" spans="1:34" x14ac:dyDescent="0.2">
      <c r="A77" s="8"/>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2"/>
    </row>
    <row r="78" spans="1:34" x14ac:dyDescent="0.2">
      <c r="A78" s="8" t="s">
        <v>97</v>
      </c>
      <c r="B78" s="9"/>
      <c r="C78" s="9"/>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2"/>
    </row>
    <row r="79" spans="1:34" x14ac:dyDescent="0.2">
      <c r="A79" s="71" t="s">
        <v>124</v>
      </c>
      <c r="B79" s="10"/>
      <c r="C79" s="10"/>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2"/>
    </row>
    <row r="80" spans="1:34" x14ac:dyDescent="0.2">
      <c r="A80" s="71" t="s">
        <v>125</v>
      </c>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2"/>
    </row>
    <row r="81" spans="1:34" x14ac:dyDescent="0.2">
      <c r="A81" s="8" t="s">
        <v>114</v>
      </c>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2"/>
    </row>
    <row r="82" spans="1:34" x14ac:dyDescent="0.2">
      <c r="A82" s="8" t="s">
        <v>106</v>
      </c>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2"/>
    </row>
    <row r="83" spans="1:34" ht="13.5" thickBot="1" x14ac:dyDescent="0.25">
      <c r="A83" s="72" t="s">
        <v>126</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49"/>
    </row>
  </sheetData>
  <mergeCells count="12">
    <mergeCell ref="AA4:AB4"/>
    <mergeCell ref="Y3:Z3"/>
    <mergeCell ref="Y4:Z4"/>
    <mergeCell ref="AA3:AB3"/>
    <mergeCell ref="A1:AH1"/>
    <mergeCell ref="A2:AH2"/>
    <mergeCell ref="B3:C3"/>
    <mergeCell ref="D3:H3"/>
    <mergeCell ref="I3:R3"/>
    <mergeCell ref="B4:C4"/>
    <mergeCell ref="S3:X3"/>
    <mergeCell ref="AC3:AH3"/>
  </mergeCells>
  <phoneticPr fontId="0" type="noConversion"/>
  <printOptions horizontalCentered="1"/>
  <pageMargins left="0.5" right="0.5" top="0.5" bottom="0.5" header="0.3" footer="0.3"/>
  <pageSetup paperSize="5" scale="34" fitToHeight="0" orientation="landscape" r:id="rId1"/>
  <headerFooter>
    <oddFooter>&amp;L&amp;14Office of Economic and Demographic Research&amp;R&amp;14Page &amp;P of &amp;N</oddFooter>
  </headerFooter>
  <ignoredErrors>
    <ignoredError sqref="Y76 AC9:AC7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Summary</vt:lpstr>
      <vt:lpstr>Data Worksheet</vt:lpstr>
      <vt:lpstr>'Data Worksheet'!Print_Area</vt:lpstr>
      <vt:lpstr>Summary!Print_Area</vt:lpstr>
      <vt:lpstr>'Data Worksheet'!Print_Titles</vt:lpstr>
      <vt:lpstr>Summary!Print_Titles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Florida Counties and Cities</dc:title>
  <dc:subject>used for Official Population Estimate List</dc:subject>
  <dc:creator>Executive Office of The Govern</dc:creator>
  <cp:lastModifiedBy>O'Cain, Steve</cp:lastModifiedBy>
  <cp:lastPrinted>2014-03-07T15:59:33Z</cp:lastPrinted>
  <dcterms:created xsi:type="dcterms:W3CDTF">2000-01-10T21:55:04Z</dcterms:created>
  <dcterms:modified xsi:type="dcterms:W3CDTF">2023-06-30T21:12:28Z</dcterms:modified>
</cp:coreProperties>
</file>