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CAIN.STEVE\Documents\EDR\Revenue Data\special tabulations\"/>
    </mc:Choice>
  </mc:AlternateContent>
  <bookViews>
    <workbookView xWindow="-15" yWindow="-15" windowWidth="7680" windowHeight="7320" tabRatio="604"/>
  </bookViews>
  <sheets>
    <sheet name="Summary" sheetId="7" r:id="rId1"/>
    <sheet name="Data Worksheet" sheetId="4" r:id="rId2"/>
  </sheets>
  <definedNames>
    <definedName name="_xlnm.Print_Area" localSheetId="1">'Data Worksheet'!$A$1:$AH$83</definedName>
    <definedName name="_xlnm.Print_Area" localSheetId="0">Summary!$A$1:$L$84</definedName>
    <definedName name="_xlnm.Print_Titles" localSheetId="1">'Data Worksheet'!$1:$8</definedName>
    <definedName name="_xlnm.Print_Titles" localSheetId="0">Summary!$1:$7</definedName>
  </definedNames>
  <calcPr calcId="162913" fullCalcOnLoad="1"/>
</workbook>
</file>

<file path=xl/calcChain.xml><?xml version="1.0" encoding="utf-8"?>
<calcChain xmlns="http://schemas.openxmlformats.org/spreadsheetml/2006/main">
  <c r="V75" i="4" l="1"/>
  <c r="V11" i="4"/>
  <c r="V12" i="4"/>
  <c r="V13" i="4"/>
  <c r="V14" i="4"/>
  <c r="V15" i="4"/>
  <c r="V16" i="4"/>
  <c r="V17" i="4"/>
  <c r="V18" i="4"/>
  <c r="V19" i="4"/>
  <c r="V20" i="4"/>
  <c r="V21" i="4"/>
  <c r="W21" i="4" s="1"/>
  <c r="V22" i="4"/>
  <c r="V23" i="4"/>
  <c r="V24" i="4"/>
  <c r="V25" i="4"/>
  <c r="V26" i="4"/>
  <c r="V27" i="4"/>
  <c r="V28" i="4"/>
  <c r="V29" i="4"/>
  <c r="V30" i="4"/>
  <c r="V31" i="4"/>
  <c r="V32" i="4"/>
  <c r="V33" i="4"/>
  <c r="V34" i="4"/>
  <c r="V35" i="4"/>
  <c r="V36" i="4"/>
  <c r="V37" i="4"/>
  <c r="V38" i="4"/>
  <c r="V39" i="4"/>
  <c r="V40" i="4"/>
  <c r="V41" i="4"/>
  <c r="V42" i="4"/>
  <c r="V43" i="4"/>
  <c r="V44" i="4"/>
  <c r="V45" i="4"/>
  <c r="W45" i="4" s="1"/>
  <c r="V46" i="4"/>
  <c r="V47" i="4"/>
  <c r="V48" i="4"/>
  <c r="V49" i="4"/>
  <c r="V50" i="4"/>
  <c r="V51" i="4"/>
  <c r="V52" i="4"/>
  <c r="V53" i="4"/>
  <c r="V54" i="4"/>
  <c r="W54" i="4" s="1"/>
  <c r="V55" i="4"/>
  <c r="V56" i="4"/>
  <c r="V57" i="4"/>
  <c r="W57" i="4" s="1"/>
  <c r="V58" i="4"/>
  <c r="V59" i="4"/>
  <c r="V60" i="4"/>
  <c r="V61" i="4"/>
  <c r="V62" i="4"/>
  <c r="V63" i="4"/>
  <c r="V64" i="4"/>
  <c r="V65" i="4"/>
  <c r="V66" i="4"/>
  <c r="V67" i="4"/>
  <c r="V68" i="4"/>
  <c r="V69" i="4"/>
  <c r="W69" i="4" s="1"/>
  <c r="V70" i="4"/>
  <c r="V71" i="4"/>
  <c r="V72" i="4"/>
  <c r="V73" i="4"/>
  <c r="V74" i="4"/>
  <c r="V10" i="4"/>
  <c r="V9" i="4"/>
  <c r="K9" i="4"/>
  <c r="O9" i="4"/>
  <c r="Q9" i="4" s="1"/>
  <c r="P9" i="4"/>
  <c r="T9" i="4"/>
  <c r="K10" i="4"/>
  <c r="O10" i="4"/>
  <c r="Q10" i="4"/>
  <c r="P10" i="4"/>
  <c r="T10" i="4"/>
  <c r="W10" i="4"/>
  <c r="K11" i="4"/>
  <c r="O11" i="4"/>
  <c r="Q11" i="4" s="1"/>
  <c r="P11" i="4"/>
  <c r="AF11" i="4"/>
  <c r="T11" i="4"/>
  <c r="W11" i="4"/>
  <c r="K12" i="4"/>
  <c r="O12" i="4"/>
  <c r="Q12" i="4" s="1"/>
  <c r="P12" i="4"/>
  <c r="T12" i="4"/>
  <c r="W12" i="4"/>
  <c r="K13" i="4"/>
  <c r="O13" i="4"/>
  <c r="P13" i="4"/>
  <c r="T13" i="4"/>
  <c r="W13" i="4"/>
  <c r="K14" i="4"/>
  <c r="O14" i="4"/>
  <c r="Q14" i="4" s="1"/>
  <c r="P14" i="4"/>
  <c r="T14" i="4"/>
  <c r="W14" i="4"/>
  <c r="K15" i="4"/>
  <c r="O15" i="4"/>
  <c r="P15" i="4"/>
  <c r="Q15" i="4"/>
  <c r="T15" i="4"/>
  <c r="W15" i="4"/>
  <c r="K16" i="4"/>
  <c r="O16" i="4"/>
  <c r="P16" i="4"/>
  <c r="Q16" i="4"/>
  <c r="T16" i="4"/>
  <c r="W16" i="4" s="1"/>
  <c r="K17" i="4"/>
  <c r="O17" i="4"/>
  <c r="Q17" i="4" s="1"/>
  <c r="P17" i="4"/>
  <c r="T17" i="4"/>
  <c r="W17" i="4"/>
  <c r="K18" i="4"/>
  <c r="O18" i="4"/>
  <c r="P18" i="4"/>
  <c r="Q18" i="4" s="1"/>
  <c r="T18" i="4"/>
  <c r="W18" i="4" s="1"/>
  <c r="K19" i="4"/>
  <c r="O19" i="4"/>
  <c r="Q19" i="4" s="1"/>
  <c r="P19" i="4"/>
  <c r="T19" i="4"/>
  <c r="W19" i="4" s="1"/>
  <c r="K20" i="4"/>
  <c r="O20" i="4"/>
  <c r="P20" i="4"/>
  <c r="Q20" i="4" s="1"/>
  <c r="T20" i="4"/>
  <c r="W20" i="4"/>
  <c r="K21" i="4"/>
  <c r="O21" i="4"/>
  <c r="P21" i="4"/>
  <c r="Q21" i="4"/>
  <c r="AC21" i="4" s="1"/>
  <c r="T21" i="4"/>
  <c r="K22" i="4"/>
  <c r="O22" i="4"/>
  <c r="P22" i="4"/>
  <c r="T22" i="4"/>
  <c r="W22" i="4"/>
  <c r="K23" i="4"/>
  <c r="O23" i="4"/>
  <c r="Q23" i="4" s="1"/>
  <c r="P23" i="4"/>
  <c r="T23" i="4"/>
  <c r="W23" i="4"/>
  <c r="K24" i="4"/>
  <c r="O24" i="4"/>
  <c r="P24" i="4"/>
  <c r="Q24" i="4"/>
  <c r="T24" i="4"/>
  <c r="W24" i="4"/>
  <c r="K25" i="4"/>
  <c r="O25" i="4"/>
  <c r="Q25" i="4" s="1"/>
  <c r="P25" i="4"/>
  <c r="T25" i="4"/>
  <c r="W25" i="4" s="1"/>
  <c r="K26" i="4"/>
  <c r="O26" i="4"/>
  <c r="Q26" i="4" s="1"/>
  <c r="P26" i="4"/>
  <c r="T26" i="4"/>
  <c r="W26" i="4" s="1"/>
  <c r="K27" i="4"/>
  <c r="O27" i="4"/>
  <c r="P27" i="4"/>
  <c r="Q27" i="4" s="1"/>
  <c r="T27" i="4"/>
  <c r="W27" i="4"/>
  <c r="K28" i="4"/>
  <c r="O28" i="4"/>
  <c r="P28" i="4"/>
  <c r="Q28" i="4"/>
  <c r="AC28" i="4"/>
  <c r="AE28" i="4" s="1"/>
  <c r="I27" i="7" s="1"/>
  <c r="T28" i="4"/>
  <c r="W28" i="4" s="1"/>
  <c r="K29" i="4"/>
  <c r="O29" i="4"/>
  <c r="P29" i="4"/>
  <c r="Q29" i="4"/>
  <c r="AF29" i="4" s="1"/>
  <c r="T29" i="4"/>
  <c r="W29" i="4"/>
  <c r="K30" i="4"/>
  <c r="O30" i="4"/>
  <c r="Q30" i="4" s="1"/>
  <c r="P30" i="4"/>
  <c r="T30" i="4"/>
  <c r="W30" i="4"/>
  <c r="K31" i="4"/>
  <c r="O31" i="4"/>
  <c r="Q31" i="4" s="1"/>
  <c r="P31" i="4"/>
  <c r="T31" i="4"/>
  <c r="W31" i="4" s="1"/>
  <c r="K32" i="4"/>
  <c r="O32" i="4"/>
  <c r="P32" i="4"/>
  <c r="Q32" i="4" s="1"/>
  <c r="T32" i="4"/>
  <c r="W32" i="4"/>
  <c r="K33" i="4"/>
  <c r="O33" i="4"/>
  <c r="Q33" i="4" s="1"/>
  <c r="P33" i="4"/>
  <c r="T33" i="4"/>
  <c r="K34" i="4"/>
  <c r="O34" i="4"/>
  <c r="P34" i="4"/>
  <c r="Q34" i="4" s="1"/>
  <c r="T34" i="4"/>
  <c r="W34" i="4" s="1"/>
  <c r="K35" i="4"/>
  <c r="O35" i="4"/>
  <c r="P35" i="4"/>
  <c r="T35" i="4"/>
  <c r="W35" i="4"/>
  <c r="K36" i="4"/>
  <c r="O36" i="4"/>
  <c r="Q36" i="4" s="1"/>
  <c r="P36" i="4"/>
  <c r="T36" i="4"/>
  <c r="W36" i="4" s="1"/>
  <c r="K37" i="4"/>
  <c r="O37" i="4"/>
  <c r="P37" i="4"/>
  <c r="T37" i="4"/>
  <c r="W37" i="4"/>
  <c r="K38" i="4"/>
  <c r="O38" i="4"/>
  <c r="P38" i="4"/>
  <c r="T38" i="4"/>
  <c r="W38" i="4"/>
  <c r="K39" i="4"/>
  <c r="O39" i="4"/>
  <c r="Q39" i="4" s="1"/>
  <c r="P39" i="4"/>
  <c r="T39" i="4"/>
  <c r="W39" i="4" s="1"/>
  <c r="K40" i="4"/>
  <c r="O40" i="4"/>
  <c r="P40" i="4"/>
  <c r="Q40" i="4"/>
  <c r="T40" i="4"/>
  <c r="W40" i="4"/>
  <c r="K41" i="4"/>
  <c r="O41" i="4"/>
  <c r="P41" i="4"/>
  <c r="Q41" i="4"/>
  <c r="T41" i="4"/>
  <c r="W41" i="4" s="1"/>
  <c r="K42" i="4"/>
  <c r="O42" i="4"/>
  <c r="P42" i="4"/>
  <c r="T42" i="4"/>
  <c r="W42" i="4" s="1"/>
  <c r="K43" i="4"/>
  <c r="O43" i="4"/>
  <c r="P43" i="4"/>
  <c r="Q43" i="4"/>
  <c r="T43" i="4"/>
  <c r="W43" i="4"/>
  <c r="AF43" i="4" s="1"/>
  <c r="K44" i="4"/>
  <c r="O44" i="4"/>
  <c r="Q44" i="4" s="1"/>
  <c r="AF44" i="4" s="1"/>
  <c r="P44" i="4"/>
  <c r="T44" i="4"/>
  <c r="W44" i="4" s="1"/>
  <c r="K45" i="4"/>
  <c r="O45" i="4"/>
  <c r="P45" i="4"/>
  <c r="T45" i="4"/>
  <c r="K46" i="4"/>
  <c r="O46" i="4"/>
  <c r="P46" i="4"/>
  <c r="T46" i="4"/>
  <c r="W46" i="4"/>
  <c r="K47" i="4"/>
  <c r="O47" i="4"/>
  <c r="Q47" i="4"/>
  <c r="P47" i="4"/>
  <c r="T47" i="4"/>
  <c r="W47" i="4" s="1"/>
  <c r="K48" i="4"/>
  <c r="O48" i="4"/>
  <c r="Q48" i="4" s="1"/>
  <c r="P48" i="4"/>
  <c r="T48" i="4"/>
  <c r="W48" i="4"/>
  <c r="K49" i="4"/>
  <c r="O49" i="4"/>
  <c r="Q49" i="4" s="1"/>
  <c r="P49" i="4"/>
  <c r="T49" i="4"/>
  <c r="W49" i="4" s="1"/>
  <c r="K50" i="4"/>
  <c r="O50" i="4"/>
  <c r="Q50" i="4" s="1"/>
  <c r="AF50" i="4"/>
  <c r="P50" i="4"/>
  <c r="T50" i="4"/>
  <c r="W50" i="4"/>
  <c r="K51" i="4"/>
  <c r="O51" i="4"/>
  <c r="P51" i="4"/>
  <c r="T51" i="4"/>
  <c r="W51" i="4" s="1"/>
  <c r="K52" i="4"/>
  <c r="O52" i="4"/>
  <c r="P52" i="4"/>
  <c r="Q52" i="4"/>
  <c r="T52" i="4"/>
  <c r="W52" i="4" s="1"/>
  <c r="K53" i="4"/>
  <c r="O53" i="4"/>
  <c r="P53" i="4"/>
  <c r="T53" i="4"/>
  <c r="W53" i="4" s="1"/>
  <c r="K54" i="4"/>
  <c r="O54" i="4"/>
  <c r="P54" i="4"/>
  <c r="T54" i="4"/>
  <c r="K55" i="4"/>
  <c r="O55" i="4"/>
  <c r="P55" i="4"/>
  <c r="Q55" i="4" s="1"/>
  <c r="AC55" i="4"/>
  <c r="T55" i="4"/>
  <c r="W55" i="4"/>
  <c r="K56" i="4"/>
  <c r="O56" i="4"/>
  <c r="Q56" i="4" s="1"/>
  <c r="P56" i="4"/>
  <c r="T56" i="4"/>
  <c r="W56" i="4" s="1"/>
  <c r="AF56" i="4"/>
  <c r="K57" i="4"/>
  <c r="O57" i="4"/>
  <c r="P57" i="4"/>
  <c r="Q57" i="4"/>
  <c r="AF57" i="4" s="1"/>
  <c r="J56" i="7" s="1"/>
  <c r="T57" i="4"/>
  <c r="K58" i="4"/>
  <c r="O58" i="4"/>
  <c r="Q58" i="4" s="1"/>
  <c r="P58" i="4"/>
  <c r="T58" i="4"/>
  <c r="W58" i="4"/>
  <c r="AF58" i="4" s="1"/>
  <c r="K59" i="4"/>
  <c r="O59" i="4"/>
  <c r="P59" i="4"/>
  <c r="Q59" i="4"/>
  <c r="AF59" i="4" s="1"/>
  <c r="T59" i="4"/>
  <c r="W59" i="4" s="1"/>
  <c r="AC59" i="4" s="1"/>
  <c r="AE59" i="4" s="1"/>
  <c r="K60" i="4"/>
  <c r="O60" i="4"/>
  <c r="P60" i="4"/>
  <c r="Q60" i="4"/>
  <c r="T60" i="4"/>
  <c r="W60" i="4" s="1"/>
  <c r="K61" i="4"/>
  <c r="O61" i="4"/>
  <c r="P61" i="4"/>
  <c r="Q61" i="4" s="1"/>
  <c r="T61" i="4"/>
  <c r="W61" i="4" s="1"/>
  <c r="K62" i="4"/>
  <c r="O62" i="4"/>
  <c r="P62" i="4"/>
  <c r="T62" i="4"/>
  <c r="W62" i="4" s="1"/>
  <c r="K63" i="4"/>
  <c r="O63" i="4"/>
  <c r="Q63" i="4"/>
  <c r="P63" i="4"/>
  <c r="T63" i="4"/>
  <c r="W63" i="4"/>
  <c r="K64" i="4"/>
  <c r="O64" i="4"/>
  <c r="P64" i="4"/>
  <c r="Q64" i="4"/>
  <c r="AF64" i="4" s="1"/>
  <c r="J63" i="7" s="1"/>
  <c r="T64" i="4"/>
  <c r="W64" i="4" s="1"/>
  <c r="AC64" i="4"/>
  <c r="K65" i="4"/>
  <c r="O65" i="4"/>
  <c r="Q65" i="4" s="1"/>
  <c r="P65" i="4"/>
  <c r="T65" i="4"/>
  <c r="W65" i="4" s="1"/>
  <c r="K66" i="4"/>
  <c r="O66" i="4"/>
  <c r="P66" i="4"/>
  <c r="Q66" i="4" s="1"/>
  <c r="T66" i="4"/>
  <c r="W66" i="4"/>
  <c r="K67" i="4"/>
  <c r="O67" i="4"/>
  <c r="Q67" i="4" s="1"/>
  <c r="P67" i="4"/>
  <c r="T67" i="4"/>
  <c r="W67" i="4"/>
  <c r="K68" i="4"/>
  <c r="O68" i="4"/>
  <c r="P68" i="4"/>
  <c r="T68" i="4"/>
  <c r="W68" i="4"/>
  <c r="K69" i="4"/>
  <c r="O69" i="4"/>
  <c r="P69" i="4"/>
  <c r="T69" i="4"/>
  <c r="K70" i="4"/>
  <c r="O70" i="4"/>
  <c r="P70" i="4"/>
  <c r="T70" i="4"/>
  <c r="W70" i="4" s="1"/>
  <c r="K71" i="4"/>
  <c r="O71" i="4"/>
  <c r="Q71" i="4" s="1"/>
  <c r="P71" i="4"/>
  <c r="T71" i="4"/>
  <c r="W71" i="4" s="1"/>
  <c r="K72" i="4"/>
  <c r="O72" i="4"/>
  <c r="Q72" i="4" s="1"/>
  <c r="P72" i="4"/>
  <c r="AC72" i="4"/>
  <c r="T72" i="4"/>
  <c r="W72" i="4" s="1"/>
  <c r="K73" i="4"/>
  <c r="O73" i="4"/>
  <c r="P73" i="4"/>
  <c r="Q73" i="4"/>
  <c r="T73" i="4"/>
  <c r="W73" i="4" s="1"/>
  <c r="K74" i="4"/>
  <c r="O74" i="4"/>
  <c r="P74" i="4"/>
  <c r="T74" i="4"/>
  <c r="W74" i="4" s="1"/>
  <c r="K75" i="4"/>
  <c r="O75" i="4"/>
  <c r="Q75" i="4" s="1"/>
  <c r="P75" i="4"/>
  <c r="T75" i="4"/>
  <c r="W75" i="4" s="1"/>
  <c r="B76" i="4"/>
  <c r="C76" i="4"/>
  <c r="D76" i="4"/>
  <c r="G76" i="4" s="1"/>
  <c r="E75" i="7" s="1"/>
  <c r="E76" i="4"/>
  <c r="I76" i="4"/>
  <c r="J76" i="4"/>
  <c r="K76" i="4"/>
  <c r="L76" i="4"/>
  <c r="O76" i="4" s="1"/>
  <c r="Q76" i="4"/>
  <c r="R19" i="4" s="1"/>
  <c r="M76" i="4"/>
  <c r="N76" i="4"/>
  <c r="P76" i="4"/>
  <c r="S76" i="4"/>
  <c r="U76" i="4"/>
  <c r="Y76" i="4"/>
  <c r="Z76" i="4"/>
  <c r="AA76" i="4"/>
  <c r="AB76" i="4" s="1"/>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c r="C64" i="7"/>
  <c r="B65" i="7"/>
  <c r="C65" i="7"/>
  <c r="B66" i="7"/>
  <c r="C66" i="7"/>
  <c r="B67" i="7"/>
  <c r="C67" i="7"/>
  <c r="B68" i="7"/>
  <c r="C68" i="7"/>
  <c r="B69" i="7"/>
  <c r="C69" i="7"/>
  <c r="B70" i="7"/>
  <c r="C70" i="7"/>
  <c r="B71" i="7"/>
  <c r="C71" i="7"/>
  <c r="B72" i="7"/>
  <c r="C72" i="7"/>
  <c r="B73" i="7"/>
  <c r="C73" i="7"/>
  <c r="B74" i="7"/>
  <c r="C74" i="7"/>
  <c r="B75" i="7"/>
  <c r="C75" i="7"/>
  <c r="D75" i="7"/>
  <c r="AB11" i="4"/>
  <c r="AB12" i="4"/>
  <c r="AB14" i="4"/>
  <c r="AB16" i="4"/>
  <c r="AB18" i="4"/>
  <c r="AB19" i="4"/>
  <c r="AB22" i="4"/>
  <c r="AB23" i="4"/>
  <c r="AB24" i="4"/>
  <c r="AB27" i="4"/>
  <c r="AB28" i="4"/>
  <c r="AB30" i="4"/>
  <c r="AB32" i="4"/>
  <c r="Z9" i="4"/>
  <c r="Z10" i="4"/>
  <c r="Z11" i="4"/>
  <c r="Z12" i="4"/>
  <c r="Z13" i="4"/>
  <c r="Z14" i="4"/>
  <c r="Z15" i="4"/>
  <c r="Z16" i="4"/>
  <c r="Z17" i="4"/>
  <c r="Z18" i="4"/>
  <c r="Z19" i="4"/>
  <c r="Z20" i="4"/>
  <c r="Z21" i="4"/>
  <c r="Z22" i="4"/>
  <c r="Z23" i="4"/>
  <c r="Z24" i="4"/>
  <c r="Z25" i="4"/>
  <c r="Z26" i="4"/>
  <c r="Z27" i="4"/>
  <c r="Z28" i="4"/>
  <c r="Z29" i="4"/>
  <c r="Z30" i="4"/>
  <c r="Z31" i="4"/>
  <c r="Z32" i="4"/>
  <c r="Z33" i="4"/>
  <c r="Z34" i="4"/>
  <c r="F9" i="4"/>
  <c r="D8" i="7"/>
  <c r="F11" i="4"/>
  <c r="F12" i="4"/>
  <c r="D11" i="7" s="1"/>
  <c r="F13" i="4"/>
  <c r="F15" i="4"/>
  <c r="F16" i="4"/>
  <c r="F17" i="4"/>
  <c r="F19" i="4"/>
  <c r="F20" i="4"/>
  <c r="F21" i="4"/>
  <c r="F23" i="4"/>
  <c r="F24" i="4"/>
  <c r="D23" i="7" s="1"/>
  <c r="F25" i="4"/>
  <c r="F27" i="4"/>
  <c r="F28" i="4"/>
  <c r="D27" i="7"/>
  <c r="F29" i="4"/>
  <c r="F31" i="4"/>
  <c r="F32" i="4"/>
  <c r="D31" i="7" s="1"/>
  <c r="F33" i="4"/>
  <c r="AB75" i="4"/>
  <c r="Z75" i="4"/>
  <c r="F75" i="4"/>
  <c r="Z74" i="4"/>
  <c r="F74" i="4"/>
  <c r="D73" i="7"/>
  <c r="AB73" i="4"/>
  <c r="Z73" i="4"/>
  <c r="F73" i="4"/>
  <c r="D72" i="7" s="1"/>
  <c r="Z72" i="4"/>
  <c r="AB71" i="4"/>
  <c r="Z71" i="4"/>
  <c r="F71" i="4"/>
  <c r="Z70" i="4"/>
  <c r="F70" i="4"/>
  <c r="D69" i="7" s="1"/>
  <c r="AB69" i="4"/>
  <c r="Z69" i="4"/>
  <c r="F69" i="4"/>
  <c r="D68" i="7" s="1"/>
  <c r="Z68" i="4"/>
  <c r="AB67" i="4"/>
  <c r="Z67" i="4"/>
  <c r="F67" i="4"/>
  <c r="Z66" i="4"/>
  <c r="F66" i="4"/>
  <c r="AB65" i="4"/>
  <c r="Z65" i="4"/>
  <c r="F65" i="4"/>
  <c r="AB64" i="4"/>
  <c r="Z64" i="4"/>
  <c r="F64" i="4"/>
  <c r="D63" i="7" s="1"/>
  <c r="AB63" i="4"/>
  <c r="Z63" i="4"/>
  <c r="F63" i="4"/>
  <c r="D62" i="7"/>
  <c r="Z62" i="4"/>
  <c r="F62" i="4"/>
  <c r="AB61" i="4"/>
  <c r="Z61" i="4"/>
  <c r="F61" i="4"/>
  <c r="AB60" i="4"/>
  <c r="Z60" i="4"/>
  <c r="F60" i="4"/>
  <c r="D59" i="7"/>
  <c r="AB59" i="4"/>
  <c r="Z59" i="4"/>
  <c r="F59" i="4"/>
  <c r="G59" i="4"/>
  <c r="Z58" i="4"/>
  <c r="F58" i="4"/>
  <c r="AB57" i="4"/>
  <c r="Z57" i="4"/>
  <c r="F57" i="4"/>
  <c r="AB56" i="4"/>
  <c r="Z56" i="4"/>
  <c r="F56" i="4"/>
  <c r="D55" i="7"/>
  <c r="AB55" i="4"/>
  <c r="Z55" i="4"/>
  <c r="F55" i="4"/>
  <c r="Z54" i="4"/>
  <c r="F54" i="4"/>
  <c r="AB53" i="4"/>
  <c r="Z53" i="4"/>
  <c r="F53" i="4"/>
  <c r="G53" i="4" s="1"/>
  <c r="AB52" i="4"/>
  <c r="Z52" i="4"/>
  <c r="F52" i="4"/>
  <c r="D51" i="7" s="1"/>
  <c r="AB51" i="4"/>
  <c r="Z51" i="4"/>
  <c r="F51" i="4"/>
  <c r="Z50" i="4"/>
  <c r="F50" i="4"/>
  <c r="AB49" i="4"/>
  <c r="Z49" i="4"/>
  <c r="F49" i="4"/>
  <c r="AB48" i="4"/>
  <c r="Z48" i="4"/>
  <c r="F48" i="4"/>
  <c r="D47" i="7" s="1"/>
  <c r="AB47" i="4"/>
  <c r="Z47" i="4"/>
  <c r="F47" i="4"/>
  <c r="G47" i="4" s="1"/>
  <c r="Z46" i="4"/>
  <c r="F46" i="4"/>
  <c r="AB45" i="4"/>
  <c r="Z45" i="4"/>
  <c r="F45" i="4"/>
  <c r="D44" i="7" s="1"/>
  <c r="AB44" i="4"/>
  <c r="Z44" i="4"/>
  <c r="F44" i="4"/>
  <c r="AB43" i="4"/>
  <c r="Z43" i="4"/>
  <c r="F43" i="4"/>
  <c r="G43" i="4" s="1"/>
  <c r="AB42" i="4"/>
  <c r="Z42" i="4"/>
  <c r="F42" i="4"/>
  <c r="G42" i="4" s="1"/>
  <c r="AB41" i="4"/>
  <c r="Z41" i="4"/>
  <c r="F41" i="4"/>
  <c r="AB40" i="4"/>
  <c r="Z40" i="4"/>
  <c r="F40" i="4"/>
  <c r="AB39" i="4"/>
  <c r="Z39" i="4"/>
  <c r="F39" i="4"/>
  <c r="D38" i="7" s="1"/>
  <c r="AB38" i="4"/>
  <c r="Z38" i="4"/>
  <c r="F38" i="4"/>
  <c r="AB37" i="4"/>
  <c r="Z37" i="4"/>
  <c r="F37" i="4"/>
  <c r="G37" i="4" s="1"/>
  <c r="AB36" i="4"/>
  <c r="Z36" i="4"/>
  <c r="F36" i="4"/>
  <c r="D35" i="7" s="1"/>
  <c r="AB35" i="4"/>
  <c r="Z35" i="4"/>
  <c r="F35" i="4"/>
  <c r="AB34" i="4"/>
  <c r="G35" i="4"/>
  <c r="D34" i="7"/>
  <c r="G41" i="4"/>
  <c r="D40" i="7"/>
  <c r="D41" i="7"/>
  <c r="D42" i="7"/>
  <c r="G45" i="4"/>
  <c r="G46" i="4"/>
  <c r="D45" i="7"/>
  <c r="D46" i="7"/>
  <c r="G48" i="4"/>
  <c r="G49" i="4"/>
  <c r="D48" i="7"/>
  <c r="D52" i="7"/>
  <c r="G55" i="4"/>
  <c r="E54" i="7"/>
  <c r="D54" i="7"/>
  <c r="G56" i="4"/>
  <c r="G58" i="4"/>
  <c r="E57" i="7" s="1"/>
  <c r="D57" i="7"/>
  <c r="D58" i="7"/>
  <c r="G60" i="4"/>
  <c r="G61" i="4"/>
  <c r="D60" i="7"/>
  <c r="G62" i="4"/>
  <c r="D61" i="7"/>
  <c r="G63" i="4"/>
  <c r="G64" i="4"/>
  <c r="E63" i="7" s="1"/>
  <c r="G65" i="4"/>
  <c r="D64" i="7"/>
  <c r="G66" i="4"/>
  <c r="D65" i="7"/>
  <c r="G67" i="4"/>
  <c r="D66" i="7"/>
  <c r="G69" i="4"/>
  <c r="G70" i="4"/>
  <c r="G71" i="4"/>
  <c r="D70" i="7"/>
  <c r="G73" i="4"/>
  <c r="E72" i="7" s="1"/>
  <c r="G74" i="4"/>
  <c r="G75" i="4"/>
  <c r="E74" i="7" s="1"/>
  <c r="D74" i="7"/>
  <c r="G33" i="4"/>
  <c r="D32" i="7"/>
  <c r="G32" i="4"/>
  <c r="E31" i="7" s="1"/>
  <c r="G31" i="4"/>
  <c r="D30" i="7"/>
  <c r="G29" i="4"/>
  <c r="D28" i="7"/>
  <c r="G28" i="4"/>
  <c r="G27" i="4"/>
  <c r="E26" i="7" s="1"/>
  <c r="D26" i="7"/>
  <c r="G25" i="4"/>
  <c r="E24" i="7"/>
  <c r="D24" i="7"/>
  <c r="G24" i="4"/>
  <c r="G23" i="4"/>
  <c r="E22" i="7"/>
  <c r="D22" i="7"/>
  <c r="G21" i="4"/>
  <c r="D20" i="7"/>
  <c r="G19" i="4"/>
  <c r="E18" i="7" s="1"/>
  <c r="D18" i="7"/>
  <c r="G17" i="4"/>
  <c r="E16" i="7" s="1"/>
  <c r="D16" i="7"/>
  <c r="G15" i="4"/>
  <c r="D14" i="7"/>
  <c r="G13" i="4"/>
  <c r="D12" i="7"/>
  <c r="G12" i="4"/>
  <c r="G11" i="4"/>
  <c r="D10" i="7"/>
  <c r="G9" i="4"/>
  <c r="E10" i="7"/>
  <c r="E11" i="7"/>
  <c r="E14" i="7"/>
  <c r="H17" i="4"/>
  <c r="F16" i="7" s="1"/>
  <c r="E23" i="7"/>
  <c r="E27" i="7"/>
  <c r="E28" i="7"/>
  <c r="E30" i="7"/>
  <c r="E32" i="7"/>
  <c r="E73" i="7"/>
  <c r="E70" i="7"/>
  <c r="E66" i="7"/>
  <c r="E65" i="7"/>
  <c r="E64" i="7"/>
  <c r="AH64" i="4"/>
  <c r="L63" i="7" s="1"/>
  <c r="E62" i="7"/>
  <c r="E61" i="7"/>
  <c r="E60" i="7"/>
  <c r="E48" i="7"/>
  <c r="E45" i="7"/>
  <c r="E44" i="7"/>
  <c r="E40" i="7"/>
  <c r="E34" i="7"/>
  <c r="E58" i="7"/>
  <c r="G39" i="4"/>
  <c r="E47" i="7"/>
  <c r="G52" i="4"/>
  <c r="G36" i="4"/>
  <c r="E55" i="7"/>
  <c r="E59" i="7"/>
  <c r="R32" i="4"/>
  <c r="AB46" i="4"/>
  <c r="AB50" i="4"/>
  <c r="AB54" i="4"/>
  <c r="AB58" i="4"/>
  <c r="AB62" i="4"/>
  <c r="AB66" i="4"/>
  <c r="AB70" i="4"/>
  <c r="AB74" i="4"/>
  <c r="AB31" i="4"/>
  <c r="AB26" i="4"/>
  <c r="AB20" i="4"/>
  <c r="AB15" i="4"/>
  <c r="AB10" i="4"/>
  <c r="F10" i="4"/>
  <c r="F14" i="4"/>
  <c r="F18" i="4"/>
  <c r="G18" i="4" s="1"/>
  <c r="F22" i="4"/>
  <c r="F26" i="4"/>
  <c r="F30" i="4"/>
  <c r="F34" i="4"/>
  <c r="F72" i="4"/>
  <c r="F68" i="4"/>
  <c r="Q69" i="4"/>
  <c r="AB9" i="4"/>
  <c r="AB13" i="4"/>
  <c r="AB17" i="4"/>
  <c r="AB21" i="4"/>
  <c r="AB25" i="4"/>
  <c r="AB29" i="4"/>
  <c r="AB33" i="4"/>
  <c r="AB72" i="4"/>
  <c r="AB68" i="4"/>
  <c r="R71" i="4"/>
  <c r="AF31" i="4"/>
  <c r="Q62" i="4"/>
  <c r="Q46" i="4"/>
  <c r="AF46" i="4" s="1"/>
  <c r="AF16" i="4"/>
  <c r="J15" i="7" s="1"/>
  <c r="AC20" i="4"/>
  <c r="G19" i="7" s="1"/>
  <c r="Q70" i="4"/>
  <c r="Q54" i="4"/>
  <c r="AC43" i="4"/>
  <c r="Q38" i="4"/>
  <c r="AC38" i="4" s="1"/>
  <c r="AF26" i="4"/>
  <c r="J25" i="7" s="1"/>
  <c r="AF10" i="4"/>
  <c r="AC10" i="4"/>
  <c r="Q74" i="4"/>
  <c r="Q42" i="4"/>
  <c r="AC42" i="4" s="1"/>
  <c r="AC29" i="4"/>
  <c r="AC14" i="4"/>
  <c r="AC11" i="4"/>
  <c r="AE11" i="4" s="1"/>
  <c r="I10" i="7" s="1"/>
  <c r="D71" i="7"/>
  <c r="G72" i="4"/>
  <c r="D21" i="7"/>
  <c r="G22" i="4"/>
  <c r="AC58" i="4"/>
  <c r="G57" i="7" s="1"/>
  <c r="AF38" i="4"/>
  <c r="I58" i="7"/>
  <c r="G58" i="7"/>
  <c r="D33" i="7"/>
  <c r="G34" i="4"/>
  <c r="D17" i="7"/>
  <c r="E35" i="7"/>
  <c r="J9" i="7"/>
  <c r="AE29" i="4"/>
  <c r="I28" i="7"/>
  <c r="G28" i="7"/>
  <c r="AC74" i="4"/>
  <c r="AE74" i="4" s="1"/>
  <c r="I73" i="7" s="1"/>
  <c r="AC70" i="4"/>
  <c r="AF70" i="4"/>
  <c r="AH70" i="4" s="1"/>
  <c r="L69" i="7" s="1"/>
  <c r="AF30" i="4"/>
  <c r="AC30" i="4"/>
  <c r="AE30" i="4" s="1"/>
  <c r="I29" i="7" s="1"/>
  <c r="D29" i="7"/>
  <c r="G30" i="4"/>
  <c r="AH30" i="4" s="1"/>
  <c r="L29" i="7" s="1"/>
  <c r="D13" i="7"/>
  <c r="G14" i="4"/>
  <c r="E51" i="7"/>
  <c r="E38" i="7"/>
  <c r="AE10" i="4"/>
  <c r="I9" i="7" s="1"/>
  <c r="G9" i="7"/>
  <c r="AC54" i="4"/>
  <c r="AF54" i="4"/>
  <c r="R54" i="4"/>
  <c r="AE20" i="4"/>
  <c r="I19" i="7" s="1"/>
  <c r="J30" i="7"/>
  <c r="AH31" i="4"/>
  <c r="L30" i="7"/>
  <c r="D67" i="7"/>
  <c r="G68" i="4"/>
  <c r="D25" i="7"/>
  <c r="G26" i="4"/>
  <c r="E25" i="7" s="1"/>
  <c r="D9" i="7"/>
  <c r="G10" i="4"/>
  <c r="AE54" i="4"/>
  <c r="I53" i="7"/>
  <c r="G53" i="7"/>
  <c r="AE58" i="4"/>
  <c r="I57" i="7" s="1"/>
  <c r="E9" i="7"/>
  <c r="AE70" i="4"/>
  <c r="I69" i="7" s="1"/>
  <c r="G69" i="7"/>
  <c r="J53" i="7"/>
  <c r="G73" i="7"/>
  <c r="AH10" i="4"/>
  <c r="L9" i="7"/>
  <c r="H30" i="4"/>
  <c r="F29" i="7"/>
  <c r="E29" i="7"/>
  <c r="H22" i="4"/>
  <c r="F21" i="7" s="1"/>
  <c r="E21" i="7"/>
  <c r="G29" i="7"/>
  <c r="E33" i="7"/>
  <c r="J37" i="7"/>
  <c r="H68" i="4"/>
  <c r="F67" i="7"/>
  <c r="E67" i="7"/>
  <c r="E13" i="7"/>
  <c r="J29" i="7"/>
  <c r="AE38" i="4"/>
  <c r="I37" i="7"/>
  <c r="G37" i="7"/>
  <c r="H72" i="4"/>
  <c r="F71" i="7"/>
  <c r="E71" i="7"/>
  <c r="H18" i="4" l="1"/>
  <c r="F17" i="7" s="1"/>
  <c r="E17" i="7"/>
  <c r="J57" i="7"/>
  <c r="AH58" i="4"/>
  <c r="L57" i="7" s="1"/>
  <c r="AH46" i="4"/>
  <c r="L45" i="7" s="1"/>
  <c r="J45" i="7"/>
  <c r="AE42" i="4"/>
  <c r="I41" i="7" s="1"/>
  <c r="G41" i="7"/>
  <c r="J43" i="7"/>
  <c r="H26" i="4"/>
  <c r="F25" i="7" s="1"/>
  <c r="J69" i="7"/>
  <c r="R70" i="4"/>
  <c r="H13" i="4"/>
  <c r="F12" i="7" s="1"/>
  <c r="E12" i="7"/>
  <c r="E69" i="7"/>
  <c r="H70" i="4"/>
  <c r="F69" i="7" s="1"/>
  <c r="R48" i="4"/>
  <c r="AF48" i="4"/>
  <c r="R36" i="4"/>
  <c r="AC36" i="4"/>
  <c r="AF36" i="4"/>
  <c r="AF19" i="4"/>
  <c r="AC19" i="4"/>
  <c r="AF69" i="4"/>
  <c r="AC69" i="4"/>
  <c r="AC57" i="4"/>
  <c r="AF21" i="4"/>
  <c r="H69" i="4"/>
  <c r="F68" i="7" s="1"/>
  <c r="E68" i="7"/>
  <c r="E36" i="7"/>
  <c r="H37" i="4"/>
  <c r="F36" i="7" s="1"/>
  <c r="R41" i="4"/>
  <c r="R10" i="4"/>
  <c r="R74" i="4"/>
  <c r="R52" i="4"/>
  <c r="R21" i="4"/>
  <c r="R16" i="4"/>
  <c r="R64" i="4"/>
  <c r="R43" i="4"/>
  <c r="R76" i="4"/>
  <c r="R59" i="4"/>
  <c r="R28" i="4"/>
  <c r="R29" i="4"/>
  <c r="AC75" i="4"/>
  <c r="AF75" i="4"/>
  <c r="AE72" i="4"/>
  <c r="I71" i="7" s="1"/>
  <c r="G71" i="7"/>
  <c r="R67" i="4"/>
  <c r="AC67" i="4"/>
  <c r="G63" i="7"/>
  <c r="AE64" i="4"/>
  <c r="I63" i="7" s="1"/>
  <c r="AF62" i="4"/>
  <c r="AC62" i="4"/>
  <c r="G54" i="7"/>
  <c r="AE55" i="4"/>
  <c r="I54" i="7" s="1"/>
  <c r="AC52" i="4"/>
  <c r="AF52" i="4"/>
  <c r="J49" i="7"/>
  <c r="AH50" i="4"/>
  <c r="L49" i="7" s="1"/>
  <c r="R33" i="4"/>
  <c r="G20" i="7"/>
  <c r="AE21" i="4"/>
  <c r="I20" i="7" s="1"/>
  <c r="R14" i="4"/>
  <c r="AF14" i="4"/>
  <c r="W9" i="4"/>
  <c r="T76" i="4"/>
  <c r="R69" i="4"/>
  <c r="H59" i="4"/>
  <c r="F58" i="7" s="1"/>
  <c r="D53" i="7"/>
  <c r="G54" i="4"/>
  <c r="D19" i="7"/>
  <c r="G20" i="4"/>
  <c r="AF55" i="4"/>
  <c r="R55" i="4"/>
  <c r="AC50" i="4"/>
  <c r="R50" i="4"/>
  <c r="Q45" i="4"/>
  <c r="AC26" i="4"/>
  <c r="R26" i="4"/>
  <c r="R62" i="4"/>
  <c r="H67" i="4"/>
  <c r="F66" i="7" s="1"/>
  <c r="D36" i="7"/>
  <c r="G50" i="4"/>
  <c r="D49" i="7"/>
  <c r="AF74" i="4"/>
  <c r="R72" i="4"/>
  <c r="AF72" i="4"/>
  <c r="AH59" i="4"/>
  <c r="L58" i="7" s="1"/>
  <c r="J58" i="7"/>
  <c r="AF40" i="4"/>
  <c r="AC40" i="4"/>
  <c r="R40" i="4"/>
  <c r="R30" i="4"/>
  <c r="AF18" i="4"/>
  <c r="AC18" i="4"/>
  <c r="AH11" i="4"/>
  <c r="L10" i="7" s="1"/>
  <c r="J10" i="7"/>
  <c r="R9" i="4"/>
  <c r="AC9" i="4"/>
  <c r="AF9" i="4"/>
  <c r="V76" i="4"/>
  <c r="AH54" i="4"/>
  <c r="L53" i="7" s="1"/>
  <c r="H10" i="4"/>
  <c r="F9" i="7" s="1"/>
  <c r="R46" i="4"/>
  <c r="R66" i="4"/>
  <c r="G38" i="4"/>
  <c r="D37" i="7"/>
  <c r="H42" i="4"/>
  <c r="F41" i="7" s="1"/>
  <c r="E41" i="7"/>
  <c r="AC47" i="4"/>
  <c r="AF47" i="4"/>
  <c r="R47" i="4"/>
  <c r="AC46" i="4"/>
  <c r="H39" i="4"/>
  <c r="F38" i="7" s="1"/>
  <c r="G10" i="7"/>
  <c r="AF67" i="4"/>
  <c r="H48" i="4"/>
  <c r="F47" i="7" s="1"/>
  <c r="G51" i="4"/>
  <c r="D50" i="7"/>
  <c r="G16" i="4"/>
  <c r="D15" i="7"/>
  <c r="AC66" i="4"/>
  <c r="AH56" i="4"/>
  <c r="L55" i="7" s="1"/>
  <c r="J55" i="7"/>
  <c r="Q35" i="4"/>
  <c r="AF32" i="4"/>
  <c r="AC32" i="4"/>
  <c r="AF23" i="4"/>
  <c r="AC23" i="4"/>
  <c r="R23" i="4"/>
  <c r="R11" i="4"/>
  <c r="H34" i="4"/>
  <c r="F33" i="7" s="1"/>
  <c r="AH26" i="4"/>
  <c r="L25" i="7" s="1"/>
  <c r="H32" i="4"/>
  <c r="F31" i="7" s="1"/>
  <c r="H47" i="4"/>
  <c r="F46" i="7" s="1"/>
  <c r="E46" i="7"/>
  <c r="AF66" i="4"/>
  <c r="AC61" i="4"/>
  <c r="R61" i="4"/>
  <c r="AF61" i="4"/>
  <c r="AF49" i="4"/>
  <c r="AC49" i="4"/>
  <c r="R49" i="4"/>
  <c r="R25" i="4"/>
  <c r="AF25" i="4"/>
  <c r="AC25" i="4"/>
  <c r="AF15" i="4"/>
  <c r="R15" i="4"/>
  <c r="AC15" i="4"/>
  <c r="Q13" i="4"/>
  <c r="G13" i="7"/>
  <c r="E8" i="7"/>
  <c r="H9" i="4"/>
  <c r="F8" i="7" s="1"/>
  <c r="E42" i="7"/>
  <c r="H43" i="4"/>
  <c r="F42" i="7" s="1"/>
  <c r="H71" i="4"/>
  <c r="F70" i="7" s="1"/>
  <c r="H45" i="4"/>
  <c r="F44" i="7" s="1"/>
  <c r="H60" i="4"/>
  <c r="F59" i="7" s="1"/>
  <c r="H63" i="4"/>
  <c r="F62" i="7" s="1"/>
  <c r="H33" i="4"/>
  <c r="F32" i="7" s="1"/>
  <c r="H55" i="4"/>
  <c r="F54" i="7" s="1"/>
  <c r="H19" i="4"/>
  <c r="F18" i="7" s="1"/>
  <c r="H29" i="4"/>
  <c r="F28" i="7" s="1"/>
  <c r="H62" i="4"/>
  <c r="F61" i="7" s="1"/>
  <c r="H49" i="4"/>
  <c r="F48" i="7" s="1"/>
  <c r="H15" i="4"/>
  <c r="F14" i="7" s="1"/>
  <c r="H75" i="4"/>
  <c r="F74" i="7" s="1"/>
  <c r="H36" i="4"/>
  <c r="F35" i="7" s="1"/>
  <c r="H66" i="4"/>
  <c r="F65" i="7" s="1"/>
  <c r="H35" i="4"/>
  <c r="F34" i="7" s="1"/>
  <c r="H76" i="4"/>
  <c r="F75" i="7" s="1"/>
  <c r="H23" i="4"/>
  <c r="F22" i="7" s="1"/>
  <c r="H74" i="4"/>
  <c r="F73" i="7" s="1"/>
  <c r="H61" i="4"/>
  <c r="F60" i="7" s="1"/>
  <c r="H25" i="4"/>
  <c r="F24" i="7" s="1"/>
  <c r="H28" i="4"/>
  <c r="F27" i="7" s="1"/>
  <c r="H24" i="4"/>
  <c r="F23" i="7" s="1"/>
  <c r="H46" i="4"/>
  <c r="F45" i="7" s="1"/>
  <c r="H27" i="4"/>
  <c r="F26" i="7" s="1"/>
  <c r="H56" i="4"/>
  <c r="F55" i="7" s="1"/>
  <c r="H11" i="4"/>
  <c r="F10" i="7" s="1"/>
  <c r="H73" i="4"/>
  <c r="F72" i="7" s="1"/>
  <c r="H58" i="4"/>
  <c r="F57" i="7" s="1"/>
  <c r="AF71" i="4"/>
  <c r="AC71" i="4"/>
  <c r="AC44" i="4"/>
  <c r="R44" i="4"/>
  <c r="AC41" i="4"/>
  <c r="J28" i="7"/>
  <c r="AH29" i="4"/>
  <c r="L28" i="7" s="1"/>
  <c r="AF20" i="4"/>
  <c r="R20" i="4"/>
  <c r="R42" i="4"/>
  <c r="R75" i="4"/>
  <c r="H41" i="4"/>
  <c r="F40" i="7" s="1"/>
  <c r="H31" i="4"/>
  <c r="F30" i="7" s="1"/>
  <c r="H65" i="4"/>
  <c r="F64" i="7" s="1"/>
  <c r="R73" i="4"/>
  <c r="AF73" i="4"/>
  <c r="AC73" i="4"/>
  <c r="Q68" i="4"/>
  <c r="Q51" i="4"/>
  <c r="AC48" i="4"/>
  <c r="AF41" i="4"/>
  <c r="AC39" i="4"/>
  <c r="Q37" i="4"/>
  <c r="AF34" i="4"/>
  <c r="AC34" i="4"/>
  <c r="AE14" i="4"/>
  <c r="I13" i="7" s="1"/>
  <c r="H52" i="4"/>
  <c r="F51" i="7" s="1"/>
  <c r="AH16" i="4"/>
  <c r="L15" i="7" s="1"/>
  <c r="AF42" i="4"/>
  <c r="AE43" i="4"/>
  <c r="I42" i="7" s="1"/>
  <c r="G42" i="7"/>
  <c r="R57" i="4"/>
  <c r="R56" i="4"/>
  <c r="AC56" i="4"/>
  <c r="AH43" i="4"/>
  <c r="L42" i="7" s="1"/>
  <c r="J42" i="7"/>
  <c r="R27" i="4"/>
  <c r="AF27" i="4"/>
  <c r="AC27" i="4"/>
  <c r="AC17" i="4"/>
  <c r="AF17" i="4"/>
  <c r="R17" i="4"/>
  <c r="R34" i="4"/>
  <c r="H12" i="4"/>
  <c r="F11" i="7" s="1"/>
  <c r="H21" i="4"/>
  <c r="F20" i="7" s="1"/>
  <c r="E20" i="7"/>
  <c r="D39" i="7"/>
  <c r="G40" i="4"/>
  <c r="D43" i="7"/>
  <c r="G44" i="4"/>
  <c r="R63" i="4"/>
  <c r="AC63" i="4"/>
  <c r="AF63" i="4"/>
  <c r="AC60" i="4"/>
  <c r="AF60" i="4"/>
  <c r="R60" i="4"/>
  <c r="R58" i="4"/>
  <c r="AF39" i="4"/>
  <c r="R39" i="4"/>
  <c r="R31" i="4"/>
  <c r="AC31" i="4"/>
  <c r="AC24" i="4"/>
  <c r="AF24" i="4"/>
  <c r="R24" i="4"/>
  <c r="Q22" i="4"/>
  <c r="H14" i="4"/>
  <c r="F13" i="7" s="1"/>
  <c r="R18" i="4"/>
  <c r="H64" i="4"/>
  <c r="F63" i="7" s="1"/>
  <c r="H53" i="4"/>
  <c r="F52" i="7" s="1"/>
  <c r="E52" i="7"/>
  <c r="D56" i="7"/>
  <c r="G57" i="4"/>
  <c r="G27" i="7"/>
  <c r="AF65" i="4"/>
  <c r="AC65" i="4"/>
  <c r="R65" i="4"/>
  <c r="Q53" i="4"/>
  <c r="W33" i="4"/>
  <c r="AF33" i="4" s="1"/>
  <c r="AF28" i="4"/>
  <c r="AC16" i="4"/>
  <c r="AC12" i="4"/>
  <c r="AF12" i="4"/>
  <c r="R12" i="4"/>
  <c r="R38" i="4"/>
  <c r="AH33" i="4" l="1"/>
  <c r="L32" i="7" s="1"/>
  <c r="J32" i="7"/>
  <c r="AC37" i="4"/>
  <c r="R37" i="4"/>
  <c r="AF37" i="4"/>
  <c r="AE19" i="4"/>
  <c r="I18" i="7" s="1"/>
  <c r="G18" i="7"/>
  <c r="AH24" i="4"/>
  <c r="L23" i="7" s="1"/>
  <c r="J23" i="7"/>
  <c r="J16" i="7"/>
  <c r="AH17" i="4"/>
  <c r="L16" i="7" s="1"/>
  <c r="AE39" i="4"/>
  <c r="I38" i="7" s="1"/>
  <c r="G38" i="7"/>
  <c r="R13" i="4"/>
  <c r="AC13" i="4"/>
  <c r="AF13" i="4"/>
  <c r="J46" i="7"/>
  <c r="AH47" i="4"/>
  <c r="L46" i="7" s="1"/>
  <c r="H20" i="4"/>
  <c r="F19" i="7" s="1"/>
  <c r="E19" i="7"/>
  <c r="J18" i="7"/>
  <c r="AH19" i="4"/>
  <c r="L18" i="7" s="1"/>
  <c r="AE17" i="4"/>
  <c r="I16" i="7" s="1"/>
  <c r="G16" i="7"/>
  <c r="AE62" i="4"/>
  <c r="I61" i="7" s="1"/>
  <c r="G61" i="7"/>
  <c r="G11" i="7"/>
  <c r="AE12" i="4"/>
  <c r="I11" i="7" s="1"/>
  <c r="H57" i="4"/>
  <c r="F56" i="7" s="1"/>
  <c r="E56" i="7"/>
  <c r="AH57" i="4"/>
  <c r="L56" i="7" s="1"/>
  <c r="G26" i="7"/>
  <c r="AE27" i="4"/>
  <c r="I26" i="7" s="1"/>
  <c r="AE48" i="4"/>
  <c r="I47" i="7" s="1"/>
  <c r="G47" i="7"/>
  <c r="AH20" i="4"/>
  <c r="L19" i="7" s="1"/>
  <c r="J19" i="7"/>
  <c r="J70" i="7"/>
  <c r="AH71" i="4"/>
  <c r="L70" i="7" s="1"/>
  <c r="AH66" i="4"/>
  <c r="L65" i="7" s="1"/>
  <c r="J65" i="7"/>
  <c r="AE23" i="4"/>
  <c r="I22" i="7" s="1"/>
  <c r="G22" i="7"/>
  <c r="E15" i="7"/>
  <c r="H16" i="4"/>
  <c r="F15" i="7" s="1"/>
  <c r="AH40" i="4"/>
  <c r="L39" i="7" s="1"/>
  <c r="J39" i="7"/>
  <c r="E53" i="7"/>
  <c r="H54" i="4"/>
  <c r="F53" i="7" s="1"/>
  <c r="AC33" i="4"/>
  <c r="J61" i="7"/>
  <c r="AH62" i="4"/>
  <c r="L61" i="7" s="1"/>
  <c r="AE63" i="4"/>
  <c r="I62" i="7" s="1"/>
  <c r="G62" i="7"/>
  <c r="J11" i="7"/>
  <c r="AH12" i="4"/>
  <c r="L11" i="7" s="1"/>
  <c r="E43" i="7"/>
  <c r="H44" i="4"/>
  <c r="F43" i="7" s="1"/>
  <c r="J40" i="7"/>
  <c r="AH41" i="4"/>
  <c r="L40" i="7" s="1"/>
  <c r="AE61" i="4"/>
  <c r="I60" i="7" s="1"/>
  <c r="G60" i="7"/>
  <c r="AE40" i="4"/>
  <c r="I39" i="7" s="1"/>
  <c r="G39" i="7"/>
  <c r="G30" i="7"/>
  <c r="AE31" i="4"/>
  <c r="I30" i="7" s="1"/>
  <c r="AE16" i="4"/>
  <c r="I15" i="7" s="1"/>
  <c r="G15" i="7"/>
  <c r="H40" i="4"/>
  <c r="F39" i="7" s="1"/>
  <c r="E39" i="7"/>
  <c r="J26" i="7"/>
  <c r="AH27" i="4"/>
  <c r="L26" i="7" s="1"/>
  <c r="J41" i="7"/>
  <c r="AH42" i="4"/>
  <c r="L41" i="7" s="1"/>
  <c r="R51" i="4"/>
  <c r="AC51" i="4"/>
  <c r="AF51" i="4"/>
  <c r="J14" i="7"/>
  <c r="AH15" i="4"/>
  <c r="L14" i="7" s="1"/>
  <c r="J22" i="7"/>
  <c r="AH23" i="4"/>
  <c r="L22" i="7" s="1"/>
  <c r="AH9" i="4"/>
  <c r="L8" i="7" s="1"/>
  <c r="J8" i="7"/>
  <c r="AH36" i="4"/>
  <c r="L35" i="7" s="1"/>
  <c r="J35" i="7"/>
  <c r="AE15" i="4"/>
  <c r="I14" i="7" s="1"/>
  <c r="G14" i="7"/>
  <c r="AE47" i="4"/>
  <c r="I46" i="7" s="1"/>
  <c r="G46" i="7"/>
  <c r="R68" i="4"/>
  <c r="AC68" i="4"/>
  <c r="AF68" i="4"/>
  <c r="AE25" i="4"/>
  <c r="I24" i="7" s="1"/>
  <c r="G24" i="7"/>
  <c r="AE32" i="4"/>
  <c r="I31" i="7" s="1"/>
  <c r="G31" i="7"/>
  <c r="E50" i="7"/>
  <c r="H51" i="4"/>
  <c r="F50" i="7" s="1"/>
  <c r="AE9" i="4"/>
  <c r="I8" i="7" s="1"/>
  <c r="G8" i="7"/>
  <c r="AE26" i="4"/>
  <c r="I25" i="7" s="1"/>
  <c r="G25" i="7"/>
  <c r="AE36" i="4"/>
  <c r="I35" i="7" s="1"/>
  <c r="G35" i="7"/>
  <c r="AH61" i="4"/>
  <c r="L60" i="7" s="1"/>
  <c r="J60" i="7"/>
  <c r="J27" i="7"/>
  <c r="AH28" i="4"/>
  <c r="L27" i="7" s="1"/>
  <c r="AH39" i="4"/>
  <c r="L38" i="7" s="1"/>
  <c r="J38" i="7"/>
  <c r="AE73" i="4"/>
  <c r="I72" i="7" s="1"/>
  <c r="G72" i="7"/>
  <c r="J24" i="7"/>
  <c r="AH25" i="4"/>
  <c r="L24" i="7" s="1"/>
  <c r="AH32" i="4"/>
  <c r="L31" i="7" s="1"/>
  <c r="J31" i="7"/>
  <c r="J71" i="7"/>
  <c r="AH72" i="4"/>
  <c r="L71" i="7" s="1"/>
  <c r="AF45" i="4"/>
  <c r="AC45" i="4"/>
  <c r="R45" i="4"/>
  <c r="AE67" i="4"/>
  <c r="I66" i="7" s="1"/>
  <c r="G66" i="7"/>
  <c r="J20" i="7"/>
  <c r="AH21" i="4"/>
  <c r="L20" i="7" s="1"/>
  <c r="AH44" i="4"/>
  <c r="L43" i="7" s="1"/>
  <c r="AE24" i="4"/>
  <c r="I23" i="7" s="1"/>
  <c r="G23" i="7"/>
  <c r="AE71" i="4"/>
  <c r="I70" i="7" s="1"/>
  <c r="G70" i="7"/>
  <c r="J72" i="7"/>
  <c r="AH73" i="4"/>
  <c r="L72" i="7" s="1"/>
  <c r="R35" i="4"/>
  <c r="AC35" i="4"/>
  <c r="AF35" i="4"/>
  <c r="J66" i="7"/>
  <c r="AH67" i="4"/>
  <c r="L66" i="7" s="1"/>
  <c r="H38" i="4"/>
  <c r="F37" i="7" s="1"/>
  <c r="E37" i="7"/>
  <c r="AH38" i="4"/>
  <c r="L37" i="7" s="1"/>
  <c r="AH48" i="4"/>
  <c r="L47" i="7" s="1"/>
  <c r="J47" i="7"/>
  <c r="AF53" i="4"/>
  <c r="AC53" i="4"/>
  <c r="R53" i="4"/>
  <c r="G40" i="7"/>
  <c r="AE41" i="4"/>
  <c r="I40" i="7" s="1"/>
  <c r="AE57" i="4"/>
  <c r="I56" i="7" s="1"/>
  <c r="G56" i="7"/>
  <c r="J59" i="7"/>
  <c r="AH60" i="4"/>
  <c r="L59" i="7" s="1"/>
  <c r="G48" i="7"/>
  <c r="AE49" i="4"/>
  <c r="I48" i="7" s="1"/>
  <c r="W76" i="4"/>
  <c r="X33" i="4" s="1"/>
  <c r="AE60" i="4"/>
  <c r="I59" i="7" s="1"/>
  <c r="G59" i="7"/>
  <c r="G55" i="7"/>
  <c r="AE56" i="4"/>
  <c r="I55" i="7" s="1"/>
  <c r="G33" i="7"/>
  <c r="AE34" i="4"/>
  <c r="I33" i="7" s="1"/>
  <c r="J48" i="7"/>
  <c r="AH49" i="4"/>
  <c r="L48" i="7" s="1"/>
  <c r="AE46" i="4"/>
  <c r="I45" i="7" s="1"/>
  <c r="G45" i="7"/>
  <c r="J17" i="7"/>
  <c r="AH18" i="4"/>
  <c r="L17" i="7" s="1"/>
  <c r="X9" i="4"/>
  <c r="AE52" i="4"/>
  <c r="I51" i="7" s="1"/>
  <c r="G51" i="7"/>
  <c r="J74" i="7"/>
  <c r="AH75" i="4"/>
  <c r="L74" i="7" s="1"/>
  <c r="AE69" i="4"/>
  <c r="I68" i="7" s="1"/>
  <c r="G68" i="7"/>
  <c r="G17" i="7"/>
  <c r="AE18" i="4"/>
  <c r="I17" i="7" s="1"/>
  <c r="AH74" i="4"/>
  <c r="L73" i="7" s="1"/>
  <c r="J73" i="7"/>
  <c r="AE50" i="4"/>
  <c r="I49" i="7" s="1"/>
  <c r="G49" i="7"/>
  <c r="J51" i="7"/>
  <c r="AH52" i="4"/>
  <c r="L51" i="7" s="1"/>
  <c r="AE65" i="4"/>
  <c r="I64" i="7" s="1"/>
  <c r="G64" i="7"/>
  <c r="AF22" i="4"/>
  <c r="AC22" i="4"/>
  <c r="R22" i="4"/>
  <c r="J62" i="7"/>
  <c r="AH63" i="4"/>
  <c r="L62" i="7" s="1"/>
  <c r="J33" i="7"/>
  <c r="AH34" i="4"/>
  <c r="L33" i="7" s="1"/>
  <c r="AE44" i="4"/>
  <c r="I43" i="7" s="1"/>
  <c r="G43" i="7"/>
  <c r="E49" i="7"/>
  <c r="H50" i="4"/>
  <c r="F49" i="7" s="1"/>
  <c r="J54" i="7"/>
  <c r="AH55" i="4"/>
  <c r="L54" i="7" s="1"/>
  <c r="AH14" i="4"/>
  <c r="L13" i="7" s="1"/>
  <c r="J13" i="7"/>
  <c r="AE75" i="4"/>
  <c r="I74" i="7" s="1"/>
  <c r="G74" i="7"/>
  <c r="J68" i="7"/>
  <c r="AH69" i="4"/>
  <c r="L68" i="7" s="1"/>
  <c r="J64" i="7"/>
  <c r="AH65" i="4"/>
  <c r="L64" i="7" s="1"/>
  <c r="AE66" i="4"/>
  <c r="I65" i="7" s="1"/>
  <c r="G65" i="7"/>
  <c r="AE45" i="4" l="1"/>
  <c r="I44" i="7" s="1"/>
  <c r="G44" i="7"/>
  <c r="J12" i="7"/>
  <c r="AH13" i="4"/>
  <c r="L12" i="7" s="1"/>
  <c r="AH45" i="4"/>
  <c r="L44" i="7" s="1"/>
  <c r="J44" i="7"/>
  <c r="J50" i="7"/>
  <c r="AH51" i="4"/>
  <c r="L50" i="7" s="1"/>
  <c r="AE13" i="4"/>
  <c r="I12" i="7" s="1"/>
  <c r="G12" i="7"/>
  <c r="X12" i="4"/>
  <c r="X68" i="4"/>
  <c r="X38" i="4"/>
  <c r="X17" i="4"/>
  <c r="X24" i="4"/>
  <c r="X37" i="4"/>
  <c r="X11" i="4"/>
  <c r="X76" i="4"/>
  <c r="X35" i="4"/>
  <c r="X27" i="4"/>
  <c r="X13" i="4"/>
  <c r="X15" i="4"/>
  <c r="X40" i="4"/>
  <c r="X14" i="4"/>
  <c r="X59" i="4"/>
  <c r="X43" i="4"/>
  <c r="X23" i="4"/>
  <c r="X42" i="4"/>
  <c r="X20" i="4"/>
  <c r="X50" i="4"/>
  <c r="X72" i="4"/>
  <c r="X60" i="4"/>
  <c r="X56" i="4"/>
  <c r="X36" i="4"/>
  <c r="X45" i="4"/>
  <c r="X30" i="4"/>
  <c r="X67" i="4"/>
  <c r="X10" i="4"/>
  <c r="X65" i="4"/>
  <c r="X22" i="4"/>
  <c r="X29" i="4"/>
  <c r="X66" i="4"/>
  <c r="X25" i="4"/>
  <c r="X61" i="4"/>
  <c r="X51" i="4"/>
  <c r="X41" i="4"/>
  <c r="X31" i="4"/>
  <c r="X53" i="4"/>
  <c r="X32" i="4"/>
  <c r="X70" i="4"/>
  <c r="X46" i="4"/>
  <c r="AF76" i="4"/>
  <c r="AG51" i="4" s="1"/>
  <c r="K50" i="7" s="1"/>
  <c r="X19" i="4"/>
  <c r="X69" i="4"/>
  <c r="X55" i="4"/>
  <c r="X52" i="4"/>
  <c r="X74" i="4"/>
  <c r="X44" i="4"/>
  <c r="X48" i="4"/>
  <c r="X57" i="4"/>
  <c r="X47" i="4"/>
  <c r="X39" i="4"/>
  <c r="X58" i="4"/>
  <c r="X34" i="4"/>
  <c r="X73" i="4"/>
  <c r="X21" i="4"/>
  <c r="X16" i="4"/>
  <c r="X26" i="4"/>
  <c r="X28" i="4"/>
  <c r="X18" i="4"/>
  <c r="X54" i="4"/>
  <c r="X49" i="4"/>
  <c r="X64" i="4"/>
  <c r="AC76" i="4"/>
  <c r="AD22" i="4" s="1"/>
  <c r="H21" i="7" s="1"/>
  <c r="X62" i="4"/>
  <c r="X71" i="4"/>
  <c r="X63" i="4"/>
  <c r="X75" i="4"/>
  <c r="AE51" i="4"/>
  <c r="I50" i="7" s="1"/>
  <c r="G50" i="7"/>
  <c r="AE33" i="4"/>
  <c r="I32" i="7" s="1"/>
  <c r="G32" i="7"/>
  <c r="J34" i="7"/>
  <c r="AH35" i="4"/>
  <c r="L34" i="7" s="1"/>
  <c r="J36" i="7"/>
  <c r="AH37" i="4"/>
  <c r="L36" i="7" s="1"/>
  <c r="AD53" i="4"/>
  <c r="H52" i="7" s="1"/>
  <c r="G52" i="7"/>
  <c r="AE53" i="4"/>
  <c r="I52" i="7" s="1"/>
  <c r="G34" i="7"/>
  <c r="AE35" i="4"/>
  <c r="I34" i="7" s="1"/>
  <c r="AH68" i="4"/>
  <c r="L67" i="7" s="1"/>
  <c r="J67" i="7"/>
  <c r="AE22" i="4"/>
  <c r="I21" i="7" s="1"/>
  <c r="G21" i="7"/>
  <c r="AH53" i="4"/>
  <c r="L52" i="7" s="1"/>
  <c r="AG53" i="4"/>
  <c r="K52" i="7" s="1"/>
  <c r="J52" i="7"/>
  <c r="G67" i="7"/>
  <c r="AE68" i="4"/>
  <c r="I67" i="7" s="1"/>
  <c r="G36" i="7"/>
  <c r="AD37" i="4"/>
  <c r="H36" i="7" s="1"/>
  <c r="AE37" i="4"/>
  <c r="I36" i="7" s="1"/>
  <c r="AH22" i="4"/>
  <c r="L21" i="7" s="1"/>
  <c r="J21" i="7"/>
  <c r="AG22" i="4" l="1"/>
  <c r="K21" i="7" s="1"/>
  <c r="AG37" i="4"/>
  <c r="K36" i="7" s="1"/>
  <c r="J75" i="7"/>
  <c r="AG56" i="4"/>
  <c r="K55" i="7" s="1"/>
  <c r="AH76" i="4"/>
  <c r="L75" i="7" s="1"/>
  <c r="AG31" i="4"/>
  <c r="K30" i="7" s="1"/>
  <c r="AG38" i="4"/>
  <c r="K37" i="7" s="1"/>
  <c r="AG16" i="4"/>
  <c r="K15" i="7" s="1"/>
  <c r="AG29" i="4"/>
  <c r="K28" i="7" s="1"/>
  <c r="AG30" i="4"/>
  <c r="K29" i="7" s="1"/>
  <c r="AG76" i="4"/>
  <c r="K75" i="7" s="1"/>
  <c r="AG11" i="4"/>
  <c r="K10" i="7" s="1"/>
  <c r="AG64" i="4"/>
  <c r="K63" i="7" s="1"/>
  <c r="AG43" i="4"/>
  <c r="K42" i="7" s="1"/>
  <c r="AG59" i="4"/>
  <c r="K58" i="7" s="1"/>
  <c r="AG50" i="4"/>
  <c r="K49" i="7" s="1"/>
  <c r="AG58" i="4"/>
  <c r="K57" i="7" s="1"/>
  <c r="AG26" i="4"/>
  <c r="K25" i="7" s="1"/>
  <c r="AG54" i="4"/>
  <c r="K53" i="7" s="1"/>
  <c r="AG70" i="4"/>
  <c r="K69" i="7" s="1"/>
  <c r="AG10" i="4"/>
  <c r="K9" i="7" s="1"/>
  <c r="AG44" i="4"/>
  <c r="K43" i="7" s="1"/>
  <c r="AG46" i="4"/>
  <c r="K45" i="7" s="1"/>
  <c r="AG57" i="4"/>
  <c r="K56" i="7" s="1"/>
  <c r="AG61" i="4"/>
  <c r="K60" i="7" s="1"/>
  <c r="AG25" i="4"/>
  <c r="K24" i="7" s="1"/>
  <c r="AG73" i="4"/>
  <c r="K72" i="7" s="1"/>
  <c r="AG18" i="4"/>
  <c r="K17" i="7" s="1"/>
  <c r="AG33" i="4"/>
  <c r="K32" i="7" s="1"/>
  <c r="AG20" i="4"/>
  <c r="K19" i="7" s="1"/>
  <c r="AG12" i="4"/>
  <c r="K11" i="7" s="1"/>
  <c r="AG27" i="4"/>
  <c r="K26" i="7" s="1"/>
  <c r="AG21" i="4"/>
  <c r="K20" i="7" s="1"/>
  <c r="AG17" i="4"/>
  <c r="K16" i="7" s="1"/>
  <c r="AG48" i="4"/>
  <c r="K47" i="7" s="1"/>
  <c r="AG69" i="4"/>
  <c r="K68" i="7" s="1"/>
  <c r="AG19" i="4"/>
  <c r="K18" i="7" s="1"/>
  <c r="AG71" i="4"/>
  <c r="K70" i="7" s="1"/>
  <c r="AG40" i="4"/>
  <c r="K39" i="7" s="1"/>
  <c r="AG42" i="4"/>
  <c r="K41" i="7" s="1"/>
  <c r="AG9" i="4"/>
  <c r="K8" i="7" s="1"/>
  <c r="AG28" i="4"/>
  <c r="K27" i="7" s="1"/>
  <c r="AG32" i="4"/>
  <c r="K31" i="7" s="1"/>
  <c r="AG74" i="4"/>
  <c r="K73" i="7" s="1"/>
  <c r="AG52" i="4"/>
  <c r="K51" i="7" s="1"/>
  <c r="AG72" i="4"/>
  <c r="K71" i="7" s="1"/>
  <c r="AG49" i="4"/>
  <c r="K48" i="7" s="1"/>
  <c r="AG65" i="4"/>
  <c r="K64" i="7" s="1"/>
  <c r="AG66" i="4"/>
  <c r="K65" i="7" s="1"/>
  <c r="AG36" i="4"/>
  <c r="K35" i="7" s="1"/>
  <c r="AG39" i="4"/>
  <c r="K38" i="7" s="1"/>
  <c r="AG55" i="4"/>
  <c r="K54" i="7" s="1"/>
  <c r="AG47" i="4"/>
  <c r="K46" i="7" s="1"/>
  <c r="AG75" i="4"/>
  <c r="K74" i="7" s="1"/>
  <c r="AG63" i="4"/>
  <c r="K62" i="7" s="1"/>
  <c r="AG62" i="4"/>
  <c r="K61" i="7" s="1"/>
  <c r="AG41" i="4"/>
  <c r="K40" i="7" s="1"/>
  <c r="AG67" i="4"/>
  <c r="K66" i="7" s="1"/>
  <c r="AG14" i="4"/>
  <c r="K13" i="7" s="1"/>
  <c r="AG34" i="4"/>
  <c r="K33" i="7" s="1"/>
  <c r="AG23" i="4"/>
  <c r="K22" i="7" s="1"/>
  <c r="AG60" i="4"/>
  <c r="K59" i="7" s="1"/>
  <c r="AG24" i="4"/>
  <c r="K23" i="7" s="1"/>
  <c r="AG15" i="4"/>
  <c r="K14" i="7" s="1"/>
  <c r="AG45" i="4"/>
  <c r="K44" i="7" s="1"/>
  <c r="AG68" i="4"/>
  <c r="K67" i="7" s="1"/>
  <c r="AG35" i="4"/>
  <c r="K34" i="7" s="1"/>
  <c r="AE76" i="4"/>
  <c r="I75" i="7" s="1"/>
  <c r="AD59" i="4"/>
  <c r="H58" i="7" s="1"/>
  <c r="AD38" i="4"/>
  <c r="H37" i="7" s="1"/>
  <c r="AD11" i="4"/>
  <c r="H10" i="7" s="1"/>
  <c r="G75" i="7"/>
  <c r="AD29" i="4"/>
  <c r="H28" i="7" s="1"/>
  <c r="AD76" i="4"/>
  <c r="H75" i="7" s="1"/>
  <c r="AD43" i="4"/>
  <c r="H42" i="7" s="1"/>
  <c r="AD30" i="4"/>
  <c r="H29" i="7" s="1"/>
  <c r="AD10" i="4"/>
  <c r="H9" i="7" s="1"/>
  <c r="AD20" i="4"/>
  <c r="H19" i="7" s="1"/>
  <c r="AD72" i="4"/>
  <c r="H71" i="7" s="1"/>
  <c r="AD42" i="4"/>
  <c r="H41" i="7" s="1"/>
  <c r="AD58" i="4"/>
  <c r="H57" i="7" s="1"/>
  <c r="AD54" i="4"/>
  <c r="H53" i="7" s="1"/>
  <c r="AD28" i="4"/>
  <c r="H27" i="7" s="1"/>
  <c r="AD55" i="4"/>
  <c r="H54" i="7" s="1"/>
  <c r="AD64" i="4"/>
  <c r="H63" i="7" s="1"/>
  <c r="AD70" i="4"/>
  <c r="H69" i="7" s="1"/>
  <c r="AD21" i="4"/>
  <c r="H20" i="7" s="1"/>
  <c r="AD74" i="4"/>
  <c r="H73" i="7" s="1"/>
  <c r="AD14" i="4"/>
  <c r="H13" i="7" s="1"/>
  <c r="AD56" i="4"/>
  <c r="H55" i="7" s="1"/>
  <c r="AD47" i="4"/>
  <c r="H46" i="7" s="1"/>
  <c r="AD18" i="4"/>
  <c r="H17" i="7" s="1"/>
  <c r="AD44" i="4"/>
  <c r="H43" i="7" s="1"/>
  <c r="AD23" i="4"/>
  <c r="H22" i="7" s="1"/>
  <c r="AD71" i="4"/>
  <c r="H70" i="7" s="1"/>
  <c r="AD40" i="4"/>
  <c r="H39" i="7" s="1"/>
  <c r="AD52" i="4"/>
  <c r="H51" i="7" s="1"/>
  <c r="AD9" i="4"/>
  <c r="H8" i="7" s="1"/>
  <c r="AD34" i="4"/>
  <c r="H33" i="7" s="1"/>
  <c r="AD31" i="4"/>
  <c r="H30" i="7" s="1"/>
  <c r="AD49" i="4"/>
  <c r="H48" i="7" s="1"/>
  <c r="AD39" i="4"/>
  <c r="H38" i="7" s="1"/>
  <c r="AD26" i="4"/>
  <c r="H25" i="7" s="1"/>
  <c r="AD73" i="4"/>
  <c r="H72" i="7" s="1"/>
  <c r="AD66" i="4"/>
  <c r="H65" i="7" s="1"/>
  <c r="AD67" i="4"/>
  <c r="H66" i="7" s="1"/>
  <c r="AD69" i="4"/>
  <c r="H68" i="7" s="1"/>
  <c r="AD17" i="4"/>
  <c r="H16" i="7" s="1"/>
  <c r="AD27" i="4"/>
  <c r="H26" i="7" s="1"/>
  <c r="AD25" i="4"/>
  <c r="H24" i="7" s="1"/>
  <c r="AD24" i="4"/>
  <c r="H23" i="7" s="1"/>
  <c r="AD50" i="4"/>
  <c r="H49" i="7" s="1"/>
  <c r="AD48" i="4"/>
  <c r="H47" i="7" s="1"/>
  <c r="AD15" i="4"/>
  <c r="H14" i="7" s="1"/>
  <c r="AD19" i="4"/>
  <c r="H18" i="7" s="1"/>
  <c r="AD16" i="4"/>
  <c r="H15" i="7" s="1"/>
  <c r="AD36" i="4"/>
  <c r="H35" i="7" s="1"/>
  <c r="AD41" i="4"/>
  <c r="H40" i="7" s="1"/>
  <c r="AD46" i="4"/>
  <c r="H45" i="7" s="1"/>
  <c r="AD62" i="4"/>
  <c r="H61" i="7" s="1"/>
  <c r="AD12" i="4"/>
  <c r="H11" i="7" s="1"/>
  <c r="AD63" i="4"/>
  <c r="H62" i="7" s="1"/>
  <c r="AD61" i="4"/>
  <c r="H60" i="7" s="1"/>
  <c r="AD57" i="4"/>
  <c r="H56" i="7" s="1"/>
  <c r="AD65" i="4"/>
  <c r="H64" i="7" s="1"/>
  <c r="AD60" i="4"/>
  <c r="H59" i="7" s="1"/>
  <c r="AD32" i="4"/>
  <c r="H31" i="7" s="1"/>
  <c r="AD75" i="4"/>
  <c r="H74" i="7" s="1"/>
  <c r="AD68" i="4"/>
  <c r="H67" i="7" s="1"/>
  <c r="AD35" i="4"/>
  <c r="H34" i="7" s="1"/>
  <c r="AG13" i="4"/>
  <c r="K12" i="7" s="1"/>
  <c r="AD33" i="4"/>
  <c r="H32" i="7" s="1"/>
  <c r="AD13" i="4"/>
  <c r="H12" i="7" s="1"/>
  <c r="AD45" i="4"/>
  <c r="H44" i="7" s="1"/>
  <c r="AD51" i="4"/>
  <c r="H50" i="7" s="1"/>
</calcChain>
</file>

<file path=xl/comments1.xml><?xml version="1.0" encoding="utf-8"?>
<comments xmlns="http://schemas.openxmlformats.org/spreadsheetml/2006/main">
  <authors>
    <author>Ocain.Steve</author>
    <author>Florida Legislature</author>
  </authors>
  <commentList>
    <comment ref="B3" authorId="0" shapeId="0">
      <text>
        <r>
          <rPr>
            <sz val="8"/>
            <color indexed="81"/>
            <rFont val="Tahoma"/>
            <family val="2"/>
          </rPr>
          <t>FY 2007 Sales Tax Return Data by County (Form 9)
DOR website
Taxes: Tax Collections and Distributions
http://dor.myflorida.com/dor/taxes/distributions.html</t>
        </r>
      </text>
    </comment>
    <comment ref="I3" authorId="1" shapeId="0">
      <text>
        <r>
          <rPr>
            <sz val="8"/>
            <color indexed="81"/>
            <rFont val="Tahoma"/>
            <family val="2"/>
          </rPr>
          <t>FY 2008 Half-cent Sales Tax (Form 5)
DOR website
Taxes: Tax Collections and Distributions
http://dor.myflorida.com/dor/taxes/distributions.html</t>
        </r>
      </text>
    </comment>
    <comment ref="S3" authorId="1" shapeId="0">
      <text>
        <r>
          <rPr>
            <sz val="8"/>
            <color indexed="81"/>
            <rFont val="Tahoma"/>
            <family val="2"/>
          </rPr>
          <t>FY 2008 State Revenue Sharing (Form 6)
DOR website
Taxes: Tax Collections and Distributions
http://dor.myflorida.com/dor/taxes/distributions.html</t>
        </r>
      </text>
    </comment>
    <comment ref="Y4" authorId="1" shapeId="0">
      <text>
        <r>
          <rPr>
            <sz val="8"/>
            <color indexed="81"/>
            <rFont val="Tahoma"/>
            <family val="2"/>
          </rPr>
          <t>Assumption: Monies allocated to county governments. However, in some cases, all or a portion of the monies are distributed to municipalities and/or school districts via special act or local ordinance.</t>
        </r>
      </text>
    </comment>
    <comment ref="AA4" authorId="1" shapeId="0">
      <text>
        <r>
          <rPr>
            <sz val="8"/>
            <color indexed="81"/>
            <rFont val="Tahoma"/>
            <family val="2"/>
          </rPr>
          <t>FY 2008 Local Government Tax Distributions by County (Form 4)
DOR website
Taxes: Tax Collections and Distributions
http://dor.myflorida.com/dor/taxes/distributions.html</t>
        </r>
      </text>
    </comment>
    <comment ref="D8" authorId="1" shapeId="0">
      <text>
        <r>
          <rPr>
            <sz val="8"/>
            <color indexed="81"/>
            <rFont val="Tahoma"/>
            <family val="2"/>
          </rPr>
          <t>FY 2008 Sales Tax Return Data by County (Form 9)
DOR website
Taxes: Tax Collections and Distributions
http://dor.myflorida.com/dor/taxes/distributions.html</t>
        </r>
      </text>
    </comment>
    <comment ref="E8" authorId="1" shapeId="0">
      <text>
        <r>
          <rPr>
            <sz val="8"/>
            <color indexed="81"/>
            <rFont val="Tahoma"/>
            <family val="2"/>
          </rPr>
          <t>FY 2008 Local Gov't Tax Receipts by County (Form 3)
DOR website
Taxes: Tax Collections and Distributions
http://dor.myflorida.com/dor/taxes/distributions.html</t>
        </r>
      </text>
    </comment>
    <comment ref="F8" authorId="1" shapeId="0">
      <text>
        <r>
          <rPr>
            <sz val="8"/>
            <color indexed="81"/>
            <rFont val="Tahoma"/>
            <family val="2"/>
          </rPr>
          <t>County's proportional share of statewide local option sales taxes multiplied by the discretionary pool amount: $144,667,222.</t>
        </r>
      </text>
    </comment>
    <comment ref="T8" authorId="1" shapeId="0">
      <text>
        <r>
          <rPr>
            <sz val="8"/>
            <color indexed="81"/>
            <rFont val="Tahoma"/>
            <family val="2"/>
          </rPr>
          <t>Sales Tax Component represents 97% of total county revenue proceeds in FY 2007-08.
2007 Local Gov't Financial Information Handbook, p. 44.</t>
        </r>
      </text>
    </comment>
    <comment ref="V8" authorId="1" shapeId="0">
      <text>
        <r>
          <rPr>
            <sz val="8"/>
            <color indexed="81"/>
            <rFont val="Tahoma"/>
            <family val="2"/>
          </rPr>
          <t>Sales Tax Component represents 73.37% of total municipal revenue proceeds in FY 2007-08.
2007 Local Gov't Financial Information Handbook, p. 84.</t>
        </r>
      </text>
    </comment>
    <comment ref="D76" authorId="1" shapeId="0">
      <text>
        <r>
          <rPr>
            <sz val="8"/>
            <color indexed="81"/>
            <rFont val="Tahoma"/>
            <family val="2"/>
          </rPr>
          <t>Excludes "out of state" amount totaling $152,306,192,633 and "in/out state" amount totaling $2,772,150,679.  Local gov'ts do not share in these dollars.</t>
        </r>
      </text>
    </comment>
    <comment ref="E76" authorId="1" shapeId="0">
      <text>
        <r>
          <rPr>
            <sz val="8"/>
            <color indexed="81"/>
            <rFont val="Tahoma"/>
            <family val="2"/>
          </rPr>
          <t>Excludes discretionary pool amount totaling $144,667,222.</t>
        </r>
      </text>
    </comment>
  </commentList>
</comments>
</file>

<file path=xl/sharedStrings.xml><?xml version="1.0" encoding="utf-8"?>
<sst xmlns="http://schemas.openxmlformats.org/spreadsheetml/2006/main" count="290" uniqueCount="127">
  <si>
    <t>Total</t>
  </si>
  <si>
    <t>Alachua</t>
  </si>
  <si>
    <t>Lee</t>
  </si>
  <si>
    <t>Madison</t>
  </si>
  <si>
    <t>Okeechobee</t>
  </si>
  <si>
    <t>Palm Beach</t>
  </si>
  <si>
    <t>Seminole</t>
  </si>
  <si>
    <t>Sarasota</t>
  </si>
  <si>
    <t>County</t>
  </si>
  <si>
    <t>Broward</t>
  </si>
  <si>
    <t>Hillsborough</t>
  </si>
  <si>
    <t>Pinellas</t>
  </si>
  <si>
    <t>Orange</t>
  </si>
  <si>
    <t>Duval</t>
  </si>
  <si>
    <t>Polk</t>
  </si>
  <si>
    <t>Brevard</t>
  </si>
  <si>
    <t>Volusia</t>
  </si>
  <si>
    <t>Pasco</t>
  </si>
  <si>
    <t>Escambia</t>
  </si>
  <si>
    <t>Manatee</t>
  </si>
  <si>
    <t>Marion</t>
  </si>
  <si>
    <t>Leon</t>
  </si>
  <si>
    <t>Collier</t>
  </si>
  <si>
    <t>Lake</t>
  </si>
  <si>
    <t>Okaloosa</t>
  </si>
  <si>
    <t>Osceola</t>
  </si>
  <si>
    <t>Bay</t>
  </si>
  <si>
    <t>Clay</t>
  </si>
  <si>
    <t>Charlotte</t>
  </si>
  <si>
    <t>Hernando</t>
  </si>
  <si>
    <t>Martin</t>
  </si>
  <si>
    <t>Citrus</t>
  </si>
  <si>
    <t>Santa Rosa</t>
  </si>
  <si>
    <t>Indian River</t>
  </si>
  <si>
    <t>Monroe</t>
  </si>
  <si>
    <t>Highlands</t>
  </si>
  <si>
    <t>Putnam</t>
  </si>
  <si>
    <t>Columbia</t>
  </si>
  <si>
    <t>Nassau</t>
  </si>
  <si>
    <t>Gadsden</t>
  </si>
  <si>
    <t>Jackson</t>
  </si>
  <si>
    <t>Sumter</t>
  </si>
  <si>
    <t>Flagler</t>
  </si>
  <si>
    <t>Walton</t>
  </si>
  <si>
    <t>Suwannee</t>
  </si>
  <si>
    <t>Levy</t>
  </si>
  <si>
    <t>Hendry</t>
  </si>
  <si>
    <t>Bradford</t>
  </si>
  <si>
    <t>Hardee</t>
  </si>
  <si>
    <t>Washington</t>
  </si>
  <si>
    <t>Baker</t>
  </si>
  <si>
    <t>Wakulla</t>
  </si>
  <si>
    <t>Taylor</t>
  </si>
  <si>
    <t>Holmes</t>
  </si>
  <si>
    <t>Gulf</t>
  </si>
  <si>
    <t>Jefferson</t>
  </si>
  <si>
    <t>Hamilton</t>
  </si>
  <si>
    <t>Calhoun</t>
  </si>
  <si>
    <t>Union</t>
  </si>
  <si>
    <t>Dixie</t>
  </si>
  <si>
    <t>Gilchrist</t>
  </si>
  <si>
    <t>Franklin</t>
  </si>
  <si>
    <t>Glades</t>
  </si>
  <si>
    <t>Liberty</t>
  </si>
  <si>
    <t>Lafayette</t>
  </si>
  <si>
    <t>Miami-Dade</t>
  </si>
  <si>
    <t>Saint Lucie</t>
  </si>
  <si>
    <t>Saint Johns</t>
  </si>
  <si>
    <t>Countywide</t>
  </si>
  <si>
    <t>Gross</t>
  </si>
  <si>
    <t>Sales</t>
  </si>
  <si>
    <t>Taxable</t>
  </si>
  <si>
    <t>State Sales</t>
  </si>
  <si>
    <t>&amp; Use Taxes</t>
  </si>
  <si>
    <t>Statewide Total</t>
  </si>
  <si>
    <t>% of</t>
  </si>
  <si>
    <t>Distribution</t>
  </si>
  <si>
    <t>Counties</t>
  </si>
  <si>
    <t>Municipalities</t>
  </si>
  <si>
    <t>Ordinary</t>
  </si>
  <si>
    <t>Distribution:</t>
  </si>
  <si>
    <t>Emergency</t>
  </si>
  <si>
    <t>Supplemental</t>
  </si>
  <si>
    <t>Combined</t>
  </si>
  <si>
    <t>Local Government Half-cent Sales Tax Program</t>
  </si>
  <si>
    <t>Statewide</t>
  </si>
  <si>
    <t>Sales Tax</t>
  </si>
  <si>
    <t>Portion to</t>
  </si>
  <si>
    <t>Local Gov'ts</t>
  </si>
  <si>
    <t>Local Option</t>
  </si>
  <si>
    <t>Sales Taxes</t>
  </si>
  <si>
    <t>Including</t>
  </si>
  <si>
    <t>Excluding</t>
  </si>
  <si>
    <t>De Soto</t>
  </si>
  <si>
    <t>Ratio</t>
  </si>
  <si>
    <t>Collections</t>
  </si>
  <si>
    <t>Distributions/</t>
  </si>
  <si>
    <t>State and Local Sales Tax Collections</t>
  </si>
  <si>
    <t>State Revenue Sharing Programs</t>
  </si>
  <si>
    <t>Distributions</t>
  </si>
  <si>
    <t>Distributions of Sales Tax Revenues to Local Governments</t>
  </si>
  <si>
    <t>Notes:</t>
  </si>
  <si>
    <t>Allocation of</t>
  </si>
  <si>
    <t>Discretionary</t>
  </si>
  <si>
    <t>Pool Dollars</t>
  </si>
  <si>
    <t>Gross and Taxable Sales</t>
  </si>
  <si>
    <t>Excluding Local Option Sales Taxes</t>
  </si>
  <si>
    <t>Including Local Option Sales Taxes</t>
  </si>
  <si>
    <t>Distribution per</t>
  </si>
  <si>
    <t>s. 212.20(6)(d)7.a., F.S.</t>
  </si>
  <si>
    <t>4)  For purposes of this table, local option sales tax distributions are reported as countywide and, in some counties, reflect the sum total of multiple local option sales tax levies.  Some levies authorize distributions to municipalities and/or school districts.</t>
  </si>
  <si>
    <t>County Comparison of Florida State and Local Option Sales Tax Collections to Distributions of Sales Tax Revenues to Local Governments</t>
  </si>
  <si>
    <t xml:space="preserve">      portions derived from the state sales tax); Sales Tax Distribution pursuant to s. 212.20(6)(d)7.a., F.S.; and the Local Option Sales Taxes.</t>
  </si>
  <si>
    <t>2)  The "Distributions of Sales Tax Revenues to Local Governments" include the following: Local Government Half-cent Sales Tax Program; County and Municipal Revenue Sharing Programs (only those</t>
  </si>
  <si>
    <t xml:space="preserve">      municipal governments; however, it should be noted that some local option sales tax monies are distributed directly to school districts.</t>
  </si>
  <si>
    <t>3)  The dollar figures reported in the "Distributions of Sales Tax Revenues to Local Governments" columns reflect countywide totals.  The majority of those dollars account for distributions to county and</t>
  </si>
  <si>
    <t>1)  The term "Discretionary Pool" consists of local option sales tax monies collected by dealers located in non-tax counties selling into taxing counties.  For purposes of this exercise, the discretionary</t>
  </si>
  <si>
    <t>Distribution to</t>
  </si>
  <si>
    <t>3)  With regard to the distribution of sales and use tax revenues to counties totaling $29,915,500, the monies are allocated equally to counties for purposes of this table.  However, in some cases, all or a portion of the monies are distributed to municipalities and/or school districts pursuant to special act or local ordinance.</t>
  </si>
  <si>
    <t>Constrained</t>
  </si>
  <si>
    <t>Fiscally</t>
  </si>
  <si>
    <t>State Fiscal Year Ended June 30, 2008</t>
  </si>
  <si>
    <t>1)  Pursuant to law, 2.044 percent of state sales and use tax collections are transferred into the Revenue Sharing Trust Fund for Counties [s. 212.20(6)(d)5., F.S.].  In state fiscal year ended June 30, 2008, this revenue source was estimated to account for 97 percent of total county revenue sharing proceeds.</t>
  </si>
  <si>
    <t xml:space="preserve">      pool monies are allocated on the basis of each levying county's proportional share of statewide local option sales taxes multiplied by the total discretionary pool amount of $144,667,222.</t>
  </si>
  <si>
    <t>2)  Pursuant to law, 1.3409 percent of state sales and use tax collections are transferred into the Revenue Sharing Trust Fund for Municipalities [s. 212.20(5)(d)6., F.S.].  In state fiscal year ended June 30, 2008, this revenue source was estimated to account for 73.37 percent of total municipal revenue sharing proceeds.</t>
  </si>
  <si>
    <t>4)  These calculations were made using data obtained from the Florida Department of Revenue.</t>
  </si>
  <si>
    <t>5)  These calculations were made using data obtained from the Florida Department of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</si>
</sst>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1" formatCode="_(* #,##0_);_(* \(#,##0\);_(* &quot;-&quot;_);_(@_)"/>
    <numFmt numFmtId="166" formatCode="0.0%"/>
  </numFmts>
  <fonts count="8" x14ac:knownFonts="1">
    <font>
      <sz val="10"/>
      <name val="Arial"/>
    </font>
    <font>
      <sz val="10"/>
      <name val="Arial"/>
      <family val="2"/>
    </font>
    <font>
      <b/>
      <sz val="10"/>
      <name val="Arial"/>
      <family val="2"/>
    </font>
    <font>
      <sz val="10"/>
      <name val="Arial"/>
      <family val="2"/>
    </font>
    <font>
      <b/>
      <sz val="12"/>
      <name val="Arial"/>
      <family val="2"/>
    </font>
    <font>
      <b/>
      <sz val="14"/>
      <name val="Arial"/>
      <family val="2"/>
    </font>
    <font>
      <sz val="8"/>
      <color indexed="81"/>
      <name val="Tahoma"/>
      <family val="2"/>
    </font>
    <font>
      <b/>
      <sz val="18"/>
      <name val="Arial"/>
      <family val="2"/>
    </font>
  </fonts>
  <fills count="3">
    <fill>
      <patternFill patternType="none"/>
    </fill>
    <fill>
      <patternFill patternType="gray125"/>
    </fill>
    <fill>
      <patternFill patternType="solid">
        <fgColor indexed="22"/>
        <bgColor indexed="64"/>
      </patternFill>
    </fill>
  </fills>
  <borders count="35">
    <border>
      <left/>
      <right/>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97">
    <xf numFmtId="0" fontId="0" fillId="0" borderId="0" xfId="0"/>
    <xf numFmtId="0" fontId="3" fillId="0" borderId="1" xfId="0" applyFont="1" applyBorder="1"/>
    <xf numFmtId="42" fontId="3" fillId="0" borderId="2" xfId="0" applyNumberFormat="1" applyFont="1" applyBorder="1"/>
    <xf numFmtId="0" fontId="2" fillId="2" borderId="1" xfId="0" applyFont="1" applyFill="1" applyBorder="1" applyAlignment="1">
      <alignment horizontal="right"/>
    </xf>
    <xf numFmtId="0" fontId="3" fillId="0" borderId="3" xfId="0" applyFont="1" applyBorder="1"/>
    <xf numFmtId="166" fontId="3" fillId="0" borderId="4" xfId="1" applyNumberFormat="1" applyFont="1" applyFill="1" applyBorder="1"/>
    <xf numFmtId="0" fontId="3" fillId="0" borderId="5" xfId="0" applyFont="1" applyBorder="1"/>
    <xf numFmtId="166" fontId="3" fillId="0" borderId="6" xfId="1" applyNumberFormat="1" applyFont="1" applyFill="1" applyBorder="1"/>
    <xf numFmtId="0" fontId="3" fillId="0" borderId="7" xfId="0" applyFont="1" applyBorder="1"/>
    <xf numFmtId="41" fontId="3" fillId="0" borderId="0" xfId="0" applyNumberFormat="1" applyFont="1" applyBorder="1"/>
    <xf numFmtId="42" fontId="3" fillId="0" borderId="0" xfId="0" applyNumberFormat="1" applyFont="1" applyBorder="1"/>
    <xf numFmtId="0" fontId="3" fillId="0" borderId="0" xfId="0" applyFont="1" applyBorder="1"/>
    <xf numFmtId="0" fontId="3" fillId="0" borderId="8" xfId="0" applyFont="1" applyBorder="1"/>
    <xf numFmtId="0" fontId="0" fillId="0" borderId="1" xfId="0" applyBorder="1"/>
    <xf numFmtId="0" fontId="0" fillId="0" borderId="9" xfId="0" applyBorder="1"/>
    <xf numFmtId="42" fontId="3" fillId="0" borderId="3" xfId="0" applyNumberFormat="1" applyFont="1" applyBorder="1"/>
    <xf numFmtId="166" fontId="3" fillId="0" borderId="4" xfId="0" applyNumberFormat="1" applyFont="1" applyBorder="1"/>
    <xf numFmtId="166" fontId="3" fillId="0" borderId="6" xfId="0" applyNumberFormat="1" applyFont="1" applyBorder="1"/>
    <xf numFmtId="42" fontId="3" fillId="0" borderId="10" xfId="0" applyNumberFormat="1" applyFont="1" applyBorder="1"/>
    <xf numFmtId="42" fontId="3" fillId="0" borderId="11" xfId="0" applyNumberFormat="1" applyFont="1" applyBorder="1"/>
    <xf numFmtId="0" fontId="2" fillId="2" borderId="12" xfId="0" applyFont="1" applyFill="1" applyBorder="1"/>
    <xf numFmtId="42" fontId="2" fillId="2" borderId="12" xfId="0" applyNumberFormat="1" applyFont="1" applyFill="1" applyBorder="1"/>
    <xf numFmtId="42" fontId="2" fillId="2" borderId="13" xfId="0" applyNumberFormat="1" applyFont="1" applyFill="1" applyBorder="1"/>
    <xf numFmtId="9" fontId="2" fillId="2" borderId="14" xfId="0" applyNumberFormat="1" applyFont="1" applyFill="1" applyBorder="1"/>
    <xf numFmtId="42" fontId="2" fillId="2" borderId="15" xfId="0" applyNumberFormat="1" applyFont="1" applyFill="1" applyBorder="1"/>
    <xf numFmtId="166" fontId="2" fillId="2" borderId="14" xfId="1" applyNumberFormat="1" applyFont="1" applyFill="1" applyBorder="1"/>
    <xf numFmtId="0" fontId="2" fillId="2" borderId="16" xfId="0" applyFont="1" applyFill="1" applyBorder="1" applyAlignment="1">
      <alignment horizontal="centerContinuous"/>
    </xf>
    <xf numFmtId="0" fontId="2" fillId="2" borderId="7" xfId="0" applyFont="1" applyFill="1" applyBorder="1" applyAlignment="1">
      <alignment horizontal="centerContinuous"/>
    </xf>
    <xf numFmtId="0" fontId="2" fillId="2" borderId="17" xfId="0" applyFont="1" applyFill="1" applyBorder="1" applyAlignment="1">
      <alignment horizontal="left"/>
    </xf>
    <xf numFmtId="0" fontId="2" fillId="2" borderId="1" xfId="0" applyFont="1" applyFill="1" applyBorder="1" applyAlignment="1">
      <alignment horizontal="left"/>
    </xf>
    <xf numFmtId="0" fontId="2" fillId="2" borderId="9" xfId="0" applyFont="1" applyFill="1" applyBorder="1" applyAlignment="1">
      <alignment horizontal="left"/>
    </xf>
    <xf numFmtId="0" fontId="2" fillId="2" borderId="7" xfId="0" applyFont="1" applyFill="1" applyBorder="1"/>
    <xf numFmtId="0" fontId="2" fillId="2" borderId="7" xfId="0" applyFont="1" applyFill="1" applyBorder="1" applyAlignment="1">
      <alignment horizontal="right"/>
    </xf>
    <xf numFmtId="0" fontId="2" fillId="2" borderId="11" xfId="0" applyFont="1" applyFill="1" applyBorder="1" applyAlignment="1">
      <alignment horizontal="right"/>
    </xf>
    <xf numFmtId="0" fontId="2" fillId="2" borderId="8" xfId="0" applyFont="1" applyFill="1" applyBorder="1" applyAlignment="1">
      <alignment horizontal="right"/>
    </xf>
    <xf numFmtId="0" fontId="2" fillId="2" borderId="18" xfId="0" applyFont="1" applyFill="1" applyBorder="1" applyAlignment="1">
      <alignment horizontal="right"/>
    </xf>
    <xf numFmtId="0" fontId="2" fillId="2" borderId="17" xfId="0" applyFont="1" applyFill="1" applyBorder="1"/>
    <xf numFmtId="0" fontId="2" fillId="2" borderId="17" xfId="0" applyFont="1" applyFill="1" applyBorder="1" applyAlignment="1">
      <alignment horizontal="right"/>
    </xf>
    <xf numFmtId="0" fontId="2" fillId="2" borderId="19" xfId="0" applyFont="1" applyFill="1" applyBorder="1" applyAlignment="1">
      <alignment horizontal="right"/>
    </xf>
    <xf numFmtId="0" fontId="2" fillId="2" borderId="9" xfId="0" applyFont="1" applyFill="1" applyBorder="1" applyAlignment="1">
      <alignment horizontal="right"/>
    </xf>
    <xf numFmtId="166" fontId="3" fillId="0" borderId="4" xfId="0" applyNumberFormat="1" applyFont="1" applyFill="1" applyBorder="1"/>
    <xf numFmtId="166" fontId="3" fillId="0" borderId="6" xfId="0" applyNumberFormat="1" applyFont="1" applyFill="1" applyBorder="1"/>
    <xf numFmtId="166" fontId="2" fillId="2" borderId="14" xfId="0" applyNumberFormat="1" applyFont="1" applyFill="1" applyBorder="1"/>
    <xf numFmtId="166" fontId="3" fillId="0" borderId="10" xfId="0" applyNumberFormat="1" applyFont="1" applyBorder="1"/>
    <xf numFmtId="166" fontId="3" fillId="0" borderId="20" xfId="0" applyNumberFormat="1" applyFont="1" applyBorder="1"/>
    <xf numFmtId="9" fontId="2" fillId="2" borderId="13" xfId="0" applyNumberFormat="1" applyFont="1" applyFill="1" applyBorder="1"/>
    <xf numFmtId="0" fontId="2" fillId="2" borderId="0" xfId="0" applyFont="1" applyFill="1" applyBorder="1" applyAlignment="1">
      <alignment horizontal="right"/>
    </xf>
    <xf numFmtId="166" fontId="3" fillId="0" borderId="4" xfId="1" applyNumberFormat="1" applyFont="1" applyBorder="1"/>
    <xf numFmtId="166" fontId="3" fillId="0" borderId="6" xfId="1" applyNumberFormat="1" applyFont="1" applyBorder="1"/>
    <xf numFmtId="0" fontId="3" fillId="0" borderId="9" xfId="0" applyFont="1" applyBorder="1"/>
    <xf numFmtId="42" fontId="3" fillId="0" borderId="21" xfId="0" applyNumberFormat="1" applyFont="1" applyBorder="1"/>
    <xf numFmtId="166" fontId="3" fillId="0" borderId="21" xfId="0" applyNumberFormat="1" applyFont="1" applyBorder="1"/>
    <xf numFmtId="166" fontId="3" fillId="0" borderId="22" xfId="0" applyNumberFormat="1" applyFont="1" applyBorder="1"/>
    <xf numFmtId="42" fontId="2" fillId="2" borderId="23" xfId="0" applyNumberFormat="1" applyFont="1" applyFill="1" applyBorder="1"/>
    <xf numFmtId="9" fontId="2" fillId="2" borderId="23" xfId="0" applyNumberFormat="1" applyFont="1" applyFill="1" applyBorder="1"/>
    <xf numFmtId="0" fontId="4" fillId="2" borderId="12" xfId="0" applyFont="1" applyFill="1" applyBorder="1" applyAlignment="1">
      <alignment horizontal="left"/>
    </xf>
    <xf numFmtId="0" fontId="4" fillId="2" borderId="14" xfId="0" applyFont="1" applyFill="1" applyBorder="1" applyAlignment="1">
      <alignment horizontal="left"/>
    </xf>
    <xf numFmtId="0" fontId="4" fillId="2" borderId="15" xfId="0" applyFont="1" applyFill="1" applyBorder="1" applyAlignment="1">
      <alignment horizontal="left"/>
    </xf>
    <xf numFmtId="0" fontId="2" fillId="2" borderId="15" xfId="0" applyFont="1" applyFill="1" applyBorder="1" applyAlignment="1">
      <alignment horizontal="left"/>
    </xf>
    <xf numFmtId="0" fontId="2" fillId="2" borderId="14" xfId="0" applyFont="1" applyFill="1" applyBorder="1" applyAlignment="1">
      <alignment horizontal="left"/>
    </xf>
    <xf numFmtId="0" fontId="3" fillId="2" borderId="7" xfId="0" applyFont="1" applyFill="1" applyBorder="1"/>
    <xf numFmtId="0" fontId="2" fillId="2" borderId="24" xfId="0" applyFont="1" applyFill="1" applyBorder="1" applyAlignment="1">
      <alignment horizontal="right"/>
    </xf>
    <xf numFmtId="0" fontId="2" fillId="2" borderId="25" xfId="0" applyFont="1" applyFill="1" applyBorder="1" applyAlignment="1">
      <alignment horizontal="right"/>
    </xf>
    <xf numFmtId="0" fontId="2" fillId="2" borderId="26" xfId="0" applyFont="1" applyFill="1" applyBorder="1" applyAlignment="1">
      <alignment horizontal="right"/>
    </xf>
    <xf numFmtId="15" fontId="2" fillId="2" borderId="7" xfId="0" applyNumberFormat="1" applyFont="1" applyFill="1" applyBorder="1" applyAlignment="1">
      <alignment horizontal="right"/>
    </xf>
    <xf numFmtId="0" fontId="2" fillId="2" borderId="27" xfId="0" applyFont="1" applyFill="1" applyBorder="1" applyAlignment="1">
      <alignment horizontal="right"/>
    </xf>
    <xf numFmtId="0" fontId="2" fillId="2" borderId="28" xfId="0" applyFont="1" applyFill="1" applyBorder="1" applyAlignment="1">
      <alignment horizontal="right"/>
    </xf>
    <xf numFmtId="42" fontId="3" fillId="0" borderId="5" xfId="0" applyNumberFormat="1" applyFont="1" applyBorder="1"/>
    <xf numFmtId="42" fontId="3" fillId="0" borderId="20" xfId="0" applyNumberFormat="1" applyFont="1" applyBorder="1"/>
    <xf numFmtId="42" fontId="3" fillId="0" borderId="29" xfId="0" applyNumberFormat="1" applyFont="1" applyBorder="1"/>
    <xf numFmtId="42" fontId="3" fillId="0" borderId="22" xfId="0" applyNumberFormat="1" applyFont="1" applyBorder="1"/>
    <xf numFmtId="0" fontId="1" fillId="0" borderId="17" xfId="0" applyFont="1" applyBorder="1"/>
    <xf numFmtId="0" fontId="4" fillId="2" borderId="3" xfId="0" applyFont="1" applyFill="1" applyBorder="1" applyAlignment="1">
      <alignment horizontal="center"/>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0" borderId="16" xfId="0" applyFont="1" applyBorder="1" applyAlignment="1">
      <alignment horizontal="center"/>
    </xf>
    <xf numFmtId="0" fontId="4" fillId="0" borderId="30" xfId="0" applyFont="1" applyBorder="1" applyAlignment="1">
      <alignment horizontal="center"/>
    </xf>
    <xf numFmtId="0" fontId="4" fillId="0" borderId="31"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2" fillId="2" borderId="32" xfId="0" applyFont="1" applyFill="1" applyBorder="1" applyAlignment="1">
      <alignment horizontal="center"/>
    </xf>
    <xf numFmtId="0" fontId="2" fillId="2" borderId="33" xfId="0" applyFont="1" applyFill="1" applyBorder="1" applyAlignment="1">
      <alignment horizontal="center"/>
    </xf>
    <xf numFmtId="0" fontId="2" fillId="2" borderId="34" xfId="0" applyFont="1" applyFill="1" applyBorder="1" applyAlignment="1">
      <alignment horizontal="center"/>
    </xf>
    <xf numFmtId="0" fontId="2" fillId="2" borderId="1" xfId="0" applyFont="1" applyFill="1" applyBorder="1" applyAlignment="1">
      <alignment horizontal="center"/>
    </xf>
    <xf numFmtId="0" fontId="2" fillId="2" borderId="9" xfId="0" applyFont="1" applyFill="1" applyBorder="1" applyAlignment="1">
      <alignment horizontal="center"/>
    </xf>
    <xf numFmtId="0" fontId="4" fillId="2" borderId="16" xfId="0" applyFont="1" applyFill="1" applyBorder="1" applyAlignment="1">
      <alignment horizontal="center"/>
    </xf>
    <xf numFmtId="0" fontId="4" fillId="2" borderId="30" xfId="0" applyFont="1" applyFill="1" applyBorder="1" applyAlignment="1">
      <alignment horizontal="center"/>
    </xf>
    <xf numFmtId="0" fontId="4" fillId="2" borderId="31" xfId="0" applyFont="1" applyFill="1" applyBorder="1" applyAlignment="1">
      <alignment horizontal="center"/>
    </xf>
    <xf numFmtId="0" fontId="4" fillId="2" borderId="12" xfId="0" applyFont="1" applyFill="1" applyBorder="1" applyAlignment="1">
      <alignment horizontal="center"/>
    </xf>
    <xf numFmtId="0" fontId="4" fillId="2" borderId="14" xfId="0" applyFont="1" applyFill="1" applyBorder="1" applyAlignment="1">
      <alignment horizontal="center"/>
    </xf>
    <xf numFmtId="0" fontId="7" fillId="0" borderId="16" xfId="0" applyFont="1" applyBorder="1" applyAlignment="1">
      <alignment horizontal="center"/>
    </xf>
    <xf numFmtId="0" fontId="7" fillId="0" borderId="30" xfId="0" applyFont="1" applyBorder="1" applyAlignment="1">
      <alignment horizontal="center"/>
    </xf>
    <xf numFmtId="0" fontId="7" fillId="0" borderId="31" xfId="0" applyFont="1" applyBorder="1" applyAlignment="1">
      <alignment horizontal="center"/>
    </xf>
    <xf numFmtId="0" fontId="5" fillId="0" borderId="17" xfId="0" applyFont="1" applyBorder="1" applyAlignment="1">
      <alignment horizontal="center"/>
    </xf>
    <xf numFmtId="0" fontId="5" fillId="0" borderId="1" xfId="0" applyFont="1" applyBorder="1" applyAlignment="1">
      <alignment horizontal="center"/>
    </xf>
    <xf numFmtId="0" fontId="5" fillId="0" borderId="9" xfId="0"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4"/>
  <sheetViews>
    <sheetView tabSelected="1" workbookViewId="0">
      <selection sqref="A1:L1"/>
    </sheetView>
  </sheetViews>
  <sheetFormatPr defaultRowHeight="12.75" x14ac:dyDescent="0.2"/>
  <cols>
    <col min="1" max="1" width="15.7109375" customWidth="1"/>
    <col min="2" max="2" width="16.7109375" customWidth="1"/>
    <col min="3" max="4" width="15.7109375" customWidth="1"/>
    <col min="5" max="5" width="16.7109375" customWidth="1"/>
    <col min="6" max="6" width="10.7109375" customWidth="1"/>
    <col min="7" max="7" width="15.7109375" customWidth="1"/>
    <col min="8" max="8" width="10.7109375" customWidth="1"/>
    <col min="9" max="9" width="13.7109375" customWidth="1"/>
    <col min="10" max="10" width="15.7109375" customWidth="1"/>
    <col min="11" max="11" width="10.7109375" customWidth="1"/>
    <col min="12" max="12" width="13.7109375" customWidth="1"/>
  </cols>
  <sheetData>
    <row r="1" spans="1:12" ht="18" customHeight="1" x14ac:dyDescent="0.25">
      <c r="A1" s="75" t="s">
        <v>111</v>
      </c>
      <c r="B1" s="76"/>
      <c r="C1" s="76"/>
      <c r="D1" s="76"/>
      <c r="E1" s="76"/>
      <c r="F1" s="76"/>
      <c r="G1" s="76"/>
      <c r="H1" s="76"/>
      <c r="I1" s="76"/>
      <c r="J1" s="76"/>
      <c r="K1" s="76"/>
      <c r="L1" s="77"/>
    </row>
    <row r="2" spans="1:12" ht="16.5" thickBot="1" x14ac:dyDescent="0.3">
      <c r="A2" s="78" t="s">
        <v>121</v>
      </c>
      <c r="B2" s="79"/>
      <c r="C2" s="79"/>
      <c r="D2" s="79"/>
      <c r="E2" s="79"/>
      <c r="F2" s="79"/>
      <c r="G2" s="79"/>
      <c r="H2" s="79"/>
      <c r="I2" s="79"/>
      <c r="J2" s="79"/>
      <c r="K2" s="79"/>
      <c r="L2" s="80"/>
    </row>
    <row r="3" spans="1:12" ht="15.75" x14ac:dyDescent="0.25">
      <c r="A3" s="26"/>
      <c r="B3" s="86" t="s">
        <v>97</v>
      </c>
      <c r="C3" s="87"/>
      <c r="D3" s="87"/>
      <c r="E3" s="87"/>
      <c r="F3" s="88"/>
      <c r="G3" s="72" t="s">
        <v>100</v>
      </c>
      <c r="H3" s="73"/>
      <c r="I3" s="73"/>
      <c r="J3" s="73"/>
      <c r="K3" s="73"/>
      <c r="L3" s="74"/>
    </row>
    <row r="4" spans="1:12" ht="13.5" thickBot="1" x14ac:dyDescent="0.25">
      <c r="A4" s="27"/>
      <c r="B4" s="28"/>
      <c r="C4" s="29"/>
      <c r="D4" s="29"/>
      <c r="E4" s="29"/>
      <c r="F4" s="30"/>
      <c r="G4" s="81" t="s">
        <v>106</v>
      </c>
      <c r="H4" s="82"/>
      <c r="I4" s="83"/>
      <c r="J4" s="84" t="s">
        <v>107</v>
      </c>
      <c r="K4" s="84"/>
      <c r="L4" s="85"/>
    </row>
    <row r="5" spans="1:12" x14ac:dyDescent="0.2">
      <c r="A5" s="31"/>
      <c r="B5" s="32"/>
      <c r="C5" s="33"/>
      <c r="D5" s="33" t="s">
        <v>102</v>
      </c>
      <c r="E5" s="33"/>
      <c r="F5" s="34" t="s">
        <v>75</v>
      </c>
      <c r="G5" s="32"/>
      <c r="H5" s="33" t="s">
        <v>75</v>
      </c>
      <c r="I5" s="34" t="s">
        <v>96</v>
      </c>
      <c r="J5" s="46"/>
      <c r="K5" s="33" t="s">
        <v>75</v>
      </c>
      <c r="L5" s="34" t="s">
        <v>96</v>
      </c>
    </row>
    <row r="6" spans="1:12" x14ac:dyDescent="0.2">
      <c r="A6" s="31"/>
      <c r="B6" s="32" t="s">
        <v>72</v>
      </c>
      <c r="C6" s="35" t="s">
        <v>89</v>
      </c>
      <c r="D6" s="35" t="s">
        <v>103</v>
      </c>
      <c r="E6" s="35" t="s">
        <v>0</v>
      </c>
      <c r="F6" s="34" t="s">
        <v>85</v>
      </c>
      <c r="G6" s="32" t="s">
        <v>0</v>
      </c>
      <c r="H6" s="35" t="s">
        <v>85</v>
      </c>
      <c r="I6" s="34" t="s">
        <v>95</v>
      </c>
      <c r="J6" s="46" t="s">
        <v>0</v>
      </c>
      <c r="K6" s="35" t="s">
        <v>85</v>
      </c>
      <c r="L6" s="34" t="s">
        <v>95</v>
      </c>
    </row>
    <row r="7" spans="1:12" ht="13.5" thickBot="1" x14ac:dyDescent="0.25">
      <c r="A7" s="36" t="s">
        <v>8</v>
      </c>
      <c r="B7" s="37" t="s">
        <v>73</v>
      </c>
      <c r="C7" s="38" t="s">
        <v>90</v>
      </c>
      <c r="D7" s="38" t="s">
        <v>104</v>
      </c>
      <c r="E7" s="38" t="s">
        <v>95</v>
      </c>
      <c r="F7" s="39" t="s">
        <v>0</v>
      </c>
      <c r="G7" s="37" t="s">
        <v>99</v>
      </c>
      <c r="H7" s="38" t="s">
        <v>0</v>
      </c>
      <c r="I7" s="39" t="s">
        <v>94</v>
      </c>
      <c r="J7" s="3" t="s">
        <v>99</v>
      </c>
      <c r="K7" s="38" t="s">
        <v>0</v>
      </c>
      <c r="L7" s="39" t="s">
        <v>94</v>
      </c>
    </row>
    <row r="8" spans="1:12" x14ac:dyDescent="0.2">
      <c r="A8" s="4" t="s">
        <v>1</v>
      </c>
      <c r="B8" s="15">
        <f>'Data Worksheet'!D9</f>
        <v>226899515.93867591</v>
      </c>
      <c r="C8" s="18">
        <f>'Data Worksheet'!E9</f>
        <v>9449870.9699999988</v>
      </c>
      <c r="D8" s="19">
        <f>'Data Worksheet'!F9</f>
        <v>805303.70366948901</v>
      </c>
      <c r="E8" s="18">
        <f>'Data Worksheet'!G9</f>
        <v>237154690.6123454</v>
      </c>
      <c r="F8" s="16">
        <f>'Data Worksheet'!H9</f>
        <v>1.1419818737383685E-2</v>
      </c>
      <c r="G8" s="15">
        <f>'Data Worksheet'!AC9</f>
        <v>27372492.533855919</v>
      </c>
      <c r="H8" s="43">
        <f>'Data Worksheet'!AD9</f>
        <v>1.1970481724675719E-2</v>
      </c>
      <c r="I8" s="40">
        <f>'Data Worksheet'!AE9</f>
        <v>0.12063706888318738</v>
      </c>
      <c r="J8" s="2">
        <f>'Data Worksheet'!AF9</f>
        <v>37819737.533855915</v>
      </c>
      <c r="K8" s="43">
        <f>'Data Worksheet'!AG9</f>
        <v>9.0267055986074565E-3</v>
      </c>
      <c r="L8" s="5">
        <f>'Data Worksheet'!AH9</f>
        <v>0.15947286320250906</v>
      </c>
    </row>
    <row r="9" spans="1:12" x14ac:dyDescent="0.2">
      <c r="A9" s="6" t="s">
        <v>50</v>
      </c>
      <c r="B9" s="67">
        <f>'Data Worksheet'!D10</f>
        <v>10954024.296186719</v>
      </c>
      <c r="C9" s="68">
        <f>'Data Worksheet'!E10</f>
        <v>1411712.74</v>
      </c>
      <c r="D9" s="68">
        <f>'Data Worksheet'!F10</f>
        <v>120304.02337222628</v>
      </c>
      <c r="E9" s="68">
        <f>'Data Worksheet'!G10</f>
        <v>12486041.059558945</v>
      </c>
      <c r="F9" s="17">
        <f>'Data Worksheet'!H10</f>
        <v>6.0124606972572633E-4</v>
      </c>
      <c r="G9" s="67">
        <f>'Data Worksheet'!AC10</f>
        <v>3531845.2133875592</v>
      </c>
      <c r="H9" s="44">
        <f>'Data Worksheet'!AD10</f>
        <v>1.5445392314546217E-3</v>
      </c>
      <c r="I9" s="41">
        <f>'Data Worksheet'!AE10</f>
        <v>0.32242444583741287</v>
      </c>
      <c r="J9" s="69">
        <f>'Data Worksheet'!AF10</f>
        <v>5261063.6133875595</v>
      </c>
      <c r="K9" s="44">
        <f>'Data Worksheet'!AG10</f>
        <v>1.2556954508497775E-3</v>
      </c>
      <c r="L9" s="7">
        <f>'Data Worksheet'!AH10</f>
        <v>0.4213556233150334</v>
      </c>
    </row>
    <row r="10" spans="1:12" x14ac:dyDescent="0.2">
      <c r="A10" s="6" t="s">
        <v>26</v>
      </c>
      <c r="B10" s="67">
        <f>'Data Worksheet'!D11</f>
        <v>197260165.60936868</v>
      </c>
      <c r="C10" s="68">
        <f>'Data Worksheet'!E11</f>
        <v>13056529.01</v>
      </c>
      <c r="D10" s="68">
        <f>'Data Worksheet'!F11</f>
        <v>1112657.6439192512</v>
      </c>
      <c r="E10" s="68">
        <f>'Data Worksheet'!G11</f>
        <v>211429352.26328793</v>
      </c>
      <c r="F10" s="17">
        <f>'Data Worksheet'!H11</f>
        <v>1.0181054704736681E-2</v>
      </c>
      <c r="G10" s="67">
        <f>'Data Worksheet'!AC11</f>
        <v>22956204.484528001</v>
      </c>
      <c r="H10" s="44">
        <f>'Data Worksheet'!AD11</f>
        <v>1.0039159784593101E-2</v>
      </c>
      <c r="I10" s="41">
        <f>'Data Worksheet'!AE11</f>
        <v>0.11637526721937275</v>
      </c>
      <c r="J10" s="69">
        <f>'Data Worksheet'!AF11</f>
        <v>38594439.244528003</v>
      </c>
      <c r="K10" s="44">
        <f>'Data Worksheet'!AG11</f>
        <v>9.2116091628565329E-3</v>
      </c>
      <c r="L10" s="7">
        <f>'Data Worksheet'!AH11</f>
        <v>0.18254059254964405</v>
      </c>
    </row>
    <row r="11" spans="1:12" x14ac:dyDescent="0.2">
      <c r="A11" s="6" t="s">
        <v>47</v>
      </c>
      <c r="B11" s="67">
        <f>'Data Worksheet'!D12</f>
        <v>15794531.014787057</v>
      </c>
      <c r="C11" s="68">
        <f>'Data Worksheet'!E12</f>
        <v>1929510.25</v>
      </c>
      <c r="D11" s="68">
        <f>'Data Worksheet'!F12</f>
        <v>164429.94359670521</v>
      </c>
      <c r="E11" s="68">
        <f>'Data Worksheet'!G12</f>
        <v>17888471.208383761</v>
      </c>
      <c r="F11" s="17">
        <f>'Data Worksheet'!H12</f>
        <v>8.6139176990840936E-4</v>
      </c>
      <c r="G11" s="67">
        <f>'Data Worksheet'!AC12</f>
        <v>3827663.3605520003</v>
      </c>
      <c r="H11" s="44">
        <f>'Data Worksheet'!AD12</f>
        <v>1.6739058106976174E-3</v>
      </c>
      <c r="I11" s="41">
        <f>'Data Worksheet'!AE12</f>
        <v>0.24234105824151975</v>
      </c>
      <c r="J11" s="69">
        <f>'Data Worksheet'!AF12</f>
        <v>6121921.7205520002</v>
      </c>
      <c r="K11" s="44">
        <f>'Data Worksheet'!AG12</f>
        <v>1.461162574691967E-3</v>
      </c>
      <c r="L11" s="7">
        <f>'Data Worksheet'!AH12</f>
        <v>0.34222721714099574</v>
      </c>
    </row>
    <row r="12" spans="1:12" x14ac:dyDescent="0.2">
      <c r="A12" s="6" t="s">
        <v>15</v>
      </c>
      <c r="B12" s="67">
        <f>'Data Worksheet'!D13</f>
        <v>443159353.58594763</v>
      </c>
      <c r="C12" s="68">
        <f>'Data Worksheet'!E13</f>
        <v>0</v>
      </c>
      <c r="D12" s="68">
        <f>'Data Worksheet'!F13</f>
        <v>0</v>
      </c>
      <c r="E12" s="68">
        <f>'Data Worksheet'!G13</f>
        <v>443159353.58594763</v>
      </c>
      <c r="F12" s="17">
        <f>'Data Worksheet'!H13</f>
        <v>2.1339655887304639E-2</v>
      </c>
      <c r="G12" s="67">
        <f>'Data Worksheet'!AC13</f>
        <v>54608985.933484994</v>
      </c>
      <c r="H12" s="44">
        <f>'Data Worksheet'!AD13</f>
        <v>2.3881488589733865E-2</v>
      </c>
      <c r="I12" s="41">
        <f>'Data Worksheet'!AE13</f>
        <v>0.12322652222411902</v>
      </c>
      <c r="J12" s="69">
        <f>'Data Worksheet'!AF13</f>
        <v>54608985.933484994</v>
      </c>
      <c r="K12" s="44">
        <f>'Data Worksheet'!AG13</f>
        <v>1.3033914860429418E-2</v>
      </c>
      <c r="L12" s="7">
        <f>'Data Worksheet'!AH13</f>
        <v>0.12322652222411902</v>
      </c>
    </row>
    <row r="13" spans="1:12" x14ac:dyDescent="0.2">
      <c r="A13" s="6" t="s">
        <v>9</v>
      </c>
      <c r="B13" s="67">
        <f>'Data Worksheet'!D14</f>
        <v>1957321173.0341249</v>
      </c>
      <c r="C13" s="68">
        <f>'Data Worksheet'!E14</f>
        <v>0</v>
      </c>
      <c r="D13" s="68">
        <f>'Data Worksheet'!F14</f>
        <v>0</v>
      </c>
      <c r="E13" s="68">
        <f>'Data Worksheet'!G14</f>
        <v>1957321173.0341249</v>
      </c>
      <c r="F13" s="17">
        <f>'Data Worksheet'!H14</f>
        <v>9.4251785402929472E-2</v>
      </c>
      <c r="G13" s="67">
        <f>'Data Worksheet'!AC14</f>
        <v>226310564.78328905</v>
      </c>
      <c r="H13" s="44">
        <f>'Data Worksheet'!AD14</f>
        <v>9.896966732162564E-2</v>
      </c>
      <c r="I13" s="41">
        <f>'Data Worksheet'!AE14</f>
        <v>0.11562260087979105</v>
      </c>
      <c r="J13" s="69">
        <f>'Data Worksheet'!AF14</f>
        <v>226310564.78328905</v>
      </c>
      <c r="K13" s="44">
        <f>'Data Worksheet'!AG14</f>
        <v>5.4015151224267442E-2</v>
      </c>
      <c r="L13" s="7">
        <f>'Data Worksheet'!AH14</f>
        <v>0.11562260087979105</v>
      </c>
    </row>
    <row r="14" spans="1:12" x14ac:dyDescent="0.2">
      <c r="A14" s="6" t="s">
        <v>57</v>
      </c>
      <c r="B14" s="67">
        <f>'Data Worksheet'!D15</f>
        <v>4033827.8015176049</v>
      </c>
      <c r="C14" s="68">
        <f>'Data Worksheet'!E15</f>
        <v>571139.35000000009</v>
      </c>
      <c r="D14" s="68">
        <f>'Data Worksheet'!F15</f>
        <v>48671.631107613386</v>
      </c>
      <c r="E14" s="68">
        <f>'Data Worksheet'!G15</f>
        <v>4653638.7826252189</v>
      </c>
      <c r="F14" s="17">
        <f>'Data Worksheet'!H15</f>
        <v>2.2408880562142425E-4</v>
      </c>
      <c r="G14" s="67">
        <f>'Data Worksheet'!AC15</f>
        <v>2546009.634726</v>
      </c>
      <c r="H14" s="44">
        <f>'Data Worksheet'!AD15</f>
        <v>1.1134156586449034E-3</v>
      </c>
      <c r="I14" s="41">
        <f>'Data Worksheet'!AE15</f>
        <v>0.63116468029898087</v>
      </c>
      <c r="J14" s="69">
        <f>'Data Worksheet'!AF15</f>
        <v>3293458.2947260002</v>
      </c>
      <c r="K14" s="44">
        <f>'Data Worksheet'!AG15</f>
        <v>7.8607310273293477E-4</v>
      </c>
      <c r="L14" s="7">
        <f>'Data Worksheet'!AH15</f>
        <v>0.70771678863912357</v>
      </c>
    </row>
    <row r="15" spans="1:12" x14ac:dyDescent="0.2">
      <c r="A15" s="6" t="s">
        <v>28</v>
      </c>
      <c r="B15" s="67">
        <f>'Data Worksheet'!D16</f>
        <v>138229230.83403006</v>
      </c>
      <c r="C15" s="68">
        <f>'Data Worksheet'!E16</f>
        <v>18811393.600000001</v>
      </c>
      <c r="D15" s="68">
        <f>'Data Worksheet'!F16</f>
        <v>1603078.4955008253</v>
      </c>
      <c r="E15" s="68">
        <f>'Data Worksheet'!G16</f>
        <v>158643702.92953089</v>
      </c>
      <c r="F15" s="17">
        <f>'Data Worksheet'!H16</f>
        <v>7.6392430889928109E-3</v>
      </c>
      <c r="G15" s="67">
        <f>'Data Worksheet'!AC16</f>
        <v>16674333.642817002</v>
      </c>
      <c r="H15" s="44">
        <f>'Data Worksheet'!AD16</f>
        <v>7.2919850428531333E-3</v>
      </c>
      <c r="I15" s="41">
        <f>'Data Worksheet'!AE16</f>
        <v>0.12062813011552995</v>
      </c>
      <c r="J15" s="69">
        <f>'Data Worksheet'!AF16</f>
        <v>38226442.452817</v>
      </c>
      <c r="K15" s="44">
        <f>'Data Worksheet'!AG16</f>
        <v>9.1237767526756407E-3</v>
      </c>
      <c r="L15" s="7">
        <f>'Data Worksheet'!AH16</f>
        <v>0.24095783032621904</v>
      </c>
    </row>
    <row r="16" spans="1:12" x14ac:dyDescent="0.2">
      <c r="A16" s="6" t="s">
        <v>31</v>
      </c>
      <c r="B16" s="67">
        <f>'Data Worksheet'!D17</f>
        <v>85615142.634944499</v>
      </c>
      <c r="C16" s="68">
        <f>'Data Worksheet'!E17</f>
        <v>0</v>
      </c>
      <c r="D16" s="68">
        <f>'Data Worksheet'!F17</f>
        <v>0</v>
      </c>
      <c r="E16" s="68">
        <f>'Data Worksheet'!G17</f>
        <v>85615142.634944499</v>
      </c>
      <c r="F16" s="17">
        <f>'Data Worksheet'!H17</f>
        <v>4.1226652845947126E-3</v>
      </c>
      <c r="G16" s="67">
        <f>'Data Worksheet'!AC17</f>
        <v>11204216.787893001</v>
      </c>
      <c r="H16" s="44">
        <f>'Data Worksheet'!AD17</f>
        <v>4.8998048728259094E-3</v>
      </c>
      <c r="I16" s="41">
        <f>'Data Worksheet'!AE17</f>
        <v>0.13086723263040984</v>
      </c>
      <c r="J16" s="69">
        <f>'Data Worksheet'!AF17</f>
        <v>11204216.787893001</v>
      </c>
      <c r="K16" s="44">
        <f>'Data Worksheet'!AG17</f>
        <v>2.6741900658815584E-3</v>
      </c>
      <c r="L16" s="7">
        <f>'Data Worksheet'!AH17</f>
        <v>0.13086723263040984</v>
      </c>
    </row>
    <row r="17" spans="1:12" x14ac:dyDescent="0.2">
      <c r="A17" s="6" t="s">
        <v>27</v>
      </c>
      <c r="B17" s="67">
        <f>'Data Worksheet'!D18</f>
        <v>120952367.35711119</v>
      </c>
      <c r="C17" s="68">
        <f>'Data Worksheet'!E18</f>
        <v>16263474.18</v>
      </c>
      <c r="D17" s="68">
        <f>'Data Worksheet'!F18</f>
        <v>1385948.6582690461</v>
      </c>
      <c r="E17" s="68">
        <f>'Data Worksheet'!G18</f>
        <v>138601790.19538024</v>
      </c>
      <c r="F17" s="17">
        <f>'Data Worksheet'!H18</f>
        <v>6.6741556602622409E-3</v>
      </c>
      <c r="G17" s="67">
        <f>'Data Worksheet'!AC18</f>
        <v>15212806.746881999</v>
      </c>
      <c r="H17" s="44">
        <f>'Data Worksheet'!AD18</f>
        <v>6.6528331287089284E-3</v>
      </c>
      <c r="I17" s="41">
        <f>'Data Worksheet'!AE18</f>
        <v>0.12577518802890622</v>
      </c>
      <c r="J17" s="69">
        <f>'Data Worksheet'!AF18</f>
        <v>34260030.586882003</v>
      </c>
      <c r="K17" s="44">
        <f>'Data Worksheet'!AG18</f>
        <v>8.1770850374153908E-3</v>
      </c>
      <c r="L17" s="7">
        <f>'Data Worksheet'!AH18</f>
        <v>0.24718317518545246</v>
      </c>
    </row>
    <row r="18" spans="1:12" x14ac:dyDescent="0.2">
      <c r="A18" s="6" t="s">
        <v>22</v>
      </c>
      <c r="B18" s="67">
        <f>'Data Worksheet'!D19</f>
        <v>401722892.90177119</v>
      </c>
      <c r="C18" s="68">
        <f>'Data Worksheet'!E19</f>
        <v>0</v>
      </c>
      <c r="D18" s="68">
        <f>'Data Worksheet'!F19</f>
        <v>0</v>
      </c>
      <c r="E18" s="68">
        <f>'Data Worksheet'!G19</f>
        <v>401722892.90177119</v>
      </c>
      <c r="F18" s="17">
        <f>'Data Worksheet'!H19</f>
        <v>1.934434696505561E-2</v>
      </c>
      <c r="G18" s="67">
        <f>'Data Worksheet'!AC19</f>
        <v>44130052.842198998</v>
      </c>
      <c r="H18" s="44">
        <f>'Data Worksheet'!AD19</f>
        <v>1.9298863280468016E-2</v>
      </c>
      <c r="I18" s="41">
        <f>'Data Worksheet'!AE19</f>
        <v>0.10985197413927224</v>
      </c>
      <c r="J18" s="69">
        <f>'Data Worksheet'!AF19</f>
        <v>44130052.842198998</v>
      </c>
      <c r="K18" s="44">
        <f>'Data Worksheet'!AG19</f>
        <v>1.0532833410092332E-2</v>
      </c>
      <c r="L18" s="7">
        <f>'Data Worksheet'!AH19</f>
        <v>0.10985197413927224</v>
      </c>
    </row>
    <row r="19" spans="1:12" x14ac:dyDescent="0.2">
      <c r="A19" s="6" t="s">
        <v>37</v>
      </c>
      <c r="B19" s="67">
        <f>'Data Worksheet'!D20</f>
        <v>53484360.33023677</v>
      </c>
      <c r="C19" s="68">
        <f>'Data Worksheet'!E20</f>
        <v>6712879.7000000002</v>
      </c>
      <c r="D19" s="68">
        <f>'Data Worksheet'!F20</f>
        <v>572061.44950122316</v>
      </c>
      <c r="E19" s="68">
        <f>'Data Worksheet'!G20</f>
        <v>60769301.479737997</v>
      </c>
      <c r="F19" s="17">
        <f>'Data Worksheet'!H20</f>
        <v>2.9262520842583931E-3</v>
      </c>
      <c r="G19" s="67">
        <f>'Data Worksheet'!AC20</f>
        <v>7529100.2034339998</v>
      </c>
      <c r="H19" s="44">
        <f>'Data Worksheet'!AD20</f>
        <v>3.2926105022034287E-3</v>
      </c>
      <c r="I19" s="41">
        <f>'Data Worksheet'!AE20</f>
        <v>0.1407719968406822</v>
      </c>
      <c r="J19" s="69">
        <f>'Data Worksheet'!AF20</f>
        <v>15408029.043434002</v>
      </c>
      <c r="K19" s="44">
        <f>'Data Worksheet'!AG20</f>
        <v>3.677543819688473E-3</v>
      </c>
      <c r="L19" s="7">
        <f>'Data Worksheet'!AH20</f>
        <v>0.25354954999065477</v>
      </c>
    </row>
    <row r="20" spans="1:12" x14ac:dyDescent="0.2">
      <c r="A20" s="6" t="s">
        <v>93</v>
      </c>
      <c r="B20" s="67">
        <f>'Data Worksheet'!D21</f>
        <v>14320326.696773101</v>
      </c>
      <c r="C20" s="68">
        <f>'Data Worksheet'!E21</f>
        <v>1746652.4700000002</v>
      </c>
      <c r="D20" s="68">
        <f>'Data Worksheet'!F21</f>
        <v>148847.08030192941</v>
      </c>
      <c r="E20" s="68">
        <f>'Data Worksheet'!G21</f>
        <v>16215826.247075031</v>
      </c>
      <c r="F20" s="17">
        <f>'Data Worksheet'!H21</f>
        <v>7.8084812887468859E-4</v>
      </c>
      <c r="G20" s="67">
        <f>'Data Worksheet'!AC21</f>
        <v>3704967.4569160002</v>
      </c>
      <c r="H20" s="44">
        <f>'Data Worksheet'!AD21</f>
        <v>1.6202486923204472E-3</v>
      </c>
      <c r="I20" s="41">
        <f>'Data Worksheet'!AE21</f>
        <v>0.25872087525425425</v>
      </c>
      <c r="J20" s="69">
        <f>'Data Worksheet'!AF21</f>
        <v>5923748.2869160008</v>
      </c>
      <c r="K20" s="44">
        <f>'Data Worksheet'!AG21</f>
        <v>1.4138631125712696E-3</v>
      </c>
      <c r="L20" s="7">
        <f>'Data Worksheet'!AH21</f>
        <v>0.36530659595495552</v>
      </c>
    </row>
    <row r="21" spans="1:12" x14ac:dyDescent="0.2">
      <c r="A21" s="6" t="s">
        <v>59</v>
      </c>
      <c r="B21" s="67">
        <f>'Data Worksheet'!D22</f>
        <v>4755363.2709588883</v>
      </c>
      <c r="C21" s="68">
        <f>'Data Worksheet'!E22</f>
        <v>650049.95000000007</v>
      </c>
      <c r="D21" s="68">
        <f>'Data Worksheet'!F22</f>
        <v>55396.273025002614</v>
      </c>
      <c r="E21" s="68">
        <f>'Data Worksheet'!G22</f>
        <v>5460809.4939838909</v>
      </c>
      <c r="F21" s="17">
        <f>'Data Worksheet'!H22</f>
        <v>2.6295686760257421E-4</v>
      </c>
      <c r="G21" s="67">
        <f>'Data Worksheet'!AC22</f>
        <v>2553432.0682640001</v>
      </c>
      <c r="H21" s="44">
        <f>'Data Worksheet'!AD22</f>
        <v>1.1166616219019708E-3</v>
      </c>
      <c r="I21" s="41">
        <f>'Data Worksheet'!AE22</f>
        <v>0.53695836106946193</v>
      </c>
      <c r="J21" s="69">
        <f>'Data Worksheet'!AF22</f>
        <v>3397928.0782639999</v>
      </c>
      <c r="K21" s="44">
        <f>'Data Worksheet'!AG22</f>
        <v>8.1100764859284695E-4</v>
      </c>
      <c r="L21" s="7">
        <f>'Data Worksheet'!AH22</f>
        <v>0.62223889736630755</v>
      </c>
    </row>
    <row r="22" spans="1:12" x14ac:dyDescent="0.2">
      <c r="A22" s="6" t="s">
        <v>13</v>
      </c>
      <c r="B22" s="67">
        <f>'Data Worksheet'!D23</f>
        <v>985188355.17437363</v>
      </c>
      <c r="C22" s="68">
        <f>'Data Worksheet'!E23</f>
        <v>129141877.21000001</v>
      </c>
      <c r="D22" s="68">
        <f>'Data Worksheet'!F23</f>
        <v>11005275.346743004</v>
      </c>
      <c r="E22" s="68">
        <f>'Data Worksheet'!G23</f>
        <v>1125335507.7311168</v>
      </c>
      <c r="F22" s="17">
        <f>'Data Worksheet'!H23</f>
        <v>5.4188797547494123E-2</v>
      </c>
      <c r="G22" s="67">
        <f>'Data Worksheet'!AC23</f>
        <v>122874373.94258299</v>
      </c>
      <c r="H22" s="44">
        <f>'Data Worksheet'!AD23</f>
        <v>5.3735166641890819E-2</v>
      </c>
      <c r="I22" s="41">
        <f>'Data Worksheet'!AE23</f>
        <v>0.12472170757726304</v>
      </c>
      <c r="J22" s="69">
        <f>'Data Worksheet'!AF23</f>
        <v>267024910.44258299</v>
      </c>
      <c r="K22" s="44">
        <f>'Data Worksheet'!AG23</f>
        <v>6.3732733520479576E-2</v>
      </c>
      <c r="L22" s="7">
        <f>'Data Worksheet'!AH23</f>
        <v>0.23728471074457991</v>
      </c>
    </row>
    <row r="23" spans="1:12" x14ac:dyDescent="0.2">
      <c r="A23" s="6" t="s">
        <v>18</v>
      </c>
      <c r="B23" s="67">
        <f>'Data Worksheet'!D24</f>
        <v>282168819.5722245</v>
      </c>
      <c r="C23" s="68">
        <f>'Data Worksheet'!E24</f>
        <v>54497745.959999993</v>
      </c>
      <c r="D23" s="68">
        <f>'Data Worksheet'!F24</f>
        <v>4644215.439824882</v>
      </c>
      <c r="E23" s="68">
        <f>'Data Worksheet'!G24</f>
        <v>341310780.97204936</v>
      </c>
      <c r="F23" s="17">
        <f>'Data Worksheet'!H24</f>
        <v>1.6435294793249042E-2</v>
      </c>
      <c r="G23" s="67">
        <f>'Data Worksheet'!AC24</f>
        <v>33396542.200452998</v>
      </c>
      <c r="H23" s="44">
        <f>'Data Worksheet'!AD24</f>
        <v>1.4604906644267836E-2</v>
      </c>
      <c r="I23" s="41">
        <f>'Data Worksheet'!AE24</f>
        <v>0.11835660031850101</v>
      </c>
      <c r="J23" s="69">
        <f>'Data Worksheet'!AF24</f>
        <v>95364643.450452998</v>
      </c>
      <c r="K23" s="44">
        <f>'Data Worksheet'!AG24</f>
        <v>2.2761357351377739E-2</v>
      </c>
      <c r="L23" s="7">
        <f>'Data Worksheet'!AH24</f>
        <v>0.2794070646665644</v>
      </c>
    </row>
    <row r="24" spans="1:12" x14ac:dyDescent="0.2">
      <c r="A24" s="6" t="s">
        <v>42</v>
      </c>
      <c r="B24" s="67">
        <f>'Data Worksheet'!D25</f>
        <v>47217335.425029531</v>
      </c>
      <c r="C24" s="68">
        <f>'Data Worksheet'!E25</f>
        <v>6344037.6799999997</v>
      </c>
      <c r="D24" s="68">
        <f>'Data Worksheet'!F25</f>
        <v>540629.29072171159</v>
      </c>
      <c r="E24" s="68">
        <f>'Data Worksheet'!G25</f>
        <v>54102002.395751245</v>
      </c>
      <c r="F24" s="17">
        <f>'Data Worksheet'!H25</f>
        <v>2.6051985693122735E-3</v>
      </c>
      <c r="G24" s="67">
        <f>'Data Worksheet'!AC25</f>
        <v>6592890.7413189989</v>
      </c>
      <c r="H24" s="44">
        <f>'Data Worksheet'!AD25</f>
        <v>2.883189319866644E-3</v>
      </c>
      <c r="I24" s="41">
        <f>'Data Worksheet'!AE25</f>
        <v>0.13962860635765906</v>
      </c>
      <c r="J24" s="69">
        <f>'Data Worksheet'!AF25</f>
        <v>14375195.161318999</v>
      </c>
      <c r="K24" s="44">
        <f>'Data Worksheet'!AG25</f>
        <v>3.4310300151499562E-3</v>
      </c>
      <c r="L24" s="7">
        <f>'Data Worksheet'!AH25</f>
        <v>0.26570541800219794</v>
      </c>
    </row>
    <row r="25" spans="1:12" x14ac:dyDescent="0.2">
      <c r="A25" s="6" t="s">
        <v>61</v>
      </c>
      <c r="B25" s="67">
        <f>'Data Worksheet'!D26</f>
        <v>9206568.8735953141</v>
      </c>
      <c r="C25" s="68">
        <f>'Data Worksheet'!E26</f>
        <v>529245.32000000007</v>
      </c>
      <c r="D25" s="68">
        <f>'Data Worksheet'!F26</f>
        <v>45101.485268824152</v>
      </c>
      <c r="E25" s="68">
        <f>'Data Worksheet'!G26</f>
        <v>9780915.6788641382</v>
      </c>
      <c r="F25" s="17">
        <f>'Data Worksheet'!H26</f>
        <v>4.7098492486004426E-4</v>
      </c>
      <c r="G25" s="67">
        <f>'Data Worksheet'!AC26</f>
        <v>1747470.1401160001</v>
      </c>
      <c r="H25" s="44">
        <f>'Data Worksheet'!AD26</f>
        <v>7.6420002127326931E-4</v>
      </c>
      <c r="I25" s="41">
        <f>'Data Worksheet'!AE26</f>
        <v>0.1898068829015977</v>
      </c>
      <c r="J25" s="69">
        <f>'Data Worksheet'!AF26</f>
        <v>2163334.330116</v>
      </c>
      <c r="K25" s="44">
        <f>'Data Worksheet'!AG26</f>
        <v>5.1633838261930557E-4</v>
      </c>
      <c r="L25" s="7">
        <f>'Data Worksheet'!AH26</f>
        <v>0.22117912076379631</v>
      </c>
    </row>
    <row r="26" spans="1:12" x14ac:dyDescent="0.2">
      <c r="A26" s="6" t="s">
        <v>39</v>
      </c>
      <c r="B26" s="67">
        <f>'Data Worksheet'!D27</f>
        <v>21015560.806401525</v>
      </c>
      <c r="C26" s="68">
        <f>'Data Worksheet'!E27</f>
        <v>2547386.2800000007</v>
      </c>
      <c r="D26" s="68">
        <f>'Data Worksheet'!F27</f>
        <v>217084.40384777472</v>
      </c>
      <c r="E26" s="68">
        <f>'Data Worksheet'!G27</f>
        <v>23780031.490249302</v>
      </c>
      <c r="F26" s="17">
        <f>'Data Worksheet'!H27</f>
        <v>1.1450907780349271E-3</v>
      </c>
      <c r="G26" s="67">
        <f>'Data Worksheet'!AC27</f>
        <v>6264321.9906970002</v>
      </c>
      <c r="H26" s="44">
        <f>'Data Worksheet'!AD27</f>
        <v>2.7395003145721701E-3</v>
      </c>
      <c r="I26" s="41">
        <f>'Data Worksheet'!AE27</f>
        <v>0.29808017251620678</v>
      </c>
      <c r="J26" s="69">
        <f>'Data Worksheet'!AF27</f>
        <v>9539550.1506970003</v>
      </c>
      <c r="K26" s="44">
        <f>'Data Worksheet'!AG27</f>
        <v>2.2768722463080981E-3</v>
      </c>
      <c r="L26" s="7">
        <f>'Data Worksheet'!AH27</f>
        <v>0.40115801169601356</v>
      </c>
    </row>
    <row r="27" spans="1:12" x14ac:dyDescent="0.2">
      <c r="A27" s="6" t="s">
        <v>60</v>
      </c>
      <c r="B27" s="67">
        <f>'Data Worksheet'!D28</f>
        <v>3980515.7644149316</v>
      </c>
      <c r="C27" s="68">
        <f>'Data Worksheet'!E28</f>
        <v>514057.68000000005</v>
      </c>
      <c r="D27" s="68">
        <f>'Data Worksheet'!F28</f>
        <v>43807.217571325746</v>
      </c>
      <c r="E27" s="68">
        <f>'Data Worksheet'!G28</f>
        <v>4538380.6619862569</v>
      </c>
      <c r="F27" s="17">
        <f>'Data Worksheet'!H28</f>
        <v>2.1853872840258502E-4</v>
      </c>
      <c r="G27" s="67">
        <f>'Data Worksheet'!AC28</f>
        <v>2604818.3874989999</v>
      </c>
      <c r="H27" s="44">
        <f>'Data Worksheet'!AD28</f>
        <v>1.1391337805678322E-3</v>
      </c>
      <c r="I27" s="41">
        <f>'Data Worksheet'!AE28</f>
        <v>0.65439217972343944</v>
      </c>
      <c r="J27" s="69">
        <f>'Data Worksheet'!AF28</f>
        <v>3336549.237499</v>
      </c>
      <c r="K27" s="44">
        <f>'Data Worksheet'!AG28</f>
        <v>7.9635792435630301E-4</v>
      </c>
      <c r="L27" s="7">
        <f>'Data Worksheet'!AH28</f>
        <v>0.73518496706240011</v>
      </c>
    </row>
    <row r="28" spans="1:12" x14ac:dyDescent="0.2">
      <c r="A28" s="6" t="s">
        <v>62</v>
      </c>
      <c r="B28" s="67">
        <f>'Data Worksheet'!D29</f>
        <v>2270478.0783701194</v>
      </c>
      <c r="C28" s="68">
        <f>'Data Worksheet'!E29</f>
        <v>256329.08000000002</v>
      </c>
      <c r="D28" s="68">
        <f>'Data Worksheet'!F29</f>
        <v>21843.976297402587</v>
      </c>
      <c r="E28" s="68">
        <f>'Data Worksheet'!G29</f>
        <v>2548651.1346675223</v>
      </c>
      <c r="F28" s="17">
        <f>'Data Worksheet'!H29</f>
        <v>1.2272636863129054E-4</v>
      </c>
      <c r="G28" s="67">
        <f>'Data Worksheet'!AC29</f>
        <v>1846435.4484579999</v>
      </c>
      <c r="H28" s="44">
        <f>'Data Worksheet'!AD29</f>
        <v>8.0747932488142791E-4</v>
      </c>
      <c r="I28" s="41">
        <f>'Data Worksheet'!AE29</f>
        <v>0.81323641309211758</v>
      </c>
      <c r="J28" s="69">
        <f>'Data Worksheet'!AF29</f>
        <v>2255553.598458</v>
      </c>
      <c r="K28" s="44">
        <f>'Data Worksheet'!AG29</f>
        <v>5.3834901093466672E-4</v>
      </c>
      <c r="L28" s="7">
        <f>'Data Worksheet'!AH29</f>
        <v>0.88499895798890593</v>
      </c>
    </row>
    <row r="29" spans="1:12" x14ac:dyDescent="0.2">
      <c r="A29" s="6" t="s">
        <v>54</v>
      </c>
      <c r="B29" s="67">
        <f>'Data Worksheet'!D30</f>
        <v>6437212.5982639482</v>
      </c>
      <c r="C29" s="68">
        <f>'Data Worksheet'!E30</f>
        <v>870491.07</v>
      </c>
      <c r="D29" s="68">
        <f>'Data Worksheet'!F30</f>
        <v>74181.931680091133</v>
      </c>
      <c r="E29" s="68">
        <f>'Data Worksheet'!G30</f>
        <v>7381885.5999440392</v>
      </c>
      <c r="F29" s="17">
        <f>'Data Worksheet'!H30</f>
        <v>3.5546332764406816E-4</v>
      </c>
      <c r="G29" s="67">
        <f>'Data Worksheet'!AC30</f>
        <v>2067257.9249419998</v>
      </c>
      <c r="H29" s="44">
        <f>'Data Worksheet'!AD30</f>
        <v>9.0404895279820976E-4</v>
      </c>
      <c r="I29" s="41">
        <f>'Data Worksheet'!AE30</f>
        <v>0.321141782003521</v>
      </c>
      <c r="J29" s="69">
        <f>'Data Worksheet'!AF30</f>
        <v>3136333.4549419996</v>
      </c>
      <c r="K29" s="44">
        <f>'Data Worksheet'!AG30</f>
        <v>7.4857100030060379E-4</v>
      </c>
      <c r="L29" s="7">
        <f>'Data Worksheet'!AH30</f>
        <v>0.4248688783480708</v>
      </c>
    </row>
    <row r="30" spans="1:12" x14ac:dyDescent="0.2">
      <c r="A30" s="6" t="s">
        <v>56</v>
      </c>
      <c r="B30" s="67">
        <f>'Data Worksheet'!D31</f>
        <v>4854060.1948083863</v>
      </c>
      <c r="C30" s="68">
        <f>'Data Worksheet'!E31</f>
        <v>501385.66</v>
      </c>
      <c r="D30" s="68">
        <f>'Data Worksheet'!F31</f>
        <v>42727.327203365101</v>
      </c>
      <c r="E30" s="68">
        <f>'Data Worksheet'!G31</f>
        <v>5398173.1820117515</v>
      </c>
      <c r="F30" s="17">
        <f>'Data Worksheet'!H31</f>
        <v>2.5994071250459526E-4</v>
      </c>
      <c r="G30" s="67">
        <f>'Data Worksheet'!AC31</f>
        <v>2172427.311733</v>
      </c>
      <c r="H30" s="44">
        <f>'Data Worksheet'!AD31</f>
        <v>9.500414111400982E-4</v>
      </c>
      <c r="I30" s="41">
        <f>'Data Worksheet'!AE31</f>
        <v>0.44754849024255999</v>
      </c>
      <c r="J30" s="69">
        <f>'Data Worksheet'!AF31</f>
        <v>2842175.7817330002</v>
      </c>
      <c r="K30" s="44">
        <f>'Data Worksheet'!AG31</f>
        <v>6.783622974175646E-4</v>
      </c>
      <c r="L30" s="7">
        <f>'Data Worksheet'!AH31</f>
        <v>0.52650696557938126</v>
      </c>
    </row>
    <row r="31" spans="1:12" x14ac:dyDescent="0.2">
      <c r="A31" s="6" t="s">
        <v>48</v>
      </c>
      <c r="B31" s="67">
        <f>'Data Worksheet'!D32</f>
        <v>10893477.230329962</v>
      </c>
      <c r="C31" s="68">
        <f>'Data Worksheet'!E32</f>
        <v>1434716.5700000003</v>
      </c>
      <c r="D31" s="68">
        <f>'Data Worksheet'!F32</f>
        <v>122264.37495336363</v>
      </c>
      <c r="E31" s="68">
        <f>'Data Worksheet'!G32</f>
        <v>12450458.175283326</v>
      </c>
      <c r="F31" s="17">
        <f>'Data Worksheet'!H32</f>
        <v>5.9953263075670723E-4</v>
      </c>
      <c r="G31" s="67">
        <f>'Data Worksheet'!AC32</f>
        <v>3493380.249479</v>
      </c>
      <c r="H31" s="44">
        <f>'Data Worksheet'!AD32</f>
        <v>1.5277178131297025E-3</v>
      </c>
      <c r="I31" s="41">
        <f>'Data Worksheet'!AE32</f>
        <v>0.32068550524460826</v>
      </c>
      <c r="J31" s="69">
        <f>'Data Worksheet'!AF32</f>
        <v>5281739.9094789997</v>
      </c>
      <c r="K31" s="44">
        <f>'Data Worksheet'!AG32</f>
        <v>1.2606304094152619E-3</v>
      </c>
      <c r="L31" s="7">
        <f>'Data Worksheet'!AH32</f>
        <v>0.42422052547144973</v>
      </c>
    </row>
    <row r="32" spans="1:12" x14ac:dyDescent="0.2">
      <c r="A32" s="6" t="s">
        <v>46</v>
      </c>
      <c r="B32" s="67">
        <f>'Data Worksheet'!D33</f>
        <v>21304975.467044517</v>
      </c>
      <c r="C32" s="68">
        <f>'Data Worksheet'!E33</f>
        <v>2432695.88</v>
      </c>
      <c r="D32" s="68">
        <f>'Data Worksheet'!F33</f>
        <v>207310.66151959397</v>
      </c>
      <c r="E32" s="68">
        <f>'Data Worksheet'!G33</f>
        <v>23944982.008564111</v>
      </c>
      <c r="F32" s="17">
        <f>'Data Worksheet'!H33</f>
        <v>1.1530337161017594E-3</v>
      </c>
      <c r="G32" s="67">
        <f>'Data Worksheet'!AC33</f>
        <v>3564018.5981840002</v>
      </c>
      <c r="H32" s="44">
        <f>'Data Worksheet'!AD33</f>
        <v>1.5586092294371003E-3</v>
      </c>
      <c r="I32" s="41">
        <f>'Data Worksheet'!AE33</f>
        <v>0.16728574053966797</v>
      </c>
      <c r="J32" s="69">
        <f>'Data Worksheet'!AF33</f>
        <v>6542563.8881839998</v>
      </c>
      <c r="K32" s="44">
        <f>'Data Worksheet'!AG33</f>
        <v>1.5615602309732961E-3</v>
      </c>
      <c r="L32" s="7">
        <f>'Data Worksheet'!AH33</f>
        <v>0.27323319290212872</v>
      </c>
    </row>
    <row r="33" spans="1:12" x14ac:dyDescent="0.2">
      <c r="A33" s="6" t="s">
        <v>29</v>
      </c>
      <c r="B33" s="67">
        <f>'Data Worksheet'!D34</f>
        <v>94967232.522300407</v>
      </c>
      <c r="C33" s="68">
        <f>'Data Worksheet'!E34</f>
        <v>6742839.79</v>
      </c>
      <c r="D33" s="68">
        <f>'Data Worksheet'!F34</f>
        <v>574614.60303272272</v>
      </c>
      <c r="E33" s="68">
        <f>'Data Worksheet'!G34</f>
        <v>102284686.91533314</v>
      </c>
      <c r="F33" s="17">
        <f>'Data Worksheet'!H34</f>
        <v>4.9253615063110188E-3</v>
      </c>
      <c r="G33" s="67">
        <f>'Data Worksheet'!AC34</f>
        <v>12471630.771507001</v>
      </c>
      <c r="H33" s="44">
        <f>'Data Worksheet'!AD34</f>
        <v>5.4540677303163169E-3</v>
      </c>
      <c r="I33" s="41">
        <f>'Data Worksheet'!AE34</f>
        <v>0.13132562085115396</v>
      </c>
      <c r="J33" s="69">
        <f>'Data Worksheet'!AF34</f>
        <v>20484050.811507002</v>
      </c>
      <c r="K33" s="44">
        <f>'Data Worksheet'!AG34</f>
        <v>4.8890740179480564E-3</v>
      </c>
      <c r="L33" s="7">
        <f>'Data Worksheet'!AH34</f>
        <v>0.20026507808019023</v>
      </c>
    </row>
    <row r="34" spans="1:12" x14ac:dyDescent="0.2">
      <c r="A34" s="6" t="s">
        <v>35</v>
      </c>
      <c r="B34" s="67">
        <f>'Data Worksheet'!D35</f>
        <v>63946024.543953218</v>
      </c>
      <c r="C34" s="68">
        <f>'Data Worksheet'!E35</f>
        <v>8870608.5700000003</v>
      </c>
      <c r="D34" s="68">
        <f>'Data Worksheet'!F35</f>
        <v>755939.83853340498</v>
      </c>
      <c r="E34" s="68">
        <f>'Data Worksheet'!G35</f>
        <v>73572572.952486619</v>
      </c>
      <c r="F34" s="17">
        <f>'Data Worksheet'!H35</f>
        <v>3.5427738957679203E-3</v>
      </c>
      <c r="G34" s="67">
        <f>'Data Worksheet'!AC35</f>
        <v>9016405.248598</v>
      </c>
      <c r="H34" s="44">
        <f>'Data Worksheet'!AD35</f>
        <v>3.9430356631613836E-3</v>
      </c>
      <c r="I34" s="41">
        <f>'Data Worksheet'!AE35</f>
        <v>0.1410002468941691</v>
      </c>
      <c r="J34" s="69">
        <f>'Data Worksheet'!AF35</f>
        <v>19473818.838597998</v>
      </c>
      <c r="K34" s="44">
        <f>'Data Worksheet'!AG35</f>
        <v>4.6479547717452859E-3</v>
      </c>
      <c r="L34" s="7">
        <f>'Data Worksheet'!AH35</f>
        <v>0.26468856609343061</v>
      </c>
    </row>
    <row r="35" spans="1:12" x14ac:dyDescent="0.2">
      <c r="A35" s="6" t="s">
        <v>10</v>
      </c>
      <c r="B35" s="67">
        <f>'Data Worksheet'!D36</f>
        <v>1379220187.8416033</v>
      </c>
      <c r="C35" s="68">
        <f>'Data Worksheet'!E36</f>
        <v>178746849.89999998</v>
      </c>
      <c r="D35" s="68">
        <f>'Data Worksheet'!F36</f>
        <v>15232536.052682657</v>
      </c>
      <c r="E35" s="68">
        <f>'Data Worksheet'!G36</f>
        <v>1573199573.794286</v>
      </c>
      <c r="F35" s="17">
        <f>'Data Worksheet'!H36</f>
        <v>7.57550016154932E-2</v>
      </c>
      <c r="G35" s="67">
        <f>'Data Worksheet'!AC36</f>
        <v>155251823.49975201</v>
      </c>
      <c r="H35" s="44">
        <f>'Data Worksheet'!AD36</f>
        <v>6.7894405802750135E-2</v>
      </c>
      <c r="I35" s="41">
        <f>'Data Worksheet'!AE36</f>
        <v>0.11256492971054302</v>
      </c>
      <c r="J35" s="69">
        <f>'Data Worksheet'!AF36</f>
        <v>354642237.47975206</v>
      </c>
      <c r="K35" s="44">
        <f>'Data Worksheet'!AG36</f>
        <v>8.464498379174154E-2</v>
      </c>
      <c r="L35" s="7">
        <f>'Data Worksheet'!AH36</f>
        <v>0.22542736686891934</v>
      </c>
    </row>
    <row r="36" spans="1:12" x14ac:dyDescent="0.2">
      <c r="A36" s="6" t="s">
        <v>53</v>
      </c>
      <c r="B36" s="67">
        <f>'Data Worksheet'!D37</f>
        <v>6240394.2061958406</v>
      </c>
      <c r="C36" s="68">
        <f>'Data Worksheet'!E37</f>
        <v>681973.15</v>
      </c>
      <c r="D36" s="68">
        <f>'Data Worksheet'!F37</f>
        <v>58116.719819947772</v>
      </c>
      <c r="E36" s="68">
        <f>'Data Worksheet'!G37</f>
        <v>6980484.0760157891</v>
      </c>
      <c r="F36" s="17">
        <f>'Data Worksheet'!H37</f>
        <v>3.361344557067927E-4</v>
      </c>
      <c r="G36" s="67">
        <f>'Data Worksheet'!AC37</f>
        <v>3222714.1451640003</v>
      </c>
      <c r="H36" s="44">
        <f>'Data Worksheet'!AD37</f>
        <v>1.4093506731557141E-3</v>
      </c>
      <c r="I36" s="41">
        <f>'Data Worksheet'!AE37</f>
        <v>0.51642797532955453</v>
      </c>
      <c r="J36" s="69">
        <f>'Data Worksheet'!AF37</f>
        <v>4243437.0351640005</v>
      </c>
      <c r="K36" s="44">
        <f>'Data Worksheet'!AG37</f>
        <v>1.0128112816320698E-3</v>
      </c>
      <c r="L36" s="7">
        <f>'Data Worksheet'!AH37</f>
        <v>0.60790010964196661</v>
      </c>
    </row>
    <row r="37" spans="1:12" x14ac:dyDescent="0.2">
      <c r="A37" s="6" t="s">
        <v>33</v>
      </c>
      <c r="B37" s="67">
        <f>'Data Worksheet'!D38</f>
        <v>126975883.65633711</v>
      </c>
      <c r="C37" s="68">
        <f>'Data Worksheet'!E38</f>
        <v>17318505.699999999</v>
      </c>
      <c r="D37" s="68">
        <f>'Data Worksheet'!F38</f>
        <v>1475856.8478349454</v>
      </c>
      <c r="E37" s="68">
        <f>'Data Worksheet'!G38</f>
        <v>145770246.20417204</v>
      </c>
      <c r="F37" s="17">
        <f>'Data Worksheet'!H38</f>
        <v>7.0193416147796839E-3</v>
      </c>
      <c r="G37" s="67">
        <f>'Data Worksheet'!AC38</f>
        <v>15140474.890001999</v>
      </c>
      <c r="H37" s="44">
        <f>'Data Worksheet'!AD38</f>
        <v>6.6212011109150438E-3</v>
      </c>
      <c r="I37" s="41">
        <f>'Data Worksheet'!AE38</f>
        <v>0.11923898030101536</v>
      </c>
      <c r="J37" s="69">
        <f>'Data Worksheet'!AF38</f>
        <v>34596527.600001998</v>
      </c>
      <c r="K37" s="44">
        <f>'Data Worksheet'!AG38</f>
        <v>8.2573991715239586E-3</v>
      </c>
      <c r="L37" s="7">
        <f>'Data Worksheet'!AH38</f>
        <v>0.23733600306570535</v>
      </c>
    </row>
    <row r="38" spans="1:12" x14ac:dyDescent="0.2">
      <c r="A38" s="6" t="s">
        <v>40</v>
      </c>
      <c r="B38" s="67">
        <f>'Data Worksheet'!D39</f>
        <v>30314853.102933325</v>
      </c>
      <c r="C38" s="68">
        <f>'Data Worksheet'!E39</f>
        <v>5343102.620000001</v>
      </c>
      <c r="D38" s="68">
        <f>'Data Worksheet'!F39</f>
        <v>455331.11961338791</v>
      </c>
      <c r="E38" s="68">
        <f>'Data Worksheet'!G39</f>
        <v>36113286.842546709</v>
      </c>
      <c r="F38" s="17">
        <f>'Data Worksheet'!H39</f>
        <v>1.7389796874275199E-3</v>
      </c>
      <c r="G38" s="67">
        <f>'Data Worksheet'!AC39</f>
        <v>6292752.760985001</v>
      </c>
      <c r="H38" s="44">
        <f>'Data Worksheet'!AD39</f>
        <v>2.7519336001317523E-3</v>
      </c>
      <c r="I38" s="41">
        <f>'Data Worksheet'!AE39</f>
        <v>0.20757985333519896</v>
      </c>
      <c r="J38" s="69">
        <f>'Data Worksheet'!AF39</f>
        <v>12676156.310985001</v>
      </c>
      <c r="K38" s="44">
        <f>'Data Worksheet'!AG39</f>
        <v>3.0255083351321565E-3</v>
      </c>
      <c r="L38" s="7">
        <f>'Data Worksheet'!AH39</f>
        <v>0.35101087215497218</v>
      </c>
    </row>
    <row r="39" spans="1:12" x14ac:dyDescent="0.2">
      <c r="A39" s="6" t="s">
        <v>55</v>
      </c>
      <c r="B39" s="67">
        <f>'Data Worksheet'!D40</f>
        <v>8283917.9859460937</v>
      </c>
      <c r="C39" s="68">
        <f>'Data Worksheet'!E40</f>
        <v>639719.74000000011</v>
      </c>
      <c r="D39" s="68">
        <f>'Data Worksheet'!F40</f>
        <v>54515.948161404653</v>
      </c>
      <c r="E39" s="68">
        <f>'Data Worksheet'!G40</f>
        <v>8978153.6741074976</v>
      </c>
      <c r="F39" s="17">
        <f>'Data Worksheet'!H40</f>
        <v>4.3232915735273128E-4</v>
      </c>
      <c r="G39" s="67">
        <f>'Data Worksheet'!AC40</f>
        <v>2551404.0867380002</v>
      </c>
      <c r="H39" s="44">
        <f>'Data Worksheet'!AD40</f>
        <v>1.1157747492225852E-3</v>
      </c>
      <c r="I39" s="41">
        <f>'Data Worksheet'!AE40</f>
        <v>0.30799485111592495</v>
      </c>
      <c r="J39" s="69">
        <f>'Data Worksheet'!AF40</f>
        <v>3391242.906738</v>
      </c>
      <c r="K39" s="44">
        <f>'Data Worksheet'!AG40</f>
        <v>8.0941205118323053E-4</v>
      </c>
      <c r="L39" s="7">
        <f>'Data Worksheet'!AH40</f>
        <v>0.37772163741395498</v>
      </c>
    </row>
    <row r="40" spans="1:12" x14ac:dyDescent="0.2">
      <c r="A40" s="6" t="s">
        <v>64</v>
      </c>
      <c r="B40" s="67">
        <f>'Data Worksheet'!D41</f>
        <v>1635640.8195594552</v>
      </c>
      <c r="C40" s="68">
        <f>'Data Worksheet'!E41</f>
        <v>236023.26</v>
      </c>
      <c r="D40" s="68">
        <f>'Data Worksheet'!F41</f>
        <v>20113.545045594077</v>
      </c>
      <c r="E40" s="68">
        <f>'Data Worksheet'!G41</f>
        <v>1891777.6246050491</v>
      </c>
      <c r="F40" s="17">
        <f>'Data Worksheet'!H41</f>
        <v>9.109563681260507E-5</v>
      </c>
      <c r="G40" s="67">
        <f>'Data Worksheet'!AC41</f>
        <v>1798786.9209130001</v>
      </c>
      <c r="H40" s="44">
        <f>'Data Worksheet'!AD41</f>
        <v>7.8664176953349414E-4</v>
      </c>
      <c r="I40" s="41">
        <f>'Data Worksheet'!AE41</f>
        <v>1.0997444545297463</v>
      </c>
      <c r="J40" s="69">
        <f>'Data Worksheet'!AF41</f>
        <v>2163438.4709130004</v>
      </c>
      <c r="K40" s="44">
        <f>'Data Worksheet'!AG41</f>
        <v>5.1636323864361002E-4</v>
      </c>
      <c r="L40" s="7">
        <f>'Data Worksheet'!AH41</f>
        <v>1.1436008348838922</v>
      </c>
    </row>
    <row r="41" spans="1:12" x14ac:dyDescent="0.2">
      <c r="A41" s="6" t="s">
        <v>23</v>
      </c>
      <c r="B41" s="67">
        <f>'Data Worksheet'!D42</f>
        <v>218499824.19007292</v>
      </c>
      <c r="C41" s="68">
        <f>'Data Worksheet'!E42</f>
        <v>28002011.18</v>
      </c>
      <c r="D41" s="68">
        <f>'Data Worksheet'!F42</f>
        <v>2386289.0176000404</v>
      </c>
      <c r="E41" s="68">
        <f>'Data Worksheet'!G42</f>
        <v>248888124.38767296</v>
      </c>
      <c r="F41" s="17">
        <f>'Data Worksheet'!H42</f>
        <v>1.1984824162894593E-2</v>
      </c>
      <c r="G41" s="67">
        <f>'Data Worksheet'!AC42</f>
        <v>26685489.414522</v>
      </c>
      <c r="H41" s="44">
        <f>'Data Worksheet'!AD42</f>
        <v>1.1670042943859166E-2</v>
      </c>
      <c r="I41" s="41">
        <f>'Data Worksheet'!AE42</f>
        <v>0.12213048460537113</v>
      </c>
      <c r="J41" s="69">
        <f>'Data Worksheet'!AF42</f>
        <v>59191960.154522002</v>
      </c>
      <c r="K41" s="44">
        <f>'Data Worksheet'!AG42</f>
        <v>1.4127765895812069E-2</v>
      </c>
      <c r="L41" s="7">
        <f>'Data Worksheet'!AH42</f>
        <v>0.23782557042506158</v>
      </c>
    </row>
    <row r="42" spans="1:12" x14ac:dyDescent="0.2">
      <c r="A42" s="6" t="s">
        <v>2</v>
      </c>
      <c r="B42" s="67">
        <f>'Data Worksheet'!D43</f>
        <v>683817532.92224741</v>
      </c>
      <c r="C42" s="68">
        <f>'Data Worksheet'!E43</f>
        <v>0</v>
      </c>
      <c r="D42" s="68">
        <f>'Data Worksheet'!F43</f>
        <v>0</v>
      </c>
      <c r="E42" s="68">
        <f>'Data Worksheet'!G43</f>
        <v>683817532.92224741</v>
      </c>
      <c r="F42" s="17">
        <f>'Data Worksheet'!H43</f>
        <v>3.2928179726294034E-2</v>
      </c>
      <c r="G42" s="67">
        <f>'Data Worksheet'!AC43</f>
        <v>77319464.592215985</v>
      </c>
      <c r="H42" s="44">
        <f>'Data Worksheet'!AD43</f>
        <v>3.3813188065283287E-2</v>
      </c>
      <c r="I42" s="41">
        <f>'Data Worksheet'!AE43</f>
        <v>0.11307031608534011</v>
      </c>
      <c r="J42" s="69">
        <f>'Data Worksheet'!AF43</f>
        <v>77319464.592215985</v>
      </c>
      <c r="K42" s="44">
        <f>'Data Worksheet'!AG43</f>
        <v>1.8454386239224872E-2</v>
      </c>
      <c r="L42" s="7">
        <f>'Data Worksheet'!AH43</f>
        <v>0.11307031608534011</v>
      </c>
    </row>
    <row r="43" spans="1:12" x14ac:dyDescent="0.2">
      <c r="A43" s="6" t="s">
        <v>21</v>
      </c>
      <c r="B43" s="67">
        <f>'Data Worksheet'!D44</f>
        <v>251378301.59415621</v>
      </c>
      <c r="C43" s="68">
        <f>'Data Worksheet'!E44</f>
        <v>49732906.090000011</v>
      </c>
      <c r="D43" s="68">
        <f>'Data Worksheet'!F44</f>
        <v>4238162.9966873396</v>
      </c>
      <c r="E43" s="68">
        <f>'Data Worksheet'!G44</f>
        <v>305349370.68084359</v>
      </c>
      <c r="F43" s="17">
        <f>'Data Worksheet'!H44</f>
        <v>1.4703628487152056E-2</v>
      </c>
      <c r="G43" s="67">
        <f>'Data Worksheet'!AC44</f>
        <v>30224937.675202999</v>
      </c>
      <c r="H43" s="44">
        <f>'Data Worksheet'!AD44</f>
        <v>1.321790712420419E-2</v>
      </c>
      <c r="I43" s="41">
        <f>'Data Worksheet'!AE44</f>
        <v>0.12023686007712941</v>
      </c>
      <c r="J43" s="69">
        <f>'Data Worksheet'!AF44</f>
        <v>86453580.115203008</v>
      </c>
      <c r="K43" s="44">
        <f>'Data Worksheet'!AG44</f>
        <v>2.0634490520907548E-2</v>
      </c>
      <c r="L43" s="7">
        <f>'Data Worksheet'!AH44</f>
        <v>0.28313004190064561</v>
      </c>
    </row>
    <row r="44" spans="1:12" x14ac:dyDescent="0.2">
      <c r="A44" s="6" t="s">
        <v>45</v>
      </c>
      <c r="B44" s="67">
        <f>'Data Worksheet'!D45</f>
        <v>20584772.089515451</v>
      </c>
      <c r="C44" s="68">
        <f>'Data Worksheet'!E45</f>
        <v>2734902.45</v>
      </c>
      <c r="D44" s="68">
        <f>'Data Worksheet'!F45</f>
        <v>233064.2480888562</v>
      </c>
      <c r="E44" s="68">
        <f>'Data Worksheet'!G45</f>
        <v>23552738.787604306</v>
      </c>
      <c r="F44" s="17">
        <f>'Data Worksheet'!H45</f>
        <v>1.1341458481335458E-3</v>
      </c>
      <c r="G44" s="67">
        <f>'Data Worksheet'!AC45</f>
        <v>4738226.261585</v>
      </c>
      <c r="H44" s="44">
        <f>'Data Worksheet'!AD45</f>
        <v>2.072111292076473E-3</v>
      </c>
      <c r="I44" s="41">
        <f>'Data Worksheet'!AE45</f>
        <v>0.23018113783238559</v>
      </c>
      <c r="J44" s="69">
        <f>'Data Worksheet'!AF45</f>
        <v>8038385.8215849996</v>
      </c>
      <c r="K44" s="44">
        <f>'Data Worksheet'!AG45</f>
        <v>1.9185786848603292E-3</v>
      </c>
      <c r="L44" s="7">
        <f>'Data Worksheet'!AH45</f>
        <v>0.34129304001858007</v>
      </c>
    </row>
    <row r="45" spans="1:12" x14ac:dyDescent="0.2">
      <c r="A45" s="6" t="s">
        <v>63</v>
      </c>
      <c r="B45" s="67">
        <f>'Data Worksheet'!D46</f>
        <v>1854573.5630840601</v>
      </c>
      <c r="C45" s="68">
        <f>'Data Worksheet'!E46</f>
        <v>208657.85</v>
      </c>
      <c r="D45" s="68">
        <f>'Data Worksheet'!F46</f>
        <v>17781.506217191523</v>
      </c>
      <c r="E45" s="68">
        <f>'Data Worksheet'!G46</f>
        <v>2081012.9193012516</v>
      </c>
      <c r="F45" s="17">
        <f>'Data Worksheet'!H46</f>
        <v>1.0020797087003451E-4</v>
      </c>
      <c r="G45" s="67">
        <f>'Data Worksheet'!AC46</f>
        <v>1757469.5288209999</v>
      </c>
      <c r="H45" s="44">
        <f>'Data Worksheet'!AD46</f>
        <v>7.6857293322504273E-4</v>
      </c>
      <c r="I45" s="41">
        <f>'Data Worksheet'!AE46</f>
        <v>0.94764077511081246</v>
      </c>
      <c r="J45" s="69">
        <f>'Data Worksheet'!AF46</f>
        <v>2061511.9488209998</v>
      </c>
      <c r="K45" s="44">
        <f>'Data Worksheet'!AG46</f>
        <v>4.9203571107177485E-4</v>
      </c>
      <c r="L45" s="7">
        <f>'Data Worksheet'!AH46</f>
        <v>0.99062909686942269</v>
      </c>
    </row>
    <row r="46" spans="1:12" x14ac:dyDescent="0.2">
      <c r="A46" s="6" t="s">
        <v>3</v>
      </c>
      <c r="B46" s="67">
        <f>'Data Worksheet'!D47</f>
        <v>6104469.4159644274</v>
      </c>
      <c r="C46" s="68">
        <f>'Data Worksheet'!E47</f>
        <v>1170354.21</v>
      </c>
      <c r="D46" s="68">
        <f>'Data Worksheet'!F47</f>
        <v>99735.814691042178</v>
      </c>
      <c r="E46" s="68">
        <f>'Data Worksheet'!G47</f>
        <v>7374559.4406554699</v>
      </c>
      <c r="F46" s="17">
        <f>'Data Worksheet'!H47</f>
        <v>3.5511054773108966E-4</v>
      </c>
      <c r="G46" s="67">
        <f>'Data Worksheet'!AC47</f>
        <v>2928214.0068069999</v>
      </c>
      <c r="H46" s="44">
        <f>'Data Worksheet'!AD47</f>
        <v>1.2805604827937427E-3</v>
      </c>
      <c r="I46" s="41">
        <f>'Data Worksheet'!AE47</f>
        <v>0.47968362314161578</v>
      </c>
      <c r="J46" s="69">
        <f>'Data Worksheet'!AF47</f>
        <v>4502277.2968070004</v>
      </c>
      <c r="K46" s="44">
        <f>'Data Worksheet'!AG47</f>
        <v>1.0745905268430209E-3</v>
      </c>
      <c r="L46" s="7">
        <f>'Data Worksheet'!AH47</f>
        <v>0.61051474776733594</v>
      </c>
    </row>
    <row r="47" spans="1:12" x14ac:dyDescent="0.2">
      <c r="A47" s="6" t="s">
        <v>19</v>
      </c>
      <c r="B47" s="67">
        <f>'Data Worksheet'!D48</f>
        <v>272479536.46836436</v>
      </c>
      <c r="C47" s="68">
        <f>'Data Worksheet'!E48</f>
        <v>19695355.160000004</v>
      </c>
      <c r="D47" s="68">
        <f>'Data Worksheet'!F48</f>
        <v>1678408.361953961</v>
      </c>
      <c r="E47" s="68">
        <f>'Data Worksheet'!G48</f>
        <v>293853299.99031836</v>
      </c>
      <c r="F47" s="17">
        <f>'Data Worksheet'!H48</f>
        <v>1.4150052915279671E-2</v>
      </c>
      <c r="G47" s="67">
        <f>'Data Worksheet'!AC48</f>
        <v>32118686.194505997</v>
      </c>
      <c r="H47" s="44">
        <f>'Data Worksheet'!AD48</f>
        <v>1.4046077303204504E-2</v>
      </c>
      <c r="I47" s="41">
        <f>'Data Worksheet'!AE48</f>
        <v>0.11787559025826172</v>
      </c>
      <c r="J47" s="69">
        <f>'Data Worksheet'!AF48</f>
        <v>54373414.744506001</v>
      </c>
      <c r="K47" s="44">
        <f>'Data Worksheet'!AG48</f>
        <v>1.2977689410199264E-2</v>
      </c>
      <c r="L47" s="7">
        <f>'Data Worksheet'!AH48</f>
        <v>0.18503591671863973</v>
      </c>
    </row>
    <row r="48" spans="1:12" x14ac:dyDescent="0.2">
      <c r="A48" s="6" t="s">
        <v>20</v>
      </c>
      <c r="B48" s="67">
        <f>'Data Worksheet'!D49</f>
        <v>261984511.40742347</v>
      </c>
      <c r="C48" s="68">
        <f>'Data Worksheet'!E49</f>
        <v>18343810.640000001</v>
      </c>
      <c r="D48" s="68">
        <f>'Data Worksheet'!F49</f>
        <v>1563231.783238177</v>
      </c>
      <c r="E48" s="68">
        <f>'Data Worksheet'!G49</f>
        <v>281891553.83066165</v>
      </c>
      <c r="F48" s="17">
        <f>'Data Worksheet'!H49</f>
        <v>1.3574053458666925E-2</v>
      </c>
      <c r="G48" s="67">
        <f>'Data Worksheet'!AC49</f>
        <v>31542312.407453999</v>
      </c>
      <c r="H48" s="44">
        <f>'Data Worksheet'!AD49</f>
        <v>1.3794018712780033E-2</v>
      </c>
      <c r="I48" s="41">
        <f>'Data Worksheet'!AE49</f>
        <v>0.12039762289000812</v>
      </c>
      <c r="J48" s="69">
        <f>'Data Worksheet'!AF49</f>
        <v>52411980.827454001</v>
      </c>
      <c r="K48" s="44">
        <f>'Data Worksheet'!AG49</f>
        <v>1.2509540034373949E-2</v>
      </c>
      <c r="L48" s="7">
        <f>'Data Worksheet'!AH49</f>
        <v>0.18592958928786851</v>
      </c>
    </row>
    <row r="49" spans="1:12" x14ac:dyDescent="0.2">
      <c r="A49" s="6" t="s">
        <v>30</v>
      </c>
      <c r="B49" s="67">
        <f>'Data Worksheet'!D50</f>
        <v>172118588.03538114</v>
      </c>
      <c r="C49" s="68">
        <f>'Data Worksheet'!E50</f>
        <v>11945183.019999998</v>
      </c>
      <c r="D49" s="68">
        <f>'Data Worksheet'!F50</f>
        <v>1017950.4204400678</v>
      </c>
      <c r="E49" s="68">
        <f>'Data Worksheet'!G50</f>
        <v>185081721.47582123</v>
      </c>
      <c r="F49" s="17">
        <f>'Data Worksheet'!H50</f>
        <v>8.9123251384966937E-3</v>
      </c>
      <c r="G49" s="67">
        <f>'Data Worksheet'!AC50</f>
        <v>19463017.995001003</v>
      </c>
      <c r="H49" s="44">
        <f>'Data Worksheet'!AD50</f>
        <v>8.5115267061641759E-3</v>
      </c>
      <c r="I49" s="41">
        <f>'Data Worksheet'!AE50</f>
        <v>0.11307911723630998</v>
      </c>
      <c r="J49" s="69">
        <f>'Data Worksheet'!AF50</f>
        <v>32681590.475001004</v>
      </c>
      <c r="K49" s="44">
        <f>'Data Worksheet'!AG50</f>
        <v>7.8003475155796562E-3</v>
      </c>
      <c r="L49" s="7">
        <f>'Data Worksheet'!AH50</f>
        <v>0.17657924410039849</v>
      </c>
    </row>
    <row r="50" spans="1:12" x14ac:dyDescent="0.2">
      <c r="A50" s="6" t="s">
        <v>65</v>
      </c>
      <c r="B50" s="67">
        <f>'Data Worksheet'!D51</f>
        <v>2504004402.7747526</v>
      </c>
      <c r="C50" s="68">
        <f>'Data Worksheet'!E51</f>
        <v>336923650.64999998</v>
      </c>
      <c r="D50" s="68">
        <f>'Data Worksheet'!F51</f>
        <v>28712123.645249102</v>
      </c>
      <c r="E50" s="68">
        <f>'Data Worksheet'!G51</f>
        <v>2869640177.0700016</v>
      </c>
      <c r="F50" s="17">
        <f>'Data Worksheet'!H51</f>
        <v>0.13818310141383774</v>
      </c>
      <c r="G50" s="67">
        <f>'Data Worksheet'!AC51</f>
        <v>324001149.926844</v>
      </c>
      <c r="H50" s="44">
        <f>'Data Worksheet'!AD51</f>
        <v>0.14169151162160726</v>
      </c>
      <c r="I50" s="41">
        <f>'Data Worksheet'!AE51</f>
        <v>0.12939320297033419</v>
      </c>
      <c r="J50" s="69">
        <f>'Data Worksheet'!AF51</f>
        <v>698187344.54684401</v>
      </c>
      <c r="K50" s="44">
        <f>'Data Worksheet'!AG51</f>
        <v>0.16664133658400127</v>
      </c>
      <c r="L50" s="7">
        <f>'Data Worksheet'!AH51</f>
        <v>0.24330135538446376</v>
      </c>
    </row>
    <row r="51" spans="1:12" x14ac:dyDescent="0.2">
      <c r="A51" s="6" t="s">
        <v>34</v>
      </c>
      <c r="B51" s="67">
        <f>'Data Worksheet'!D52</f>
        <v>162503802.60471514</v>
      </c>
      <c r="C51" s="68">
        <f>'Data Worksheet'!E52</f>
        <v>36158550.770000003</v>
      </c>
      <c r="D51" s="68">
        <f>'Data Worksheet'!F52</f>
        <v>3081376.9782511918</v>
      </c>
      <c r="E51" s="68">
        <f>'Data Worksheet'!G52</f>
        <v>201743730.35296634</v>
      </c>
      <c r="F51" s="17">
        <f>'Data Worksheet'!H52</f>
        <v>9.7146585044797559E-3</v>
      </c>
      <c r="G51" s="67">
        <f>'Data Worksheet'!AC52</f>
        <v>17559594.436386</v>
      </c>
      <c r="H51" s="44">
        <f>'Data Worksheet'!AD52</f>
        <v>7.6791254590166461E-3</v>
      </c>
      <c r="I51" s="41">
        <f>'Data Worksheet'!AE52</f>
        <v>0.10805651409339082</v>
      </c>
      <c r="J51" s="69">
        <f>'Data Worksheet'!AF52</f>
        <v>55592193.876386002</v>
      </c>
      <c r="K51" s="44">
        <f>'Data Worksheet'!AG52</f>
        <v>1.3268584089290006E-2</v>
      </c>
      <c r="L51" s="7">
        <f>'Data Worksheet'!AH52</f>
        <v>0.2755584710321512</v>
      </c>
    </row>
    <row r="52" spans="1:12" x14ac:dyDescent="0.2">
      <c r="A52" s="6" t="s">
        <v>38</v>
      </c>
      <c r="B52" s="67">
        <f>'Data Worksheet'!D53</f>
        <v>52236948.925327741</v>
      </c>
      <c r="C52" s="68">
        <f>'Data Worksheet'!E53</f>
        <v>7448935.9999999991</v>
      </c>
      <c r="D52" s="68">
        <f>'Data Worksheet'!F53</f>
        <v>634787.05352068832</v>
      </c>
      <c r="E52" s="68">
        <f>'Data Worksheet'!G53</f>
        <v>60320671.978848428</v>
      </c>
      <c r="F52" s="17">
        <f>'Data Worksheet'!H53</f>
        <v>2.9046490218556497E-3</v>
      </c>
      <c r="G52" s="67">
        <f>'Data Worksheet'!AC53</f>
        <v>6663021.5076969992</v>
      </c>
      <c r="H52" s="44">
        <f>'Data Worksheet'!AD53</f>
        <v>2.9138587613224049E-3</v>
      </c>
      <c r="I52" s="41">
        <f>'Data Worksheet'!AE53</f>
        <v>0.12755380329011423</v>
      </c>
      <c r="J52" s="69">
        <f>'Data Worksheet'!AF53</f>
        <v>15192206.227697</v>
      </c>
      <c r="K52" s="44">
        <f>'Data Worksheet'!AG53</f>
        <v>3.6260318540811908E-3</v>
      </c>
      <c r="L52" s="7">
        <f>'Data Worksheet'!AH53</f>
        <v>0.25185737707007277</v>
      </c>
    </row>
    <row r="53" spans="1:12" x14ac:dyDescent="0.2">
      <c r="A53" s="6" t="s">
        <v>24</v>
      </c>
      <c r="B53" s="67">
        <f>'Data Worksheet'!D54</f>
        <v>214502269.99254709</v>
      </c>
      <c r="C53" s="68">
        <f>'Data Worksheet'!E54</f>
        <v>0</v>
      </c>
      <c r="D53" s="68">
        <f>'Data Worksheet'!F54</f>
        <v>0</v>
      </c>
      <c r="E53" s="68">
        <f>'Data Worksheet'!G54</f>
        <v>214502269.99254709</v>
      </c>
      <c r="F53" s="17">
        <f>'Data Worksheet'!H54</f>
        <v>1.0329026323482329E-2</v>
      </c>
      <c r="G53" s="67">
        <f>'Data Worksheet'!AC54</f>
        <v>24724530.814639002</v>
      </c>
      <c r="H53" s="44">
        <f>'Data Worksheet'!AD54</f>
        <v>1.0812480591665206E-2</v>
      </c>
      <c r="I53" s="41">
        <f>'Data Worksheet'!AE54</f>
        <v>0.11526465811060209</v>
      </c>
      <c r="J53" s="69">
        <f>'Data Worksheet'!AF54</f>
        <v>24724530.814639002</v>
      </c>
      <c r="K53" s="44">
        <f>'Data Worksheet'!AG54</f>
        <v>5.9011795237250029E-3</v>
      </c>
      <c r="L53" s="7">
        <f>'Data Worksheet'!AH54</f>
        <v>0.11526465811060209</v>
      </c>
    </row>
    <row r="54" spans="1:12" x14ac:dyDescent="0.2">
      <c r="A54" s="6" t="s">
        <v>4</v>
      </c>
      <c r="B54" s="67">
        <f>'Data Worksheet'!D55</f>
        <v>28740893.593857627</v>
      </c>
      <c r="C54" s="68">
        <f>'Data Worksheet'!E55</f>
        <v>3815067.2100000004</v>
      </c>
      <c r="D54" s="68">
        <f>'Data Worksheet'!F55</f>
        <v>325114.25433367846</v>
      </c>
      <c r="E54" s="68">
        <f>'Data Worksheet'!G55</f>
        <v>32881075.058191307</v>
      </c>
      <c r="F54" s="17">
        <f>'Data Worksheet'!H55</f>
        <v>1.5833375088863011E-3</v>
      </c>
      <c r="G54" s="67">
        <f>'Data Worksheet'!AC55</f>
        <v>4229441.3658910003</v>
      </c>
      <c r="H54" s="44">
        <f>'Data Worksheet'!AD55</f>
        <v>1.8496105355902633E-3</v>
      </c>
      <c r="I54" s="41">
        <f>'Data Worksheet'!AE55</f>
        <v>0.14715761540535041</v>
      </c>
      <c r="J54" s="69">
        <f>'Data Worksheet'!AF55</f>
        <v>8780002.7058910001</v>
      </c>
      <c r="K54" s="44">
        <f>'Data Worksheet'!AG55</f>
        <v>2.0955856584172995E-3</v>
      </c>
      <c r="L54" s="7">
        <f>'Data Worksheet'!AH55</f>
        <v>0.26702298177150791</v>
      </c>
    </row>
    <row r="55" spans="1:12" x14ac:dyDescent="0.2">
      <c r="A55" s="6" t="s">
        <v>12</v>
      </c>
      <c r="B55" s="67">
        <f>'Data Worksheet'!D56</f>
        <v>2069195261.7790952</v>
      </c>
      <c r="C55" s="68">
        <f>'Data Worksheet'!E56</f>
        <v>157338174.06</v>
      </c>
      <c r="D55" s="68">
        <f>'Data Worksheet'!F56</f>
        <v>13408121.095129911</v>
      </c>
      <c r="E55" s="68">
        <f>'Data Worksheet'!G56</f>
        <v>2239941556.9342251</v>
      </c>
      <c r="F55" s="17">
        <f>'Data Worksheet'!H56</f>
        <v>0.10786093455066691</v>
      </c>
      <c r="G55" s="67">
        <f>'Data Worksheet'!AC56</f>
        <v>217018177.26964998</v>
      </c>
      <c r="H55" s="44">
        <f>'Data Worksheet'!AD56</f>
        <v>9.4905939666095548E-2</v>
      </c>
      <c r="I55" s="41">
        <f>'Data Worksheet'!AE56</f>
        <v>0.10488047275106248</v>
      </c>
      <c r="J55" s="69">
        <f>'Data Worksheet'!AF56</f>
        <v>383606276.99964994</v>
      </c>
      <c r="K55" s="44">
        <f>'Data Worksheet'!AG56</f>
        <v>9.1558036994675643E-2</v>
      </c>
      <c r="L55" s="7">
        <f>'Data Worksheet'!AH56</f>
        <v>0.17125727044623709</v>
      </c>
    </row>
    <row r="56" spans="1:12" x14ac:dyDescent="0.2">
      <c r="A56" s="6" t="s">
        <v>25</v>
      </c>
      <c r="B56" s="67">
        <f>'Data Worksheet'!D57</f>
        <v>252170500.02696833</v>
      </c>
      <c r="C56" s="68">
        <f>'Data Worksheet'!E57</f>
        <v>36430216.399999999</v>
      </c>
      <c r="D56" s="68">
        <f>'Data Worksheet'!F57</f>
        <v>3104527.9121309486</v>
      </c>
      <c r="E56" s="68">
        <f>'Data Worksheet'!G57</f>
        <v>291705244.33909929</v>
      </c>
      <c r="F56" s="17">
        <f>'Data Worksheet'!H57</f>
        <v>1.4046616604948235E-2</v>
      </c>
      <c r="G56" s="67">
        <f>'Data Worksheet'!AC57</f>
        <v>29177209.091852002</v>
      </c>
      <c r="H56" s="44">
        <f>'Data Worksheet'!AD57</f>
        <v>1.2759716630813387E-2</v>
      </c>
      <c r="I56" s="41">
        <f>'Data Worksheet'!AE57</f>
        <v>0.11570429169443551</v>
      </c>
      <c r="J56" s="69">
        <f>'Data Worksheet'!AF57</f>
        <v>69312193.081851989</v>
      </c>
      <c r="K56" s="44">
        <f>'Data Worksheet'!AG57</f>
        <v>1.6543233828199576E-2</v>
      </c>
      <c r="L56" s="7">
        <f>'Data Worksheet'!AH57</f>
        <v>0.23761037700535298</v>
      </c>
    </row>
    <row r="57" spans="1:12" x14ac:dyDescent="0.2">
      <c r="A57" s="6" t="s">
        <v>5</v>
      </c>
      <c r="B57" s="67">
        <f>'Data Worksheet'!D58</f>
        <v>1446803351.5155532</v>
      </c>
      <c r="C57" s="68">
        <f>'Data Worksheet'!E58</f>
        <v>101035925.99000001</v>
      </c>
      <c r="D57" s="68">
        <f>'Data Worksheet'!F58</f>
        <v>8610128.7162255719</v>
      </c>
      <c r="E57" s="68">
        <f>'Data Worksheet'!G58</f>
        <v>1556449406.2217789</v>
      </c>
      <c r="F57" s="17">
        <f>'Data Worksheet'!H58</f>
        <v>7.494842310336286E-2</v>
      </c>
      <c r="G57" s="67">
        <f>'Data Worksheet'!AC58</f>
        <v>164280584.89142799</v>
      </c>
      <c r="H57" s="44">
        <f>'Data Worksheet'!AD58</f>
        <v>7.1842845028802962E-2</v>
      </c>
      <c r="I57" s="41">
        <f>'Data Worksheet'!AE58</f>
        <v>0.1135472797456137</v>
      </c>
      <c r="J57" s="69">
        <f>'Data Worksheet'!AF58</f>
        <v>275783795.21142799</v>
      </c>
      <c r="K57" s="44">
        <f>'Data Worksheet'!AG58</f>
        <v>6.5823278810745359E-2</v>
      </c>
      <c r="L57" s="7">
        <f>'Data Worksheet'!AH58</f>
        <v>0.17718776730487024</v>
      </c>
    </row>
    <row r="58" spans="1:12" x14ac:dyDescent="0.2">
      <c r="A58" s="6" t="s">
        <v>17</v>
      </c>
      <c r="B58" s="67">
        <f>'Data Worksheet'!D59</f>
        <v>285638428.20713681</v>
      </c>
      <c r="C58" s="68">
        <f>'Data Worksheet'!E59</f>
        <v>37268903.439999998</v>
      </c>
      <c r="D58" s="68">
        <f>'Data Worksheet'!F59</f>
        <v>3175999.5525031555</v>
      </c>
      <c r="E58" s="68">
        <f>'Data Worksheet'!G59</f>
        <v>326083331.19963998</v>
      </c>
      <c r="F58" s="17">
        <f>'Data Worksheet'!H59</f>
        <v>1.5702040410700148E-2</v>
      </c>
      <c r="G58" s="67">
        <f>'Data Worksheet'!AC59</f>
        <v>35424534.323824003</v>
      </c>
      <c r="H58" s="44">
        <f>'Data Worksheet'!AD59</f>
        <v>1.5491783958073763E-2</v>
      </c>
      <c r="I58" s="41">
        <f>'Data Worksheet'!AE59</f>
        <v>0.12401879728218902</v>
      </c>
      <c r="J58" s="69">
        <f>'Data Worksheet'!AF59</f>
        <v>79381943.923823997</v>
      </c>
      <c r="K58" s="44">
        <f>'Data Worksheet'!AG59</f>
        <v>1.894665284242306E-2</v>
      </c>
      <c r="L58" s="7">
        <f>'Data Worksheet'!AH59</f>
        <v>0.24344066785561483</v>
      </c>
    </row>
    <row r="59" spans="1:12" x14ac:dyDescent="0.2">
      <c r="A59" s="6" t="s">
        <v>11</v>
      </c>
      <c r="B59" s="67">
        <f>'Data Worksheet'!D60</f>
        <v>870844919.4255352</v>
      </c>
      <c r="C59" s="68">
        <f>'Data Worksheet'!E60</f>
        <v>115368439.27</v>
      </c>
      <c r="D59" s="68">
        <f>'Data Worksheet'!F60</f>
        <v>9831523.8087001648</v>
      </c>
      <c r="E59" s="68">
        <f>'Data Worksheet'!G60</f>
        <v>996044882.50423539</v>
      </c>
      <c r="F59" s="17">
        <f>'Data Worksheet'!H60</f>
        <v>4.7963006690388756E-2</v>
      </c>
      <c r="G59" s="67">
        <f>'Data Worksheet'!AC60</f>
        <v>105462736.12508999</v>
      </c>
      <c r="H59" s="44">
        <f>'Data Worksheet'!AD60</f>
        <v>4.6120745264912479E-2</v>
      </c>
      <c r="I59" s="41">
        <f>'Data Worksheet'!AE60</f>
        <v>0.12110392306664651</v>
      </c>
      <c r="J59" s="69">
        <f>'Data Worksheet'!AF60</f>
        <v>236485818.08508998</v>
      </c>
      <c r="K59" s="44">
        <f>'Data Worksheet'!AG60</f>
        <v>5.644375126054197E-2</v>
      </c>
      <c r="L59" s="7">
        <f>'Data Worksheet'!AH60</f>
        <v>0.23742486130797866</v>
      </c>
    </row>
    <row r="60" spans="1:12" x14ac:dyDescent="0.2">
      <c r="A60" s="6" t="s">
        <v>14</v>
      </c>
      <c r="B60" s="67">
        <f>'Data Worksheet'!D61</f>
        <v>460687341.54830337</v>
      </c>
      <c r="C60" s="68">
        <f>'Data Worksheet'!E61</f>
        <v>58769311.18</v>
      </c>
      <c r="D60" s="68">
        <f>'Data Worksheet'!F61</f>
        <v>5008231.7637569522</v>
      </c>
      <c r="E60" s="68">
        <f>'Data Worksheet'!G61</f>
        <v>524464884.4920603</v>
      </c>
      <c r="F60" s="17">
        <f>'Data Worksheet'!H61</f>
        <v>2.5254798459003872E-2</v>
      </c>
      <c r="G60" s="67">
        <f>'Data Worksheet'!AC61</f>
        <v>56286406.982479006</v>
      </c>
      <c r="H60" s="44">
        <f>'Data Worksheet'!AD61</f>
        <v>2.4615054887605119E-2</v>
      </c>
      <c r="I60" s="41">
        <f>'Data Worksheet'!AE61</f>
        <v>0.12217919162551451</v>
      </c>
      <c r="J60" s="69">
        <f>'Data Worksheet'!AF61</f>
        <v>123842982.85247901</v>
      </c>
      <c r="K60" s="44">
        <f>'Data Worksheet'!AG61</f>
        <v>2.9558485054582674E-2</v>
      </c>
      <c r="L60" s="7">
        <f>'Data Worksheet'!AH61</f>
        <v>0.23613207769366651</v>
      </c>
    </row>
    <row r="61" spans="1:12" x14ac:dyDescent="0.2">
      <c r="A61" s="6" t="s">
        <v>36</v>
      </c>
      <c r="B61" s="67">
        <f>'Data Worksheet'!D62</f>
        <v>39561072.470899798</v>
      </c>
      <c r="C61" s="68">
        <f>'Data Worksheet'!E62</f>
        <v>4854839.97</v>
      </c>
      <c r="D61" s="68">
        <f>'Data Worksheet'!F62</f>
        <v>413722.11546330468</v>
      </c>
      <c r="E61" s="68">
        <f>'Data Worksheet'!G62</f>
        <v>44829634.556363098</v>
      </c>
      <c r="F61" s="17">
        <f>'Data Worksheet'!H62</f>
        <v>2.1587019821321992E-3</v>
      </c>
      <c r="G61" s="67">
        <f>'Data Worksheet'!AC62</f>
        <v>6161512.689851</v>
      </c>
      <c r="H61" s="44">
        <f>'Data Worksheet'!AD62</f>
        <v>2.6945399641261315E-3</v>
      </c>
      <c r="I61" s="41">
        <f>'Data Worksheet'!AE62</f>
        <v>0.15574685682202535</v>
      </c>
      <c r="J61" s="69">
        <f>'Data Worksheet'!AF62</f>
        <v>12191872.409851</v>
      </c>
      <c r="K61" s="44">
        <f>'Data Worksheet'!AG62</f>
        <v>2.9099208539189827E-3</v>
      </c>
      <c r="L61" s="7">
        <f>'Data Worksheet'!AH62</f>
        <v>0.27196011144196336</v>
      </c>
    </row>
    <row r="62" spans="1:12" x14ac:dyDescent="0.2">
      <c r="A62" s="6" t="s">
        <v>67</v>
      </c>
      <c r="B62" s="67">
        <f>'Data Worksheet'!D63</f>
        <v>161722768.25307247</v>
      </c>
      <c r="C62" s="68">
        <f>'Data Worksheet'!E63</f>
        <v>0</v>
      </c>
      <c r="D62" s="68">
        <f>'Data Worksheet'!F63</f>
        <v>0</v>
      </c>
      <c r="E62" s="68">
        <f>'Data Worksheet'!G63</f>
        <v>161722768.25307247</v>
      </c>
      <c r="F62" s="17">
        <f>'Data Worksheet'!H63</f>
        <v>7.7875107356694066E-3</v>
      </c>
      <c r="G62" s="67">
        <f>'Data Worksheet'!AC63</f>
        <v>18641714.040971003</v>
      </c>
      <c r="H62" s="44">
        <f>'Data Worksheet'!AD63</f>
        <v>8.1523557625623119E-3</v>
      </c>
      <c r="I62" s="41">
        <f>'Data Worksheet'!AE63</f>
        <v>0.11526957052701106</v>
      </c>
      <c r="J62" s="69">
        <f>'Data Worksheet'!AF63</f>
        <v>18641714.040971003</v>
      </c>
      <c r="K62" s="44">
        <f>'Data Worksheet'!AG63</f>
        <v>4.4493504046831459E-3</v>
      </c>
      <c r="L62" s="7">
        <f>'Data Worksheet'!AH63</f>
        <v>0.11526957052701106</v>
      </c>
    </row>
    <row r="63" spans="1:12" x14ac:dyDescent="0.2">
      <c r="A63" s="6" t="s">
        <v>66</v>
      </c>
      <c r="B63" s="67">
        <f>'Data Worksheet'!D64</f>
        <v>168157110.58119589</v>
      </c>
      <c r="C63" s="68">
        <f>'Data Worksheet'!E64</f>
        <v>11425474.800000001</v>
      </c>
      <c r="D63" s="68">
        <f>'Data Worksheet'!F64</f>
        <v>973661.67240084719</v>
      </c>
      <c r="E63" s="68">
        <f>'Data Worksheet'!G64</f>
        <v>180556247.05359676</v>
      </c>
      <c r="F63" s="17">
        <f>'Data Worksheet'!H64</f>
        <v>8.6944078901849305E-3</v>
      </c>
      <c r="G63" s="67">
        <f>'Data Worksheet'!AC64</f>
        <v>21684240.147295997</v>
      </c>
      <c r="H63" s="44">
        <f>'Data Worksheet'!AD64</f>
        <v>9.4829069758858731E-3</v>
      </c>
      <c r="I63" s="41">
        <f>'Data Worksheet'!AE64</f>
        <v>0.12895226417931108</v>
      </c>
      <c r="J63" s="69">
        <f>'Data Worksheet'!AF64</f>
        <v>35300935.427295998</v>
      </c>
      <c r="K63" s="44">
        <f>'Data Worksheet'!AG64</f>
        <v>8.4255251949434933E-3</v>
      </c>
      <c r="L63" s="7">
        <f>'Data Worksheet'!AH64</f>
        <v>0.19551212435655677</v>
      </c>
    </row>
    <row r="64" spans="1:12" x14ac:dyDescent="0.2">
      <c r="A64" s="6" t="s">
        <v>32</v>
      </c>
      <c r="B64" s="67">
        <f>'Data Worksheet'!D65</f>
        <v>71835460.834948123</v>
      </c>
      <c r="C64" s="68">
        <f>'Data Worksheet'!E65</f>
        <v>5123554.7499999991</v>
      </c>
      <c r="D64" s="68">
        <f>'Data Worksheet'!F65</f>
        <v>436621.58237155306</v>
      </c>
      <c r="E64" s="68">
        <f>'Data Worksheet'!G65</f>
        <v>77395637.16731967</v>
      </c>
      <c r="F64" s="17">
        <f>'Data Worksheet'!H65</f>
        <v>3.7268676627604373E-3</v>
      </c>
      <c r="G64" s="67">
        <f>'Data Worksheet'!AC65</f>
        <v>9953163.1989019997</v>
      </c>
      <c r="H64" s="44">
        <f>'Data Worksheet'!AD65</f>
        <v>4.3526967092166252E-3</v>
      </c>
      <c r="I64" s="41">
        <f>'Data Worksheet'!AE65</f>
        <v>0.13855501284763475</v>
      </c>
      <c r="J64" s="69">
        <f>'Data Worksheet'!AF65</f>
        <v>16146529.578901999</v>
      </c>
      <c r="K64" s="44">
        <f>'Data Worksheet'!AG65</f>
        <v>3.8538069921157281E-3</v>
      </c>
      <c r="L64" s="7">
        <f>'Data Worksheet'!AH65</f>
        <v>0.20862325280681163</v>
      </c>
    </row>
    <row r="65" spans="1:12" x14ac:dyDescent="0.2">
      <c r="A65" s="6" t="s">
        <v>7</v>
      </c>
      <c r="B65" s="67">
        <f>'Data Worksheet'!D66</f>
        <v>409300012.46935093</v>
      </c>
      <c r="C65" s="68">
        <f>'Data Worksheet'!E66</f>
        <v>52935855.910000004</v>
      </c>
      <c r="D65" s="68">
        <f>'Data Worksheet'!F66</f>
        <v>4511113.5333562568</v>
      </c>
      <c r="E65" s="68">
        <f>'Data Worksheet'!G66</f>
        <v>466746981.91270721</v>
      </c>
      <c r="F65" s="17">
        <f>'Data Worksheet'!H66</f>
        <v>2.2475481787441184E-2</v>
      </c>
      <c r="G65" s="67">
        <f>'Data Worksheet'!AC66</f>
        <v>46775766.504554994</v>
      </c>
      <c r="H65" s="44">
        <f>'Data Worksheet'!AD66</f>
        <v>2.045588129790963E-2</v>
      </c>
      <c r="I65" s="41">
        <f>'Data Worksheet'!AE66</f>
        <v>0.11428234810537086</v>
      </c>
      <c r="J65" s="69">
        <f>'Data Worksheet'!AF66</f>
        <v>106178630.00455499</v>
      </c>
      <c r="K65" s="44">
        <f>'Data Worksheet'!AG66</f>
        <v>2.5342408393410867E-2</v>
      </c>
      <c r="L65" s="7">
        <f>'Data Worksheet'!AH66</f>
        <v>0.22748648436769736</v>
      </c>
    </row>
    <row r="66" spans="1:12" x14ac:dyDescent="0.2">
      <c r="A66" s="6" t="s">
        <v>6</v>
      </c>
      <c r="B66" s="67">
        <f>'Data Worksheet'!D67</f>
        <v>439440300.34253055</v>
      </c>
      <c r="C66" s="68">
        <f>'Data Worksheet'!E67</f>
        <v>55948518.239999995</v>
      </c>
      <c r="D66" s="68">
        <f>'Data Worksheet'!F67</f>
        <v>4767848.0580875026</v>
      </c>
      <c r="E66" s="68">
        <f>'Data Worksheet'!G67</f>
        <v>500156666.64061809</v>
      </c>
      <c r="F66" s="17">
        <f>'Data Worksheet'!H67</f>
        <v>2.4084273680533164E-2</v>
      </c>
      <c r="G66" s="67">
        <f>'Data Worksheet'!AC67</f>
        <v>51521610.023592003</v>
      </c>
      <c r="H66" s="44">
        <f>'Data Worksheet'!AD67</f>
        <v>2.2531323753233606E-2</v>
      </c>
      <c r="I66" s="41">
        <f>'Data Worksheet'!AE67</f>
        <v>0.11724370746932507</v>
      </c>
      <c r="J66" s="69">
        <f>'Data Worksheet'!AF67</f>
        <v>115031555.82359201</v>
      </c>
      <c r="K66" s="44">
        <f>'Data Worksheet'!AG67</f>
        <v>2.7455399129616288E-2</v>
      </c>
      <c r="L66" s="7">
        <f>'Data Worksheet'!AH67</f>
        <v>0.22999104779752266</v>
      </c>
    </row>
    <row r="67" spans="1:12" x14ac:dyDescent="0.2">
      <c r="A67" s="6" t="s">
        <v>41</v>
      </c>
      <c r="B67" s="67">
        <f>'Data Worksheet'!D68</f>
        <v>51919359.368916065</v>
      </c>
      <c r="C67" s="68">
        <f>'Data Worksheet'!E68</f>
        <v>7036769.7199999997</v>
      </c>
      <c r="D67" s="68">
        <f>'Data Worksheet'!F68</f>
        <v>599662.86686614028</v>
      </c>
      <c r="E67" s="68">
        <f>'Data Worksheet'!G68</f>
        <v>59555791.955782205</v>
      </c>
      <c r="F67" s="17">
        <f>'Data Worksheet'!H68</f>
        <v>2.8678174028110991E-3</v>
      </c>
      <c r="G67" s="67">
        <f>'Data Worksheet'!AC68</f>
        <v>7167341.443692999</v>
      </c>
      <c r="H67" s="44">
        <f>'Data Worksheet'!AD68</f>
        <v>3.1344069108839726E-3</v>
      </c>
      <c r="I67" s="41">
        <f>'Data Worksheet'!AE68</f>
        <v>0.1380475709025035</v>
      </c>
      <c r="J67" s="69">
        <f>'Data Worksheet'!AF68</f>
        <v>15266274.663693</v>
      </c>
      <c r="K67" s="44">
        <f>'Data Worksheet'!AG68</f>
        <v>3.6437102942154377E-3</v>
      </c>
      <c r="L67" s="7">
        <f>'Data Worksheet'!AH68</f>
        <v>0.25633568394200179</v>
      </c>
    </row>
    <row r="68" spans="1:12" x14ac:dyDescent="0.2">
      <c r="A68" s="6" t="s">
        <v>44</v>
      </c>
      <c r="B68" s="67">
        <f>'Data Worksheet'!D69</f>
        <v>20107062.207326893</v>
      </c>
      <c r="C68" s="68">
        <f>'Data Worksheet'!E69</f>
        <v>2706502.9699999997</v>
      </c>
      <c r="D68" s="68">
        <f>'Data Worksheet'!F69</f>
        <v>230644.08737990123</v>
      </c>
      <c r="E68" s="68">
        <f>'Data Worksheet'!G69</f>
        <v>23044209.264706794</v>
      </c>
      <c r="F68" s="17">
        <f>'Data Worksheet'!H69</f>
        <v>1.1096583924601919E-3</v>
      </c>
      <c r="G68" s="67">
        <f>'Data Worksheet'!AC69</f>
        <v>4986597.3760850001</v>
      </c>
      <c r="H68" s="44">
        <f>'Data Worksheet'!AD69</f>
        <v>2.1807284332952441E-3</v>
      </c>
      <c r="I68" s="41">
        <f>'Data Worksheet'!AE69</f>
        <v>0.24800228520046624</v>
      </c>
      <c r="J68" s="69">
        <f>'Data Worksheet'!AF69</f>
        <v>8297553.2260849997</v>
      </c>
      <c r="K68" s="44">
        <f>'Data Worksheet'!AG69</f>
        <v>1.9804360115824537E-3</v>
      </c>
      <c r="L68" s="7">
        <f>'Data Worksheet'!AH69</f>
        <v>0.36007107602485899</v>
      </c>
    </row>
    <row r="69" spans="1:12" x14ac:dyDescent="0.2">
      <c r="A69" s="6" t="s">
        <v>52</v>
      </c>
      <c r="B69" s="67">
        <f>'Data Worksheet'!D70</f>
        <v>13859213.716795234</v>
      </c>
      <c r="C69" s="68">
        <f>'Data Worksheet'!E70</f>
        <v>1720723.5500000003</v>
      </c>
      <c r="D69" s="68">
        <f>'Data Worksheet'!F70</f>
        <v>146637.4569775011</v>
      </c>
      <c r="E69" s="68">
        <f>'Data Worksheet'!G70</f>
        <v>15726574.723772736</v>
      </c>
      <c r="F69" s="17">
        <f>'Data Worksheet'!H70</f>
        <v>7.5728897556983634E-4</v>
      </c>
      <c r="G69" s="67">
        <f>'Data Worksheet'!AC70</f>
        <v>3058957.4147069999</v>
      </c>
      <c r="H69" s="44">
        <f>'Data Worksheet'!AD70</f>
        <v>1.3377369190628553E-3</v>
      </c>
      <c r="I69" s="41">
        <f>'Data Worksheet'!AE70</f>
        <v>0.22071651950932933</v>
      </c>
      <c r="J69" s="69">
        <f>'Data Worksheet'!AF70</f>
        <v>5074049.8147069998</v>
      </c>
      <c r="K69" s="44">
        <f>'Data Worksheet'!AG70</f>
        <v>1.2110595381321003E-3</v>
      </c>
      <c r="L69" s="7">
        <f>'Data Worksheet'!AH70</f>
        <v>0.32264176426395774</v>
      </c>
    </row>
    <row r="70" spans="1:12" x14ac:dyDescent="0.2">
      <c r="A70" s="6" t="s">
        <v>58</v>
      </c>
      <c r="B70" s="67">
        <f>'Data Worksheet'!D71</f>
        <v>3435179.5058667078</v>
      </c>
      <c r="C70" s="68">
        <f>'Data Worksheet'!E71</f>
        <v>433274.7</v>
      </c>
      <c r="D70" s="68">
        <f>'Data Worksheet'!F71</f>
        <v>36923.014263790188</v>
      </c>
      <c r="E70" s="68">
        <f>'Data Worksheet'!G71</f>
        <v>3905377.2201304981</v>
      </c>
      <c r="F70" s="17">
        <f>'Data Worksheet'!H71</f>
        <v>1.8805742294129445E-4</v>
      </c>
      <c r="G70" s="67">
        <f>'Data Worksheet'!AC71</f>
        <v>2496856.9129929999</v>
      </c>
      <c r="H70" s="44">
        <f>'Data Worksheet'!AD71</f>
        <v>1.0919202922110573E-3</v>
      </c>
      <c r="I70" s="41">
        <f>'Data Worksheet'!AE71</f>
        <v>0.72684903619411712</v>
      </c>
      <c r="J70" s="69">
        <f>'Data Worksheet'!AF71</f>
        <v>3080465.4329929999</v>
      </c>
      <c r="K70" s="44">
        <f>'Data Worksheet'!AG71</f>
        <v>7.352365823645007E-4</v>
      </c>
      <c r="L70" s="7">
        <f>'Data Worksheet'!AH71</f>
        <v>0.78877538822999183</v>
      </c>
    </row>
    <row r="71" spans="1:12" x14ac:dyDescent="0.2">
      <c r="A71" s="6" t="s">
        <v>16</v>
      </c>
      <c r="B71" s="67">
        <f>'Data Worksheet'!D72</f>
        <v>424945855.17111188</v>
      </c>
      <c r="C71" s="68">
        <f>'Data Worksheet'!E72</f>
        <v>30138894.330000002</v>
      </c>
      <c r="D71" s="68">
        <f>'Data Worksheet'!F72</f>
        <v>2568390.9659194392</v>
      </c>
      <c r="E71" s="68">
        <f>'Data Worksheet'!G72</f>
        <v>457653140.4670313</v>
      </c>
      <c r="F71" s="17">
        <f>'Data Worksheet'!H72</f>
        <v>2.2037581863691078E-2</v>
      </c>
      <c r="G71" s="67">
        <f>'Data Worksheet'!AC72</f>
        <v>52217299.399506003</v>
      </c>
      <c r="H71" s="44">
        <f>'Data Worksheet'!AD72</f>
        <v>2.2835561189781608E-2</v>
      </c>
      <c r="I71" s="41">
        <f>'Data Worksheet'!AE72</f>
        <v>0.12287988872954131</v>
      </c>
      <c r="J71" s="69">
        <f>'Data Worksheet'!AF72</f>
        <v>86273224.769506007</v>
      </c>
      <c r="K71" s="44">
        <f>'Data Worksheet'!AG72</f>
        <v>2.0591443828495034E-2</v>
      </c>
      <c r="L71" s="7">
        <f>'Data Worksheet'!AH72</f>
        <v>0.18851225336608612</v>
      </c>
    </row>
    <row r="72" spans="1:12" x14ac:dyDescent="0.2">
      <c r="A72" s="6" t="s">
        <v>51</v>
      </c>
      <c r="B72" s="67">
        <f>'Data Worksheet'!D73</f>
        <v>11143586.316742782</v>
      </c>
      <c r="C72" s="68">
        <f>'Data Worksheet'!E73</f>
        <v>1503008.8099999998</v>
      </c>
      <c r="D72" s="68">
        <f>'Data Worksheet'!F73</f>
        <v>128084.13630020933</v>
      </c>
      <c r="E72" s="68">
        <f>'Data Worksheet'!G73</f>
        <v>12774679.263042992</v>
      </c>
      <c r="F72" s="17">
        <f>'Data Worksheet'!H73</f>
        <v>6.1514499770375173E-4</v>
      </c>
      <c r="G72" s="67">
        <f>'Data Worksheet'!AC73</f>
        <v>3398938.5107149994</v>
      </c>
      <c r="H72" s="44">
        <f>'Data Worksheet'!AD73</f>
        <v>1.4864167475974795E-3</v>
      </c>
      <c r="I72" s="41">
        <f>'Data Worksheet'!AE73</f>
        <v>0.30501298362164014</v>
      </c>
      <c r="J72" s="69">
        <f>'Data Worksheet'!AF73</f>
        <v>5336887.9207149995</v>
      </c>
      <c r="K72" s="44">
        <f>'Data Worksheet'!AG73</f>
        <v>1.2737929772763008E-3</v>
      </c>
      <c r="L72" s="7">
        <f>'Data Worksheet'!AH73</f>
        <v>0.4177707957141874</v>
      </c>
    </row>
    <row r="73" spans="1:12" x14ac:dyDescent="0.2">
      <c r="A73" s="6" t="s">
        <v>43</v>
      </c>
      <c r="B73" s="67">
        <f>'Data Worksheet'!D74</f>
        <v>81042331.591911212</v>
      </c>
      <c r="C73" s="68">
        <f>'Data Worksheet'!E74</f>
        <v>11833250.530000001</v>
      </c>
      <c r="D73" s="68">
        <f>'Data Worksheet'!F74</f>
        <v>1008411.7030285702</v>
      </c>
      <c r="E73" s="68">
        <f>'Data Worksheet'!G74</f>
        <v>93883993.824939787</v>
      </c>
      <c r="F73" s="17">
        <f>'Data Worksheet'!H74</f>
        <v>4.5208390736617794E-3</v>
      </c>
      <c r="G73" s="67">
        <f>'Data Worksheet'!AC74</f>
        <v>9007277.235063998</v>
      </c>
      <c r="H73" s="44">
        <f>'Data Worksheet'!AD74</f>
        <v>3.9390438191940795E-3</v>
      </c>
      <c r="I73" s="41">
        <f>'Data Worksheet'!AE74</f>
        <v>0.11114286889498881</v>
      </c>
      <c r="J73" s="69">
        <f>'Data Worksheet'!AF74</f>
        <v>21735553.605064001</v>
      </c>
      <c r="K73" s="44">
        <f>'Data Worksheet'!AG74</f>
        <v>5.1877790859872226E-3</v>
      </c>
      <c r="L73" s="7">
        <f>'Data Worksheet'!AH74</f>
        <v>0.23151500825149246</v>
      </c>
    </row>
    <row r="74" spans="1:12" x14ac:dyDescent="0.2">
      <c r="A74" s="6" t="s">
        <v>49</v>
      </c>
      <c r="B74" s="67">
        <f>'Data Worksheet'!D75</f>
        <v>11425730.259209739</v>
      </c>
      <c r="C74" s="68">
        <f>'Data Worksheet'!E75</f>
        <v>1299915.67</v>
      </c>
      <c r="D74" s="68">
        <f>'Data Worksheet'!F75</f>
        <v>110776.84624819861</v>
      </c>
      <c r="E74" s="68">
        <f>'Data Worksheet'!G75</f>
        <v>12836422.775457937</v>
      </c>
      <c r="F74" s="17">
        <f>'Data Worksheet'!H75</f>
        <v>6.1811816141460843E-4</v>
      </c>
      <c r="G74" s="67">
        <f>'Data Worksheet'!AC75</f>
        <v>3456829.3288009996</v>
      </c>
      <c r="H74" s="44">
        <f>'Data Worksheet'!AD75</f>
        <v>1.5117334402248634E-3</v>
      </c>
      <c r="I74" s="41">
        <f>'Data Worksheet'!AE75</f>
        <v>0.30254778034993546</v>
      </c>
      <c r="J74" s="69">
        <f>'Data Worksheet'!AF75</f>
        <v>5188050.1288009994</v>
      </c>
      <c r="K74" s="44">
        <f>'Data Worksheet'!AG75</f>
        <v>1.2382688034675384E-3</v>
      </c>
      <c r="L74" s="7">
        <f>'Data Worksheet'!AH75</f>
        <v>0.40416634911091237</v>
      </c>
    </row>
    <row r="75" spans="1:12" x14ac:dyDescent="0.2">
      <c r="A75" s="20" t="s">
        <v>74</v>
      </c>
      <c r="B75" s="21">
        <f>'Data Worksheet'!D76</f>
        <v>18924669042.339996</v>
      </c>
      <c r="C75" s="22">
        <f>'Data Worksheet'!E76</f>
        <v>1697603742.8600004</v>
      </c>
      <c r="D75" s="22">
        <f>'Data Worksheet'!F76</f>
        <v>144667222</v>
      </c>
      <c r="E75" s="22">
        <f>'Data Worksheet'!G76</f>
        <v>20766940007.199997</v>
      </c>
      <c r="F75" s="23">
        <f>'Data Worksheet'!H76</f>
        <v>1</v>
      </c>
      <c r="G75" s="21">
        <f>'Data Worksheet'!AC76</f>
        <v>2286665913.9899769</v>
      </c>
      <c r="H75" s="45">
        <f>'Data Worksheet'!AD76</f>
        <v>1</v>
      </c>
      <c r="I75" s="42">
        <f>'Data Worksheet'!AE76</f>
        <v>0.12082990243443831</v>
      </c>
      <c r="J75" s="24">
        <f>'Data Worksheet'!AF76</f>
        <v>4189760829.2099767</v>
      </c>
      <c r="K75" s="45">
        <f>'Data Worksheet'!AG76</f>
        <v>1</v>
      </c>
      <c r="L75" s="25">
        <f>'Data Worksheet'!AH76</f>
        <v>0.20175147748090796</v>
      </c>
    </row>
    <row r="76" spans="1:12" x14ac:dyDescent="0.2">
      <c r="A76" s="8"/>
      <c r="B76" s="11"/>
      <c r="C76" s="11"/>
      <c r="D76" s="11"/>
      <c r="E76" s="11"/>
      <c r="F76" s="11"/>
      <c r="G76" s="11"/>
      <c r="H76" s="11"/>
      <c r="I76" s="11"/>
      <c r="J76" s="11"/>
      <c r="K76" s="11"/>
      <c r="L76" s="12"/>
    </row>
    <row r="77" spans="1:12" x14ac:dyDescent="0.2">
      <c r="A77" s="8" t="s">
        <v>101</v>
      </c>
      <c r="B77" s="11"/>
      <c r="C77" s="11"/>
      <c r="D77" s="11"/>
      <c r="E77" s="11"/>
      <c r="F77" s="11"/>
      <c r="G77" s="11"/>
      <c r="H77" s="11"/>
      <c r="I77" s="11"/>
      <c r="J77" s="11"/>
      <c r="K77" s="11"/>
      <c r="L77" s="12"/>
    </row>
    <row r="78" spans="1:12" x14ac:dyDescent="0.2">
      <c r="A78" s="8" t="s">
        <v>116</v>
      </c>
      <c r="B78" s="11"/>
      <c r="C78" s="11"/>
      <c r="D78" s="11"/>
      <c r="E78" s="11"/>
      <c r="F78" s="11"/>
      <c r="G78" s="11"/>
      <c r="H78" s="11"/>
      <c r="I78" s="11"/>
      <c r="J78" s="11"/>
      <c r="K78" s="11"/>
      <c r="L78" s="12"/>
    </row>
    <row r="79" spans="1:12" x14ac:dyDescent="0.2">
      <c r="A79" s="8" t="s">
        <v>123</v>
      </c>
      <c r="B79" s="11"/>
      <c r="C79" s="11"/>
      <c r="D79" s="11"/>
      <c r="E79" s="11"/>
      <c r="F79" s="11"/>
      <c r="G79" s="11"/>
      <c r="H79" s="11"/>
      <c r="I79" s="11"/>
      <c r="J79" s="11"/>
      <c r="K79" s="11"/>
      <c r="L79" s="12"/>
    </row>
    <row r="80" spans="1:12" x14ac:dyDescent="0.2">
      <c r="A80" s="8" t="s">
        <v>113</v>
      </c>
      <c r="B80" s="11"/>
      <c r="C80" s="11"/>
      <c r="D80" s="11"/>
      <c r="E80" s="11"/>
      <c r="F80" s="11"/>
      <c r="G80" s="11"/>
      <c r="H80" s="11"/>
      <c r="I80" s="11"/>
      <c r="J80" s="11"/>
      <c r="K80" s="11"/>
      <c r="L80" s="12"/>
    </row>
    <row r="81" spans="1:12" x14ac:dyDescent="0.2">
      <c r="A81" s="8" t="s">
        <v>112</v>
      </c>
      <c r="B81" s="11"/>
      <c r="C81" s="11"/>
      <c r="D81" s="11"/>
      <c r="E81" s="11"/>
      <c r="F81" s="11"/>
      <c r="G81" s="11"/>
      <c r="H81" s="11"/>
      <c r="I81" s="11"/>
      <c r="J81" s="11"/>
      <c r="K81" s="11"/>
      <c r="L81" s="12"/>
    </row>
    <row r="82" spans="1:12" x14ac:dyDescent="0.2">
      <c r="A82" s="8" t="s">
        <v>115</v>
      </c>
      <c r="B82" s="11"/>
      <c r="C82" s="11"/>
      <c r="D82" s="11"/>
      <c r="E82" s="11"/>
      <c r="F82" s="11"/>
      <c r="G82" s="11"/>
      <c r="H82" s="11"/>
      <c r="I82" s="11"/>
      <c r="J82" s="11"/>
      <c r="K82" s="11"/>
      <c r="L82" s="12"/>
    </row>
    <row r="83" spans="1:12" x14ac:dyDescent="0.2">
      <c r="A83" s="8" t="s">
        <v>114</v>
      </c>
      <c r="B83" s="11"/>
      <c r="C83" s="11"/>
      <c r="D83" s="11"/>
      <c r="E83" s="11"/>
      <c r="F83" s="11"/>
      <c r="G83" s="11"/>
      <c r="H83" s="11"/>
      <c r="I83" s="11"/>
      <c r="J83" s="11"/>
      <c r="K83" s="11"/>
      <c r="L83" s="12"/>
    </row>
    <row r="84" spans="1:12" ht="13.5" thickBot="1" x14ac:dyDescent="0.25">
      <c r="A84" s="71" t="s">
        <v>125</v>
      </c>
      <c r="B84" s="13"/>
      <c r="C84" s="13"/>
      <c r="D84" s="13"/>
      <c r="E84" s="13"/>
      <c r="F84" s="13"/>
      <c r="G84" s="13"/>
      <c r="H84" s="13"/>
      <c r="I84" s="13"/>
      <c r="J84" s="13"/>
      <c r="K84" s="13"/>
      <c r="L84" s="14"/>
    </row>
  </sheetData>
  <mergeCells count="6">
    <mergeCell ref="G3:L3"/>
    <mergeCell ref="A1:L1"/>
    <mergeCell ref="A2:L2"/>
    <mergeCell ref="G4:I4"/>
    <mergeCell ref="J4:L4"/>
    <mergeCell ref="B3:F3"/>
  </mergeCells>
  <phoneticPr fontId="0" type="noConversion"/>
  <printOptions horizontalCentered="1"/>
  <pageMargins left="0.5" right="0.5" top="0.5" bottom="0.5" header="0.3" footer="0.3"/>
  <pageSetup scale="75" fitToHeight="0" orientation="landscape" r:id="rId1"/>
  <headerFooter>
    <oddFooter>&amp;L&amp;12Office of Economic and Demographic Research&amp;R&amp;12Page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83"/>
  <sheetViews>
    <sheetView workbookViewId="0">
      <selection sqref="A1:AH1"/>
    </sheetView>
  </sheetViews>
  <sheetFormatPr defaultRowHeight="12.75" x14ac:dyDescent="0.2"/>
  <cols>
    <col min="1" max="1" width="15.7109375" customWidth="1"/>
    <col min="2" max="3" width="17.7109375" customWidth="1"/>
    <col min="4" max="4" width="16.7109375" customWidth="1"/>
    <col min="5" max="6" width="15.7109375" customWidth="1"/>
    <col min="7" max="7" width="16.7109375" customWidth="1"/>
    <col min="8" max="8" width="10.7109375" customWidth="1"/>
    <col min="9" max="9" width="15.7109375" customWidth="1"/>
    <col min="10" max="10" width="14.7109375" customWidth="1"/>
    <col min="11" max="11" width="15.7109375" customWidth="1"/>
    <col min="12" max="14" width="14.7109375" customWidth="1"/>
    <col min="15" max="15" width="15.7109375" customWidth="1"/>
    <col min="16" max="16" width="14.7109375" customWidth="1"/>
    <col min="17" max="17" width="15.7109375" customWidth="1"/>
    <col min="18" max="18" width="10.7109375" customWidth="1"/>
    <col min="19" max="23" width="14.7109375" customWidth="1"/>
    <col min="24" max="24" width="10.7109375" customWidth="1"/>
    <col min="25" max="25" width="13.7109375" customWidth="1"/>
    <col min="26" max="26" width="10.7109375" customWidth="1"/>
    <col min="27" max="27" width="15.7109375" customWidth="1"/>
    <col min="28" max="28" width="10.7109375" customWidth="1"/>
    <col min="29" max="29" width="15.7109375" customWidth="1"/>
    <col min="30" max="30" width="10.7109375" customWidth="1"/>
    <col min="31" max="31" width="13.7109375" customWidth="1"/>
    <col min="32" max="32" width="15.7109375" customWidth="1"/>
    <col min="33" max="33" width="10.7109375" customWidth="1"/>
    <col min="34" max="34" width="13.7109375" customWidth="1"/>
  </cols>
  <sheetData>
    <row r="1" spans="1:34" ht="23.25" x14ac:dyDescent="0.35">
      <c r="A1" s="91" t="s">
        <v>111</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3"/>
    </row>
    <row r="2" spans="1:34" ht="18.75" thickBot="1" x14ac:dyDescent="0.3">
      <c r="A2" s="94" t="s">
        <v>121</v>
      </c>
      <c r="B2" s="95"/>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6"/>
    </row>
    <row r="3" spans="1:34" ht="15.75" x14ac:dyDescent="0.25">
      <c r="A3" s="26"/>
      <c r="B3" s="86" t="s">
        <v>105</v>
      </c>
      <c r="C3" s="88"/>
      <c r="D3" s="86" t="s">
        <v>97</v>
      </c>
      <c r="E3" s="87"/>
      <c r="F3" s="87"/>
      <c r="G3" s="87"/>
      <c r="H3" s="88"/>
      <c r="I3" s="86" t="s">
        <v>84</v>
      </c>
      <c r="J3" s="87"/>
      <c r="K3" s="87"/>
      <c r="L3" s="87"/>
      <c r="M3" s="87"/>
      <c r="N3" s="87"/>
      <c r="O3" s="87"/>
      <c r="P3" s="87"/>
      <c r="Q3" s="87"/>
      <c r="R3" s="88"/>
      <c r="S3" s="86" t="s">
        <v>98</v>
      </c>
      <c r="T3" s="87"/>
      <c r="U3" s="87"/>
      <c r="V3" s="87"/>
      <c r="W3" s="87"/>
      <c r="X3" s="88"/>
      <c r="Y3" s="86" t="s">
        <v>108</v>
      </c>
      <c r="Z3" s="88"/>
      <c r="AA3" s="86" t="s">
        <v>89</v>
      </c>
      <c r="AB3" s="88"/>
      <c r="AC3" s="86" t="s">
        <v>100</v>
      </c>
      <c r="AD3" s="87"/>
      <c r="AE3" s="87"/>
      <c r="AF3" s="87"/>
      <c r="AG3" s="87"/>
      <c r="AH3" s="88"/>
    </row>
    <row r="4" spans="1:34" ht="15.75" x14ac:dyDescent="0.25">
      <c r="A4" s="27"/>
      <c r="B4" s="55"/>
      <c r="C4" s="56"/>
      <c r="D4" s="55"/>
      <c r="E4" s="57"/>
      <c r="F4" s="57"/>
      <c r="G4" s="57"/>
      <c r="H4" s="56"/>
      <c r="I4" s="57"/>
      <c r="J4" s="57"/>
      <c r="K4" s="57"/>
      <c r="L4" s="57"/>
      <c r="M4" s="57"/>
      <c r="N4" s="57"/>
      <c r="O4" s="57"/>
      <c r="P4" s="57"/>
      <c r="Q4" s="57"/>
      <c r="R4" s="56"/>
      <c r="S4" s="57"/>
      <c r="T4" s="57"/>
      <c r="U4" s="57"/>
      <c r="V4" s="57"/>
      <c r="W4" s="57"/>
      <c r="X4" s="56"/>
      <c r="Y4" s="89" t="s">
        <v>109</v>
      </c>
      <c r="Z4" s="90"/>
      <c r="AA4" s="89" t="s">
        <v>90</v>
      </c>
      <c r="AB4" s="90"/>
      <c r="AC4" s="57"/>
      <c r="AD4" s="58"/>
      <c r="AE4" s="58"/>
      <c r="AF4" s="58"/>
      <c r="AG4" s="58"/>
      <c r="AH4" s="59"/>
    </row>
    <row r="5" spans="1:34" x14ac:dyDescent="0.2">
      <c r="A5" s="31"/>
      <c r="B5" s="60"/>
      <c r="C5" s="61"/>
      <c r="D5" s="32"/>
      <c r="E5" s="62"/>
      <c r="F5" s="62"/>
      <c r="G5" s="62"/>
      <c r="H5" s="34"/>
      <c r="I5" s="46"/>
      <c r="J5" s="62"/>
      <c r="K5" s="62"/>
      <c r="L5" s="62"/>
      <c r="M5" s="62"/>
      <c r="N5" s="62" t="s">
        <v>120</v>
      </c>
      <c r="O5" s="62"/>
      <c r="P5" s="62"/>
      <c r="Q5" s="62"/>
      <c r="R5" s="34"/>
      <c r="S5" s="46"/>
      <c r="T5" s="62"/>
      <c r="U5" s="62"/>
      <c r="V5" s="62"/>
      <c r="W5" s="62"/>
      <c r="X5" s="34"/>
      <c r="Y5" s="32"/>
      <c r="Z5" s="61"/>
      <c r="AA5" s="32"/>
      <c r="AB5" s="61"/>
      <c r="AC5" s="46"/>
      <c r="AD5" s="62"/>
      <c r="AE5" s="63"/>
      <c r="AF5" s="46"/>
      <c r="AG5" s="62"/>
      <c r="AH5" s="34"/>
    </row>
    <row r="6" spans="1:34" x14ac:dyDescent="0.2">
      <c r="A6" s="31"/>
      <c r="B6" s="60"/>
      <c r="C6" s="65"/>
      <c r="D6" s="32"/>
      <c r="E6" s="35"/>
      <c r="F6" s="35" t="s">
        <v>102</v>
      </c>
      <c r="G6" s="35"/>
      <c r="H6" s="34" t="s">
        <v>75</v>
      </c>
      <c r="I6" s="46" t="s">
        <v>79</v>
      </c>
      <c r="J6" s="35" t="s">
        <v>79</v>
      </c>
      <c r="K6" s="35" t="s">
        <v>0</v>
      </c>
      <c r="L6" s="35" t="s">
        <v>81</v>
      </c>
      <c r="M6" s="35" t="s">
        <v>82</v>
      </c>
      <c r="N6" s="35" t="s">
        <v>119</v>
      </c>
      <c r="O6" s="35" t="s">
        <v>0</v>
      </c>
      <c r="P6" s="35" t="s">
        <v>0</v>
      </c>
      <c r="Q6" s="35" t="s">
        <v>0</v>
      </c>
      <c r="R6" s="34" t="s">
        <v>75</v>
      </c>
      <c r="S6" s="32" t="s">
        <v>0</v>
      </c>
      <c r="T6" s="35" t="s">
        <v>86</v>
      </c>
      <c r="U6" s="35" t="s">
        <v>0</v>
      </c>
      <c r="V6" s="35" t="s">
        <v>86</v>
      </c>
      <c r="W6" s="35" t="s">
        <v>86</v>
      </c>
      <c r="X6" s="34" t="s">
        <v>75</v>
      </c>
      <c r="Y6" s="32"/>
      <c r="Z6" s="65" t="s">
        <v>75</v>
      </c>
      <c r="AA6" s="32"/>
      <c r="AB6" s="65" t="s">
        <v>75</v>
      </c>
      <c r="AC6" s="46" t="s">
        <v>99</v>
      </c>
      <c r="AD6" s="35" t="s">
        <v>75</v>
      </c>
      <c r="AE6" s="34" t="s">
        <v>96</v>
      </c>
      <c r="AF6" s="46" t="s">
        <v>99</v>
      </c>
      <c r="AG6" s="35" t="s">
        <v>75</v>
      </c>
      <c r="AH6" s="34" t="s">
        <v>96</v>
      </c>
    </row>
    <row r="7" spans="1:34" x14ac:dyDescent="0.2">
      <c r="A7" s="31"/>
      <c r="B7" s="64" t="s">
        <v>69</v>
      </c>
      <c r="C7" s="65" t="s">
        <v>71</v>
      </c>
      <c r="D7" s="32" t="s">
        <v>72</v>
      </c>
      <c r="E7" s="35" t="s">
        <v>89</v>
      </c>
      <c r="F7" s="35" t="s">
        <v>103</v>
      </c>
      <c r="G7" s="35" t="s">
        <v>0</v>
      </c>
      <c r="H7" s="34" t="s">
        <v>85</v>
      </c>
      <c r="I7" s="46" t="s">
        <v>80</v>
      </c>
      <c r="J7" s="35" t="s">
        <v>80</v>
      </c>
      <c r="K7" s="35" t="s">
        <v>79</v>
      </c>
      <c r="L7" s="35" t="s">
        <v>80</v>
      </c>
      <c r="M7" s="35" t="s">
        <v>80</v>
      </c>
      <c r="N7" s="35" t="s">
        <v>80</v>
      </c>
      <c r="O7" s="35" t="s">
        <v>80</v>
      </c>
      <c r="P7" s="35" t="s">
        <v>80</v>
      </c>
      <c r="Q7" s="35" t="s">
        <v>80</v>
      </c>
      <c r="R7" s="34" t="s">
        <v>85</v>
      </c>
      <c r="S7" s="46" t="s">
        <v>80</v>
      </c>
      <c r="T7" s="35" t="s">
        <v>87</v>
      </c>
      <c r="U7" s="35" t="s">
        <v>80</v>
      </c>
      <c r="V7" s="35" t="s">
        <v>87</v>
      </c>
      <c r="W7" s="35" t="s">
        <v>87</v>
      </c>
      <c r="X7" s="34" t="s">
        <v>85</v>
      </c>
      <c r="Y7" s="32" t="s">
        <v>117</v>
      </c>
      <c r="Z7" s="65" t="s">
        <v>85</v>
      </c>
      <c r="AA7" s="32" t="s">
        <v>68</v>
      </c>
      <c r="AB7" s="65" t="s">
        <v>85</v>
      </c>
      <c r="AC7" s="46" t="s">
        <v>92</v>
      </c>
      <c r="AD7" s="35" t="s">
        <v>85</v>
      </c>
      <c r="AE7" s="34" t="s">
        <v>95</v>
      </c>
      <c r="AF7" s="46" t="s">
        <v>91</v>
      </c>
      <c r="AG7" s="35" t="s">
        <v>85</v>
      </c>
      <c r="AH7" s="34" t="s">
        <v>95</v>
      </c>
    </row>
    <row r="8" spans="1:34" ht="13.5" thickBot="1" x14ac:dyDescent="0.25">
      <c r="A8" s="36" t="s">
        <v>8</v>
      </c>
      <c r="B8" s="37" t="s">
        <v>70</v>
      </c>
      <c r="C8" s="66" t="s">
        <v>70</v>
      </c>
      <c r="D8" s="37" t="s">
        <v>73</v>
      </c>
      <c r="E8" s="38" t="s">
        <v>90</v>
      </c>
      <c r="F8" s="38" t="s">
        <v>104</v>
      </c>
      <c r="G8" s="38" t="s">
        <v>95</v>
      </c>
      <c r="H8" s="39" t="s">
        <v>0</v>
      </c>
      <c r="I8" s="3" t="s">
        <v>77</v>
      </c>
      <c r="J8" s="38" t="s">
        <v>78</v>
      </c>
      <c r="K8" s="38" t="s">
        <v>76</v>
      </c>
      <c r="L8" s="38" t="s">
        <v>77</v>
      </c>
      <c r="M8" s="38" t="s">
        <v>77</v>
      </c>
      <c r="N8" s="38" t="s">
        <v>77</v>
      </c>
      <c r="O8" s="38" t="s">
        <v>77</v>
      </c>
      <c r="P8" s="38" t="s">
        <v>78</v>
      </c>
      <c r="Q8" s="38" t="s">
        <v>83</v>
      </c>
      <c r="R8" s="39" t="s">
        <v>0</v>
      </c>
      <c r="S8" s="3" t="s">
        <v>77</v>
      </c>
      <c r="T8" s="38" t="s">
        <v>77</v>
      </c>
      <c r="U8" s="38" t="s">
        <v>78</v>
      </c>
      <c r="V8" s="38" t="s">
        <v>78</v>
      </c>
      <c r="W8" s="38" t="s">
        <v>88</v>
      </c>
      <c r="X8" s="39" t="s">
        <v>0</v>
      </c>
      <c r="Y8" s="37" t="s">
        <v>77</v>
      </c>
      <c r="Z8" s="66" t="s">
        <v>0</v>
      </c>
      <c r="AA8" s="37" t="s">
        <v>76</v>
      </c>
      <c r="AB8" s="66" t="s">
        <v>0</v>
      </c>
      <c r="AC8" s="3" t="s">
        <v>89</v>
      </c>
      <c r="AD8" s="38" t="s">
        <v>0</v>
      </c>
      <c r="AE8" s="39" t="s">
        <v>94</v>
      </c>
      <c r="AF8" s="3" t="s">
        <v>89</v>
      </c>
      <c r="AG8" s="38" t="s">
        <v>0</v>
      </c>
      <c r="AH8" s="39" t="s">
        <v>94</v>
      </c>
    </row>
    <row r="9" spans="1:34" x14ac:dyDescent="0.2">
      <c r="A9" s="4" t="s">
        <v>1</v>
      </c>
      <c r="B9" s="15">
        <v>8634839965.2158222</v>
      </c>
      <c r="C9" s="50">
        <v>3712129822.2158232</v>
      </c>
      <c r="D9" s="15">
        <v>226899515.93867591</v>
      </c>
      <c r="E9" s="18">
        <v>9449870.9699999988</v>
      </c>
      <c r="F9" s="19">
        <f t="shared" ref="F9:F40" si="0">(E9/E$76)*F$76</f>
        <v>805303.70366948901</v>
      </c>
      <c r="G9" s="18">
        <f>SUM(D9:F9)</f>
        <v>237154690.6123454</v>
      </c>
      <c r="H9" s="16">
        <f t="shared" ref="H9:H40" si="1">(G9/G$76)</f>
        <v>1.1419818737383685E-2</v>
      </c>
      <c r="I9" s="2">
        <v>11168336.24</v>
      </c>
      <c r="J9" s="18">
        <v>8064344.7999999998</v>
      </c>
      <c r="K9" s="18">
        <f>SUM(I9:J9)</f>
        <v>19232681.039999999</v>
      </c>
      <c r="L9" s="18">
        <v>0</v>
      </c>
      <c r="M9" s="18">
        <v>0</v>
      </c>
      <c r="N9" s="18">
        <v>0</v>
      </c>
      <c r="O9" s="18">
        <f>(I9+L9+M9+N9)</f>
        <v>11168336.24</v>
      </c>
      <c r="P9" s="18">
        <f>J9</f>
        <v>8064344.7999999998</v>
      </c>
      <c r="Q9" s="18">
        <f>SUM(O9:P9)</f>
        <v>19232681.039999999</v>
      </c>
      <c r="R9" s="16">
        <f t="shared" ref="R9:R40" si="2">(Q9/Q$76)</f>
        <v>1.1638994308558607E-2</v>
      </c>
      <c r="S9" s="2">
        <v>4408905.3599999994</v>
      </c>
      <c r="T9" s="18">
        <f>(S9*0.97)</f>
        <v>4276638.1991999997</v>
      </c>
      <c r="U9" s="18">
        <v>4656771.5614773352</v>
      </c>
      <c r="V9" s="18">
        <f>(U9*0.7337)</f>
        <v>3416673.2946559209</v>
      </c>
      <c r="W9" s="18">
        <f>(T9+V9)</f>
        <v>7693311.4938559206</v>
      </c>
      <c r="X9" s="16">
        <f t="shared" ref="X9:X40" si="3">(W9/W$76)</f>
        <v>1.273062170299819E-2</v>
      </c>
      <c r="Y9" s="15">
        <v>446500</v>
      </c>
      <c r="Z9" s="51">
        <f t="shared" ref="Z9:Z40" si="4">(Y9/Y$76)</f>
        <v>1.4925373134328358E-2</v>
      </c>
      <c r="AA9" s="15">
        <v>10447245</v>
      </c>
      <c r="AB9" s="51">
        <f t="shared" ref="AB9:AB40" si="5">(AA9/AA$76)</f>
        <v>5.4896079625078959E-3</v>
      </c>
      <c r="AC9" s="2">
        <f t="shared" ref="AC9:AC40" si="6">(Q9+W9+Y9)</f>
        <v>27372492.533855919</v>
      </c>
      <c r="AD9" s="43">
        <f t="shared" ref="AD9:AD40" si="7">(AC9/AC$76)</f>
        <v>1.1970481724675719E-2</v>
      </c>
      <c r="AE9" s="16">
        <f t="shared" ref="AE9:AE40" si="8">(AC9/D9)</f>
        <v>0.12063706888318738</v>
      </c>
      <c r="AF9" s="2">
        <f t="shared" ref="AF9:AF40" si="9">(Q9+W9+Y9+AA9)</f>
        <v>37819737.533855915</v>
      </c>
      <c r="AG9" s="43">
        <f t="shared" ref="AG9:AG40" si="10">(AF9/AF$76)</f>
        <v>9.0267055986074565E-3</v>
      </c>
      <c r="AH9" s="47">
        <f t="shared" ref="AH9:AH40" si="11">(AF9/G9)</f>
        <v>0.15947286320250906</v>
      </c>
    </row>
    <row r="10" spans="1:34" x14ac:dyDescent="0.2">
      <c r="A10" s="6" t="s">
        <v>50</v>
      </c>
      <c r="B10" s="67">
        <v>1673565942.4733341</v>
      </c>
      <c r="C10" s="70">
        <v>172120995.47333407</v>
      </c>
      <c r="D10" s="67">
        <v>10954024.296186719</v>
      </c>
      <c r="E10" s="68">
        <v>1411712.74</v>
      </c>
      <c r="F10" s="68">
        <f t="shared" si="0"/>
        <v>120304.02337222628</v>
      </c>
      <c r="G10" s="68">
        <f>SUM(D10:F10)</f>
        <v>12486041.059558945</v>
      </c>
      <c r="H10" s="17">
        <f t="shared" si="1"/>
        <v>6.0124606972572633E-4</v>
      </c>
      <c r="I10" s="69">
        <v>718636.02000000014</v>
      </c>
      <c r="J10" s="68">
        <v>201709.71000000002</v>
      </c>
      <c r="K10" s="68">
        <f>SUM(I10:J10)</f>
        <v>920345.73000000021</v>
      </c>
      <c r="L10" s="68">
        <v>920607.50000000012</v>
      </c>
      <c r="M10" s="68">
        <v>26070.480000000007</v>
      </c>
      <c r="N10" s="68">
        <v>650431.77</v>
      </c>
      <c r="O10" s="68">
        <f>(I10+L10+M10+N10)</f>
        <v>2315745.7700000005</v>
      </c>
      <c r="P10" s="68">
        <f>J10</f>
        <v>201709.71000000002</v>
      </c>
      <c r="Q10" s="68">
        <f>SUM(O10:P10)</f>
        <v>2517455.4800000004</v>
      </c>
      <c r="R10" s="17">
        <f t="shared" si="2"/>
        <v>1.5234823446003388E-3</v>
      </c>
      <c r="S10" s="69">
        <v>440393.04000000004</v>
      </c>
      <c r="T10" s="68">
        <f>(S10*0.97)</f>
        <v>427181.2488</v>
      </c>
      <c r="U10" s="68">
        <v>191779.31659746339</v>
      </c>
      <c r="V10" s="68">
        <f>(U10*0.7337)</f>
        <v>140708.48458755889</v>
      </c>
      <c r="W10" s="68">
        <f>(T10+V10)</f>
        <v>567889.73338755895</v>
      </c>
      <c r="X10" s="17">
        <f t="shared" si="3"/>
        <v>9.3972398888921276E-4</v>
      </c>
      <c r="Y10" s="67">
        <v>446500</v>
      </c>
      <c r="Z10" s="52">
        <f t="shared" si="4"/>
        <v>1.4925373134328358E-2</v>
      </c>
      <c r="AA10" s="67">
        <v>1729218.4000000004</v>
      </c>
      <c r="AB10" s="52">
        <f t="shared" si="5"/>
        <v>9.0863486953308417E-4</v>
      </c>
      <c r="AC10" s="69">
        <f t="shared" si="6"/>
        <v>3531845.2133875592</v>
      </c>
      <c r="AD10" s="44">
        <f t="shared" si="7"/>
        <v>1.5445392314546217E-3</v>
      </c>
      <c r="AE10" s="17">
        <f t="shared" si="8"/>
        <v>0.32242444583741287</v>
      </c>
      <c r="AF10" s="69">
        <f t="shared" si="9"/>
        <v>5261063.6133875595</v>
      </c>
      <c r="AG10" s="44">
        <f t="shared" si="10"/>
        <v>1.2556954508497775E-3</v>
      </c>
      <c r="AH10" s="48">
        <f t="shared" si="11"/>
        <v>0.4213556233150334</v>
      </c>
    </row>
    <row r="11" spans="1:34" x14ac:dyDescent="0.2">
      <c r="A11" s="6" t="s">
        <v>26</v>
      </c>
      <c r="B11" s="67">
        <v>5872099741.9613047</v>
      </c>
      <c r="C11" s="70">
        <v>3180259999.9613051</v>
      </c>
      <c r="D11" s="67">
        <v>197260165.60936868</v>
      </c>
      <c r="E11" s="68">
        <v>13056529.01</v>
      </c>
      <c r="F11" s="68">
        <f t="shared" si="0"/>
        <v>1112657.6439192512</v>
      </c>
      <c r="G11" s="68">
        <f t="shared" ref="G11:G74" si="12">SUM(D11:F11)</f>
        <v>211429352.26328793</v>
      </c>
      <c r="H11" s="17">
        <f t="shared" si="1"/>
        <v>1.0181054704736681E-2</v>
      </c>
      <c r="I11" s="69">
        <v>9578373.7100000009</v>
      </c>
      <c r="J11" s="68">
        <v>7283819.9100000001</v>
      </c>
      <c r="K11" s="68">
        <f t="shared" ref="K11:K74" si="13">SUM(I11:J11)</f>
        <v>16862193.620000001</v>
      </c>
      <c r="L11" s="68">
        <v>0</v>
      </c>
      <c r="M11" s="68">
        <v>0</v>
      </c>
      <c r="N11" s="68">
        <v>0</v>
      </c>
      <c r="O11" s="68">
        <f t="shared" ref="O11:O74" si="14">(I11+L11+M11+N11)</f>
        <v>9578373.7100000009</v>
      </c>
      <c r="P11" s="68">
        <f t="shared" ref="P11:P74" si="15">J11</f>
        <v>7283819.9100000001</v>
      </c>
      <c r="Q11" s="68">
        <f t="shared" ref="Q11:Q74" si="16">SUM(O11:P11)</f>
        <v>16862193.620000001</v>
      </c>
      <c r="R11" s="17">
        <f t="shared" si="2"/>
        <v>1.0204452263561965E-2</v>
      </c>
      <c r="S11" s="69">
        <v>3218181.48</v>
      </c>
      <c r="T11" s="68">
        <f t="shared" ref="T11:T74" si="17">(S11*0.97)</f>
        <v>3121636.0356000001</v>
      </c>
      <c r="U11" s="68">
        <v>3442653.4400000004</v>
      </c>
      <c r="V11" s="68">
        <f t="shared" ref="V11:V74" si="18">(U11*0.7337)</f>
        <v>2525874.8289280003</v>
      </c>
      <c r="W11" s="68">
        <f t="shared" ref="W11:W74" si="19">(T11+V11)</f>
        <v>5647510.8645280004</v>
      </c>
      <c r="X11" s="17">
        <f t="shared" si="3"/>
        <v>9.3453026615777247E-3</v>
      </c>
      <c r="Y11" s="67">
        <v>446500</v>
      </c>
      <c r="Z11" s="52">
        <f t="shared" si="4"/>
        <v>1.4925373134328358E-2</v>
      </c>
      <c r="AA11" s="67">
        <v>15638234.76</v>
      </c>
      <c r="AB11" s="52">
        <f t="shared" si="5"/>
        <v>8.2172647485594299E-3</v>
      </c>
      <c r="AC11" s="69">
        <f t="shared" si="6"/>
        <v>22956204.484528001</v>
      </c>
      <c r="AD11" s="44">
        <f t="shared" si="7"/>
        <v>1.0039159784593101E-2</v>
      </c>
      <c r="AE11" s="17">
        <f t="shared" si="8"/>
        <v>0.11637526721937275</v>
      </c>
      <c r="AF11" s="69">
        <f t="shared" si="9"/>
        <v>38594439.244528003</v>
      </c>
      <c r="AG11" s="44">
        <f t="shared" si="10"/>
        <v>9.2116091628565329E-3</v>
      </c>
      <c r="AH11" s="48">
        <f t="shared" si="11"/>
        <v>0.18254059254964405</v>
      </c>
    </row>
    <row r="12" spans="1:34" x14ac:dyDescent="0.2">
      <c r="A12" s="6" t="s">
        <v>47</v>
      </c>
      <c r="B12" s="67">
        <v>492396034.62922144</v>
      </c>
      <c r="C12" s="70">
        <v>254720781.62922141</v>
      </c>
      <c r="D12" s="67">
        <v>15794531.014787057</v>
      </c>
      <c r="E12" s="68">
        <v>1929510.25</v>
      </c>
      <c r="F12" s="68">
        <f t="shared" si="0"/>
        <v>164429.94359670521</v>
      </c>
      <c r="G12" s="68">
        <f t="shared" si="12"/>
        <v>17888471.208383761</v>
      </c>
      <c r="H12" s="17">
        <f t="shared" si="1"/>
        <v>8.6139176990840936E-4</v>
      </c>
      <c r="I12" s="69">
        <v>1003178.4100000001</v>
      </c>
      <c r="J12" s="68">
        <v>346416.37999999995</v>
      </c>
      <c r="K12" s="68">
        <f t="shared" si="13"/>
        <v>1349594.79</v>
      </c>
      <c r="L12" s="68">
        <v>601567.85999999987</v>
      </c>
      <c r="M12" s="68">
        <v>59566.80000000001</v>
      </c>
      <c r="N12" s="68">
        <v>694681.75</v>
      </c>
      <c r="O12" s="68">
        <f t="shared" si="14"/>
        <v>2358994.8200000003</v>
      </c>
      <c r="P12" s="68">
        <f t="shared" si="15"/>
        <v>346416.37999999995</v>
      </c>
      <c r="Q12" s="68">
        <f t="shared" si="16"/>
        <v>2705411.2</v>
      </c>
      <c r="R12" s="17">
        <f t="shared" si="2"/>
        <v>1.6372270456532624E-3</v>
      </c>
      <c r="S12" s="69">
        <v>478978.08</v>
      </c>
      <c r="T12" s="68">
        <f t="shared" si="17"/>
        <v>464608.73759999999</v>
      </c>
      <c r="U12" s="68">
        <v>287778.96000000002</v>
      </c>
      <c r="V12" s="68">
        <f t="shared" si="18"/>
        <v>211143.42295200002</v>
      </c>
      <c r="W12" s="68">
        <f t="shared" si="19"/>
        <v>675752.16055200004</v>
      </c>
      <c r="X12" s="17">
        <f t="shared" si="3"/>
        <v>1.1182109456820495E-3</v>
      </c>
      <c r="Y12" s="67">
        <v>446500</v>
      </c>
      <c r="Z12" s="52">
        <f t="shared" si="4"/>
        <v>1.4925373134328358E-2</v>
      </c>
      <c r="AA12" s="67">
        <v>2294258.36</v>
      </c>
      <c r="AB12" s="52">
        <f t="shared" si="5"/>
        <v>1.2055406914556236E-3</v>
      </c>
      <c r="AC12" s="69">
        <f t="shared" si="6"/>
        <v>3827663.3605520003</v>
      </c>
      <c r="AD12" s="44">
        <f t="shared" si="7"/>
        <v>1.6739058106976174E-3</v>
      </c>
      <c r="AE12" s="17">
        <f t="shared" si="8"/>
        <v>0.24234105824151975</v>
      </c>
      <c r="AF12" s="69">
        <f t="shared" si="9"/>
        <v>6121921.7205520002</v>
      </c>
      <c r="AG12" s="44">
        <f t="shared" si="10"/>
        <v>1.461162574691967E-3</v>
      </c>
      <c r="AH12" s="48">
        <f t="shared" si="11"/>
        <v>0.34222721714099574</v>
      </c>
    </row>
    <row r="13" spans="1:34" x14ac:dyDescent="0.2">
      <c r="A13" s="6" t="s">
        <v>15</v>
      </c>
      <c r="B13" s="67">
        <v>18438373960.499229</v>
      </c>
      <c r="C13" s="70">
        <v>7225852383.4992304</v>
      </c>
      <c r="D13" s="67">
        <v>443159353.58594763</v>
      </c>
      <c r="E13" s="68">
        <v>0</v>
      </c>
      <c r="F13" s="68">
        <f t="shared" si="0"/>
        <v>0</v>
      </c>
      <c r="G13" s="68">
        <f t="shared" si="12"/>
        <v>443159353.58594763</v>
      </c>
      <c r="H13" s="17">
        <f t="shared" si="1"/>
        <v>2.1339655887304639E-2</v>
      </c>
      <c r="I13" s="69">
        <v>21308558.689999994</v>
      </c>
      <c r="J13" s="68">
        <v>16506930.290000001</v>
      </c>
      <c r="K13" s="68">
        <f t="shared" si="13"/>
        <v>37815488.979999997</v>
      </c>
      <c r="L13" s="68">
        <v>0</v>
      </c>
      <c r="M13" s="68">
        <v>0</v>
      </c>
      <c r="N13" s="68">
        <v>0</v>
      </c>
      <c r="O13" s="68">
        <f t="shared" si="14"/>
        <v>21308558.689999994</v>
      </c>
      <c r="P13" s="68">
        <f t="shared" si="15"/>
        <v>16506930.290000001</v>
      </c>
      <c r="Q13" s="68">
        <f t="shared" si="16"/>
        <v>37815488.979999997</v>
      </c>
      <c r="R13" s="17">
        <f t="shared" si="2"/>
        <v>2.2884706510662371E-2</v>
      </c>
      <c r="S13" s="69">
        <v>9418453.4399999995</v>
      </c>
      <c r="T13" s="68">
        <f t="shared" si="17"/>
        <v>9135899.8367999997</v>
      </c>
      <c r="U13" s="68">
        <v>9828400.0499999989</v>
      </c>
      <c r="V13" s="68">
        <f t="shared" si="18"/>
        <v>7211097.1166849993</v>
      </c>
      <c r="W13" s="68">
        <f t="shared" si="19"/>
        <v>16346996.953484999</v>
      </c>
      <c r="X13" s="17">
        <f t="shared" si="3"/>
        <v>2.7050436520226883E-2</v>
      </c>
      <c r="Y13" s="67">
        <v>446500</v>
      </c>
      <c r="Z13" s="52">
        <f t="shared" si="4"/>
        <v>1.4925373134328358E-2</v>
      </c>
      <c r="AA13" s="67">
        <v>0</v>
      </c>
      <c r="AB13" s="52">
        <f t="shared" si="5"/>
        <v>0</v>
      </c>
      <c r="AC13" s="69">
        <f t="shared" si="6"/>
        <v>54608985.933484994</v>
      </c>
      <c r="AD13" s="44">
        <f t="shared" si="7"/>
        <v>2.3881488589733865E-2</v>
      </c>
      <c r="AE13" s="17">
        <f t="shared" si="8"/>
        <v>0.12322652222411902</v>
      </c>
      <c r="AF13" s="69">
        <f t="shared" si="9"/>
        <v>54608985.933484994</v>
      </c>
      <c r="AG13" s="44">
        <f t="shared" si="10"/>
        <v>1.3033914860429418E-2</v>
      </c>
      <c r="AH13" s="48">
        <f t="shared" si="11"/>
        <v>0.12322652222411902</v>
      </c>
    </row>
    <row r="14" spans="1:34" x14ac:dyDescent="0.2">
      <c r="A14" s="6" t="s">
        <v>9</v>
      </c>
      <c r="B14" s="67">
        <v>92798725408.501846</v>
      </c>
      <c r="C14" s="70">
        <v>32181947159.501831</v>
      </c>
      <c r="D14" s="67">
        <v>1957321173.0341249</v>
      </c>
      <c r="E14" s="68">
        <v>0</v>
      </c>
      <c r="F14" s="68">
        <f t="shared" si="0"/>
        <v>0</v>
      </c>
      <c r="G14" s="68">
        <f t="shared" si="12"/>
        <v>1957321173.0341249</v>
      </c>
      <c r="H14" s="17">
        <f t="shared" si="1"/>
        <v>9.4251785402929472E-2</v>
      </c>
      <c r="I14" s="69">
        <v>67403350.109999999</v>
      </c>
      <c r="J14" s="68">
        <v>99290447.860000014</v>
      </c>
      <c r="K14" s="68">
        <f t="shared" si="13"/>
        <v>166693797.97000003</v>
      </c>
      <c r="L14" s="68">
        <v>0</v>
      </c>
      <c r="M14" s="68">
        <v>0</v>
      </c>
      <c r="N14" s="68">
        <v>0</v>
      </c>
      <c r="O14" s="68">
        <f t="shared" si="14"/>
        <v>67403350.109999999</v>
      </c>
      <c r="P14" s="68">
        <f t="shared" si="15"/>
        <v>99290447.860000014</v>
      </c>
      <c r="Q14" s="68">
        <f t="shared" si="16"/>
        <v>166693797.97000003</v>
      </c>
      <c r="R14" s="17">
        <f t="shared" si="2"/>
        <v>0.10087767596258378</v>
      </c>
      <c r="S14" s="69">
        <v>25036239.719999999</v>
      </c>
      <c r="T14" s="68">
        <f t="shared" si="17"/>
        <v>24285152.528399996</v>
      </c>
      <c r="U14" s="68">
        <v>47546836.970000014</v>
      </c>
      <c r="V14" s="68">
        <f t="shared" si="18"/>
        <v>34885114.284889013</v>
      </c>
      <c r="W14" s="68">
        <f t="shared" si="19"/>
        <v>59170266.813289009</v>
      </c>
      <c r="X14" s="17">
        <f t="shared" si="3"/>
        <v>9.7912879709476874E-2</v>
      </c>
      <c r="Y14" s="67">
        <v>446500</v>
      </c>
      <c r="Z14" s="52">
        <f t="shared" si="4"/>
        <v>1.4925373134328358E-2</v>
      </c>
      <c r="AA14" s="67">
        <v>0</v>
      </c>
      <c r="AB14" s="52">
        <f t="shared" si="5"/>
        <v>0</v>
      </c>
      <c r="AC14" s="69">
        <f t="shared" si="6"/>
        <v>226310564.78328905</v>
      </c>
      <c r="AD14" s="44">
        <f t="shared" si="7"/>
        <v>9.896966732162564E-2</v>
      </c>
      <c r="AE14" s="17">
        <f t="shared" si="8"/>
        <v>0.11562260087979105</v>
      </c>
      <c r="AF14" s="69">
        <f t="shared" si="9"/>
        <v>226310564.78328905</v>
      </c>
      <c r="AG14" s="44">
        <f t="shared" si="10"/>
        <v>5.4015151224267442E-2</v>
      </c>
      <c r="AH14" s="48">
        <f t="shared" si="11"/>
        <v>0.11562260087979105</v>
      </c>
    </row>
    <row r="15" spans="1:34" x14ac:dyDescent="0.2">
      <c r="A15" s="6" t="s">
        <v>57</v>
      </c>
      <c r="B15" s="67">
        <v>160640875.02231771</v>
      </c>
      <c r="C15" s="70">
        <v>62540086.022317715</v>
      </c>
      <c r="D15" s="67">
        <v>4033827.8015176049</v>
      </c>
      <c r="E15" s="68">
        <v>571139.35000000009</v>
      </c>
      <c r="F15" s="68">
        <f t="shared" si="0"/>
        <v>48671.631107613386</v>
      </c>
      <c r="G15" s="68">
        <f t="shared" si="12"/>
        <v>4653638.7826252189</v>
      </c>
      <c r="H15" s="17">
        <f t="shared" si="1"/>
        <v>2.2408880562142425E-4</v>
      </c>
      <c r="I15" s="69">
        <v>273401.62</v>
      </c>
      <c r="J15" s="68">
        <v>71188.31</v>
      </c>
      <c r="K15" s="68">
        <f t="shared" si="13"/>
        <v>344589.93</v>
      </c>
      <c r="L15" s="68">
        <v>557316.16999999993</v>
      </c>
      <c r="M15" s="68">
        <v>18898.320000000003</v>
      </c>
      <c r="N15" s="68">
        <v>845664.22999999986</v>
      </c>
      <c r="O15" s="68">
        <f t="shared" si="14"/>
        <v>1695280.3399999999</v>
      </c>
      <c r="P15" s="68">
        <f t="shared" si="15"/>
        <v>71188.31</v>
      </c>
      <c r="Q15" s="68">
        <f t="shared" si="16"/>
        <v>1766468.65</v>
      </c>
      <c r="R15" s="17">
        <f t="shared" si="2"/>
        <v>1.0690094907120243E-3</v>
      </c>
      <c r="S15" s="69">
        <v>239641.44000000003</v>
      </c>
      <c r="T15" s="68">
        <f t="shared" si="17"/>
        <v>232452.19680000003</v>
      </c>
      <c r="U15" s="68">
        <v>137097.97999999998</v>
      </c>
      <c r="V15" s="68">
        <f t="shared" si="18"/>
        <v>100588.78792599999</v>
      </c>
      <c r="W15" s="68">
        <f t="shared" si="19"/>
        <v>333040.984726</v>
      </c>
      <c r="X15" s="17">
        <f t="shared" si="3"/>
        <v>5.5110452651328812E-4</v>
      </c>
      <c r="Y15" s="67">
        <v>446500</v>
      </c>
      <c r="Z15" s="52">
        <f t="shared" si="4"/>
        <v>1.4925373134328358E-2</v>
      </c>
      <c r="AA15" s="67">
        <v>747448.65999999992</v>
      </c>
      <c r="AB15" s="52">
        <f t="shared" si="5"/>
        <v>3.9275427306451191E-4</v>
      </c>
      <c r="AC15" s="69">
        <f t="shared" si="6"/>
        <v>2546009.634726</v>
      </c>
      <c r="AD15" s="44">
        <f t="shared" si="7"/>
        <v>1.1134156586449034E-3</v>
      </c>
      <c r="AE15" s="17">
        <f t="shared" si="8"/>
        <v>0.63116468029898087</v>
      </c>
      <c r="AF15" s="69">
        <f t="shared" si="9"/>
        <v>3293458.2947260002</v>
      </c>
      <c r="AG15" s="44">
        <f t="shared" si="10"/>
        <v>7.8607310273293477E-4</v>
      </c>
      <c r="AH15" s="48">
        <f t="shared" si="11"/>
        <v>0.70771678863912357</v>
      </c>
    </row>
    <row r="16" spans="1:34" x14ac:dyDescent="0.2">
      <c r="A16" s="6" t="s">
        <v>28</v>
      </c>
      <c r="B16" s="67">
        <v>3733816737.7945595</v>
      </c>
      <c r="C16" s="70">
        <v>2224143446.7945595</v>
      </c>
      <c r="D16" s="67">
        <v>138229230.83403006</v>
      </c>
      <c r="E16" s="68">
        <v>18811393.600000001</v>
      </c>
      <c r="F16" s="68">
        <f t="shared" si="0"/>
        <v>1603078.4955008253</v>
      </c>
      <c r="G16" s="68">
        <f t="shared" si="12"/>
        <v>158643702.92953089</v>
      </c>
      <c r="H16" s="17">
        <f t="shared" si="1"/>
        <v>7.6392430889928109E-3</v>
      </c>
      <c r="I16" s="69">
        <v>10796293.390000001</v>
      </c>
      <c r="J16" s="68">
        <v>1191284.56</v>
      </c>
      <c r="K16" s="68">
        <f t="shared" si="13"/>
        <v>11987577.950000001</v>
      </c>
      <c r="L16" s="68">
        <v>0</v>
      </c>
      <c r="M16" s="68">
        <v>0</v>
      </c>
      <c r="N16" s="68">
        <v>0</v>
      </c>
      <c r="O16" s="68">
        <f t="shared" si="14"/>
        <v>10796293.390000001</v>
      </c>
      <c r="P16" s="68">
        <f t="shared" si="15"/>
        <v>1191284.56</v>
      </c>
      <c r="Q16" s="68">
        <f t="shared" si="16"/>
        <v>11987577.950000001</v>
      </c>
      <c r="R16" s="17">
        <f t="shared" si="2"/>
        <v>7.2544930809840267E-3</v>
      </c>
      <c r="S16" s="69">
        <v>3959877.8400000008</v>
      </c>
      <c r="T16" s="68">
        <f t="shared" si="17"/>
        <v>3841081.5048000007</v>
      </c>
      <c r="U16" s="68">
        <v>544056.41</v>
      </c>
      <c r="V16" s="68">
        <f t="shared" si="18"/>
        <v>399174.18801700004</v>
      </c>
      <c r="W16" s="68">
        <f t="shared" si="19"/>
        <v>4240255.6928170007</v>
      </c>
      <c r="X16" s="17">
        <f t="shared" si="3"/>
        <v>7.0166262203666709E-3</v>
      </c>
      <c r="Y16" s="67">
        <v>446500</v>
      </c>
      <c r="Z16" s="52">
        <f t="shared" si="4"/>
        <v>1.4925373134328358E-2</v>
      </c>
      <c r="AA16" s="67">
        <v>21552108.809999999</v>
      </c>
      <c r="AB16" s="52">
        <f t="shared" si="5"/>
        <v>1.1324768217095757E-2</v>
      </c>
      <c r="AC16" s="69">
        <f t="shared" si="6"/>
        <v>16674333.642817002</v>
      </c>
      <c r="AD16" s="44">
        <f t="shared" si="7"/>
        <v>7.2919850428531333E-3</v>
      </c>
      <c r="AE16" s="17">
        <f t="shared" si="8"/>
        <v>0.12062813011552995</v>
      </c>
      <c r="AF16" s="69">
        <f t="shared" si="9"/>
        <v>38226442.452817</v>
      </c>
      <c r="AG16" s="44">
        <f t="shared" si="10"/>
        <v>9.1237767526756407E-3</v>
      </c>
      <c r="AH16" s="48">
        <f t="shared" si="11"/>
        <v>0.24095783032621904</v>
      </c>
    </row>
    <row r="17" spans="1:34" x14ac:dyDescent="0.2">
      <c r="A17" s="6" t="s">
        <v>31</v>
      </c>
      <c r="B17" s="67">
        <v>2760417805.6315365</v>
      </c>
      <c r="C17" s="70">
        <v>1384710750.6315367</v>
      </c>
      <c r="D17" s="67">
        <v>85615142.634944499</v>
      </c>
      <c r="E17" s="68">
        <v>0</v>
      </c>
      <c r="F17" s="68">
        <f t="shared" si="0"/>
        <v>0</v>
      </c>
      <c r="G17" s="68">
        <f t="shared" si="12"/>
        <v>85615142.634944499</v>
      </c>
      <c r="H17" s="17">
        <f t="shared" si="1"/>
        <v>4.1226652845947126E-3</v>
      </c>
      <c r="I17" s="69">
        <v>6771052.9299999997</v>
      </c>
      <c r="J17" s="68">
        <v>562890.30999999982</v>
      </c>
      <c r="K17" s="68">
        <f t="shared" si="13"/>
        <v>7333943.2399999993</v>
      </c>
      <c r="L17" s="68">
        <v>0</v>
      </c>
      <c r="M17" s="68">
        <v>0</v>
      </c>
      <c r="N17" s="68">
        <v>0</v>
      </c>
      <c r="O17" s="68">
        <f t="shared" si="14"/>
        <v>6771052.9299999997</v>
      </c>
      <c r="P17" s="68">
        <f t="shared" si="15"/>
        <v>562890.30999999982</v>
      </c>
      <c r="Q17" s="68">
        <f t="shared" si="16"/>
        <v>7333943.2399999993</v>
      </c>
      <c r="R17" s="17">
        <f t="shared" si="2"/>
        <v>4.4382644027694991E-3</v>
      </c>
      <c r="S17" s="69">
        <v>3148528.3200000008</v>
      </c>
      <c r="T17" s="68">
        <f t="shared" si="17"/>
        <v>3054072.4704000005</v>
      </c>
      <c r="U17" s="68">
        <v>503885.89000000019</v>
      </c>
      <c r="V17" s="68">
        <f t="shared" si="18"/>
        <v>369701.07749300014</v>
      </c>
      <c r="W17" s="68">
        <f t="shared" si="19"/>
        <v>3423773.5478930008</v>
      </c>
      <c r="X17" s="17">
        <f t="shared" si="3"/>
        <v>5.6655402383963367E-3</v>
      </c>
      <c r="Y17" s="67">
        <v>446500</v>
      </c>
      <c r="Z17" s="52">
        <f t="shared" si="4"/>
        <v>1.4925373134328358E-2</v>
      </c>
      <c r="AA17" s="67">
        <v>0</v>
      </c>
      <c r="AB17" s="52">
        <f t="shared" si="5"/>
        <v>0</v>
      </c>
      <c r="AC17" s="69">
        <f t="shared" si="6"/>
        <v>11204216.787893001</v>
      </c>
      <c r="AD17" s="44">
        <f t="shared" si="7"/>
        <v>4.8998048728259094E-3</v>
      </c>
      <c r="AE17" s="17">
        <f t="shared" si="8"/>
        <v>0.13086723263040984</v>
      </c>
      <c r="AF17" s="69">
        <f t="shared" si="9"/>
        <v>11204216.787893001</v>
      </c>
      <c r="AG17" s="44">
        <f t="shared" si="10"/>
        <v>2.6741900658815584E-3</v>
      </c>
      <c r="AH17" s="48">
        <f t="shared" si="11"/>
        <v>0.13086723263040984</v>
      </c>
    </row>
    <row r="18" spans="1:34" x14ac:dyDescent="0.2">
      <c r="A18" s="6" t="s">
        <v>27</v>
      </c>
      <c r="B18" s="67">
        <v>3746550635.6633997</v>
      </c>
      <c r="C18" s="70">
        <v>1947459199.6633999</v>
      </c>
      <c r="D18" s="67">
        <v>120952367.35711119</v>
      </c>
      <c r="E18" s="68">
        <v>16263474.18</v>
      </c>
      <c r="F18" s="68">
        <f t="shared" si="0"/>
        <v>1385948.6582690461</v>
      </c>
      <c r="G18" s="68">
        <f t="shared" si="12"/>
        <v>138601790.19538024</v>
      </c>
      <c r="H18" s="17">
        <f t="shared" si="1"/>
        <v>6.6741556602622409E-3</v>
      </c>
      <c r="I18" s="69">
        <v>9384589.0600000005</v>
      </c>
      <c r="J18" s="68">
        <v>965799.09999999986</v>
      </c>
      <c r="K18" s="68">
        <f t="shared" si="13"/>
        <v>10350388.16</v>
      </c>
      <c r="L18" s="68">
        <v>0</v>
      </c>
      <c r="M18" s="68">
        <v>0</v>
      </c>
      <c r="N18" s="68">
        <v>0</v>
      </c>
      <c r="O18" s="68">
        <f t="shared" si="14"/>
        <v>9384589.0600000005</v>
      </c>
      <c r="P18" s="68">
        <f t="shared" si="15"/>
        <v>965799.09999999986</v>
      </c>
      <c r="Q18" s="68">
        <f t="shared" si="16"/>
        <v>10350388.16</v>
      </c>
      <c r="R18" s="17">
        <f t="shared" si="2"/>
        <v>6.2637189601940386E-3</v>
      </c>
      <c r="S18" s="69">
        <v>4067374.08</v>
      </c>
      <c r="T18" s="68">
        <f t="shared" si="17"/>
        <v>3945352.8575999998</v>
      </c>
      <c r="U18" s="68">
        <v>641359.8600000001</v>
      </c>
      <c r="V18" s="68">
        <f t="shared" si="18"/>
        <v>470565.7292820001</v>
      </c>
      <c r="W18" s="68">
        <f t="shared" si="19"/>
        <v>4415918.5868819999</v>
      </c>
      <c r="X18" s="17">
        <f t="shared" si="3"/>
        <v>7.3073070089167405E-3</v>
      </c>
      <c r="Y18" s="67">
        <v>446500</v>
      </c>
      <c r="Z18" s="52">
        <f t="shared" si="4"/>
        <v>1.4925373134328358E-2</v>
      </c>
      <c r="AA18" s="67">
        <v>19047223.840000004</v>
      </c>
      <c r="AB18" s="52">
        <f t="shared" si="5"/>
        <v>1.0008551695277965E-2</v>
      </c>
      <c r="AC18" s="69">
        <f t="shared" si="6"/>
        <v>15212806.746881999</v>
      </c>
      <c r="AD18" s="44">
        <f t="shared" si="7"/>
        <v>6.6528331287089284E-3</v>
      </c>
      <c r="AE18" s="17">
        <f t="shared" si="8"/>
        <v>0.12577518802890622</v>
      </c>
      <c r="AF18" s="69">
        <f t="shared" si="9"/>
        <v>34260030.586882003</v>
      </c>
      <c r="AG18" s="44">
        <f t="shared" si="10"/>
        <v>8.1770850374153908E-3</v>
      </c>
      <c r="AH18" s="48">
        <f t="shared" si="11"/>
        <v>0.24718317518545246</v>
      </c>
    </row>
    <row r="19" spans="1:34" x14ac:dyDescent="0.2">
      <c r="A19" s="6" t="s">
        <v>22</v>
      </c>
      <c r="B19" s="67">
        <v>11415680914.55546</v>
      </c>
      <c r="C19" s="70">
        <v>6546542934.5554581</v>
      </c>
      <c r="D19" s="67">
        <v>401722892.90177119</v>
      </c>
      <c r="E19" s="68">
        <v>0</v>
      </c>
      <c r="F19" s="68">
        <f t="shared" si="0"/>
        <v>0</v>
      </c>
      <c r="G19" s="68">
        <f t="shared" si="12"/>
        <v>401722892.90177119</v>
      </c>
      <c r="H19" s="17">
        <f t="shared" si="1"/>
        <v>1.934434696505561E-2</v>
      </c>
      <c r="I19" s="69">
        <v>30387988.270000003</v>
      </c>
      <c r="J19" s="68">
        <v>3825052.6199999996</v>
      </c>
      <c r="K19" s="68">
        <f t="shared" si="13"/>
        <v>34213040.890000001</v>
      </c>
      <c r="L19" s="68">
        <v>0</v>
      </c>
      <c r="M19" s="68">
        <v>0</v>
      </c>
      <c r="N19" s="68">
        <v>0</v>
      </c>
      <c r="O19" s="68">
        <f t="shared" si="14"/>
        <v>30387988.270000003</v>
      </c>
      <c r="P19" s="68">
        <f t="shared" si="15"/>
        <v>3825052.6199999996</v>
      </c>
      <c r="Q19" s="68">
        <f t="shared" si="16"/>
        <v>34213040.890000001</v>
      </c>
      <c r="R19" s="17">
        <f t="shared" si="2"/>
        <v>2.070462185532054E-2</v>
      </c>
      <c r="S19" s="69">
        <v>8757134.0399999991</v>
      </c>
      <c r="T19" s="68">
        <f t="shared" si="17"/>
        <v>8494420.0187999997</v>
      </c>
      <c r="U19" s="68">
        <v>1330369.2699999998</v>
      </c>
      <c r="V19" s="68">
        <f t="shared" si="18"/>
        <v>976091.93339899986</v>
      </c>
      <c r="W19" s="68">
        <f t="shared" si="19"/>
        <v>9470511.952198999</v>
      </c>
      <c r="X19" s="17">
        <f t="shared" si="3"/>
        <v>1.5671470613591441E-2</v>
      </c>
      <c r="Y19" s="67">
        <v>446500</v>
      </c>
      <c r="Z19" s="52">
        <f t="shared" si="4"/>
        <v>1.4925373134328358E-2</v>
      </c>
      <c r="AA19" s="67">
        <v>0</v>
      </c>
      <c r="AB19" s="52">
        <f t="shared" si="5"/>
        <v>0</v>
      </c>
      <c r="AC19" s="69">
        <f t="shared" si="6"/>
        <v>44130052.842198998</v>
      </c>
      <c r="AD19" s="44">
        <f t="shared" si="7"/>
        <v>1.9298863280468016E-2</v>
      </c>
      <c r="AE19" s="17">
        <f t="shared" si="8"/>
        <v>0.10985197413927224</v>
      </c>
      <c r="AF19" s="69">
        <f t="shared" si="9"/>
        <v>44130052.842198998</v>
      </c>
      <c r="AG19" s="44">
        <f t="shared" si="10"/>
        <v>1.0532833410092332E-2</v>
      </c>
      <c r="AH19" s="48">
        <f t="shared" si="11"/>
        <v>0.10985197413927224</v>
      </c>
    </row>
    <row r="20" spans="1:34" x14ac:dyDescent="0.2">
      <c r="A20" s="6" t="s">
        <v>37</v>
      </c>
      <c r="B20" s="67">
        <v>1780869057.6799524</v>
      </c>
      <c r="C20" s="70">
        <v>871842953.67995238</v>
      </c>
      <c r="D20" s="67">
        <v>53484360.33023677</v>
      </c>
      <c r="E20" s="68">
        <v>6712879.7000000002</v>
      </c>
      <c r="F20" s="68">
        <f t="shared" si="0"/>
        <v>572061.44950122316</v>
      </c>
      <c r="G20" s="68">
        <f t="shared" si="12"/>
        <v>60769301.479737997</v>
      </c>
      <c r="H20" s="17">
        <f t="shared" si="1"/>
        <v>2.9262520842583931E-3</v>
      </c>
      <c r="I20" s="69">
        <v>3968555.62</v>
      </c>
      <c r="J20" s="68">
        <v>776041.59</v>
      </c>
      <c r="K20" s="68">
        <f t="shared" si="13"/>
        <v>4744597.21</v>
      </c>
      <c r="L20" s="68">
        <v>0</v>
      </c>
      <c r="M20" s="68">
        <v>0</v>
      </c>
      <c r="N20" s="68">
        <v>663290.70000000007</v>
      </c>
      <c r="O20" s="68">
        <f t="shared" si="14"/>
        <v>4631846.32</v>
      </c>
      <c r="P20" s="68">
        <f t="shared" si="15"/>
        <v>776041.59</v>
      </c>
      <c r="Q20" s="68">
        <f t="shared" si="16"/>
        <v>5407887.9100000001</v>
      </c>
      <c r="R20" s="17">
        <f t="shared" si="2"/>
        <v>3.272678233206581E-3</v>
      </c>
      <c r="S20" s="69">
        <v>1404152.4</v>
      </c>
      <c r="T20" s="68">
        <f t="shared" si="17"/>
        <v>1362027.828</v>
      </c>
      <c r="U20" s="68">
        <v>426174.82000000007</v>
      </c>
      <c r="V20" s="68">
        <f t="shared" si="18"/>
        <v>312684.46543400007</v>
      </c>
      <c r="W20" s="68">
        <f t="shared" si="19"/>
        <v>1674712.2934340001</v>
      </c>
      <c r="X20" s="17">
        <f t="shared" si="3"/>
        <v>2.7712550942588982E-3</v>
      </c>
      <c r="Y20" s="67">
        <v>446500</v>
      </c>
      <c r="Z20" s="52">
        <f t="shared" si="4"/>
        <v>1.4925373134328358E-2</v>
      </c>
      <c r="AA20" s="67">
        <v>7878928.8400000008</v>
      </c>
      <c r="AB20" s="52">
        <f t="shared" si="5"/>
        <v>4.1400608960637094E-3</v>
      </c>
      <c r="AC20" s="69">
        <f t="shared" si="6"/>
        <v>7529100.2034339998</v>
      </c>
      <c r="AD20" s="44">
        <f t="shared" si="7"/>
        <v>3.2926105022034287E-3</v>
      </c>
      <c r="AE20" s="17">
        <f t="shared" si="8"/>
        <v>0.1407719968406822</v>
      </c>
      <c r="AF20" s="69">
        <f t="shared" si="9"/>
        <v>15408029.043434002</v>
      </c>
      <c r="AG20" s="44">
        <f t="shared" si="10"/>
        <v>3.677543819688473E-3</v>
      </c>
      <c r="AH20" s="48">
        <f t="shared" si="11"/>
        <v>0.25354954999065477</v>
      </c>
    </row>
    <row r="21" spans="1:34" x14ac:dyDescent="0.2">
      <c r="A21" s="6" t="s">
        <v>93</v>
      </c>
      <c r="B21" s="67">
        <v>1603834959.011369</v>
      </c>
      <c r="C21" s="70">
        <v>230912947.01136911</v>
      </c>
      <c r="D21" s="67">
        <v>14320326.696773101</v>
      </c>
      <c r="E21" s="68">
        <v>1746652.4700000002</v>
      </c>
      <c r="F21" s="68">
        <f t="shared" si="0"/>
        <v>148847.08030192941</v>
      </c>
      <c r="G21" s="68">
        <f t="shared" si="12"/>
        <v>16215826.247075031</v>
      </c>
      <c r="H21" s="17">
        <f t="shared" si="1"/>
        <v>7.8084812887468859E-4</v>
      </c>
      <c r="I21" s="69">
        <v>1017756.0900000001</v>
      </c>
      <c r="J21" s="68">
        <v>238831.72000000003</v>
      </c>
      <c r="K21" s="68">
        <f t="shared" si="13"/>
        <v>1256587.81</v>
      </c>
      <c r="L21" s="68">
        <v>847086.75</v>
      </c>
      <c r="M21" s="68">
        <v>0</v>
      </c>
      <c r="N21" s="68">
        <v>357595.16</v>
      </c>
      <c r="O21" s="68">
        <f t="shared" si="14"/>
        <v>2222438</v>
      </c>
      <c r="P21" s="68">
        <f t="shared" si="15"/>
        <v>238831.72000000003</v>
      </c>
      <c r="Q21" s="68">
        <f t="shared" si="16"/>
        <v>2461269.7200000002</v>
      </c>
      <c r="R21" s="17">
        <f t="shared" si="2"/>
        <v>1.4894805463330058E-3</v>
      </c>
      <c r="S21" s="69">
        <v>642122.04</v>
      </c>
      <c r="T21" s="68">
        <f t="shared" si="17"/>
        <v>622858.37880000006</v>
      </c>
      <c r="U21" s="68">
        <v>237616.68000000002</v>
      </c>
      <c r="V21" s="68">
        <f t="shared" si="18"/>
        <v>174339.35811600002</v>
      </c>
      <c r="W21" s="68">
        <f t="shared" si="19"/>
        <v>797197.73691600002</v>
      </c>
      <c r="X21" s="17">
        <f t="shared" si="3"/>
        <v>1.3191748207867296E-3</v>
      </c>
      <c r="Y21" s="67">
        <v>446500</v>
      </c>
      <c r="Z21" s="52">
        <f t="shared" si="4"/>
        <v>1.4925373134328358E-2</v>
      </c>
      <c r="AA21" s="67">
        <v>2218780.83</v>
      </c>
      <c r="AB21" s="52">
        <f t="shared" si="5"/>
        <v>1.1658802786215772E-3</v>
      </c>
      <c r="AC21" s="69">
        <f t="shared" si="6"/>
        <v>3704967.4569160002</v>
      </c>
      <c r="AD21" s="44">
        <f t="shared" si="7"/>
        <v>1.6202486923204472E-3</v>
      </c>
      <c r="AE21" s="17">
        <f t="shared" si="8"/>
        <v>0.25872087525425425</v>
      </c>
      <c r="AF21" s="69">
        <f t="shared" si="9"/>
        <v>5923748.2869160008</v>
      </c>
      <c r="AG21" s="44">
        <f t="shared" si="10"/>
        <v>1.4138631125712696E-3</v>
      </c>
      <c r="AH21" s="48">
        <f t="shared" si="11"/>
        <v>0.36530659595495552</v>
      </c>
    </row>
    <row r="22" spans="1:34" x14ac:dyDescent="0.2">
      <c r="A22" s="6" t="s">
        <v>59</v>
      </c>
      <c r="B22" s="67">
        <v>211397206.04351306</v>
      </c>
      <c r="C22" s="70">
        <v>75577240.04351306</v>
      </c>
      <c r="D22" s="67">
        <v>4755363.2709588883</v>
      </c>
      <c r="E22" s="68">
        <v>650049.95000000007</v>
      </c>
      <c r="F22" s="68">
        <f t="shared" si="0"/>
        <v>55396.273025002614</v>
      </c>
      <c r="G22" s="68">
        <f t="shared" si="12"/>
        <v>5460809.4939838909</v>
      </c>
      <c r="H22" s="17">
        <f t="shared" si="1"/>
        <v>2.6295686760257421E-4</v>
      </c>
      <c r="I22" s="69">
        <v>354787.8000000001</v>
      </c>
      <c r="J22" s="68">
        <v>53054.549999999988</v>
      </c>
      <c r="K22" s="68">
        <f t="shared" si="13"/>
        <v>407842.35000000009</v>
      </c>
      <c r="L22" s="68">
        <v>589902.92000000004</v>
      </c>
      <c r="M22" s="68">
        <v>17028.599999999995</v>
      </c>
      <c r="N22" s="68">
        <v>724855.07</v>
      </c>
      <c r="O22" s="68">
        <f t="shared" si="14"/>
        <v>1686574.3900000001</v>
      </c>
      <c r="P22" s="68">
        <f t="shared" si="15"/>
        <v>53054.549999999988</v>
      </c>
      <c r="Q22" s="68">
        <f t="shared" si="16"/>
        <v>1739628.9400000002</v>
      </c>
      <c r="R22" s="17">
        <f t="shared" si="2"/>
        <v>1.052766969386804E-3</v>
      </c>
      <c r="S22" s="69">
        <v>292143.35999999999</v>
      </c>
      <c r="T22" s="68">
        <f t="shared" si="17"/>
        <v>283379.05919999996</v>
      </c>
      <c r="U22" s="68">
        <v>114384.71999999999</v>
      </c>
      <c r="V22" s="68">
        <f t="shared" si="18"/>
        <v>83924.069063999996</v>
      </c>
      <c r="W22" s="68">
        <f t="shared" si="19"/>
        <v>367303.12826399994</v>
      </c>
      <c r="X22" s="17">
        <f t="shared" si="3"/>
        <v>6.0780031849629111E-4</v>
      </c>
      <c r="Y22" s="67">
        <v>446500</v>
      </c>
      <c r="Z22" s="52">
        <f t="shared" si="4"/>
        <v>1.4925373134328358E-2</v>
      </c>
      <c r="AA22" s="67">
        <v>844496.01</v>
      </c>
      <c r="AB22" s="52">
        <f t="shared" si="5"/>
        <v>4.437487606351864E-4</v>
      </c>
      <c r="AC22" s="69">
        <f t="shared" si="6"/>
        <v>2553432.0682640001</v>
      </c>
      <c r="AD22" s="44">
        <f t="shared" si="7"/>
        <v>1.1166616219019708E-3</v>
      </c>
      <c r="AE22" s="17">
        <f t="shared" si="8"/>
        <v>0.53695836106946193</v>
      </c>
      <c r="AF22" s="69">
        <f t="shared" si="9"/>
        <v>3397928.0782639999</v>
      </c>
      <c r="AG22" s="44">
        <f t="shared" si="10"/>
        <v>8.1100764859284695E-4</v>
      </c>
      <c r="AH22" s="48">
        <f t="shared" si="11"/>
        <v>0.62223889736630755</v>
      </c>
    </row>
    <row r="23" spans="1:34" x14ac:dyDescent="0.2">
      <c r="A23" s="6" t="s">
        <v>13</v>
      </c>
      <c r="B23" s="67">
        <v>45982117593.681976</v>
      </c>
      <c r="C23" s="70">
        <v>16252486820.681967</v>
      </c>
      <c r="D23" s="67">
        <v>985188355.17437363</v>
      </c>
      <c r="E23" s="68">
        <v>129141877.21000001</v>
      </c>
      <c r="F23" s="68">
        <f t="shared" si="0"/>
        <v>11005275.346743004</v>
      </c>
      <c r="G23" s="68">
        <f t="shared" si="12"/>
        <v>1125335507.7311168</v>
      </c>
      <c r="H23" s="17">
        <f t="shared" si="1"/>
        <v>5.4188797547494123E-2</v>
      </c>
      <c r="I23" s="69">
        <v>80364443.359999999</v>
      </c>
      <c r="J23" s="68">
        <v>4158398.3299999982</v>
      </c>
      <c r="K23" s="68">
        <f t="shared" si="13"/>
        <v>84522841.689999998</v>
      </c>
      <c r="L23" s="68">
        <v>0</v>
      </c>
      <c r="M23" s="68">
        <v>0</v>
      </c>
      <c r="N23" s="68">
        <v>0</v>
      </c>
      <c r="O23" s="68">
        <f t="shared" si="14"/>
        <v>80364443.359999999</v>
      </c>
      <c r="P23" s="68">
        <f t="shared" si="15"/>
        <v>4158398.3299999982</v>
      </c>
      <c r="Q23" s="68">
        <f t="shared" si="16"/>
        <v>84522841.689999998</v>
      </c>
      <c r="R23" s="17">
        <f t="shared" si="2"/>
        <v>5.1150480337457421E-2</v>
      </c>
      <c r="S23" s="69">
        <v>19805827.080000002</v>
      </c>
      <c r="T23" s="68">
        <f t="shared" si="17"/>
        <v>19211652.2676</v>
      </c>
      <c r="U23" s="68">
        <v>25478233.589999996</v>
      </c>
      <c r="V23" s="68">
        <f t="shared" si="18"/>
        <v>18693379.984982997</v>
      </c>
      <c r="W23" s="68">
        <f t="shared" si="19"/>
        <v>37905032.252582997</v>
      </c>
      <c r="X23" s="17">
        <f t="shared" si="3"/>
        <v>6.2723916304826627E-2</v>
      </c>
      <c r="Y23" s="67">
        <v>446500</v>
      </c>
      <c r="Z23" s="52">
        <f t="shared" si="4"/>
        <v>1.4925373134328358E-2</v>
      </c>
      <c r="AA23" s="67">
        <v>144150536.5</v>
      </c>
      <c r="AB23" s="52">
        <f t="shared" si="5"/>
        <v>7.5745321658502798E-2</v>
      </c>
      <c r="AC23" s="69">
        <f t="shared" si="6"/>
        <v>122874373.94258299</v>
      </c>
      <c r="AD23" s="44">
        <f t="shared" si="7"/>
        <v>5.3735166641890819E-2</v>
      </c>
      <c r="AE23" s="17">
        <f t="shared" si="8"/>
        <v>0.12472170757726304</v>
      </c>
      <c r="AF23" s="69">
        <f t="shared" si="9"/>
        <v>267024910.44258299</v>
      </c>
      <c r="AG23" s="44">
        <f t="shared" si="10"/>
        <v>6.3732733520479576E-2</v>
      </c>
      <c r="AH23" s="48">
        <f t="shared" si="11"/>
        <v>0.23728471074457991</v>
      </c>
    </row>
    <row r="24" spans="1:34" x14ac:dyDescent="0.2">
      <c r="A24" s="6" t="s">
        <v>18</v>
      </c>
      <c r="B24" s="67">
        <v>9102864474.4738884</v>
      </c>
      <c r="C24" s="70">
        <v>4560311105.4738894</v>
      </c>
      <c r="D24" s="67">
        <v>282168819.5722245</v>
      </c>
      <c r="E24" s="68">
        <v>54497745.959999993</v>
      </c>
      <c r="F24" s="68">
        <f t="shared" si="0"/>
        <v>4644215.439824882</v>
      </c>
      <c r="G24" s="68">
        <f t="shared" si="12"/>
        <v>341310780.97204936</v>
      </c>
      <c r="H24" s="17">
        <f t="shared" si="1"/>
        <v>1.6435294793249042E-2</v>
      </c>
      <c r="I24" s="69">
        <v>20169445.939999998</v>
      </c>
      <c r="J24" s="68">
        <v>3986059.6799999997</v>
      </c>
      <c r="K24" s="68">
        <f t="shared" si="13"/>
        <v>24155505.619999997</v>
      </c>
      <c r="L24" s="68">
        <v>0</v>
      </c>
      <c r="M24" s="68">
        <v>0</v>
      </c>
      <c r="N24" s="68">
        <v>0</v>
      </c>
      <c r="O24" s="68">
        <f t="shared" si="14"/>
        <v>20169445.939999998</v>
      </c>
      <c r="P24" s="68">
        <f t="shared" si="15"/>
        <v>3986059.6799999997</v>
      </c>
      <c r="Q24" s="68">
        <f t="shared" si="16"/>
        <v>24155505.619999997</v>
      </c>
      <c r="R24" s="17">
        <f t="shared" si="2"/>
        <v>1.4618127958697507E-2</v>
      </c>
      <c r="S24" s="69">
        <v>7281225.120000001</v>
      </c>
      <c r="T24" s="68">
        <f t="shared" si="17"/>
        <v>7062788.3664000006</v>
      </c>
      <c r="U24" s="68">
        <v>2360294.6899999995</v>
      </c>
      <c r="V24" s="68">
        <f t="shared" si="18"/>
        <v>1731748.2140529996</v>
      </c>
      <c r="W24" s="68">
        <f t="shared" si="19"/>
        <v>8794536.580453001</v>
      </c>
      <c r="X24" s="17">
        <f t="shared" si="3"/>
        <v>1.4552890305863812E-2</v>
      </c>
      <c r="Y24" s="67">
        <v>446500</v>
      </c>
      <c r="Z24" s="52">
        <f t="shared" si="4"/>
        <v>1.4925373134328358E-2</v>
      </c>
      <c r="AA24" s="67">
        <v>61968101.25</v>
      </c>
      <c r="AB24" s="52">
        <f t="shared" si="5"/>
        <v>3.2561750207207307E-2</v>
      </c>
      <c r="AC24" s="69">
        <f t="shared" si="6"/>
        <v>33396542.200452998</v>
      </c>
      <c r="AD24" s="44">
        <f t="shared" si="7"/>
        <v>1.4604906644267836E-2</v>
      </c>
      <c r="AE24" s="17">
        <f t="shared" si="8"/>
        <v>0.11835660031850101</v>
      </c>
      <c r="AF24" s="69">
        <f t="shared" si="9"/>
        <v>95364643.450452998</v>
      </c>
      <c r="AG24" s="44">
        <f t="shared" si="10"/>
        <v>2.2761357351377739E-2</v>
      </c>
      <c r="AH24" s="48">
        <f t="shared" si="11"/>
        <v>0.2794070646665644</v>
      </c>
    </row>
    <row r="25" spans="1:34" x14ac:dyDescent="0.2">
      <c r="A25" s="6" t="s">
        <v>42</v>
      </c>
      <c r="B25" s="67">
        <v>1588684324.3680813</v>
      </c>
      <c r="C25" s="70">
        <v>766298124.36808133</v>
      </c>
      <c r="D25" s="67">
        <v>47217335.425029531</v>
      </c>
      <c r="E25" s="68">
        <v>6344037.6799999997</v>
      </c>
      <c r="F25" s="68">
        <f t="shared" si="0"/>
        <v>540629.29072171159</v>
      </c>
      <c r="G25" s="68">
        <f t="shared" si="12"/>
        <v>54102002.395751245</v>
      </c>
      <c r="H25" s="17">
        <f t="shared" si="1"/>
        <v>2.6051985693122735E-3</v>
      </c>
      <c r="I25" s="69">
        <v>1826452.3599999999</v>
      </c>
      <c r="J25" s="68">
        <v>2181085.17</v>
      </c>
      <c r="K25" s="68">
        <f t="shared" si="13"/>
        <v>4007537.53</v>
      </c>
      <c r="L25" s="68">
        <v>0</v>
      </c>
      <c r="M25" s="68">
        <v>0</v>
      </c>
      <c r="N25" s="68">
        <v>0</v>
      </c>
      <c r="O25" s="68">
        <f t="shared" si="14"/>
        <v>1826452.3599999999</v>
      </c>
      <c r="P25" s="68">
        <f t="shared" si="15"/>
        <v>2181085.17</v>
      </c>
      <c r="Q25" s="68">
        <f t="shared" si="16"/>
        <v>4007537.53</v>
      </c>
      <c r="R25" s="17">
        <f t="shared" si="2"/>
        <v>2.4252316359843827E-3</v>
      </c>
      <c r="S25" s="69">
        <v>1097755.5599999998</v>
      </c>
      <c r="T25" s="68">
        <f t="shared" si="17"/>
        <v>1064822.8931999998</v>
      </c>
      <c r="U25" s="68">
        <v>1463854.8699999996</v>
      </c>
      <c r="V25" s="68">
        <f t="shared" si="18"/>
        <v>1074030.3181189997</v>
      </c>
      <c r="W25" s="68">
        <f t="shared" si="19"/>
        <v>2138853.2113189995</v>
      </c>
      <c r="X25" s="17">
        <f t="shared" si="3"/>
        <v>3.5392991864804596E-3</v>
      </c>
      <c r="Y25" s="67">
        <v>446500</v>
      </c>
      <c r="Z25" s="52">
        <f t="shared" si="4"/>
        <v>1.4925373134328358E-2</v>
      </c>
      <c r="AA25" s="67">
        <v>7782304.4200000009</v>
      </c>
      <c r="AB25" s="52">
        <f t="shared" si="5"/>
        <v>4.0892886412343538E-3</v>
      </c>
      <c r="AC25" s="69">
        <f t="shared" si="6"/>
        <v>6592890.7413189989</v>
      </c>
      <c r="AD25" s="44">
        <f t="shared" si="7"/>
        <v>2.883189319866644E-3</v>
      </c>
      <c r="AE25" s="17">
        <f t="shared" si="8"/>
        <v>0.13962860635765906</v>
      </c>
      <c r="AF25" s="69">
        <f t="shared" si="9"/>
        <v>14375195.161318999</v>
      </c>
      <c r="AG25" s="44">
        <f t="shared" si="10"/>
        <v>3.4310300151499562E-3</v>
      </c>
      <c r="AH25" s="48">
        <f t="shared" si="11"/>
        <v>0.26570541800219794</v>
      </c>
    </row>
    <row r="26" spans="1:34" x14ac:dyDescent="0.2">
      <c r="A26" s="6" t="s">
        <v>61</v>
      </c>
      <c r="B26" s="67">
        <v>258911752.25875461</v>
      </c>
      <c r="C26" s="70">
        <v>145781128.25875464</v>
      </c>
      <c r="D26" s="67">
        <v>9206568.8735953141</v>
      </c>
      <c r="E26" s="68">
        <v>529245.32000000007</v>
      </c>
      <c r="F26" s="68">
        <f t="shared" si="0"/>
        <v>45101.485268824152</v>
      </c>
      <c r="G26" s="68">
        <f t="shared" si="12"/>
        <v>9780915.6788641382</v>
      </c>
      <c r="H26" s="17">
        <f t="shared" si="1"/>
        <v>4.7098492486004426E-4</v>
      </c>
      <c r="I26" s="69">
        <v>557711.54</v>
      </c>
      <c r="J26" s="68">
        <v>226798.61999999994</v>
      </c>
      <c r="K26" s="68">
        <f t="shared" si="13"/>
        <v>784510.15999999992</v>
      </c>
      <c r="L26" s="68">
        <v>0</v>
      </c>
      <c r="M26" s="68">
        <v>17656.320000000003</v>
      </c>
      <c r="N26" s="68">
        <v>185741.7</v>
      </c>
      <c r="O26" s="68">
        <f t="shared" si="14"/>
        <v>761109.56</v>
      </c>
      <c r="P26" s="68">
        <f t="shared" si="15"/>
        <v>226798.61999999994</v>
      </c>
      <c r="Q26" s="68">
        <f t="shared" si="16"/>
        <v>987908.17999999993</v>
      </c>
      <c r="R26" s="17">
        <f t="shared" si="2"/>
        <v>5.9784996488448461E-4</v>
      </c>
      <c r="S26" s="69">
        <v>220322.28</v>
      </c>
      <c r="T26" s="68">
        <f t="shared" si="17"/>
        <v>213712.6116</v>
      </c>
      <c r="U26" s="68">
        <v>135408.68</v>
      </c>
      <c r="V26" s="68">
        <f t="shared" si="18"/>
        <v>99349.348515999998</v>
      </c>
      <c r="W26" s="68">
        <f t="shared" si="19"/>
        <v>313061.96011600003</v>
      </c>
      <c r="X26" s="17">
        <f t="shared" si="3"/>
        <v>5.180439381687336E-4</v>
      </c>
      <c r="Y26" s="67">
        <v>446500</v>
      </c>
      <c r="Z26" s="52">
        <f t="shared" si="4"/>
        <v>1.4925373134328358E-2</v>
      </c>
      <c r="AA26" s="67">
        <v>415864.19</v>
      </c>
      <c r="AB26" s="52">
        <f t="shared" si="5"/>
        <v>2.1851994174022879E-4</v>
      </c>
      <c r="AC26" s="69">
        <f t="shared" si="6"/>
        <v>1747470.1401160001</v>
      </c>
      <c r="AD26" s="44">
        <f t="shared" si="7"/>
        <v>7.6420002127326931E-4</v>
      </c>
      <c r="AE26" s="17">
        <f t="shared" si="8"/>
        <v>0.1898068829015977</v>
      </c>
      <c r="AF26" s="69">
        <f t="shared" si="9"/>
        <v>2163334.330116</v>
      </c>
      <c r="AG26" s="44">
        <f t="shared" si="10"/>
        <v>5.1633838261930557E-4</v>
      </c>
      <c r="AH26" s="48">
        <f t="shared" si="11"/>
        <v>0.22117912076379631</v>
      </c>
    </row>
    <row r="27" spans="1:34" x14ac:dyDescent="0.2">
      <c r="A27" s="6" t="s">
        <v>39</v>
      </c>
      <c r="B27" s="67">
        <v>1217844402.0941398</v>
      </c>
      <c r="C27" s="70">
        <v>339747608.09414017</v>
      </c>
      <c r="D27" s="67">
        <v>21015560.806401525</v>
      </c>
      <c r="E27" s="68">
        <v>2547386.2800000007</v>
      </c>
      <c r="F27" s="68">
        <f t="shared" si="0"/>
        <v>217084.40384777472</v>
      </c>
      <c r="G27" s="68">
        <f t="shared" si="12"/>
        <v>23780031.490249302</v>
      </c>
      <c r="H27" s="17">
        <f t="shared" si="1"/>
        <v>1.1450907780349271E-3</v>
      </c>
      <c r="I27" s="69">
        <v>1333811.9500000002</v>
      </c>
      <c r="J27" s="68">
        <v>503200.29000000004</v>
      </c>
      <c r="K27" s="68">
        <f t="shared" si="13"/>
        <v>1837012.2400000002</v>
      </c>
      <c r="L27" s="68">
        <v>1805838.4200000002</v>
      </c>
      <c r="M27" s="68">
        <v>0</v>
      </c>
      <c r="N27" s="68">
        <v>845664.22999999986</v>
      </c>
      <c r="O27" s="68">
        <f t="shared" si="14"/>
        <v>3985314.6</v>
      </c>
      <c r="P27" s="68">
        <f t="shared" si="15"/>
        <v>503200.29000000004</v>
      </c>
      <c r="Q27" s="68">
        <f t="shared" si="16"/>
        <v>4488514.8900000006</v>
      </c>
      <c r="R27" s="17">
        <f t="shared" si="2"/>
        <v>2.7163035226310068E-3</v>
      </c>
      <c r="S27" s="69">
        <v>824873.03999999992</v>
      </c>
      <c r="T27" s="68">
        <f t="shared" si="17"/>
        <v>800126.84879999992</v>
      </c>
      <c r="U27" s="68">
        <v>721248.81</v>
      </c>
      <c r="V27" s="68">
        <f t="shared" si="18"/>
        <v>529180.25189700001</v>
      </c>
      <c r="W27" s="68">
        <f t="shared" si="19"/>
        <v>1329307.100697</v>
      </c>
      <c r="X27" s="17">
        <f t="shared" si="3"/>
        <v>2.1996907105084596E-3</v>
      </c>
      <c r="Y27" s="67">
        <v>446500</v>
      </c>
      <c r="Z27" s="52">
        <f t="shared" si="4"/>
        <v>1.4925373134328358E-2</v>
      </c>
      <c r="AA27" s="67">
        <v>3275228.1599999997</v>
      </c>
      <c r="AB27" s="52">
        <f t="shared" si="5"/>
        <v>1.7210009515586245E-3</v>
      </c>
      <c r="AC27" s="69">
        <f t="shared" si="6"/>
        <v>6264321.9906970002</v>
      </c>
      <c r="AD27" s="44">
        <f t="shared" si="7"/>
        <v>2.7395003145721701E-3</v>
      </c>
      <c r="AE27" s="17">
        <f t="shared" si="8"/>
        <v>0.29808017251620678</v>
      </c>
      <c r="AF27" s="69">
        <f t="shared" si="9"/>
        <v>9539550.1506970003</v>
      </c>
      <c r="AG27" s="44">
        <f t="shared" si="10"/>
        <v>2.2768722463080981E-3</v>
      </c>
      <c r="AH27" s="48">
        <f t="shared" si="11"/>
        <v>0.40115801169601356</v>
      </c>
    </row>
    <row r="28" spans="1:34" x14ac:dyDescent="0.2">
      <c r="A28" s="6" t="s">
        <v>60</v>
      </c>
      <c r="B28" s="67">
        <v>153223780.00610194</v>
      </c>
      <c r="C28" s="70">
        <v>59854022.006101936</v>
      </c>
      <c r="D28" s="67">
        <v>3980515.7644149316</v>
      </c>
      <c r="E28" s="68">
        <v>514057.68000000005</v>
      </c>
      <c r="F28" s="68">
        <f t="shared" si="0"/>
        <v>43807.217571325746</v>
      </c>
      <c r="G28" s="68">
        <f t="shared" si="12"/>
        <v>4538380.6619862569</v>
      </c>
      <c r="H28" s="17">
        <f t="shared" si="1"/>
        <v>2.1853872840258502E-4</v>
      </c>
      <c r="I28" s="69">
        <v>286030.57</v>
      </c>
      <c r="J28" s="68">
        <v>47308.53</v>
      </c>
      <c r="K28" s="68">
        <f t="shared" si="13"/>
        <v>333339.09999999998</v>
      </c>
      <c r="L28" s="68">
        <v>753584.22</v>
      </c>
      <c r="M28" s="68">
        <v>0</v>
      </c>
      <c r="N28" s="68">
        <v>724855.07</v>
      </c>
      <c r="O28" s="68">
        <f t="shared" si="14"/>
        <v>1764469.8599999999</v>
      </c>
      <c r="P28" s="68">
        <f t="shared" si="15"/>
        <v>47308.53</v>
      </c>
      <c r="Q28" s="68">
        <f t="shared" si="16"/>
        <v>1811778.39</v>
      </c>
      <c r="R28" s="17">
        <f t="shared" si="2"/>
        <v>1.0964294746906216E-3</v>
      </c>
      <c r="S28" s="69">
        <v>310259.87999999995</v>
      </c>
      <c r="T28" s="68">
        <f t="shared" si="17"/>
        <v>300952.08359999995</v>
      </c>
      <c r="U28" s="68">
        <v>62134.270000000004</v>
      </c>
      <c r="V28" s="68">
        <f t="shared" si="18"/>
        <v>45587.913899000006</v>
      </c>
      <c r="W28" s="68">
        <f t="shared" si="19"/>
        <v>346539.99749899993</v>
      </c>
      <c r="X28" s="17">
        <f t="shared" si="3"/>
        <v>5.7344221882098256E-4</v>
      </c>
      <c r="Y28" s="67">
        <v>446500</v>
      </c>
      <c r="Z28" s="52">
        <f t="shared" si="4"/>
        <v>1.4925373134328358E-2</v>
      </c>
      <c r="AA28" s="67">
        <v>731730.85</v>
      </c>
      <c r="AB28" s="52">
        <f t="shared" si="5"/>
        <v>3.8449519472096911E-4</v>
      </c>
      <c r="AC28" s="69">
        <f t="shared" si="6"/>
        <v>2604818.3874989999</v>
      </c>
      <c r="AD28" s="44">
        <f t="shared" si="7"/>
        <v>1.1391337805678322E-3</v>
      </c>
      <c r="AE28" s="17">
        <f t="shared" si="8"/>
        <v>0.65439217972343944</v>
      </c>
      <c r="AF28" s="69">
        <f t="shared" si="9"/>
        <v>3336549.237499</v>
      </c>
      <c r="AG28" s="44">
        <f t="shared" si="10"/>
        <v>7.9635792435630301E-4</v>
      </c>
      <c r="AH28" s="48">
        <f t="shared" si="11"/>
        <v>0.73518496706240011</v>
      </c>
    </row>
    <row r="29" spans="1:34" x14ac:dyDescent="0.2">
      <c r="A29" s="6" t="s">
        <v>62</v>
      </c>
      <c r="B29" s="67">
        <v>125233599.15250178</v>
      </c>
      <c r="C29" s="70">
        <v>33961135.152501754</v>
      </c>
      <c r="D29" s="67">
        <v>2270478.0783701194</v>
      </c>
      <c r="E29" s="68">
        <v>256329.08000000002</v>
      </c>
      <c r="F29" s="68">
        <f t="shared" si="0"/>
        <v>21843.976297402587</v>
      </c>
      <c r="G29" s="68">
        <f t="shared" si="12"/>
        <v>2548651.1346675223</v>
      </c>
      <c r="H29" s="17">
        <f t="shared" si="1"/>
        <v>1.2272636863129054E-4</v>
      </c>
      <c r="I29" s="69">
        <v>165614.84999999998</v>
      </c>
      <c r="J29" s="68">
        <v>28479.13</v>
      </c>
      <c r="K29" s="68">
        <f t="shared" si="13"/>
        <v>194093.97999999998</v>
      </c>
      <c r="L29" s="68">
        <v>493934.17</v>
      </c>
      <c r="M29" s="68">
        <v>0</v>
      </c>
      <c r="N29" s="68">
        <v>483236.69</v>
      </c>
      <c r="O29" s="68">
        <f t="shared" si="14"/>
        <v>1142785.71</v>
      </c>
      <c r="P29" s="68">
        <f t="shared" si="15"/>
        <v>28479.13</v>
      </c>
      <c r="Q29" s="68">
        <f t="shared" si="16"/>
        <v>1171264.8399999999</v>
      </c>
      <c r="R29" s="17">
        <f t="shared" si="2"/>
        <v>7.0881146410229278E-4</v>
      </c>
      <c r="S29" s="69">
        <v>194411.88</v>
      </c>
      <c r="T29" s="68">
        <f t="shared" si="17"/>
        <v>188579.52359999999</v>
      </c>
      <c r="U29" s="68">
        <v>54642.340000000004</v>
      </c>
      <c r="V29" s="68">
        <f t="shared" si="18"/>
        <v>40091.084858000002</v>
      </c>
      <c r="W29" s="68">
        <f t="shared" si="19"/>
        <v>228670.608458</v>
      </c>
      <c r="X29" s="17">
        <f t="shared" si="3"/>
        <v>3.7839609291760929E-4</v>
      </c>
      <c r="Y29" s="67">
        <v>446500</v>
      </c>
      <c r="Z29" s="52">
        <f t="shared" si="4"/>
        <v>1.4925373134328358E-2</v>
      </c>
      <c r="AA29" s="67">
        <v>409118.15</v>
      </c>
      <c r="AB29" s="52">
        <f t="shared" si="5"/>
        <v>2.1497516846273826E-4</v>
      </c>
      <c r="AC29" s="69">
        <f t="shared" si="6"/>
        <v>1846435.4484579999</v>
      </c>
      <c r="AD29" s="44">
        <f t="shared" si="7"/>
        <v>8.0747932488142791E-4</v>
      </c>
      <c r="AE29" s="17">
        <f t="shared" si="8"/>
        <v>0.81323641309211758</v>
      </c>
      <c r="AF29" s="69">
        <f t="shared" si="9"/>
        <v>2255553.598458</v>
      </c>
      <c r="AG29" s="44">
        <f t="shared" si="10"/>
        <v>5.3834901093466672E-4</v>
      </c>
      <c r="AH29" s="48">
        <f t="shared" si="11"/>
        <v>0.88499895798890593</v>
      </c>
    </row>
    <row r="30" spans="1:34" x14ac:dyDescent="0.2">
      <c r="A30" s="6" t="s">
        <v>54</v>
      </c>
      <c r="B30" s="67">
        <v>234622518.79799923</v>
      </c>
      <c r="C30" s="70">
        <v>105012608.79799922</v>
      </c>
      <c r="D30" s="67">
        <v>6437212.5982639482</v>
      </c>
      <c r="E30" s="68">
        <v>870491.07</v>
      </c>
      <c r="F30" s="68">
        <f t="shared" si="0"/>
        <v>74181.931680091133</v>
      </c>
      <c r="G30" s="68">
        <f t="shared" si="12"/>
        <v>7381885.5999440392</v>
      </c>
      <c r="H30" s="17">
        <f t="shared" si="1"/>
        <v>3.5546332764406816E-4</v>
      </c>
      <c r="I30" s="69">
        <v>358015.64999999997</v>
      </c>
      <c r="J30" s="68">
        <v>175295.70999999996</v>
      </c>
      <c r="K30" s="68">
        <f t="shared" si="13"/>
        <v>533311.35999999987</v>
      </c>
      <c r="L30" s="68">
        <v>480915.78</v>
      </c>
      <c r="M30" s="68">
        <v>40948.80000000001</v>
      </c>
      <c r="N30" s="68">
        <v>224081.7</v>
      </c>
      <c r="O30" s="68">
        <f t="shared" si="14"/>
        <v>1103961.93</v>
      </c>
      <c r="P30" s="68">
        <f t="shared" si="15"/>
        <v>175295.70999999996</v>
      </c>
      <c r="Q30" s="68">
        <f t="shared" si="16"/>
        <v>1279257.6399999999</v>
      </c>
      <c r="R30" s="17">
        <f t="shared" si="2"/>
        <v>7.7416520141801904E-4</v>
      </c>
      <c r="S30" s="69">
        <v>236449.44000000003</v>
      </c>
      <c r="T30" s="68">
        <f t="shared" si="17"/>
        <v>229355.95680000001</v>
      </c>
      <c r="U30" s="68">
        <v>152847.66</v>
      </c>
      <c r="V30" s="68">
        <f t="shared" si="18"/>
        <v>112144.328142</v>
      </c>
      <c r="W30" s="68">
        <f t="shared" si="19"/>
        <v>341500.284942</v>
      </c>
      <c r="X30" s="17">
        <f t="shared" si="3"/>
        <v>5.65102679455359E-4</v>
      </c>
      <c r="Y30" s="67">
        <v>446500</v>
      </c>
      <c r="Z30" s="52">
        <f t="shared" si="4"/>
        <v>1.4925373134328358E-2</v>
      </c>
      <c r="AA30" s="67">
        <v>1069075.5299999998</v>
      </c>
      <c r="AB30" s="52">
        <f t="shared" si="5"/>
        <v>5.617562852225968E-4</v>
      </c>
      <c r="AC30" s="69">
        <f t="shared" si="6"/>
        <v>2067257.9249419998</v>
      </c>
      <c r="AD30" s="44">
        <f t="shared" si="7"/>
        <v>9.0404895279820976E-4</v>
      </c>
      <c r="AE30" s="17">
        <f t="shared" si="8"/>
        <v>0.321141782003521</v>
      </c>
      <c r="AF30" s="69">
        <f t="shared" si="9"/>
        <v>3136333.4549419996</v>
      </c>
      <c r="AG30" s="44">
        <f t="shared" si="10"/>
        <v>7.4857100030060379E-4</v>
      </c>
      <c r="AH30" s="48">
        <f t="shared" si="11"/>
        <v>0.4248688783480708</v>
      </c>
    </row>
    <row r="31" spans="1:34" x14ac:dyDescent="0.2">
      <c r="A31" s="6" t="s">
        <v>56</v>
      </c>
      <c r="B31" s="67">
        <v>154161897.62953511</v>
      </c>
      <c r="C31" s="70">
        <v>72298274.629535094</v>
      </c>
      <c r="D31" s="67">
        <v>4854060.1948083863</v>
      </c>
      <c r="E31" s="68">
        <v>501385.66</v>
      </c>
      <c r="F31" s="68">
        <f t="shared" si="0"/>
        <v>42727.327203365101</v>
      </c>
      <c r="G31" s="68">
        <f t="shared" si="12"/>
        <v>5398173.1820117515</v>
      </c>
      <c r="H31" s="17">
        <f t="shared" si="1"/>
        <v>2.5994071250459526E-4</v>
      </c>
      <c r="I31" s="69">
        <v>317348.12000000005</v>
      </c>
      <c r="J31" s="68">
        <v>99797.769999999975</v>
      </c>
      <c r="K31" s="68">
        <f t="shared" si="13"/>
        <v>417145.89</v>
      </c>
      <c r="L31" s="68">
        <v>472301.41000000003</v>
      </c>
      <c r="M31" s="68">
        <v>38651.640000000007</v>
      </c>
      <c r="N31" s="68">
        <v>483236.69</v>
      </c>
      <c r="O31" s="68">
        <f t="shared" si="14"/>
        <v>1311537.8600000001</v>
      </c>
      <c r="P31" s="68">
        <f t="shared" si="15"/>
        <v>99797.769999999975</v>
      </c>
      <c r="Q31" s="68">
        <f t="shared" si="16"/>
        <v>1411335.6300000001</v>
      </c>
      <c r="R31" s="17">
        <f t="shared" si="2"/>
        <v>8.5409451396153242E-4</v>
      </c>
      <c r="S31" s="69">
        <v>217136.76</v>
      </c>
      <c r="T31" s="68">
        <f t="shared" si="17"/>
        <v>210622.65720000002</v>
      </c>
      <c r="U31" s="68">
        <v>141705.09</v>
      </c>
      <c r="V31" s="68">
        <f t="shared" si="18"/>
        <v>103969.024533</v>
      </c>
      <c r="W31" s="68">
        <f t="shared" si="19"/>
        <v>314591.68173300003</v>
      </c>
      <c r="X31" s="17">
        <f t="shared" si="3"/>
        <v>5.2057526778309779E-4</v>
      </c>
      <c r="Y31" s="67">
        <v>446500</v>
      </c>
      <c r="Z31" s="52">
        <f t="shared" si="4"/>
        <v>1.4925373134328358E-2</v>
      </c>
      <c r="AA31" s="67">
        <v>669748.47000000009</v>
      </c>
      <c r="AB31" s="52">
        <f t="shared" si="5"/>
        <v>3.5192594160369373E-4</v>
      </c>
      <c r="AC31" s="69">
        <f t="shared" si="6"/>
        <v>2172427.311733</v>
      </c>
      <c r="AD31" s="44">
        <f t="shared" si="7"/>
        <v>9.500414111400982E-4</v>
      </c>
      <c r="AE31" s="17">
        <f t="shared" si="8"/>
        <v>0.44754849024255999</v>
      </c>
      <c r="AF31" s="69">
        <f t="shared" si="9"/>
        <v>2842175.7817330002</v>
      </c>
      <c r="AG31" s="44">
        <f t="shared" si="10"/>
        <v>6.783622974175646E-4</v>
      </c>
      <c r="AH31" s="48">
        <f t="shared" si="11"/>
        <v>0.52650696557938126</v>
      </c>
    </row>
    <row r="32" spans="1:34" x14ac:dyDescent="0.2">
      <c r="A32" s="6" t="s">
        <v>48</v>
      </c>
      <c r="B32" s="67">
        <v>509936170.09308767</v>
      </c>
      <c r="C32" s="70">
        <v>172538364.0930877</v>
      </c>
      <c r="D32" s="67">
        <v>10893477.230329962</v>
      </c>
      <c r="E32" s="68">
        <v>1434716.5700000003</v>
      </c>
      <c r="F32" s="68">
        <f t="shared" si="0"/>
        <v>122264.37495336363</v>
      </c>
      <c r="G32" s="68">
        <f t="shared" si="12"/>
        <v>12450458.175283326</v>
      </c>
      <c r="H32" s="17">
        <f t="shared" si="1"/>
        <v>5.9953263075670723E-4</v>
      </c>
      <c r="I32" s="69">
        <v>670600.51000000013</v>
      </c>
      <c r="J32" s="68">
        <v>265927.12</v>
      </c>
      <c r="K32" s="68">
        <f t="shared" si="13"/>
        <v>936527.63000000012</v>
      </c>
      <c r="L32" s="68">
        <v>985536.02000000014</v>
      </c>
      <c r="M32" s="68">
        <v>0</v>
      </c>
      <c r="N32" s="68">
        <v>434913.03</v>
      </c>
      <c r="O32" s="68">
        <f t="shared" si="14"/>
        <v>2091049.5600000003</v>
      </c>
      <c r="P32" s="68">
        <f t="shared" si="15"/>
        <v>265927.12</v>
      </c>
      <c r="Q32" s="68">
        <f t="shared" si="16"/>
        <v>2356976.6800000002</v>
      </c>
      <c r="R32" s="17">
        <f t="shared" si="2"/>
        <v>1.4263657836819908E-3</v>
      </c>
      <c r="S32" s="69">
        <v>463074.95999999996</v>
      </c>
      <c r="T32" s="68">
        <f t="shared" si="17"/>
        <v>449182.71119999996</v>
      </c>
      <c r="U32" s="68">
        <v>328091.67</v>
      </c>
      <c r="V32" s="68">
        <f t="shared" si="18"/>
        <v>240720.85827900001</v>
      </c>
      <c r="W32" s="68">
        <f t="shared" si="19"/>
        <v>689903.56947899994</v>
      </c>
      <c r="X32" s="17">
        <f t="shared" si="3"/>
        <v>1.1416282002359491E-3</v>
      </c>
      <c r="Y32" s="67">
        <v>446500</v>
      </c>
      <c r="Z32" s="52">
        <f t="shared" si="4"/>
        <v>1.4925373134328358E-2</v>
      </c>
      <c r="AA32" s="67">
        <v>1788359.66</v>
      </c>
      <c r="AB32" s="52">
        <f t="shared" si="5"/>
        <v>9.3971122811458069E-4</v>
      </c>
      <c r="AC32" s="69">
        <f t="shared" si="6"/>
        <v>3493380.249479</v>
      </c>
      <c r="AD32" s="44">
        <f t="shared" si="7"/>
        <v>1.5277178131297025E-3</v>
      </c>
      <c r="AE32" s="17">
        <f t="shared" si="8"/>
        <v>0.32068550524460826</v>
      </c>
      <c r="AF32" s="69">
        <f t="shared" si="9"/>
        <v>5281739.9094789997</v>
      </c>
      <c r="AG32" s="44">
        <f t="shared" si="10"/>
        <v>1.2606304094152619E-3</v>
      </c>
      <c r="AH32" s="48">
        <f t="shared" si="11"/>
        <v>0.42422052547144973</v>
      </c>
    </row>
    <row r="33" spans="1:34" x14ac:dyDescent="0.2">
      <c r="A33" s="6" t="s">
        <v>46</v>
      </c>
      <c r="B33" s="67">
        <v>1435709294.9271255</v>
      </c>
      <c r="C33" s="70">
        <v>348213667.92712533</v>
      </c>
      <c r="D33" s="67">
        <v>21304975.467044517</v>
      </c>
      <c r="E33" s="68">
        <v>2432695.88</v>
      </c>
      <c r="F33" s="68">
        <f t="shared" si="0"/>
        <v>207310.66151959397</v>
      </c>
      <c r="G33" s="68">
        <f t="shared" si="12"/>
        <v>23944982.008564111</v>
      </c>
      <c r="H33" s="17">
        <f t="shared" si="1"/>
        <v>1.1530337161017594E-3</v>
      </c>
      <c r="I33" s="69">
        <v>1350044.8900000004</v>
      </c>
      <c r="J33" s="68">
        <v>443999.85</v>
      </c>
      <c r="K33" s="68">
        <f t="shared" si="13"/>
        <v>1794044.7400000002</v>
      </c>
      <c r="L33" s="68">
        <v>0</v>
      </c>
      <c r="M33" s="68">
        <v>0</v>
      </c>
      <c r="N33" s="68">
        <v>314103.85000000003</v>
      </c>
      <c r="O33" s="68">
        <f t="shared" si="14"/>
        <v>1664148.7400000005</v>
      </c>
      <c r="P33" s="68">
        <f t="shared" si="15"/>
        <v>443999.85</v>
      </c>
      <c r="Q33" s="68">
        <f t="shared" si="16"/>
        <v>2108148.5900000003</v>
      </c>
      <c r="R33" s="17">
        <f t="shared" si="2"/>
        <v>1.2757831001083278E-3</v>
      </c>
      <c r="S33" s="69">
        <v>772278.59999999986</v>
      </c>
      <c r="T33" s="68">
        <f t="shared" si="17"/>
        <v>749110.24199999985</v>
      </c>
      <c r="U33" s="68">
        <v>354722.31999999995</v>
      </c>
      <c r="V33" s="68">
        <f t="shared" si="18"/>
        <v>260259.76618399998</v>
      </c>
      <c r="W33" s="68">
        <f t="shared" si="19"/>
        <v>1009370.0081839998</v>
      </c>
      <c r="X33" s="17">
        <f t="shared" si="3"/>
        <v>1.670270044675165E-3</v>
      </c>
      <c r="Y33" s="67">
        <v>446500</v>
      </c>
      <c r="Z33" s="52">
        <f t="shared" si="4"/>
        <v>1.4925373134328358E-2</v>
      </c>
      <c r="AA33" s="67">
        <v>2978545.2899999996</v>
      </c>
      <c r="AB33" s="52">
        <f t="shared" si="5"/>
        <v>1.5651060103093579E-3</v>
      </c>
      <c r="AC33" s="69">
        <f t="shared" si="6"/>
        <v>3564018.5981840002</v>
      </c>
      <c r="AD33" s="44">
        <f t="shared" si="7"/>
        <v>1.5586092294371003E-3</v>
      </c>
      <c r="AE33" s="17">
        <f t="shared" si="8"/>
        <v>0.16728574053966797</v>
      </c>
      <c r="AF33" s="69">
        <f t="shared" si="9"/>
        <v>6542563.8881839998</v>
      </c>
      <c r="AG33" s="44">
        <f t="shared" si="10"/>
        <v>1.5615602309732961E-3</v>
      </c>
      <c r="AH33" s="48">
        <f t="shared" si="11"/>
        <v>0.27323319290212872</v>
      </c>
    </row>
    <row r="34" spans="1:34" x14ac:dyDescent="0.2">
      <c r="A34" s="6" t="s">
        <v>29</v>
      </c>
      <c r="B34" s="67">
        <v>5337736156.9161816</v>
      </c>
      <c r="C34" s="70">
        <v>1540427426.916182</v>
      </c>
      <c r="D34" s="67">
        <v>94967232.522300407</v>
      </c>
      <c r="E34" s="68">
        <v>6742839.79</v>
      </c>
      <c r="F34" s="68">
        <f t="shared" si="0"/>
        <v>574614.60303272272</v>
      </c>
      <c r="G34" s="68">
        <f t="shared" si="12"/>
        <v>102284686.91533314</v>
      </c>
      <c r="H34" s="17">
        <f t="shared" si="1"/>
        <v>4.9253615063110188E-3</v>
      </c>
      <c r="I34" s="69">
        <v>7808364.7300000004</v>
      </c>
      <c r="J34" s="68">
        <v>374440.68999999977</v>
      </c>
      <c r="K34" s="68">
        <f t="shared" si="13"/>
        <v>8182805.4199999999</v>
      </c>
      <c r="L34" s="68">
        <v>0</v>
      </c>
      <c r="M34" s="68">
        <v>0</v>
      </c>
      <c r="N34" s="68">
        <v>0</v>
      </c>
      <c r="O34" s="68">
        <f t="shared" si="14"/>
        <v>7808364.7300000004</v>
      </c>
      <c r="P34" s="68">
        <f t="shared" si="15"/>
        <v>374440.68999999977</v>
      </c>
      <c r="Q34" s="68">
        <f t="shared" si="16"/>
        <v>8182805.4199999999</v>
      </c>
      <c r="R34" s="17">
        <f t="shared" si="2"/>
        <v>4.9519682416270406E-3</v>
      </c>
      <c r="S34" s="69">
        <v>3652803.3600000008</v>
      </c>
      <c r="T34" s="68">
        <f t="shared" si="17"/>
        <v>3543219.2592000007</v>
      </c>
      <c r="U34" s="68">
        <v>407668.11</v>
      </c>
      <c r="V34" s="68">
        <f t="shared" si="18"/>
        <v>299106.09230700001</v>
      </c>
      <c r="W34" s="68">
        <f t="shared" si="19"/>
        <v>3842325.3515070006</v>
      </c>
      <c r="X34" s="17">
        <f t="shared" si="3"/>
        <v>6.3581450652219294E-3</v>
      </c>
      <c r="Y34" s="67">
        <v>446500</v>
      </c>
      <c r="Z34" s="52">
        <f t="shared" si="4"/>
        <v>1.4925373134328358E-2</v>
      </c>
      <c r="AA34" s="67">
        <v>8012420.04</v>
      </c>
      <c r="AB34" s="52">
        <f t="shared" si="5"/>
        <v>4.2102051641884379E-3</v>
      </c>
      <c r="AC34" s="69">
        <f t="shared" si="6"/>
        <v>12471630.771507001</v>
      </c>
      <c r="AD34" s="44">
        <f t="shared" si="7"/>
        <v>5.4540677303163169E-3</v>
      </c>
      <c r="AE34" s="17">
        <f t="shared" si="8"/>
        <v>0.13132562085115396</v>
      </c>
      <c r="AF34" s="69">
        <f t="shared" si="9"/>
        <v>20484050.811507002</v>
      </c>
      <c r="AG34" s="44">
        <f t="shared" si="10"/>
        <v>4.8890740179480564E-3</v>
      </c>
      <c r="AH34" s="48">
        <f t="shared" si="11"/>
        <v>0.20026507808019023</v>
      </c>
    </row>
    <row r="35" spans="1:34" x14ac:dyDescent="0.2">
      <c r="A35" s="6" t="s">
        <v>35</v>
      </c>
      <c r="B35" s="67">
        <v>2123001812.5875473</v>
      </c>
      <c r="C35" s="70">
        <v>1042023813.5875473</v>
      </c>
      <c r="D35" s="67">
        <v>63946024.543953218</v>
      </c>
      <c r="E35" s="68">
        <v>8870608.5700000003</v>
      </c>
      <c r="F35" s="68">
        <f t="shared" si="0"/>
        <v>755939.83853340498</v>
      </c>
      <c r="G35" s="68">
        <f t="shared" si="12"/>
        <v>73572572.952486619</v>
      </c>
      <c r="H35" s="17">
        <f t="shared" si="1"/>
        <v>3.5427738957679203E-3</v>
      </c>
      <c r="I35" s="69">
        <v>4508589.1099999994</v>
      </c>
      <c r="J35" s="68">
        <v>1051810.9500000002</v>
      </c>
      <c r="K35" s="68">
        <f t="shared" si="13"/>
        <v>5560400.0599999996</v>
      </c>
      <c r="L35" s="68">
        <v>0</v>
      </c>
      <c r="M35" s="68">
        <v>0</v>
      </c>
      <c r="N35" s="68">
        <v>410751.19999999995</v>
      </c>
      <c r="O35" s="68">
        <f t="shared" si="14"/>
        <v>4919340.3099999996</v>
      </c>
      <c r="P35" s="68">
        <f t="shared" si="15"/>
        <v>1051810.9500000002</v>
      </c>
      <c r="Q35" s="68">
        <f t="shared" si="16"/>
        <v>5971151.2599999998</v>
      </c>
      <c r="R35" s="17">
        <f t="shared" si="2"/>
        <v>3.6135469301518952E-3</v>
      </c>
      <c r="S35" s="69">
        <v>2111431.2000000002</v>
      </c>
      <c r="T35" s="68">
        <f t="shared" si="17"/>
        <v>2048088.2640000002</v>
      </c>
      <c r="U35" s="68">
        <v>750532.54</v>
      </c>
      <c r="V35" s="68">
        <f t="shared" si="18"/>
        <v>550665.72459800006</v>
      </c>
      <c r="W35" s="68">
        <f t="shared" si="19"/>
        <v>2598753.9885980003</v>
      </c>
      <c r="X35" s="17">
        <f t="shared" si="3"/>
        <v>4.3003268429232799E-3</v>
      </c>
      <c r="Y35" s="67">
        <v>446500</v>
      </c>
      <c r="Z35" s="52">
        <f t="shared" si="4"/>
        <v>1.4925373134328358E-2</v>
      </c>
      <c r="AA35" s="67">
        <v>10457413.59</v>
      </c>
      <c r="AB35" s="52">
        <f t="shared" si="5"/>
        <v>5.4949511484513169E-3</v>
      </c>
      <c r="AC35" s="69">
        <f t="shared" si="6"/>
        <v>9016405.248598</v>
      </c>
      <c r="AD35" s="44">
        <f t="shared" si="7"/>
        <v>3.9430356631613836E-3</v>
      </c>
      <c r="AE35" s="17">
        <f t="shared" si="8"/>
        <v>0.1410002468941691</v>
      </c>
      <c r="AF35" s="69">
        <f t="shared" si="9"/>
        <v>19473818.838597998</v>
      </c>
      <c r="AG35" s="44">
        <f t="shared" si="10"/>
        <v>4.6479547717452859E-3</v>
      </c>
      <c r="AH35" s="48">
        <f t="shared" si="11"/>
        <v>0.26468856609343061</v>
      </c>
    </row>
    <row r="36" spans="1:34" x14ac:dyDescent="0.2">
      <c r="A36" s="6" t="s">
        <v>10</v>
      </c>
      <c r="B36" s="67">
        <v>61577756547.552986</v>
      </c>
      <c r="C36" s="70">
        <v>22612358845.552994</v>
      </c>
      <c r="D36" s="67">
        <v>1379220187.8416033</v>
      </c>
      <c r="E36" s="68">
        <v>178746849.89999998</v>
      </c>
      <c r="F36" s="68">
        <f t="shared" si="0"/>
        <v>15232536.052682657</v>
      </c>
      <c r="G36" s="68">
        <f t="shared" si="12"/>
        <v>1573199573.794286</v>
      </c>
      <c r="H36" s="17">
        <f t="shared" si="1"/>
        <v>7.57550016154932E-2</v>
      </c>
      <c r="I36" s="69">
        <v>85592974.770000011</v>
      </c>
      <c r="J36" s="68">
        <v>32067862.889999997</v>
      </c>
      <c r="K36" s="68">
        <f t="shared" si="13"/>
        <v>117660837.66000001</v>
      </c>
      <c r="L36" s="68">
        <v>0</v>
      </c>
      <c r="M36" s="68">
        <v>0</v>
      </c>
      <c r="N36" s="68">
        <v>0</v>
      </c>
      <c r="O36" s="68">
        <f t="shared" si="14"/>
        <v>85592974.770000011</v>
      </c>
      <c r="P36" s="68">
        <f t="shared" si="15"/>
        <v>32067862.889999997</v>
      </c>
      <c r="Q36" s="68">
        <f t="shared" si="16"/>
        <v>117660837.66000001</v>
      </c>
      <c r="R36" s="17">
        <f t="shared" si="2"/>
        <v>7.1204519901141072E-2</v>
      </c>
      <c r="S36" s="69">
        <v>27333047.640000004</v>
      </c>
      <c r="T36" s="68">
        <f t="shared" si="17"/>
        <v>26513056.210800003</v>
      </c>
      <c r="U36" s="68">
        <v>14490158.959999999</v>
      </c>
      <c r="V36" s="68">
        <f t="shared" si="18"/>
        <v>10631429.628952</v>
      </c>
      <c r="W36" s="68">
        <f t="shared" si="19"/>
        <v>37144485.839752004</v>
      </c>
      <c r="X36" s="17">
        <f t="shared" si="3"/>
        <v>6.1465390808094024E-2</v>
      </c>
      <c r="Y36" s="67">
        <v>446500</v>
      </c>
      <c r="Z36" s="52">
        <f t="shared" si="4"/>
        <v>1.4925373134328358E-2</v>
      </c>
      <c r="AA36" s="67">
        <v>199390413.98000002</v>
      </c>
      <c r="AB36" s="52">
        <f t="shared" si="5"/>
        <v>0.10477166030205608</v>
      </c>
      <c r="AC36" s="69">
        <f t="shared" si="6"/>
        <v>155251823.49975201</v>
      </c>
      <c r="AD36" s="44">
        <f t="shared" si="7"/>
        <v>6.7894405802750135E-2</v>
      </c>
      <c r="AE36" s="17">
        <f t="shared" si="8"/>
        <v>0.11256492971054302</v>
      </c>
      <c r="AF36" s="69">
        <f t="shared" si="9"/>
        <v>354642237.47975206</v>
      </c>
      <c r="AG36" s="44">
        <f t="shared" si="10"/>
        <v>8.464498379174154E-2</v>
      </c>
      <c r="AH36" s="48">
        <f t="shared" si="11"/>
        <v>0.22542736686891934</v>
      </c>
    </row>
    <row r="37" spans="1:34" x14ac:dyDescent="0.2">
      <c r="A37" s="6" t="s">
        <v>53</v>
      </c>
      <c r="B37" s="67">
        <v>223628277.32640943</v>
      </c>
      <c r="C37" s="70">
        <v>86261766.326409414</v>
      </c>
      <c r="D37" s="67">
        <v>6240394.2061958406</v>
      </c>
      <c r="E37" s="68">
        <v>681973.15</v>
      </c>
      <c r="F37" s="68">
        <f t="shared" si="0"/>
        <v>58116.719819947772</v>
      </c>
      <c r="G37" s="68">
        <f t="shared" si="12"/>
        <v>6980484.0760157891</v>
      </c>
      <c r="H37" s="17">
        <f t="shared" si="1"/>
        <v>3.361344557067927E-4</v>
      </c>
      <c r="I37" s="69">
        <v>439417.42999999993</v>
      </c>
      <c r="J37" s="68">
        <v>106234.95</v>
      </c>
      <c r="K37" s="68">
        <f t="shared" si="13"/>
        <v>545652.37999999989</v>
      </c>
      <c r="L37" s="68">
        <v>804737.34000000008</v>
      </c>
      <c r="M37" s="68">
        <v>18511.079999999998</v>
      </c>
      <c r="N37" s="68">
        <v>954392.51</v>
      </c>
      <c r="O37" s="68">
        <f t="shared" si="14"/>
        <v>2217058.3600000003</v>
      </c>
      <c r="P37" s="68">
        <f t="shared" si="15"/>
        <v>106234.95</v>
      </c>
      <c r="Q37" s="68">
        <f t="shared" si="16"/>
        <v>2323293.3100000005</v>
      </c>
      <c r="R37" s="17">
        <f t="shared" si="2"/>
        <v>1.4059817014571722E-3</v>
      </c>
      <c r="S37" s="69">
        <v>344679.36</v>
      </c>
      <c r="T37" s="68">
        <f t="shared" si="17"/>
        <v>334338.9792</v>
      </c>
      <c r="U37" s="68">
        <v>161621.71999999997</v>
      </c>
      <c r="V37" s="68">
        <f t="shared" si="18"/>
        <v>118581.85596399999</v>
      </c>
      <c r="W37" s="68">
        <f t="shared" si="19"/>
        <v>452920.83516399999</v>
      </c>
      <c r="X37" s="17">
        <f t="shared" si="3"/>
        <v>7.4947749333739233E-4</v>
      </c>
      <c r="Y37" s="67">
        <v>446500</v>
      </c>
      <c r="Z37" s="52">
        <f t="shared" si="4"/>
        <v>1.4925373134328358E-2</v>
      </c>
      <c r="AA37" s="67">
        <v>1020722.89</v>
      </c>
      <c r="AB37" s="52">
        <f t="shared" si="5"/>
        <v>5.3634891346551858E-4</v>
      </c>
      <c r="AC37" s="69">
        <f t="shared" si="6"/>
        <v>3222714.1451640003</v>
      </c>
      <c r="AD37" s="44">
        <f t="shared" si="7"/>
        <v>1.4093506731557141E-3</v>
      </c>
      <c r="AE37" s="17">
        <f t="shared" si="8"/>
        <v>0.51642797532955453</v>
      </c>
      <c r="AF37" s="69">
        <f t="shared" si="9"/>
        <v>4243437.0351640005</v>
      </c>
      <c r="AG37" s="44">
        <f t="shared" si="10"/>
        <v>1.0128112816320698E-3</v>
      </c>
      <c r="AH37" s="48">
        <f t="shared" si="11"/>
        <v>0.60790010964196661</v>
      </c>
    </row>
    <row r="38" spans="1:34" x14ac:dyDescent="0.2">
      <c r="A38" s="6" t="s">
        <v>33</v>
      </c>
      <c r="B38" s="67">
        <v>3755014686.0049572</v>
      </c>
      <c r="C38" s="70">
        <v>2046252441.0049574</v>
      </c>
      <c r="D38" s="67">
        <v>126975883.65633711</v>
      </c>
      <c r="E38" s="68">
        <v>17318505.699999999</v>
      </c>
      <c r="F38" s="68">
        <f t="shared" si="0"/>
        <v>1475856.8478349454</v>
      </c>
      <c r="G38" s="68">
        <f t="shared" si="12"/>
        <v>145770246.20417204</v>
      </c>
      <c r="H38" s="17">
        <f t="shared" si="1"/>
        <v>7.0193416147796839E-3</v>
      </c>
      <c r="I38" s="69">
        <v>7681003.4700000007</v>
      </c>
      <c r="J38" s="68">
        <v>3131399.7899999996</v>
      </c>
      <c r="K38" s="68">
        <f t="shared" si="13"/>
        <v>10812403.26</v>
      </c>
      <c r="L38" s="68">
        <v>0</v>
      </c>
      <c r="M38" s="68">
        <v>0</v>
      </c>
      <c r="N38" s="68">
        <v>0</v>
      </c>
      <c r="O38" s="68">
        <f t="shared" si="14"/>
        <v>7681003.4700000007</v>
      </c>
      <c r="P38" s="68">
        <f t="shared" si="15"/>
        <v>3131399.7899999996</v>
      </c>
      <c r="Q38" s="68">
        <f t="shared" si="16"/>
        <v>10812403.26</v>
      </c>
      <c r="R38" s="17">
        <f t="shared" si="2"/>
        <v>6.5433155025681504E-3</v>
      </c>
      <c r="S38" s="69">
        <v>2932323.2399999998</v>
      </c>
      <c r="T38" s="68">
        <f t="shared" si="17"/>
        <v>2844353.5427999995</v>
      </c>
      <c r="U38" s="68">
        <v>1413681.4600000002</v>
      </c>
      <c r="V38" s="68">
        <f t="shared" si="18"/>
        <v>1037218.0872020002</v>
      </c>
      <c r="W38" s="68">
        <f t="shared" si="19"/>
        <v>3881571.6300019994</v>
      </c>
      <c r="X38" s="17">
        <f t="shared" si="3"/>
        <v>6.4230884287097278E-3</v>
      </c>
      <c r="Y38" s="67">
        <v>446500</v>
      </c>
      <c r="Z38" s="52">
        <f t="shared" si="4"/>
        <v>1.4925373134328358E-2</v>
      </c>
      <c r="AA38" s="67">
        <v>19456052.709999997</v>
      </c>
      <c r="AB38" s="52">
        <f t="shared" si="5"/>
        <v>1.0223374858710532E-2</v>
      </c>
      <c r="AC38" s="69">
        <f t="shared" si="6"/>
        <v>15140474.890001999</v>
      </c>
      <c r="AD38" s="44">
        <f t="shared" si="7"/>
        <v>6.6212011109150438E-3</v>
      </c>
      <c r="AE38" s="17">
        <f t="shared" si="8"/>
        <v>0.11923898030101536</v>
      </c>
      <c r="AF38" s="69">
        <f t="shared" si="9"/>
        <v>34596527.600001998</v>
      </c>
      <c r="AG38" s="44">
        <f t="shared" si="10"/>
        <v>8.2573991715239586E-3</v>
      </c>
      <c r="AH38" s="48">
        <f t="shared" si="11"/>
        <v>0.23733600306570535</v>
      </c>
    </row>
    <row r="39" spans="1:34" x14ac:dyDescent="0.2">
      <c r="A39" s="6" t="s">
        <v>40</v>
      </c>
      <c r="B39" s="67">
        <v>1098888710.3372548</v>
      </c>
      <c r="C39" s="70">
        <v>477974552.3372547</v>
      </c>
      <c r="D39" s="67">
        <v>30314853.102933325</v>
      </c>
      <c r="E39" s="68">
        <v>5343102.620000001</v>
      </c>
      <c r="F39" s="68">
        <f t="shared" si="0"/>
        <v>455331.11961338791</v>
      </c>
      <c r="G39" s="68">
        <f t="shared" si="12"/>
        <v>36113286.842546709</v>
      </c>
      <c r="H39" s="17">
        <f t="shared" si="1"/>
        <v>1.7389796874275199E-3</v>
      </c>
      <c r="I39" s="69">
        <v>1852287.22</v>
      </c>
      <c r="J39" s="68">
        <v>723377.70000000007</v>
      </c>
      <c r="K39" s="68">
        <f t="shared" si="13"/>
        <v>2575664.92</v>
      </c>
      <c r="L39" s="68">
        <v>1180215.77</v>
      </c>
      <c r="M39" s="68">
        <v>79520.39999999998</v>
      </c>
      <c r="N39" s="68">
        <v>628207.72000000009</v>
      </c>
      <c r="O39" s="68">
        <f t="shared" si="14"/>
        <v>3740231.1100000003</v>
      </c>
      <c r="P39" s="68">
        <f t="shared" si="15"/>
        <v>723377.70000000007</v>
      </c>
      <c r="Q39" s="68">
        <f t="shared" si="16"/>
        <v>4463608.8100000005</v>
      </c>
      <c r="R39" s="17">
        <f t="shared" si="2"/>
        <v>2.7012311714197735E-3</v>
      </c>
      <c r="S39" s="69">
        <v>863907.00000000023</v>
      </c>
      <c r="T39" s="68">
        <f t="shared" si="17"/>
        <v>837989.79000000015</v>
      </c>
      <c r="U39" s="68">
        <v>742339.05</v>
      </c>
      <c r="V39" s="68">
        <f t="shared" si="18"/>
        <v>544654.16098500008</v>
      </c>
      <c r="W39" s="68">
        <f t="shared" si="19"/>
        <v>1382643.9509850002</v>
      </c>
      <c r="X39" s="17">
        <f t="shared" si="3"/>
        <v>2.287950657397164E-3</v>
      </c>
      <c r="Y39" s="67">
        <v>446500</v>
      </c>
      <c r="Z39" s="52">
        <f t="shared" si="4"/>
        <v>1.4925373134328358E-2</v>
      </c>
      <c r="AA39" s="67">
        <v>6383403.5499999998</v>
      </c>
      <c r="AB39" s="52">
        <f t="shared" si="5"/>
        <v>3.3542223769023479E-3</v>
      </c>
      <c r="AC39" s="69">
        <f t="shared" si="6"/>
        <v>6292752.760985001</v>
      </c>
      <c r="AD39" s="44">
        <f t="shared" si="7"/>
        <v>2.7519336001317523E-3</v>
      </c>
      <c r="AE39" s="17">
        <f t="shared" si="8"/>
        <v>0.20757985333519896</v>
      </c>
      <c r="AF39" s="69">
        <f t="shared" si="9"/>
        <v>12676156.310985001</v>
      </c>
      <c r="AG39" s="44">
        <f t="shared" si="10"/>
        <v>3.0255083351321565E-3</v>
      </c>
      <c r="AH39" s="48">
        <f t="shared" si="11"/>
        <v>0.35101087215497218</v>
      </c>
    </row>
    <row r="40" spans="1:34" x14ac:dyDescent="0.2">
      <c r="A40" s="6" t="s">
        <v>55</v>
      </c>
      <c r="B40" s="67">
        <v>173565403.85214844</v>
      </c>
      <c r="C40" s="70">
        <v>56732136.852148421</v>
      </c>
      <c r="D40" s="67">
        <v>8283917.9859460937</v>
      </c>
      <c r="E40" s="68">
        <v>639719.74000000011</v>
      </c>
      <c r="F40" s="68">
        <f t="shared" si="0"/>
        <v>54515.948161404653</v>
      </c>
      <c r="G40" s="68">
        <f t="shared" si="12"/>
        <v>8978153.6741074976</v>
      </c>
      <c r="H40" s="17">
        <f t="shared" si="1"/>
        <v>4.3232915735273128E-4</v>
      </c>
      <c r="I40" s="69">
        <v>577063.09</v>
      </c>
      <c r="J40" s="68">
        <v>117947.08</v>
      </c>
      <c r="K40" s="68">
        <f t="shared" si="13"/>
        <v>695010.16999999993</v>
      </c>
      <c r="L40" s="68">
        <v>325040.68</v>
      </c>
      <c r="M40" s="68">
        <v>15532.679999999998</v>
      </c>
      <c r="N40" s="68">
        <v>724855.07</v>
      </c>
      <c r="O40" s="68">
        <f t="shared" si="14"/>
        <v>1642491.52</v>
      </c>
      <c r="P40" s="68">
        <f t="shared" si="15"/>
        <v>117947.08</v>
      </c>
      <c r="Q40" s="68">
        <f t="shared" si="16"/>
        <v>1760438.6</v>
      </c>
      <c r="R40" s="17">
        <f t="shared" si="2"/>
        <v>1.0653603001761676E-3</v>
      </c>
      <c r="S40" s="69">
        <v>279580.67999999993</v>
      </c>
      <c r="T40" s="68">
        <f t="shared" si="17"/>
        <v>271193.25959999993</v>
      </c>
      <c r="U40" s="68">
        <v>99866.74</v>
      </c>
      <c r="V40" s="68">
        <f t="shared" si="18"/>
        <v>73272.227138000002</v>
      </c>
      <c r="W40" s="68">
        <f t="shared" si="19"/>
        <v>344465.48673799995</v>
      </c>
      <c r="X40" s="17">
        <f t="shared" si="3"/>
        <v>5.7000939126185138E-4</v>
      </c>
      <c r="Y40" s="67">
        <v>446500</v>
      </c>
      <c r="Z40" s="52">
        <f t="shared" si="4"/>
        <v>1.4925373134328358E-2</v>
      </c>
      <c r="AA40" s="67">
        <v>839838.82000000007</v>
      </c>
      <c r="AB40" s="52">
        <f t="shared" si="5"/>
        <v>4.4130159419973744E-4</v>
      </c>
      <c r="AC40" s="69">
        <f t="shared" si="6"/>
        <v>2551404.0867380002</v>
      </c>
      <c r="AD40" s="44">
        <f t="shared" si="7"/>
        <v>1.1157747492225852E-3</v>
      </c>
      <c r="AE40" s="17">
        <f t="shared" si="8"/>
        <v>0.30799485111592495</v>
      </c>
      <c r="AF40" s="69">
        <f t="shared" si="9"/>
        <v>3391242.906738</v>
      </c>
      <c r="AG40" s="44">
        <f t="shared" si="10"/>
        <v>8.0941205118323053E-4</v>
      </c>
      <c r="AH40" s="48">
        <f t="shared" si="11"/>
        <v>0.37772163741395498</v>
      </c>
    </row>
    <row r="41" spans="1:34" x14ac:dyDescent="0.2">
      <c r="A41" s="6" t="s">
        <v>64</v>
      </c>
      <c r="B41" s="67">
        <v>129425957.58175671</v>
      </c>
      <c r="C41" s="70">
        <v>23696979.581756689</v>
      </c>
      <c r="D41" s="67">
        <v>1635640.8195594552</v>
      </c>
      <c r="E41" s="68">
        <v>236023.26</v>
      </c>
      <c r="F41" s="68">
        <f t="shared" ref="F41:F72" si="20">(E41/E$76)*F$76</f>
        <v>20113.545045594077</v>
      </c>
      <c r="G41" s="68">
        <f t="shared" si="12"/>
        <v>1891777.6246050491</v>
      </c>
      <c r="H41" s="17">
        <f t="shared" ref="H41:H72" si="21">(G41/G$76)</f>
        <v>9.109563681260507E-5</v>
      </c>
      <c r="I41" s="69">
        <v>141233.01</v>
      </c>
      <c r="J41" s="68">
        <v>23798.870000000003</v>
      </c>
      <c r="K41" s="68">
        <f t="shared" si="13"/>
        <v>165031.88</v>
      </c>
      <c r="L41" s="68">
        <v>290336.51</v>
      </c>
      <c r="M41" s="68">
        <v>22437.599999999995</v>
      </c>
      <c r="N41" s="68">
        <v>724855.07</v>
      </c>
      <c r="O41" s="68">
        <f t="shared" si="14"/>
        <v>1178862.19</v>
      </c>
      <c r="P41" s="68">
        <f t="shared" si="15"/>
        <v>23798.870000000003</v>
      </c>
      <c r="Q41" s="68">
        <f t="shared" si="16"/>
        <v>1202661.06</v>
      </c>
      <c r="R41" s="17">
        <f t="shared" ref="R41:R72" si="22">(Q41/Q$76)</f>
        <v>7.2781143738372231E-4</v>
      </c>
      <c r="S41" s="69">
        <v>124815.84</v>
      </c>
      <c r="T41" s="68">
        <f t="shared" si="17"/>
        <v>121071.3648</v>
      </c>
      <c r="U41" s="68">
        <v>38918.490000000005</v>
      </c>
      <c r="V41" s="68">
        <f t="shared" si="18"/>
        <v>28554.496113000005</v>
      </c>
      <c r="W41" s="68">
        <f t="shared" si="19"/>
        <v>149625.86091300001</v>
      </c>
      <c r="X41" s="17">
        <f t="shared" ref="X41:X72" si="23">(W41/W$76)</f>
        <v>2.4759562040222518E-4</v>
      </c>
      <c r="Y41" s="67">
        <v>446500</v>
      </c>
      <c r="Z41" s="52">
        <f t="shared" ref="Z41:Z72" si="24">(Y41/Y$76)</f>
        <v>1.4925373134328358E-2</v>
      </c>
      <c r="AA41" s="67">
        <v>364651.55000000005</v>
      </c>
      <c r="AB41" s="52">
        <f t="shared" ref="AB41:AB72" si="25">(AA41/AA$76)</f>
        <v>1.9160975476509323E-4</v>
      </c>
      <c r="AC41" s="69">
        <f t="shared" ref="AC41:AC76" si="26">(Q41+W41+Y41)</f>
        <v>1798786.9209130001</v>
      </c>
      <c r="AD41" s="44">
        <f t="shared" ref="AD41:AD72" si="27">(AC41/AC$76)</f>
        <v>7.8664176953349414E-4</v>
      </c>
      <c r="AE41" s="17">
        <f t="shared" ref="AE41:AE76" si="28">(AC41/D41)</f>
        <v>1.0997444545297463</v>
      </c>
      <c r="AF41" s="69">
        <f t="shared" ref="AF41:AF76" si="29">(Q41+W41+Y41+AA41)</f>
        <v>2163438.4709130004</v>
      </c>
      <c r="AG41" s="44">
        <f t="shared" ref="AG41:AG72" si="30">(AF41/AF$76)</f>
        <v>5.1636323864361002E-4</v>
      </c>
      <c r="AH41" s="48">
        <f t="shared" ref="AH41:AH76" si="31">(AF41/G41)</f>
        <v>1.1436008348838922</v>
      </c>
    </row>
    <row r="42" spans="1:34" x14ac:dyDescent="0.2">
      <c r="A42" s="6" t="s">
        <v>23</v>
      </c>
      <c r="B42" s="67">
        <v>6581894515.7951899</v>
      </c>
      <c r="C42" s="70">
        <v>3570919338.7951899</v>
      </c>
      <c r="D42" s="67">
        <v>218499824.19007292</v>
      </c>
      <c r="E42" s="68">
        <v>28002011.18</v>
      </c>
      <c r="F42" s="68">
        <f t="shared" si="20"/>
        <v>2386289.0176000404</v>
      </c>
      <c r="G42" s="68">
        <f t="shared" si="12"/>
        <v>248888124.38767296</v>
      </c>
      <c r="H42" s="17">
        <f t="shared" si="21"/>
        <v>1.1984824162894593E-2</v>
      </c>
      <c r="I42" s="69">
        <v>12247672.82</v>
      </c>
      <c r="J42" s="68">
        <v>6534785.0499999998</v>
      </c>
      <c r="K42" s="68">
        <f t="shared" si="13"/>
        <v>18782457.870000001</v>
      </c>
      <c r="L42" s="68">
        <v>0</v>
      </c>
      <c r="M42" s="68">
        <v>0</v>
      </c>
      <c r="N42" s="68">
        <v>0</v>
      </c>
      <c r="O42" s="68">
        <f t="shared" si="14"/>
        <v>12247672.82</v>
      </c>
      <c r="P42" s="68">
        <f t="shared" si="15"/>
        <v>6534785.0499999998</v>
      </c>
      <c r="Q42" s="68">
        <f t="shared" si="16"/>
        <v>18782457.870000001</v>
      </c>
      <c r="R42" s="17">
        <f t="shared" si="22"/>
        <v>1.1366533859476507E-2</v>
      </c>
      <c r="S42" s="69">
        <v>5328337.4399999995</v>
      </c>
      <c r="T42" s="68">
        <f t="shared" si="17"/>
        <v>5168487.3167999992</v>
      </c>
      <c r="U42" s="68">
        <v>3118501.0599999996</v>
      </c>
      <c r="V42" s="68">
        <f t="shared" si="18"/>
        <v>2288044.2277219999</v>
      </c>
      <c r="W42" s="68">
        <f t="shared" si="19"/>
        <v>7456531.5445219986</v>
      </c>
      <c r="X42" s="17">
        <f t="shared" si="23"/>
        <v>1.2338806557565358E-2</v>
      </c>
      <c r="Y42" s="67">
        <v>446500</v>
      </c>
      <c r="Z42" s="52">
        <f t="shared" si="24"/>
        <v>1.4925373134328358E-2</v>
      </c>
      <c r="AA42" s="67">
        <v>32506470.740000002</v>
      </c>
      <c r="AB42" s="52">
        <f t="shared" si="25"/>
        <v>1.7080845773917809E-2</v>
      </c>
      <c r="AC42" s="69">
        <f t="shared" si="26"/>
        <v>26685489.414522</v>
      </c>
      <c r="AD42" s="44">
        <f t="shared" si="27"/>
        <v>1.1670042943859166E-2</v>
      </c>
      <c r="AE42" s="17">
        <f t="shared" si="28"/>
        <v>0.12213048460537113</v>
      </c>
      <c r="AF42" s="69">
        <f t="shared" si="29"/>
        <v>59191960.154522002</v>
      </c>
      <c r="AG42" s="44">
        <f t="shared" si="30"/>
        <v>1.4127765895812069E-2</v>
      </c>
      <c r="AH42" s="48">
        <f t="shared" si="31"/>
        <v>0.23782557042506158</v>
      </c>
    </row>
    <row r="43" spans="1:34" x14ac:dyDescent="0.2">
      <c r="A43" s="6" t="s">
        <v>2</v>
      </c>
      <c r="B43" s="67">
        <v>19188225335.856579</v>
      </c>
      <c r="C43" s="70">
        <v>11184377347.856579</v>
      </c>
      <c r="D43" s="67">
        <v>683817532.92224741</v>
      </c>
      <c r="E43" s="68">
        <v>0</v>
      </c>
      <c r="F43" s="68">
        <f t="shared" si="20"/>
        <v>0</v>
      </c>
      <c r="G43" s="68">
        <f t="shared" si="12"/>
        <v>683817532.92224741</v>
      </c>
      <c r="H43" s="17">
        <f t="shared" si="21"/>
        <v>3.2928179726294034E-2</v>
      </c>
      <c r="I43" s="69">
        <v>37575785.859999999</v>
      </c>
      <c r="J43" s="68">
        <v>21043056.699999996</v>
      </c>
      <c r="K43" s="68">
        <f t="shared" si="13"/>
        <v>58618842.559999995</v>
      </c>
      <c r="L43" s="68">
        <v>0</v>
      </c>
      <c r="M43" s="68">
        <v>0</v>
      </c>
      <c r="N43" s="68">
        <v>0</v>
      </c>
      <c r="O43" s="68">
        <f t="shared" si="14"/>
        <v>37575785.859999999</v>
      </c>
      <c r="P43" s="68">
        <f t="shared" si="15"/>
        <v>21043056.699999996</v>
      </c>
      <c r="Q43" s="68">
        <f t="shared" si="16"/>
        <v>58618842.559999995</v>
      </c>
      <c r="R43" s="17">
        <f t="shared" si="22"/>
        <v>3.5474220859336471E-2</v>
      </c>
      <c r="S43" s="69">
        <v>12969909.239999998</v>
      </c>
      <c r="T43" s="68">
        <f t="shared" si="17"/>
        <v>12580811.962799998</v>
      </c>
      <c r="U43" s="68">
        <v>7732465.6799999997</v>
      </c>
      <c r="V43" s="68">
        <f t="shared" si="18"/>
        <v>5673310.0694159996</v>
      </c>
      <c r="W43" s="68">
        <f t="shared" si="19"/>
        <v>18254122.032215998</v>
      </c>
      <c r="X43" s="17">
        <f t="shared" si="23"/>
        <v>3.0206280130226911E-2</v>
      </c>
      <c r="Y43" s="67">
        <v>446500</v>
      </c>
      <c r="Z43" s="52">
        <f t="shared" si="24"/>
        <v>1.4925373134328358E-2</v>
      </c>
      <c r="AA43" s="67">
        <v>0</v>
      </c>
      <c r="AB43" s="52">
        <f t="shared" si="25"/>
        <v>0</v>
      </c>
      <c r="AC43" s="69">
        <f t="shared" si="26"/>
        <v>77319464.592215985</v>
      </c>
      <c r="AD43" s="44">
        <f t="shared" si="27"/>
        <v>3.3813188065283287E-2</v>
      </c>
      <c r="AE43" s="17">
        <f t="shared" si="28"/>
        <v>0.11307031608534011</v>
      </c>
      <c r="AF43" s="69">
        <f t="shared" si="29"/>
        <v>77319464.592215985</v>
      </c>
      <c r="AG43" s="44">
        <f t="shared" si="30"/>
        <v>1.8454386239224872E-2</v>
      </c>
      <c r="AH43" s="48">
        <f t="shared" si="31"/>
        <v>0.11307031608534011</v>
      </c>
    </row>
    <row r="44" spans="1:34" x14ac:dyDescent="0.2">
      <c r="A44" s="6" t="s">
        <v>21</v>
      </c>
      <c r="B44" s="67">
        <v>7375179787.0317097</v>
      </c>
      <c r="C44" s="70">
        <v>4003557325.0317092</v>
      </c>
      <c r="D44" s="67">
        <v>251378301.59415621</v>
      </c>
      <c r="E44" s="68">
        <v>49732906.090000011</v>
      </c>
      <c r="F44" s="68">
        <f t="shared" si="20"/>
        <v>4238162.9966873396</v>
      </c>
      <c r="G44" s="68">
        <f t="shared" si="12"/>
        <v>305349370.68084359</v>
      </c>
      <c r="H44" s="17">
        <f t="shared" si="21"/>
        <v>1.4703628487152056E-2</v>
      </c>
      <c r="I44" s="69">
        <v>11844345.199999999</v>
      </c>
      <c r="J44" s="68">
        <v>9721429.5700000003</v>
      </c>
      <c r="K44" s="68">
        <f t="shared" si="13"/>
        <v>21565774.77</v>
      </c>
      <c r="L44" s="68">
        <v>0</v>
      </c>
      <c r="M44" s="68">
        <v>0</v>
      </c>
      <c r="N44" s="68">
        <v>0</v>
      </c>
      <c r="O44" s="68">
        <f t="shared" si="14"/>
        <v>11844345.199999999</v>
      </c>
      <c r="P44" s="68">
        <f t="shared" si="15"/>
        <v>9721429.5700000003</v>
      </c>
      <c r="Q44" s="68">
        <f t="shared" si="16"/>
        <v>21565774.77</v>
      </c>
      <c r="R44" s="17">
        <f t="shared" si="22"/>
        <v>1.305090690609648E-2</v>
      </c>
      <c r="S44" s="69">
        <v>4691001.5999999996</v>
      </c>
      <c r="T44" s="68">
        <f t="shared" si="17"/>
        <v>4550271.5519999992</v>
      </c>
      <c r="U44" s="68">
        <v>4991674.1900000004</v>
      </c>
      <c r="V44" s="68">
        <f t="shared" si="18"/>
        <v>3662391.3532030005</v>
      </c>
      <c r="W44" s="68">
        <f t="shared" si="19"/>
        <v>8212662.9052029997</v>
      </c>
      <c r="X44" s="17">
        <f t="shared" si="23"/>
        <v>1.3590026181038384E-2</v>
      </c>
      <c r="Y44" s="67">
        <v>446500</v>
      </c>
      <c r="Z44" s="52">
        <f t="shared" si="24"/>
        <v>1.4925373134328358E-2</v>
      </c>
      <c r="AA44" s="67">
        <v>56228642.440000005</v>
      </c>
      <c r="AB44" s="52">
        <f t="shared" si="25"/>
        <v>2.9545894947388851E-2</v>
      </c>
      <c r="AC44" s="69">
        <f t="shared" si="26"/>
        <v>30224937.675202999</v>
      </c>
      <c r="AD44" s="44">
        <f t="shared" si="27"/>
        <v>1.321790712420419E-2</v>
      </c>
      <c r="AE44" s="17">
        <f t="shared" si="28"/>
        <v>0.12023686007712941</v>
      </c>
      <c r="AF44" s="69">
        <f t="shared" si="29"/>
        <v>86453580.115203008</v>
      </c>
      <c r="AG44" s="44">
        <f t="shared" si="30"/>
        <v>2.0634490520907548E-2</v>
      </c>
      <c r="AH44" s="48">
        <f t="shared" si="31"/>
        <v>0.28313004190064561</v>
      </c>
    </row>
    <row r="45" spans="1:34" x14ac:dyDescent="0.2">
      <c r="A45" s="6" t="s">
        <v>45</v>
      </c>
      <c r="B45" s="67">
        <v>815564095.19875669</v>
      </c>
      <c r="C45" s="70">
        <v>329779370.19875658</v>
      </c>
      <c r="D45" s="67">
        <v>20584772.089515451</v>
      </c>
      <c r="E45" s="68">
        <v>2734902.45</v>
      </c>
      <c r="F45" s="68">
        <f t="shared" si="20"/>
        <v>233064.2480888562</v>
      </c>
      <c r="G45" s="68">
        <f t="shared" si="12"/>
        <v>23552738.787604306</v>
      </c>
      <c r="H45" s="17">
        <f t="shared" si="21"/>
        <v>1.1341458481335458E-3</v>
      </c>
      <c r="I45" s="69">
        <v>1398682.99</v>
      </c>
      <c r="J45" s="68">
        <v>391628.1</v>
      </c>
      <c r="K45" s="68">
        <f t="shared" si="13"/>
        <v>1790311.0899999999</v>
      </c>
      <c r="L45" s="68">
        <v>1127804.04</v>
      </c>
      <c r="M45" s="68">
        <v>0</v>
      </c>
      <c r="N45" s="68">
        <v>381756.98999999993</v>
      </c>
      <c r="O45" s="68">
        <f t="shared" si="14"/>
        <v>2908244.02</v>
      </c>
      <c r="P45" s="68">
        <f t="shared" si="15"/>
        <v>391628.1</v>
      </c>
      <c r="Q45" s="68">
        <f t="shared" si="16"/>
        <v>3299872.12</v>
      </c>
      <c r="R45" s="17">
        <f t="shared" si="22"/>
        <v>1.9969754993478138E-3</v>
      </c>
      <c r="S45" s="69">
        <v>777240.47999999986</v>
      </c>
      <c r="T45" s="68">
        <f t="shared" si="17"/>
        <v>753923.26559999981</v>
      </c>
      <c r="U45" s="68">
        <v>324289.05</v>
      </c>
      <c r="V45" s="68">
        <f t="shared" si="18"/>
        <v>237930.87598499999</v>
      </c>
      <c r="W45" s="68">
        <f t="shared" si="19"/>
        <v>991854.14158499986</v>
      </c>
      <c r="X45" s="17">
        <f t="shared" si="23"/>
        <v>1.6412854037113702E-3</v>
      </c>
      <c r="Y45" s="67">
        <v>446500</v>
      </c>
      <c r="Z45" s="52">
        <f t="shared" si="24"/>
        <v>1.4925373134328358E-2</v>
      </c>
      <c r="AA45" s="67">
        <v>3300159.56</v>
      </c>
      <c r="AB45" s="52">
        <f t="shared" si="25"/>
        <v>1.7341014016731258E-3</v>
      </c>
      <c r="AC45" s="69">
        <f t="shared" si="26"/>
        <v>4738226.261585</v>
      </c>
      <c r="AD45" s="44">
        <f t="shared" si="27"/>
        <v>2.072111292076473E-3</v>
      </c>
      <c r="AE45" s="17">
        <f t="shared" si="28"/>
        <v>0.23018113783238559</v>
      </c>
      <c r="AF45" s="69">
        <f t="shared" si="29"/>
        <v>8038385.8215849996</v>
      </c>
      <c r="AG45" s="44">
        <f t="shared" si="30"/>
        <v>1.9185786848603292E-3</v>
      </c>
      <c r="AH45" s="48">
        <f t="shared" si="31"/>
        <v>0.34129304001858007</v>
      </c>
    </row>
    <row r="46" spans="1:34" x14ac:dyDescent="0.2">
      <c r="A46" s="6" t="s">
        <v>63</v>
      </c>
      <c r="B46" s="67">
        <v>101720119.63358915</v>
      </c>
      <c r="C46" s="70">
        <v>28624591.633589115</v>
      </c>
      <c r="D46" s="67">
        <v>1854573.5630840601</v>
      </c>
      <c r="E46" s="68">
        <v>208657.85</v>
      </c>
      <c r="F46" s="68">
        <f t="shared" si="20"/>
        <v>17781.506217191523</v>
      </c>
      <c r="G46" s="68">
        <f t="shared" si="12"/>
        <v>2081012.9193012516</v>
      </c>
      <c r="H46" s="17">
        <f t="shared" si="21"/>
        <v>1.0020797087003451E-4</v>
      </c>
      <c r="I46" s="69">
        <v>137805.87999999998</v>
      </c>
      <c r="J46" s="68">
        <v>21262.7</v>
      </c>
      <c r="K46" s="68">
        <f t="shared" si="13"/>
        <v>159068.57999999999</v>
      </c>
      <c r="L46" s="68">
        <v>245882.98999999996</v>
      </c>
      <c r="M46" s="68">
        <v>21943.439999999991</v>
      </c>
      <c r="N46" s="68">
        <v>724855.07</v>
      </c>
      <c r="O46" s="68">
        <f t="shared" si="14"/>
        <v>1130487.3799999999</v>
      </c>
      <c r="P46" s="68">
        <f t="shared" si="15"/>
        <v>21262.7</v>
      </c>
      <c r="Q46" s="68">
        <f t="shared" si="16"/>
        <v>1151750.0799999998</v>
      </c>
      <c r="R46" s="17">
        <f t="shared" si="22"/>
        <v>6.9700176476289758E-4</v>
      </c>
      <c r="S46" s="69">
        <v>126400.32000000001</v>
      </c>
      <c r="T46" s="68">
        <f t="shared" si="17"/>
        <v>122608.3104</v>
      </c>
      <c r="U46" s="68">
        <v>49899.330000000016</v>
      </c>
      <c r="V46" s="68">
        <f t="shared" si="18"/>
        <v>36611.138421000011</v>
      </c>
      <c r="W46" s="68">
        <f t="shared" si="19"/>
        <v>159219.448821</v>
      </c>
      <c r="X46" s="17">
        <f t="shared" si="23"/>
        <v>2.634707527855615E-4</v>
      </c>
      <c r="Y46" s="67">
        <v>446500</v>
      </c>
      <c r="Z46" s="52">
        <f t="shared" si="24"/>
        <v>1.4925373134328358E-2</v>
      </c>
      <c r="AA46" s="67">
        <v>304042.42</v>
      </c>
      <c r="AB46" s="52">
        <f t="shared" si="25"/>
        <v>1.5976208940942516E-4</v>
      </c>
      <c r="AC46" s="69">
        <f t="shared" si="26"/>
        <v>1757469.5288209999</v>
      </c>
      <c r="AD46" s="44">
        <f t="shared" si="27"/>
        <v>7.6857293322504273E-4</v>
      </c>
      <c r="AE46" s="17">
        <f t="shared" si="28"/>
        <v>0.94764077511081246</v>
      </c>
      <c r="AF46" s="69">
        <f t="shared" si="29"/>
        <v>2061511.9488209998</v>
      </c>
      <c r="AG46" s="44">
        <f t="shared" si="30"/>
        <v>4.9203571107177485E-4</v>
      </c>
      <c r="AH46" s="48">
        <f t="shared" si="31"/>
        <v>0.99062909686942269</v>
      </c>
    </row>
    <row r="47" spans="1:34" x14ac:dyDescent="0.2">
      <c r="A47" s="6" t="s">
        <v>3</v>
      </c>
      <c r="B47" s="67">
        <v>212198716.29359457</v>
      </c>
      <c r="C47" s="70">
        <v>86683493.293594524</v>
      </c>
      <c r="D47" s="67">
        <v>6104469.4159644274</v>
      </c>
      <c r="E47" s="68">
        <v>1170354.21</v>
      </c>
      <c r="F47" s="68">
        <f t="shared" si="20"/>
        <v>99735.814691042178</v>
      </c>
      <c r="G47" s="68">
        <f t="shared" si="12"/>
        <v>7374559.4406554699</v>
      </c>
      <c r="H47" s="17">
        <f t="shared" si="21"/>
        <v>3.5511054773108966E-4</v>
      </c>
      <c r="I47" s="69">
        <v>413779.57</v>
      </c>
      <c r="J47" s="68">
        <v>106085.18000000001</v>
      </c>
      <c r="K47" s="68">
        <f t="shared" si="13"/>
        <v>519864.75</v>
      </c>
      <c r="L47" s="68">
        <v>771952.49</v>
      </c>
      <c r="M47" s="68">
        <v>22090.439999999991</v>
      </c>
      <c r="N47" s="68">
        <v>688612.33</v>
      </c>
      <c r="O47" s="68">
        <f t="shared" si="14"/>
        <v>1896434.83</v>
      </c>
      <c r="P47" s="68">
        <f t="shared" si="15"/>
        <v>106085.18000000001</v>
      </c>
      <c r="Q47" s="68">
        <f t="shared" si="16"/>
        <v>2002520.01</v>
      </c>
      <c r="R47" s="17">
        <f t="shared" si="22"/>
        <v>1.2118601119984428E-3</v>
      </c>
      <c r="S47" s="69">
        <v>345192</v>
      </c>
      <c r="T47" s="68">
        <f t="shared" si="17"/>
        <v>334836.24</v>
      </c>
      <c r="U47" s="68">
        <v>196753.11000000002</v>
      </c>
      <c r="V47" s="68">
        <f t="shared" si="18"/>
        <v>144357.75680700003</v>
      </c>
      <c r="W47" s="68">
        <f t="shared" si="19"/>
        <v>479193.99680700002</v>
      </c>
      <c r="X47" s="17">
        <f t="shared" si="23"/>
        <v>7.9295339862029616E-4</v>
      </c>
      <c r="Y47" s="67">
        <v>446500</v>
      </c>
      <c r="Z47" s="52">
        <f t="shared" si="24"/>
        <v>1.4925373134328358E-2</v>
      </c>
      <c r="AA47" s="67">
        <v>1574063.29</v>
      </c>
      <c r="AB47" s="52">
        <f t="shared" si="25"/>
        <v>8.2710708615289254E-4</v>
      </c>
      <c r="AC47" s="69">
        <f t="shared" si="26"/>
        <v>2928214.0068069999</v>
      </c>
      <c r="AD47" s="44">
        <f t="shared" si="27"/>
        <v>1.2805604827937427E-3</v>
      </c>
      <c r="AE47" s="17">
        <f t="shared" si="28"/>
        <v>0.47968362314161578</v>
      </c>
      <c r="AF47" s="69">
        <f t="shared" si="29"/>
        <v>4502277.2968070004</v>
      </c>
      <c r="AG47" s="44">
        <f t="shared" si="30"/>
        <v>1.0745905268430209E-3</v>
      </c>
      <c r="AH47" s="48">
        <f t="shared" si="31"/>
        <v>0.61051474776733594</v>
      </c>
    </row>
    <row r="48" spans="1:34" x14ac:dyDescent="0.2">
      <c r="A48" s="6" t="s">
        <v>19</v>
      </c>
      <c r="B48" s="67">
        <v>9800753266.534771</v>
      </c>
      <c r="C48" s="70">
        <v>4449535027.53477</v>
      </c>
      <c r="D48" s="67">
        <v>272479536.46836436</v>
      </c>
      <c r="E48" s="68">
        <v>19695355.160000004</v>
      </c>
      <c r="F48" s="68">
        <f t="shared" si="20"/>
        <v>1678408.361953961</v>
      </c>
      <c r="G48" s="68">
        <f t="shared" si="12"/>
        <v>293853299.99031836</v>
      </c>
      <c r="H48" s="17">
        <f t="shared" si="21"/>
        <v>1.4150052915279671E-2</v>
      </c>
      <c r="I48" s="69">
        <v>18035032.789999999</v>
      </c>
      <c r="J48" s="68">
        <v>5096624.3600000003</v>
      </c>
      <c r="K48" s="68">
        <f t="shared" si="13"/>
        <v>23131657.149999999</v>
      </c>
      <c r="L48" s="68">
        <v>0</v>
      </c>
      <c r="M48" s="68">
        <v>0</v>
      </c>
      <c r="N48" s="68">
        <v>0</v>
      </c>
      <c r="O48" s="68">
        <f t="shared" si="14"/>
        <v>18035032.789999999</v>
      </c>
      <c r="P48" s="68">
        <f t="shared" si="15"/>
        <v>5096624.3600000003</v>
      </c>
      <c r="Q48" s="68">
        <f t="shared" si="16"/>
        <v>23131657.149999999</v>
      </c>
      <c r="R48" s="17">
        <f t="shared" si="22"/>
        <v>1.3998528096859605E-2</v>
      </c>
      <c r="S48" s="69">
        <v>6903855.5999999996</v>
      </c>
      <c r="T48" s="68">
        <f t="shared" si="17"/>
        <v>6696739.9319999991</v>
      </c>
      <c r="U48" s="68">
        <v>2513001.38</v>
      </c>
      <c r="V48" s="68">
        <f t="shared" si="18"/>
        <v>1843789.1125059999</v>
      </c>
      <c r="W48" s="68">
        <f t="shared" si="19"/>
        <v>8540529.0445059985</v>
      </c>
      <c r="X48" s="17">
        <f t="shared" si="23"/>
        <v>1.4132567555064693E-2</v>
      </c>
      <c r="Y48" s="67">
        <v>446500</v>
      </c>
      <c r="Z48" s="52">
        <f t="shared" si="24"/>
        <v>1.4925373134328358E-2</v>
      </c>
      <c r="AA48" s="67">
        <v>22254728.550000001</v>
      </c>
      <c r="AB48" s="52">
        <f t="shared" si="25"/>
        <v>1.1693966691843811E-2</v>
      </c>
      <c r="AC48" s="69">
        <f t="shared" si="26"/>
        <v>32118686.194505997</v>
      </c>
      <c r="AD48" s="44">
        <f t="shared" si="27"/>
        <v>1.4046077303204504E-2</v>
      </c>
      <c r="AE48" s="17">
        <f t="shared" si="28"/>
        <v>0.11787559025826172</v>
      </c>
      <c r="AF48" s="69">
        <f t="shared" si="29"/>
        <v>54373414.744506001</v>
      </c>
      <c r="AG48" s="44">
        <f t="shared" si="30"/>
        <v>1.2977689410199264E-2</v>
      </c>
      <c r="AH48" s="48">
        <f t="shared" si="31"/>
        <v>0.18503591671863973</v>
      </c>
    </row>
    <row r="49" spans="1:34" x14ac:dyDescent="0.2">
      <c r="A49" s="6" t="s">
        <v>20</v>
      </c>
      <c r="B49" s="67">
        <v>9447601945.3444633</v>
      </c>
      <c r="C49" s="70">
        <v>4281513297.3444629</v>
      </c>
      <c r="D49" s="67">
        <v>261984511.40742347</v>
      </c>
      <c r="E49" s="68">
        <v>18343810.640000001</v>
      </c>
      <c r="F49" s="68">
        <f t="shared" si="20"/>
        <v>1563231.783238177</v>
      </c>
      <c r="G49" s="68">
        <f t="shared" si="12"/>
        <v>281891553.83066165</v>
      </c>
      <c r="H49" s="17">
        <f t="shared" si="21"/>
        <v>1.3574053458666925E-2</v>
      </c>
      <c r="I49" s="69">
        <v>18835227.68</v>
      </c>
      <c r="J49" s="68">
        <v>3773887.17</v>
      </c>
      <c r="K49" s="68">
        <f t="shared" si="13"/>
        <v>22609114.850000001</v>
      </c>
      <c r="L49" s="68">
        <v>0</v>
      </c>
      <c r="M49" s="68">
        <v>0</v>
      </c>
      <c r="N49" s="68">
        <v>0</v>
      </c>
      <c r="O49" s="68">
        <f t="shared" si="14"/>
        <v>18835227.68</v>
      </c>
      <c r="P49" s="68">
        <f t="shared" si="15"/>
        <v>3773887.17</v>
      </c>
      <c r="Q49" s="68">
        <f t="shared" si="16"/>
        <v>22609114.850000001</v>
      </c>
      <c r="R49" s="17">
        <f t="shared" si="22"/>
        <v>1.3682302457645184E-2</v>
      </c>
      <c r="S49" s="69">
        <v>7282062.1200000001</v>
      </c>
      <c r="T49" s="68">
        <f t="shared" si="17"/>
        <v>7063600.2564000003</v>
      </c>
      <c r="U49" s="68">
        <v>1939617.4199999995</v>
      </c>
      <c r="V49" s="68">
        <f t="shared" si="18"/>
        <v>1423097.3010539997</v>
      </c>
      <c r="W49" s="68">
        <f t="shared" si="19"/>
        <v>8486697.5574539993</v>
      </c>
      <c r="X49" s="17">
        <f t="shared" si="23"/>
        <v>1.4043489100628505E-2</v>
      </c>
      <c r="Y49" s="67">
        <v>446500</v>
      </c>
      <c r="Z49" s="52">
        <f t="shared" si="24"/>
        <v>1.4925373134328358E-2</v>
      </c>
      <c r="AA49" s="67">
        <v>20869668.420000002</v>
      </c>
      <c r="AB49" s="52">
        <f t="shared" si="25"/>
        <v>1.0966173180903826E-2</v>
      </c>
      <c r="AC49" s="69">
        <f t="shared" si="26"/>
        <v>31542312.407453999</v>
      </c>
      <c r="AD49" s="44">
        <f t="shared" si="27"/>
        <v>1.3794018712780033E-2</v>
      </c>
      <c r="AE49" s="17">
        <f t="shared" si="28"/>
        <v>0.12039762289000812</v>
      </c>
      <c r="AF49" s="69">
        <f t="shared" si="29"/>
        <v>52411980.827454001</v>
      </c>
      <c r="AG49" s="44">
        <f t="shared" si="30"/>
        <v>1.2509540034373949E-2</v>
      </c>
      <c r="AH49" s="48">
        <f t="shared" si="31"/>
        <v>0.18592958928786851</v>
      </c>
    </row>
    <row r="50" spans="1:34" x14ac:dyDescent="0.2">
      <c r="A50" s="6" t="s">
        <v>30</v>
      </c>
      <c r="B50" s="67">
        <v>5813375760.1673698</v>
      </c>
      <c r="C50" s="70">
        <v>2792588763.1673698</v>
      </c>
      <c r="D50" s="67">
        <v>172118588.03538114</v>
      </c>
      <c r="E50" s="68">
        <v>11945183.019999998</v>
      </c>
      <c r="F50" s="68">
        <f t="shared" si="20"/>
        <v>1017950.4204400678</v>
      </c>
      <c r="G50" s="68">
        <f t="shared" si="12"/>
        <v>185081721.47582123</v>
      </c>
      <c r="H50" s="17">
        <f t="shared" si="21"/>
        <v>8.9123251384966937E-3</v>
      </c>
      <c r="I50" s="69">
        <v>12927040.860000003</v>
      </c>
      <c r="J50" s="68">
        <v>1888907.98</v>
      </c>
      <c r="K50" s="68">
        <f t="shared" si="13"/>
        <v>14815948.840000004</v>
      </c>
      <c r="L50" s="68">
        <v>0</v>
      </c>
      <c r="M50" s="68">
        <v>0</v>
      </c>
      <c r="N50" s="68">
        <v>0</v>
      </c>
      <c r="O50" s="68">
        <f t="shared" si="14"/>
        <v>12927040.860000003</v>
      </c>
      <c r="P50" s="68">
        <f t="shared" si="15"/>
        <v>1888907.98</v>
      </c>
      <c r="Q50" s="68">
        <f t="shared" si="16"/>
        <v>14815948.840000004</v>
      </c>
      <c r="R50" s="17">
        <f t="shared" si="22"/>
        <v>8.9661313399837655E-3</v>
      </c>
      <c r="S50" s="69">
        <v>3785195.76</v>
      </c>
      <c r="T50" s="68">
        <f t="shared" si="17"/>
        <v>3671639.8871999998</v>
      </c>
      <c r="U50" s="68">
        <v>720906.73</v>
      </c>
      <c r="V50" s="68">
        <f t="shared" si="18"/>
        <v>528929.26780100004</v>
      </c>
      <c r="W50" s="68">
        <f t="shared" si="19"/>
        <v>4200569.1550009996</v>
      </c>
      <c r="X50" s="17">
        <f t="shared" si="23"/>
        <v>6.9509543312145502E-3</v>
      </c>
      <c r="Y50" s="67">
        <v>446500</v>
      </c>
      <c r="Z50" s="52">
        <f t="shared" si="24"/>
        <v>1.4925373134328358E-2</v>
      </c>
      <c r="AA50" s="67">
        <v>13218572.48</v>
      </c>
      <c r="AB50" s="52">
        <f t="shared" si="25"/>
        <v>6.9458293300478499E-3</v>
      </c>
      <c r="AC50" s="69">
        <f t="shared" si="26"/>
        <v>19463017.995001003</v>
      </c>
      <c r="AD50" s="44">
        <f t="shared" si="27"/>
        <v>8.5115267061641759E-3</v>
      </c>
      <c r="AE50" s="17">
        <f t="shared" si="28"/>
        <v>0.11307911723630998</v>
      </c>
      <c r="AF50" s="69">
        <f t="shared" si="29"/>
        <v>32681590.475001004</v>
      </c>
      <c r="AG50" s="44">
        <f t="shared" si="30"/>
        <v>7.8003475155796562E-3</v>
      </c>
      <c r="AH50" s="48">
        <f t="shared" si="31"/>
        <v>0.17657924410039849</v>
      </c>
    </row>
    <row r="51" spans="1:34" x14ac:dyDescent="0.2">
      <c r="A51" s="6" t="s">
        <v>65</v>
      </c>
      <c r="B51" s="67">
        <v>131012792660.68755</v>
      </c>
      <c r="C51" s="70">
        <v>40899377846.687538</v>
      </c>
      <c r="D51" s="67">
        <v>2504004402.7747526</v>
      </c>
      <c r="E51" s="68">
        <v>336923650.64999998</v>
      </c>
      <c r="F51" s="68">
        <f t="shared" si="20"/>
        <v>28712123.645249102</v>
      </c>
      <c r="G51" s="68">
        <f t="shared" si="12"/>
        <v>2869640177.0700016</v>
      </c>
      <c r="H51" s="17">
        <f t="shared" si="21"/>
        <v>0.13818310141383774</v>
      </c>
      <c r="I51" s="69">
        <v>126928723.19</v>
      </c>
      <c r="J51" s="68">
        <v>85912245.090000004</v>
      </c>
      <c r="K51" s="68">
        <f t="shared" si="13"/>
        <v>212840968.28</v>
      </c>
      <c r="L51" s="68">
        <v>0</v>
      </c>
      <c r="M51" s="68">
        <v>0</v>
      </c>
      <c r="N51" s="68">
        <v>0</v>
      </c>
      <c r="O51" s="68">
        <f t="shared" si="14"/>
        <v>126928723.19</v>
      </c>
      <c r="P51" s="68">
        <f t="shared" si="15"/>
        <v>85912245.090000004</v>
      </c>
      <c r="Q51" s="68">
        <f t="shared" si="16"/>
        <v>212840968.28</v>
      </c>
      <c r="R51" s="17">
        <f t="shared" si="22"/>
        <v>0.12880444558337162</v>
      </c>
      <c r="S51" s="69">
        <v>46323685.919999994</v>
      </c>
      <c r="T51" s="68">
        <f t="shared" si="17"/>
        <v>44933975.342399992</v>
      </c>
      <c r="U51" s="68">
        <v>89654772.11999999</v>
      </c>
      <c r="V51" s="68">
        <f t="shared" si="18"/>
        <v>65779706.304443993</v>
      </c>
      <c r="W51" s="68">
        <f t="shared" si="19"/>
        <v>110713681.64684398</v>
      </c>
      <c r="X51" s="17">
        <f t="shared" si="23"/>
        <v>0.18320511258614333</v>
      </c>
      <c r="Y51" s="67">
        <v>446500</v>
      </c>
      <c r="Z51" s="52">
        <f t="shared" si="24"/>
        <v>1.4925373134328358E-2</v>
      </c>
      <c r="AA51" s="67">
        <v>374186194.62</v>
      </c>
      <c r="AB51" s="52">
        <f t="shared" si="25"/>
        <v>0.1966198278538008</v>
      </c>
      <c r="AC51" s="69">
        <f t="shared" si="26"/>
        <v>324001149.926844</v>
      </c>
      <c r="AD51" s="44">
        <f t="shared" si="27"/>
        <v>0.14169151162160726</v>
      </c>
      <c r="AE51" s="17">
        <f t="shared" si="28"/>
        <v>0.12939320297033419</v>
      </c>
      <c r="AF51" s="69">
        <f t="shared" si="29"/>
        <v>698187344.54684401</v>
      </c>
      <c r="AG51" s="44">
        <f t="shared" si="30"/>
        <v>0.16664133658400127</v>
      </c>
      <c r="AH51" s="48">
        <f t="shared" si="31"/>
        <v>0.24330135538446376</v>
      </c>
    </row>
    <row r="52" spans="1:34" x14ac:dyDescent="0.2">
      <c r="A52" s="6" t="s">
        <v>34</v>
      </c>
      <c r="B52" s="67">
        <v>3878474578.2458115</v>
      </c>
      <c r="C52" s="70">
        <v>2622059301.2458115</v>
      </c>
      <c r="D52" s="67">
        <v>162503802.60471514</v>
      </c>
      <c r="E52" s="68">
        <v>36158550.770000003</v>
      </c>
      <c r="F52" s="68">
        <f t="shared" si="20"/>
        <v>3081376.9782511918</v>
      </c>
      <c r="G52" s="68">
        <f t="shared" si="12"/>
        <v>201743730.35296634</v>
      </c>
      <c r="H52" s="17">
        <f t="shared" si="21"/>
        <v>9.7146585044797559E-3</v>
      </c>
      <c r="I52" s="69">
        <v>8312648.0800000001</v>
      </c>
      <c r="J52" s="68">
        <v>5572872.0199999996</v>
      </c>
      <c r="K52" s="68">
        <f t="shared" si="13"/>
        <v>13885520.1</v>
      </c>
      <c r="L52" s="68">
        <v>0</v>
      </c>
      <c r="M52" s="68">
        <v>0</v>
      </c>
      <c r="N52" s="68">
        <v>0</v>
      </c>
      <c r="O52" s="68">
        <f t="shared" si="14"/>
        <v>8312648.0800000001</v>
      </c>
      <c r="P52" s="68">
        <f t="shared" si="15"/>
        <v>5572872.0199999996</v>
      </c>
      <c r="Q52" s="68">
        <f t="shared" si="16"/>
        <v>13885520.1</v>
      </c>
      <c r="R52" s="17">
        <f t="shared" si="22"/>
        <v>8.4030660665121784E-3</v>
      </c>
      <c r="S52" s="69">
        <v>2053389.12</v>
      </c>
      <c r="T52" s="68">
        <f t="shared" si="17"/>
        <v>1991787.4464</v>
      </c>
      <c r="U52" s="68">
        <v>1684321.7799999998</v>
      </c>
      <c r="V52" s="68">
        <f t="shared" si="18"/>
        <v>1235786.8899859998</v>
      </c>
      <c r="W52" s="68">
        <f t="shared" si="19"/>
        <v>3227574.3363859998</v>
      </c>
      <c r="X52" s="17">
        <f t="shared" si="23"/>
        <v>5.3408766728931176E-3</v>
      </c>
      <c r="Y52" s="67">
        <v>446500</v>
      </c>
      <c r="Z52" s="52">
        <f t="shared" si="24"/>
        <v>1.4925373134328358E-2</v>
      </c>
      <c r="AA52" s="67">
        <v>38032599.439999998</v>
      </c>
      <c r="AB52" s="52">
        <f t="shared" si="25"/>
        <v>1.9984604622625135E-2</v>
      </c>
      <c r="AC52" s="69">
        <f t="shared" si="26"/>
        <v>17559594.436386</v>
      </c>
      <c r="AD52" s="44">
        <f t="shared" si="27"/>
        <v>7.6791254590166461E-3</v>
      </c>
      <c r="AE52" s="17">
        <f t="shared" si="28"/>
        <v>0.10805651409339082</v>
      </c>
      <c r="AF52" s="69">
        <f t="shared" si="29"/>
        <v>55592193.876386002</v>
      </c>
      <c r="AG52" s="44">
        <f t="shared" si="30"/>
        <v>1.3268584089290006E-2</v>
      </c>
      <c r="AH52" s="48">
        <f t="shared" si="31"/>
        <v>0.2755584710321512</v>
      </c>
    </row>
    <row r="53" spans="1:34" x14ac:dyDescent="0.2">
      <c r="A53" s="6" t="s">
        <v>38</v>
      </c>
      <c r="B53" s="67">
        <v>1841764044.9018788</v>
      </c>
      <c r="C53" s="70">
        <v>831422953.90187871</v>
      </c>
      <c r="D53" s="67">
        <v>52236948.925327741</v>
      </c>
      <c r="E53" s="68">
        <v>7448935.9999999991</v>
      </c>
      <c r="F53" s="68">
        <f t="shared" si="20"/>
        <v>634787.05352068832</v>
      </c>
      <c r="G53" s="68">
        <f t="shared" si="12"/>
        <v>60320671.978848428</v>
      </c>
      <c r="H53" s="17">
        <f t="shared" si="21"/>
        <v>2.9046490218556497E-3</v>
      </c>
      <c r="I53" s="69">
        <v>3555768.89</v>
      </c>
      <c r="J53" s="68">
        <v>914302.02999999991</v>
      </c>
      <c r="K53" s="68">
        <f t="shared" si="13"/>
        <v>4470070.92</v>
      </c>
      <c r="L53" s="68">
        <v>0</v>
      </c>
      <c r="M53" s="68">
        <v>0</v>
      </c>
      <c r="N53" s="68">
        <v>0</v>
      </c>
      <c r="O53" s="68">
        <f t="shared" si="14"/>
        <v>3555768.89</v>
      </c>
      <c r="P53" s="68">
        <f t="shared" si="15"/>
        <v>914302.02999999991</v>
      </c>
      <c r="Q53" s="68">
        <f t="shared" si="16"/>
        <v>4470070.92</v>
      </c>
      <c r="R53" s="17">
        <f t="shared" si="22"/>
        <v>2.7051418306437707E-3</v>
      </c>
      <c r="S53" s="69">
        <v>1459102.7999999998</v>
      </c>
      <c r="T53" s="68">
        <f t="shared" si="17"/>
        <v>1415329.7159999998</v>
      </c>
      <c r="U53" s="68">
        <v>451302.81</v>
      </c>
      <c r="V53" s="68">
        <f t="shared" si="18"/>
        <v>331120.871697</v>
      </c>
      <c r="W53" s="68">
        <f t="shared" si="19"/>
        <v>1746450.5876969998</v>
      </c>
      <c r="X53" s="17">
        <f t="shared" si="23"/>
        <v>2.8899651044554148E-3</v>
      </c>
      <c r="Y53" s="67">
        <v>446500</v>
      </c>
      <c r="Z53" s="52">
        <f t="shared" si="24"/>
        <v>1.4925373134328358E-2</v>
      </c>
      <c r="AA53" s="67">
        <v>8529184.7200000007</v>
      </c>
      <c r="AB53" s="52">
        <f t="shared" si="25"/>
        <v>4.4817442639291678E-3</v>
      </c>
      <c r="AC53" s="69">
        <f t="shared" si="26"/>
        <v>6663021.5076969992</v>
      </c>
      <c r="AD53" s="44">
        <f t="shared" si="27"/>
        <v>2.9138587613224049E-3</v>
      </c>
      <c r="AE53" s="17">
        <f t="shared" si="28"/>
        <v>0.12755380329011423</v>
      </c>
      <c r="AF53" s="69">
        <f t="shared" si="29"/>
        <v>15192206.227697</v>
      </c>
      <c r="AG53" s="44">
        <f t="shared" si="30"/>
        <v>3.6260318540811908E-3</v>
      </c>
      <c r="AH53" s="48">
        <f t="shared" si="31"/>
        <v>0.25185737707007277</v>
      </c>
    </row>
    <row r="54" spans="1:34" x14ac:dyDescent="0.2">
      <c r="A54" s="6" t="s">
        <v>24</v>
      </c>
      <c r="B54" s="67">
        <v>7251434404.184515</v>
      </c>
      <c r="C54" s="70">
        <v>3431003534.1845164</v>
      </c>
      <c r="D54" s="67">
        <v>214502269.99254709</v>
      </c>
      <c r="E54" s="68">
        <v>0</v>
      </c>
      <c r="F54" s="68">
        <f t="shared" si="20"/>
        <v>0</v>
      </c>
      <c r="G54" s="68">
        <f t="shared" si="12"/>
        <v>214502269.99254709</v>
      </c>
      <c r="H54" s="17">
        <f t="shared" si="21"/>
        <v>1.0329026323482329E-2</v>
      </c>
      <c r="I54" s="69">
        <v>12443588.510000002</v>
      </c>
      <c r="J54" s="68">
        <v>5896582.540000001</v>
      </c>
      <c r="K54" s="68">
        <f t="shared" si="13"/>
        <v>18340171.050000004</v>
      </c>
      <c r="L54" s="68">
        <v>0</v>
      </c>
      <c r="M54" s="68">
        <v>0</v>
      </c>
      <c r="N54" s="68">
        <v>0</v>
      </c>
      <c r="O54" s="68">
        <f t="shared" si="14"/>
        <v>12443588.510000002</v>
      </c>
      <c r="P54" s="68">
        <f t="shared" si="15"/>
        <v>5896582.540000001</v>
      </c>
      <c r="Q54" s="68">
        <f t="shared" si="16"/>
        <v>18340171.050000004</v>
      </c>
      <c r="R54" s="17">
        <f t="shared" si="22"/>
        <v>1.1098876231815333E-2</v>
      </c>
      <c r="S54" s="69">
        <v>4212902.7599999988</v>
      </c>
      <c r="T54" s="68">
        <f t="shared" si="17"/>
        <v>4086515.6771999989</v>
      </c>
      <c r="U54" s="68">
        <v>2523298.4699999997</v>
      </c>
      <c r="V54" s="68">
        <f t="shared" si="18"/>
        <v>1851344.0874389999</v>
      </c>
      <c r="W54" s="68">
        <f t="shared" si="19"/>
        <v>5937859.7646389985</v>
      </c>
      <c r="X54" s="17">
        <f t="shared" si="23"/>
        <v>9.8257618256381817E-3</v>
      </c>
      <c r="Y54" s="67">
        <v>446500</v>
      </c>
      <c r="Z54" s="52">
        <f t="shared" si="24"/>
        <v>1.4925373134328358E-2</v>
      </c>
      <c r="AA54" s="67">
        <v>0</v>
      </c>
      <c r="AB54" s="52">
        <f t="shared" si="25"/>
        <v>0</v>
      </c>
      <c r="AC54" s="69">
        <f t="shared" si="26"/>
        <v>24724530.814639002</v>
      </c>
      <c r="AD54" s="44">
        <f t="shared" si="27"/>
        <v>1.0812480591665206E-2</v>
      </c>
      <c r="AE54" s="17">
        <f t="shared" si="28"/>
        <v>0.11526465811060209</v>
      </c>
      <c r="AF54" s="69">
        <f t="shared" si="29"/>
        <v>24724530.814639002</v>
      </c>
      <c r="AG54" s="44">
        <f t="shared" si="30"/>
        <v>5.9011795237250029E-3</v>
      </c>
      <c r="AH54" s="48">
        <f t="shared" si="31"/>
        <v>0.11526465811060209</v>
      </c>
    </row>
    <row r="55" spans="1:34" x14ac:dyDescent="0.2">
      <c r="A55" s="6" t="s">
        <v>4</v>
      </c>
      <c r="B55" s="67">
        <v>1134185395.0861416</v>
      </c>
      <c r="C55" s="70">
        <v>473518301.08614153</v>
      </c>
      <c r="D55" s="67">
        <v>28740893.593857627</v>
      </c>
      <c r="E55" s="68">
        <v>3815067.2100000004</v>
      </c>
      <c r="F55" s="68">
        <f t="shared" si="20"/>
        <v>325114.25433367846</v>
      </c>
      <c r="G55" s="68">
        <f t="shared" si="12"/>
        <v>32881075.058191307</v>
      </c>
      <c r="H55" s="17">
        <f t="shared" si="21"/>
        <v>1.5833375088863011E-3</v>
      </c>
      <c r="I55" s="69">
        <v>2135026.7100000004</v>
      </c>
      <c r="J55" s="68">
        <v>347336.15</v>
      </c>
      <c r="K55" s="68">
        <f t="shared" si="13"/>
        <v>2482362.8600000003</v>
      </c>
      <c r="L55" s="68">
        <v>0</v>
      </c>
      <c r="M55" s="68">
        <v>0</v>
      </c>
      <c r="N55" s="68">
        <v>282538.83999999997</v>
      </c>
      <c r="O55" s="68">
        <f t="shared" si="14"/>
        <v>2417565.5500000003</v>
      </c>
      <c r="P55" s="68">
        <f t="shared" si="15"/>
        <v>347336.15</v>
      </c>
      <c r="Q55" s="68">
        <f t="shared" si="16"/>
        <v>2764901.7</v>
      </c>
      <c r="R55" s="17">
        <f t="shared" si="22"/>
        <v>1.6732287653029171E-3</v>
      </c>
      <c r="S55" s="69">
        <v>841989.35999999987</v>
      </c>
      <c r="T55" s="68">
        <f t="shared" si="17"/>
        <v>816729.6791999999</v>
      </c>
      <c r="U55" s="68">
        <v>274376.43</v>
      </c>
      <c r="V55" s="68">
        <f t="shared" si="18"/>
        <v>201309.986691</v>
      </c>
      <c r="W55" s="68">
        <f t="shared" si="19"/>
        <v>1018039.6658909998</v>
      </c>
      <c r="X55" s="17">
        <f t="shared" si="23"/>
        <v>1.6846162898064643E-3</v>
      </c>
      <c r="Y55" s="67">
        <v>446500</v>
      </c>
      <c r="Z55" s="52">
        <f t="shared" si="24"/>
        <v>1.4925373134328358E-2</v>
      </c>
      <c r="AA55" s="67">
        <v>4550561.34</v>
      </c>
      <c r="AB55" s="52">
        <f t="shared" si="25"/>
        <v>2.391137354005252E-3</v>
      </c>
      <c r="AC55" s="69">
        <f t="shared" si="26"/>
        <v>4229441.3658910003</v>
      </c>
      <c r="AD55" s="44">
        <f t="shared" si="27"/>
        <v>1.8496105355902633E-3</v>
      </c>
      <c r="AE55" s="17">
        <f t="shared" si="28"/>
        <v>0.14715761540535041</v>
      </c>
      <c r="AF55" s="69">
        <f t="shared" si="29"/>
        <v>8780002.7058910001</v>
      </c>
      <c r="AG55" s="44">
        <f t="shared" si="30"/>
        <v>2.0955856584172995E-3</v>
      </c>
      <c r="AH55" s="48">
        <f t="shared" si="31"/>
        <v>0.26702298177150791</v>
      </c>
    </row>
    <row r="56" spans="1:34" x14ac:dyDescent="0.2">
      <c r="A56" s="6" t="s">
        <v>12</v>
      </c>
      <c r="B56" s="67">
        <v>67236534086.516098</v>
      </c>
      <c r="C56" s="70">
        <v>34165644073.516106</v>
      </c>
      <c r="D56" s="67">
        <v>2069195261.7790952</v>
      </c>
      <c r="E56" s="68">
        <v>157338174.06</v>
      </c>
      <c r="F56" s="68">
        <f t="shared" si="20"/>
        <v>13408121.095129911</v>
      </c>
      <c r="G56" s="68">
        <f t="shared" si="12"/>
        <v>2239941556.9342251</v>
      </c>
      <c r="H56" s="17">
        <f t="shared" si="21"/>
        <v>0.10786093455066691</v>
      </c>
      <c r="I56" s="69">
        <v>126488312.70999999</v>
      </c>
      <c r="J56" s="68">
        <v>50728021.229999997</v>
      </c>
      <c r="K56" s="68">
        <f t="shared" si="13"/>
        <v>177216333.94</v>
      </c>
      <c r="L56" s="68">
        <v>0</v>
      </c>
      <c r="M56" s="68">
        <v>0</v>
      </c>
      <c r="N56" s="68">
        <v>0</v>
      </c>
      <c r="O56" s="68">
        <f t="shared" si="14"/>
        <v>126488312.70999999</v>
      </c>
      <c r="P56" s="68">
        <f t="shared" si="15"/>
        <v>50728021.229999997</v>
      </c>
      <c r="Q56" s="68">
        <f t="shared" si="16"/>
        <v>177216333.94</v>
      </c>
      <c r="R56" s="17">
        <f t="shared" si="22"/>
        <v>0.10724557318979391</v>
      </c>
      <c r="S56" s="69">
        <v>29161277.879999999</v>
      </c>
      <c r="T56" s="68">
        <f t="shared" si="17"/>
        <v>28286439.543599997</v>
      </c>
      <c r="U56" s="68">
        <v>15086416.499999998</v>
      </c>
      <c r="V56" s="68">
        <f t="shared" si="18"/>
        <v>11068903.786049999</v>
      </c>
      <c r="W56" s="68">
        <f t="shared" si="19"/>
        <v>39355343.32965</v>
      </c>
      <c r="X56" s="17">
        <f t="shared" si="23"/>
        <v>6.5123840146276854E-2</v>
      </c>
      <c r="Y56" s="67">
        <v>446500</v>
      </c>
      <c r="Z56" s="52">
        <f t="shared" si="24"/>
        <v>1.4925373134328358E-2</v>
      </c>
      <c r="AA56" s="67">
        <v>166588099.72999996</v>
      </c>
      <c r="AB56" s="52">
        <f t="shared" si="25"/>
        <v>8.753536063688247E-2</v>
      </c>
      <c r="AC56" s="69">
        <f t="shared" si="26"/>
        <v>217018177.26964998</v>
      </c>
      <c r="AD56" s="44">
        <f t="shared" si="27"/>
        <v>9.4905939666095548E-2</v>
      </c>
      <c r="AE56" s="17">
        <f t="shared" si="28"/>
        <v>0.10488047275106248</v>
      </c>
      <c r="AF56" s="69">
        <f t="shared" si="29"/>
        <v>383606276.99964994</v>
      </c>
      <c r="AG56" s="44">
        <f t="shared" si="30"/>
        <v>9.1558036994675643E-2</v>
      </c>
      <c r="AH56" s="48">
        <f t="shared" si="31"/>
        <v>0.17125727044623709</v>
      </c>
    </row>
    <row r="57" spans="1:34" x14ac:dyDescent="0.2">
      <c r="A57" s="6" t="s">
        <v>25</v>
      </c>
      <c r="B57" s="67">
        <v>10382371731.573063</v>
      </c>
      <c r="C57" s="70">
        <v>4194492264.5730634</v>
      </c>
      <c r="D57" s="67">
        <v>252170500.02696833</v>
      </c>
      <c r="E57" s="68">
        <v>36430216.399999999</v>
      </c>
      <c r="F57" s="68">
        <f t="shared" si="20"/>
        <v>3104527.9121309486</v>
      </c>
      <c r="G57" s="68">
        <f t="shared" si="12"/>
        <v>291705244.33909929</v>
      </c>
      <c r="H57" s="17">
        <f t="shared" si="21"/>
        <v>1.4046616604948235E-2</v>
      </c>
      <c r="I57" s="69">
        <v>15347632.930000002</v>
      </c>
      <c r="J57" s="68">
        <v>6199370.7400000002</v>
      </c>
      <c r="K57" s="68">
        <f t="shared" si="13"/>
        <v>21547003.670000002</v>
      </c>
      <c r="L57" s="68">
        <v>0</v>
      </c>
      <c r="M57" s="68">
        <v>0</v>
      </c>
      <c r="N57" s="68">
        <v>0</v>
      </c>
      <c r="O57" s="68">
        <f t="shared" si="14"/>
        <v>15347632.930000002</v>
      </c>
      <c r="P57" s="68">
        <f t="shared" si="15"/>
        <v>6199370.7400000002</v>
      </c>
      <c r="Q57" s="68">
        <f t="shared" si="16"/>
        <v>21547003.670000002</v>
      </c>
      <c r="R57" s="17">
        <f t="shared" si="22"/>
        <v>1.3039547245651272E-2</v>
      </c>
      <c r="S57" s="69">
        <v>5452887.4800000004</v>
      </c>
      <c r="T57" s="68">
        <f t="shared" si="17"/>
        <v>5289300.8556000004</v>
      </c>
      <c r="U57" s="68">
        <v>2581987.9599999995</v>
      </c>
      <c r="V57" s="68">
        <f t="shared" si="18"/>
        <v>1894404.5662519997</v>
      </c>
      <c r="W57" s="68">
        <f t="shared" si="19"/>
        <v>7183705.4218520001</v>
      </c>
      <c r="X57" s="17">
        <f t="shared" si="23"/>
        <v>1.1887343470287356E-2</v>
      </c>
      <c r="Y57" s="67">
        <v>446500</v>
      </c>
      <c r="Z57" s="52">
        <f t="shared" si="24"/>
        <v>1.4925373134328358E-2</v>
      </c>
      <c r="AA57" s="67">
        <v>40134983.989999995</v>
      </c>
      <c r="AB57" s="52">
        <f t="shared" si="25"/>
        <v>2.1089323327502216E-2</v>
      </c>
      <c r="AC57" s="69">
        <f t="shared" si="26"/>
        <v>29177209.091852002</v>
      </c>
      <c r="AD57" s="44">
        <f t="shared" si="27"/>
        <v>1.2759716630813387E-2</v>
      </c>
      <c r="AE57" s="17">
        <f t="shared" si="28"/>
        <v>0.11570429169443551</v>
      </c>
      <c r="AF57" s="69">
        <f t="shared" si="29"/>
        <v>69312193.081851989</v>
      </c>
      <c r="AG57" s="44">
        <f t="shared" si="30"/>
        <v>1.6543233828199576E-2</v>
      </c>
      <c r="AH57" s="48">
        <f t="shared" si="31"/>
        <v>0.23761037700535298</v>
      </c>
    </row>
    <row r="58" spans="1:34" x14ac:dyDescent="0.2">
      <c r="A58" s="6" t="s">
        <v>5</v>
      </c>
      <c r="B58" s="67">
        <v>47578615508.228737</v>
      </c>
      <c r="C58" s="70">
        <v>23632099698.228725</v>
      </c>
      <c r="D58" s="67">
        <v>1446803351.5155532</v>
      </c>
      <c r="E58" s="68">
        <v>101035925.99000001</v>
      </c>
      <c r="F58" s="68">
        <f t="shared" si="20"/>
        <v>8610128.7162255719</v>
      </c>
      <c r="G58" s="68">
        <f t="shared" si="12"/>
        <v>1556449406.2217789</v>
      </c>
      <c r="H58" s="17">
        <f t="shared" si="21"/>
        <v>7.494842310336286E-2</v>
      </c>
      <c r="I58" s="69">
        <v>72977985.709999993</v>
      </c>
      <c r="J58" s="68">
        <v>50880240.010000005</v>
      </c>
      <c r="K58" s="68">
        <f t="shared" si="13"/>
        <v>123858225.72</v>
      </c>
      <c r="L58" s="68">
        <v>0</v>
      </c>
      <c r="M58" s="68">
        <v>0</v>
      </c>
      <c r="N58" s="68">
        <v>0</v>
      </c>
      <c r="O58" s="68">
        <f t="shared" si="14"/>
        <v>72977985.709999993</v>
      </c>
      <c r="P58" s="68">
        <f t="shared" si="15"/>
        <v>50880240.010000005</v>
      </c>
      <c r="Q58" s="68">
        <f t="shared" si="16"/>
        <v>123858225.72</v>
      </c>
      <c r="R58" s="17">
        <f t="shared" si="22"/>
        <v>7.4954977999429628E-2</v>
      </c>
      <c r="S58" s="69">
        <v>25505204.760000002</v>
      </c>
      <c r="T58" s="68">
        <f t="shared" si="17"/>
        <v>24740048.617200002</v>
      </c>
      <c r="U58" s="68">
        <v>20765722.440000001</v>
      </c>
      <c r="V58" s="68">
        <f t="shared" si="18"/>
        <v>15235810.554228002</v>
      </c>
      <c r="W58" s="68">
        <f t="shared" si="19"/>
        <v>39975859.171428002</v>
      </c>
      <c r="X58" s="17">
        <f t="shared" si="23"/>
        <v>6.6150647971320989E-2</v>
      </c>
      <c r="Y58" s="67">
        <v>446500</v>
      </c>
      <c r="Z58" s="52">
        <f t="shared" si="24"/>
        <v>1.4925373134328358E-2</v>
      </c>
      <c r="AA58" s="67">
        <v>111503210.32000001</v>
      </c>
      <c r="AB58" s="52">
        <f t="shared" si="25"/>
        <v>5.8590462003893333E-2</v>
      </c>
      <c r="AC58" s="69">
        <f t="shared" si="26"/>
        <v>164280584.89142799</v>
      </c>
      <c r="AD58" s="44">
        <f t="shared" si="27"/>
        <v>7.1842845028802962E-2</v>
      </c>
      <c r="AE58" s="17">
        <f t="shared" si="28"/>
        <v>0.1135472797456137</v>
      </c>
      <c r="AF58" s="69">
        <f t="shared" si="29"/>
        <v>275783795.21142799</v>
      </c>
      <c r="AG58" s="44">
        <f t="shared" si="30"/>
        <v>6.5823278810745359E-2</v>
      </c>
      <c r="AH58" s="48">
        <f t="shared" si="31"/>
        <v>0.17718776730487024</v>
      </c>
    </row>
    <row r="59" spans="1:34" x14ac:dyDescent="0.2">
      <c r="A59" s="6" t="s">
        <v>17</v>
      </c>
      <c r="B59" s="67">
        <v>9231357212.1637764</v>
      </c>
      <c r="C59" s="70">
        <v>4609794708.1637764</v>
      </c>
      <c r="D59" s="67">
        <v>285638428.20713681</v>
      </c>
      <c r="E59" s="68">
        <v>37268903.439999998</v>
      </c>
      <c r="F59" s="68">
        <f t="shared" si="20"/>
        <v>3175999.5525031555</v>
      </c>
      <c r="G59" s="68">
        <f t="shared" si="12"/>
        <v>326083331.19963998</v>
      </c>
      <c r="H59" s="17">
        <f t="shared" si="21"/>
        <v>1.5702040410700148E-2</v>
      </c>
      <c r="I59" s="69">
        <v>22117987.449999999</v>
      </c>
      <c r="J59" s="68">
        <v>2247704.0900000003</v>
      </c>
      <c r="K59" s="68">
        <f t="shared" si="13"/>
        <v>24365691.539999999</v>
      </c>
      <c r="L59" s="68">
        <v>0</v>
      </c>
      <c r="M59" s="68">
        <v>0</v>
      </c>
      <c r="N59" s="68">
        <v>0</v>
      </c>
      <c r="O59" s="68">
        <f t="shared" si="14"/>
        <v>22117987.449999999</v>
      </c>
      <c r="P59" s="68">
        <f t="shared" si="15"/>
        <v>2247704.0900000003</v>
      </c>
      <c r="Q59" s="68">
        <f t="shared" si="16"/>
        <v>24365691.539999999</v>
      </c>
      <c r="R59" s="17">
        <f t="shared" si="22"/>
        <v>1.4745325655239724E-2</v>
      </c>
      <c r="S59" s="69">
        <v>9752664.8399999999</v>
      </c>
      <c r="T59" s="68">
        <f t="shared" si="17"/>
        <v>9460084.8947999999</v>
      </c>
      <c r="U59" s="68">
        <v>1570475.5199999998</v>
      </c>
      <c r="V59" s="68">
        <f t="shared" si="18"/>
        <v>1152257.8890239999</v>
      </c>
      <c r="W59" s="68">
        <f t="shared" si="19"/>
        <v>10612342.783824001</v>
      </c>
      <c r="X59" s="17">
        <f t="shared" si="23"/>
        <v>1.7560932177424743E-2</v>
      </c>
      <c r="Y59" s="67">
        <v>446500</v>
      </c>
      <c r="Z59" s="52">
        <f t="shared" si="24"/>
        <v>1.4925373134328358E-2</v>
      </c>
      <c r="AA59" s="67">
        <v>43957409.599999994</v>
      </c>
      <c r="AB59" s="52">
        <f t="shared" si="25"/>
        <v>2.3097854578061582E-2</v>
      </c>
      <c r="AC59" s="69">
        <f t="shared" si="26"/>
        <v>35424534.323824003</v>
      </c>
      <c r="AD59" s="44">
        <f t="shared" si="27"/>
        <v>1.5491783958073763E-2</v>
      </c>
      <c r="AE59" s="17">
        <f t="shared" si="28"/>
        <v>0.12401879728218902</v>
      </c>
      <c r="AF59" s="69">
        <f t="shared" si="29"/>
        <v>79381943.923823997</v>
      </c>
      <c r="AG59" s="44">
        <f t="shared" si="30"/>
        <v>1.894665284242306E-2</v>
      </c>
      <c r="AH59" s="48">
        <f t="shared" si="31"/>
        <v>0.24344066785561483</v>
      </c>
    </row>
    <row r="60" spans="1:34" x14ac:dyDescent="0.2">
      <c r="A60" s="6" t="s">
        <v>11</v>
      </c>
      <c r="B60" s="67">
        <v>35828673936.022568</v>
      </c>
      <c r="C60" s="70">
        <v>14182459477.022573</v>
      </c>
      <c r="D60" s="67">
        <v>870844919.4255352</v>
      </c>
      <c r="E60" s="68">
        <v>115368439.27</v>
      </c>
      <c r="F60" s="68">
        <f t="shared" si="20"/>
        <v>9831523.8087001648</v>
      </c>
      <c r="G60" s="68">
        <f t="shared" si="12"/>
        <v>996044882.50423539</v>
      </c>
      <c r="H60" s="17">
        <f t="shared" si="21"/>
        <v>4.7963006690388756E-2</v>
      </c>
      <c r="I60" s="69">
        <v>38598787.340000004</v>
      </c>
      <c r="J60" s="68">
        <v>35533125.07</v>
      </c>
      <c r="K60" s="68">
        <f t="shared" si="13"/>
        <v>74131912.409999996</v>
      </c>
      <c r="L60" s="68">
        <v>0</v>
      </c>
      <c r="M60" s="68">
        <v>0</v>
      </c>
      <c r="N60" s="68">
        <v>0</v>
      </c>
      <c r="O60" s="68">
        <f t="shared" si="14"/>
        <v>38598787.340000004</v>
      </c>
      <c r="P60" s="68">
        <f t="shared" si="15"/>
        <v>35533125.07</v>
      </c>
      <c r="Q60" s="68">
        <f t="shared" si="16"/>
        <v>74131912.409999996</v>
      </c>
      <c r="R60" s="17">
        <f t="shared" si="22"/>
        <v>4.4862227207328305E-2</v>
      </c>
      <c r="S60" s="69">
        <v>15822723.239999996</v>
      </c>
      <c r="T60" s="68">
        <f t="shared" si="17"/>
        <v>15348041.542799996</v>
      </c>
      <c r="U60" s="68">
        <v>21175251.699999999</v>
      </c>
      <c r="V60" s="68">
        <f t="shared" si="18"/>
        <v>15536282.172289999</v>
      </c>
      <c r="W60" s="68">
        <f t="shared" si="19"/>
        <v>30884323.715089995</v>
      </c>
      <c r="X60" s="17">
        <f t="shared" si="23"/>
        <v>5.110629435500532E-2</v>
      </c>
      <c r="Y60" s="67">
        <v>446500</v>
      </c>
      <c r="Z60" s="52">
        <f t="shared" si="24"/>
        <v>1.4925373134328358E-2</v>
      </c>
      <c r="AA60" s="67">
        <v>131023081.96000001</v>
      </c>
      <c r="AB60" s="52">
        <f t="shared" si="25"/>
        <v>6.8847371149038883E-2</v>
      </c>
      <c r="AC60" s="69">
        <f t="shared" si="26"/>
        <v>105462736.12508999</v>
      </c>
      <c r="AD60" s="44">
        <f t="shared" si="27"/>
        <v>4.6120745264912479E-2</v>
      </c>
      <c r="AE60" s="17">
        <f t="shared" si="28"/>
        <v>0.12110392306664651</v>
      </c>
      <c r="AF60" s="69">
        <f t="shared" si="29"/>
        <v>236485818.08508998</v>
      </c>
      <c r="AG60" s="44">
        <f t="shared" si="30"/>
        <v>5.644375126054197E-2</v>
      </c>
      <c r="AH60" s="48">
        <f t="shared" si="31"/>
        <v>0.23742486130797866</v>
      </c>
    </row>
    <row r="61" spans="1:34" x14ac:dyDescent="0.2">
      <c r="A61" s="6" t="s">
        <v>14</v>
      </c>
      <c r="B61" s="67">
        <v>30155961925.827995</v>
      </c>
      <c r="C61" s="70">
        <v>7712994941.8279905</v>
      </c>
      <c r="D61" s="67">
        <v>460687341.54830337</v>
      </c>
      <c r="E61" s="68">
        <v>58769311.18</v>
      </c>
      <c r="F61" s="68">
        <f t="shared" si="20"/>
        <v>5008231.7637569522</v>
      </c>
      <c r="G61" s="68">
        <f t="shared" si="12"/>
        <v>524464884.4920603</v>
      </c>
      <c r="H61" s="17">
        <f t="shared" si="21"/>
        <v>2.5254798459003872E-2</v>
      </c>
      <c r="I61" s="69">
        <v>27635507.619999997</v>
      </c>
      <c r="J61" s="68">
        <v>11875355.080000002</v>
      </c>
      <c r="K61" s="68">
        <f t="shared" si="13"/>
        <v>39510862.700000003</v>
      </c>
      <c r="L61" s="68">
        <v>0</v>
      </c>
      <c r="M61" s="68">
        <v>0</v>
      </c>
      <c r="N61" s="68">
        <v>0</v>
      </c>
      <c r="O61" s="68">
        <f t="shared" si="14"/>
        <v>27635507.619999997</v>
      </c>
      <c r="P61" s="68">
        <f t="shared" si="15"/>
        <v>11875355.080000002</v>
      </c>
      <c r="Q61" s="68">
        <f t="shared" si="16"/>
        <v>39510862.700000003</v>
      </c>
      <c r="R61" s="17">
        <f t="shared" si="22"/>
        <v>2.3910691657346834E-2</v>
      </c>
      <c r="S61" s="69">
        <v>11518649.040000001</v>
      </c>
      <c r="T61" s="68">
        <f t="shared" si="17"/>
        <v>11173089.5688</v>
      </c>
      <c r="U61" s="68">
        <v>7027333.6700000009</v>
      </c>
      <c r="V61" s="68">
        <f t="shared" si="18"/>
        <v>5155954.7136790007</v>
      </c>
      <c r="W61" s="68">
        <f t="shared" si="19"/>
        <v>16329044.282479001</v>
      </c>
      <c r="X61" s="17">
        <f t="shared" si="23"/>
        <v>2.7020729070669137E-2</v>
      </c>
      <c r="Y61" s="67">
        <v>446500</v>
      </c>
      <c r="Z61" s="52">
        <f t="shared" si="24"/>
        <v>1.4925373134328358E-2</v>
      </c>
      <c r="AA61" s="67">
        <v>67556575.870000005</v>
      </c>
      <c r="AB61" s="52">
        <f t="shared" si="25"/>
        <v>3.5498269334711764E-2</v>
      </c>
      <c r="AC61" s="69">
        <f t="shared" si="26"/>
        <v>56286406.982479006</v>
      </c>
      <c r="AD61" s="44">
        <f t="shared" si="27"/>
        <v>2.4615054887605119E-2</v>
      </c>
      <c r="AE61" s="17">
        <f t="shared" si="28"/>
        <v>0.12217919162551451</v>
      </c>
      <c r="AF61" s="69">
        <f t="shared" si="29"/>
        <v>123842982.85247901</v>
      </c>
      <c r="AG61" s="44">
        <f t="shared" si="30"/>
        <v>2.9558485054582674E-2</v>
      </c>
      <c r="AH61" s="48">
        <f t="shared" si="31"/>
        <v>0.23613207769366651</v>
      </c>
    </row>
    <row r="62" spans="1:34" x14ac:dyDescent="0.2">
      <c r="A62" s="6" t="s">
        <v>36</v>
      </c>
      <c r="B62" s="67">
        <v>1446702708.5132325</v>
      </c>
      <c r="C62" s="70">
        <v>640308259.51323235</v>
      </c>
      <c r="D62" s="67">
        <v>39561072.470899798</v>
      </c>
      <c r="E62" s="68">
        <v>4854839.97</v>
      </c>
      <c r="F62" s="68">
        <f t="shared" si="20"/>
        <v>413722.11546330468</v>
      </c>
      <c r="G62" s="68">
        <f t="shared" si="12"/>
        <v>44829634.556363098</v>
      </c>
      <c r="H62" s="17">
        <f t="shared" si="21"/>
        <v>2.1587019821321992E-3</v>
      </c>
      <c r="I62" s="69">
        <v>2745265.03</v>
      </c>
      <c r="J62" s="68">
        <v>643495.29</v>
      </c>
      <c r="K62" s="68">
        <f t="shared" si="13"/>
        <v>3388760.32</v>
      </c>
      <c r="L62" s="68">
        <v>0</v>
      </c>
      <c r="M62" s="68">
        <v>0</v>
      </c>
      <c r="N62" s="68">
        <v>444577.76</v>
      </c>
      <c r="O62" s="68">
        <f t="shared" si="14"/>
        <v>3189842.79</v>
      </c>
      <c r="P62" s="68">
        <f t="shared" si="15"/>
        <v>643495.29</v>
      </c>
      <c r="Q62" s="68">
        <f t="shared" si="16"/>
        <v>3833338.08</v>
      </c>
      <c r="R62" s="17">
        <f t="shared" si="22"/>
        <v>2.3198117830326675E-3</v>
      </c>
      <c r="S62" s="69">
        <v>1516730.6400000001</v>
      </c>
      <c r="T62" s="68">
        <f t="shared" si="17"/>
        <v>1471228.7208</v>
      </c>
      <c r="U62" s="68">
        <v>559419.2300000001</v>
      </c>
      <c r="V62" s="68">
        <f t="shared" si="18"/>
        <v>410445.88905100006</v>
      </c>
      <c r="W62" s="68">
        <f t="shared" si="19"/>
        <v>1881674.6098510001</v>
      </c>
      <c r="X62" s="17">
        <f t="shared" si="23"/>
        <v>3.1137290678117991E-3</v>
      </c>
      <c r="Y62" s="67">
        <v>446500</v>
      </c>
      <c r="Z62" s="52">
        <f t="shared" si="24"/>
        <v>1.4925373134328358E-2</v>
      </c>
      <c r="AA62" s="67">
        <v>6030359.7199999997</v>
      </c>
      <c r="AB62" s="52">
        <f t="shared" si="25"/>
        <v>3.1687120131382853E-3</v>
      </c>
      <c r="AC62" s="69">
        <f t="shared" si="26"/>
        <v>6161512.689851</v>
      </c>
      <c r="AD62" s="44">
        <f t="shared" si="27"/>
        <v>2.6945399641261315E-3</v>
      </c>
      <c r="AE62" s="17">
        <f t="shared" si="28"/>
        <v>0.15574685682202535</v>
      </c>
      <c r="AF62" s="69">
        <f t="shared" si="29"/>
        <v>12191872.409851</v>
      </c>
      <c r="AG62" s="44">
        <f t="shared" si="30"/>
        <v>2.9099208539189827E-3</v>
      </c>
      <c r="AH62" s="48">
        <f t="shared" si="31"/>
        <v>0.27196011144196336</v>
      </c>
    </row>
    <row r="63" spans="1:34" x14ac:dyDescent="0.2">
      <c r="A63" s="6" t="s">
        <v>67</v>
      </c>
      <c r="B63" s="67">
        <v>4705240628.3687134</v>
      </c>
      <c r="C63" s="70">
        <v>2623651424.3687124</v>
      </c>
      <c r="D63" s="67">
        <v>161722768.25307247</v>
      </c>
      <c r="E63" s="68">
        <v>0</v>
      </c>
      <c r="F63" s="68">
        <f t="shared" si="20"/>
        <v>0</v>
      </c>
      <c r="G63" s="68">
        <f t="shared" si="12"/>
        <v>161722768.25307247</v>
      </c>
      <c r="H63" s="17">
        <f t="shared" si="21"/>
        <v>7.7875107356694066E-3</v>
      </c>
      <c r="I63" s="69">
        <v>12199868.550000001</v>
      </c>
      <c r="J63" s="68">
        <v>1575644.2999999998</v>
      </c>
      <c r="K63" s="68">
        <f t="shared" si="13"/>
        <v>13775512.850000001</v>
      </c>
      <c r="L63" s="68">
        <v>0</v>
      </c>
      <c r="M63" s="68">
        <v>0</v>
      </c>
      <c r="N63" s="68">
        <v>0</v>
      </c>
      <c r="O63" s="68">
        <f t="shared" si="14"/>
        <v>12199868.550000001</v>
      </c>
      <c r="P63" s="68">
        <f t="shared" si="15"/>
        <v>1575644.2999999998</v>
      </c>
      <c r="Q63" s="68">
        <f t="shared" si="16"/>
        <v>13775512.850000001</v>
      </c>
      <c r="R63" s="17">
        <f t="shared" si="22"/>
        <v>8.3364932494417315E-3</v>
      </c>
      <c r="S63" s="69">
        <v>4003969.1999999997</v>
      </c>
      <c r="T63" s="68">
        <f t="shared" si="17"/>
        <v>3883850.1239999998</v>
      </c>
      <c r="U63" s="68">
        <v>730340.83000000007</v>
      </c>
      <c r="V63" s="68">
        <f t="shared" si="18"/>
        <v>535851.06697100005</v>
      </c>
      <c r="W63" s="68">
        <f t="shared" si="19"/>
        <v>4419701.1909710001</v>
      </c>
      <c r="X63" s="17">
        <f t="shared" si="23"/>
        <v>7.3135663293339278E-3</v>
      </c>
      <c r="Y63" s="67">
        <v>446500</v>
      </c>
      <c r="Z63" s="52">
        <f t="shared" si="24"/>
        <v>1.4925373134328358E-2</v>
      </c>
      <c r="AA63" s="67">
        <v>0</v>
      </c>
      <c r="AB63" s="52">
        <f t="shared" si="25"/>
        <v>0</v>
      </c>
      <c r="AC63" s="69">
        <f t="shared" si="26"/>
        <v>18641714.040971003</v>
      </c>
      <c r="AD63" s="44">
        <f t="shared" si="27"/>
        <v>8.1523557625623119E-3</v>
      </c>
      <c r="AE63" s="17">
        <f t="shared" si="28"/>
        <v>0.11526957052701106</v>
      </c>
      <c r="AF63" s="69">
        <f t="shared" si="29"/>
        <v>18641714.040971003</v>
      </c>
      <c r="AG63" s="44">
        <f t="shared" si="30"/>
        <v>4.4493504046831459E-3</v>
      </c>
      <c r="AH63" s="48">
        <f t="shared" si="31"/>
        <v>0.11526957052701106</v>
      </c>
    </row>
    <row r="64" spans="1:34" x14ac:dyDescent="0.2">
      <c r="A64" s="6" t="s">
        <v>66</v>
      </c>
      <c r="B64" s="67">
        <v>7966813534.7234697</v>
      </c>
      <c r="C64" s="70">
        <v>2735518333.7234693</v>
      </c>
      <c r="D64" s="67">
        <v>168157110.58119589</v>
      </c>
      <c r="E64" s="68">
        <v>11425474.800000001</v>
      </c>
      <c r="F64" s="68">
        <f t="shared" si="20"/>
        <v>973661.67240084719</v>
      </c>
      <c r="G64" s="68">
        <f t="shared" si="12"/>
        <v>180556247.05359676</v>
      </c>
      <c r="H64" s="17">
        <f t="shared" si="21"/>
        <v>8.6944078901849305E-3</v>
      </c>
      <c r="I64" s="69">
        <v>7529986.0999999996</v>
      </c>
      <c r="J64" s="68">
        <v>7061626.9499999993</v>
      </c>
      <c r="K64" s="68">
        <f t="shared" si="13"/>
        <v>14591613.049999999</v>
      </c>
      <c r="L64" s="68">
        <v>0</v>
      </c>
      <c r="M64" s="68">
        <v>0</v>
      </c>
      <c r="N64" s="68">
        <v>0</v>
      </c>
      <c r="O64" s="68">
        <f t="shared" si="14"/>
        <v>7529986.0999999996</v>
      </c>
      <c r="P64" s="68">
        <f t="shared" si="15"/>
        <v>7061626.9499999993</v>
      </c>
      <c r="Q64" s="68">
        <f t="shared" si="16"/>
        <v>14591613.049999999</v>
      </c>
      <c r="R64" s="17">
        <f t="shared" si="22"/>
        <v>8.8303706013958573E-3</v>
      </c>
      <c r="S64" s="69">
        <v>3908383.0800000005</v>
      </c>
      <c r="T64" s="68">
        <f t="shared" si="17"/>
        <v>3791131.5876000002</v>
      </c>
      <c r="U64" s="68">
        <v>3891230.0799999991</v>
      </c>
      <c r="V64" s="68">
        <f t="shared" si="18"/>
        <v>2854995.5096959993</v>
      </c>
      <c r="W64" s="68">
        <f t="shared" si="19"/>
        <v>6646127.0972959995</v>
      </c>
      <c r="X64" s="17">
        <f t="shared" si="23"/>
        <v>1.0997777736322264E-2</v>
      </c>
      <c r="Y64" s="67">
        <v>446500</v>
      </c>
      <c r="Z64" s="52">
        <f t="shared" si="24"/>
        <v>1.4925373134328358E-2</v>
      </c>
      <c r="AA64" s="67">
        <v>13616695.280000001</v>
      </c>
      <c r="AB64" s="52">
        <f t="shared" si="25"/>
        <v>7.1550268833679778E-3</v>
      </c>
      <c r="AC64" s="69">
        <f t="shared" si="26"/>
        <v>21684240.147295997</v>
      </c>
      <c r="AD64" s="44">
        <f t="shared" si="27"/>
        <v>9.4829069758858731E-3</v>
      </c>
      <c r="AE64" s="17">
        <f t="shared" si="28"/>
        <v>0.12895226417931108</v>
      </c>
      <c r="AF64" s="69">
        <f t="shared" si="29"/>
        <v>35300935.427295998</v>
      </c>
      <c r="AG64" s="44">
        <f t="shared" si="30"/>
        <v>8.4255251949434933E-3</v>
      </c>
      <c r="AH64" s="48">
        <f t="shared" si="31"/>
        <v>0.19551212435655677</v>
      </c>
    </row>
    <row r="65" spans="1:34" x14ac:dyDescent="0.2">
      <c r="A65" s="6" t="s">
        <v>32</v>
      </c>
      <c r="B65" s="67">
        <v>2390719783.9845309</v>
      </c>
      <c r="C65" s="70">
        <v>1117801478.9845312</v>
      </c>
      <c r="D65" s="67">
        <v>71835460.834948123</v>
      </c>
      <c r="E65" s="68">
        <v>5123554.7499999991</v>
      </c>
      <c r="F65" s="68">
        <f t="shared" si="20"/>
        <v>436621.58237155306</v>
      </c>
      <c r="G65" s="68">
        <f t="shared" si="12"/>
        <v>77395637.16731967</v>
      </c>
      <c r="H65" s="17">
        <f t="shared" si="21"/>
        <v>3.7268676627604373E-3</v>
      </c>
      <c r="I65" s="69">
        <v>5582529.5199999996</v>
      </c>
      <c r="J65" s="68">
        <v>578912.64999999991</v>
      </c>
      <c r="K65" s="68">
        <f t="shared" si="13"/>
        <v>6161442.1699999999</v>
      </c>
      <c r="L65" s="68">
        <v>0</v>
      </c>
      <c r="M65" s="68">
        <v>0</v>
      </c>
      <c r="N65" s="68">
        <v>0</v>
      </c>
      <c r="O65" s="68">
        <f t="shared" si="14"/>
        <v>5582529.5199999996</v>
      </c>
      <c r="P65" s="68">
        <f t="shared" si="15"/>
        <v>578912.64999999991</v>
      </c>
      <c r="Q65" s="68">
        <f t="shared" si="16"/>
        <v>6161442.1699999999</v>
      </c>
      <c r="R65" s="17">
        <f t="shared" si="22"/>
        <v>3.7287048123969199E-3</v>
      </c>
      <c r="S65" s="69">
        <v>3066529.3200000003</v>
      </c>
      <c r="T65" s="68">
        <f t="shared" si="17"/>
        <v>2974533.4404000002</v>
      </c>
      <c r="U65" s="68">
        <v>505230.46</v>
      </c>
      <c r="V65" s="68">
        <f t="shared" si="18"/>
        <v>370687.58850200003</v>
      </c>
      <c r="W65" s="68">
        <f t="shared" si="19"/>
        <v>3345221.0289020003</v>
      </c>
      <c r="X65" s="17">
        <f t="shared" si="23"/>
        <v>5.5355542884070958E-3</v>
      </c>
      <c r="Y65" s="67">
        <v>446500</v>
      </c>
      <c r="Z65" s="52">
        <f t="shared" si="24"/>
        <v>1.4925373134328358E-2</v>
      </c>
      <c r="AA65" s="67">
        <v>6193366.379999999</v>
      </c>
      <c r="AB65" s="52">
        <f t="shared" si="25"/>
        <v>3.2543654709329298E-3</v>
      </c>
      <c r="AC65" s="69">
        <f t="shared" si="26"/>
        <v>9953163.1989019997</v>
      </c>
      <c r="AD65" s="44">
        <f t="shared" si="27"/>
        <v>4.3526967092166252E-3</v>
      </c>
      <c r="AE65" s="17">
        <f t="shared" si="28"/>
        <v>0.13855501284763475</v>
      </c>
      <c r="AF65" s="69">
        <f t="shared" si="29"/>
        <v>16146529.578901999</v>
      </c>
      <c r="AG65" s="44">
        <f t="shared" si="30"/>
        <v>3.8538069921157281E-3</v>
      </c>
      <c r="AH65" s="48">
        <f t="shared" si="31"/>
        <v>0.20862325280681163</v>
      </c>
    </row>
    <row r="66" spans="1:34" x14ac:dyDescent="0.2">
      <c r="A66" s="6" t="s">
        <v>7</v>
      </c>
      <c r="B66" s="67">
        <v>12858372899.549276</v>
      </c>
      <c r="C66" s="70">
        <v>6650834269.5492773</v>
      </c>
      <c r="D66" s="67">
        <v>409300012.46935093</v>
      </c>
      <c r="E66" s="68">
        <v>52935855.910000004</v>
      </c>
      <c r="F66" s="68">
        <f t="shared" si="20"/>
        <v>4511113.5333562568</v>
      </c>
      <c r="G66" s="68">
        <f t="shared" si="12"/>
        <v>466746981.91270721</v>
      </c>
      <c r="H66" s="17">
        <f t="shared" si="21"/>
        <v>2.2475481787441184E-2</v>
      </c>
      <c r="I66" s="69">
        <v>25480642.549999997</v>
      </c>
      <c r="J66" s="68">
        <v>9750693.8999999985</v>
      </c>
      <c r="K66" s="68">
        <f t="shared" si="13"/>
        <v>35231336.449999996</v>
      </c>
      <c r="L66" s="68">
        <v>0</v>
      </c>
      <c r="M66" s="68">
        <v>0</v>
      </c>
      <c r="N66" s="68">
        <v>0</v>
      </c>
      <c r="O66" s="68">
        <f t="shared" si="14"/>
        <v>25480642.549999997</v>
      </c>
      <c r="P66" s="68">
        <f t="shared" si="15"/>
        <v>9750693.8999999985</v>
      </c>
      <c r="Q66" s="68">
        <f t="shared" si="16"/>
        <v>35231336.449999996</v>
      </c>
      <c r="R66" s="17">
        <f t="shared" si="22"/>
        <v>2.1320861276263509E-2</v>
      </c>
      <c r="S66" s="69">
        <v>8741629.2000000011</v>
      </c>
      <c r="T66" s="68">
        <f t="shared" si="17"/>
        <v>8479380.324000001</v>
      </c>
      <c r="U66" s="68">
        <v>3568965.1500000004</v>
      </c>
      <c r="V66" s="68">
        <f t="shared" si="18"/>
        <v>2618549.7305550002</v>
      </c>
      <c r="W66" s="68">
        <f t="shared" si="19"/>
        <v>11097930.054555001</v>
      </c>
      <c r="X66" s="17">
        <f t="shared" si="23"/>
        <v>1.8364464941229341E-2</v>
      </c>
      <c r="Y66" s="67">
        <v>446500</v>
      </c>
      <c r="Z66" s="52">
        <f t="shared" si="24"/>
        <v>1.4925373134328358E-2</v>
      </c>
      <c r="AA66" s="67">
        <v>59402863.499999993</v>
      </c>
      <c r="AB66" s="52">
        <f t="shared" si="25"/>
        <v>3.1213820721670605E-2</v>
      </c>
      <c r="AC66" s="69">
        <f t="shared" si="26"/>
        <v>46775766.504554994</v>
      </c>
      <c r="AD66" s="44">
        <f t="shared" si="27"/>
        <v>2.045588129790963E-2</v>
      </c>
      <c r="AE66" s="17">
        <f t="shared" si="28"/>
        <v>0.11428234810537086</v>
      </c>
      <c r="AF66" s="69">
        <f t="shared" si="29"/>
        <v>106178630.00455499</v>
      </c>
      <c r="AG66" s="44">
        <f t="shared" si="30"/>
        <v>2.5342408393410867E-2</v>
      </c>
      <c r="AH66" s="48">
        <f t="shared" si="31"/>
        <v>0.22748648436769736</v>
      </c>
    </row>
    <row r="67" spans="1:34" x14ac:dyDescent="0.2">
      <c r="A67" s="6" t="s">
        <v>6</v>
      </c>
      <c r="B67" s="67">
        <v>15474793154.978394</v>
      </c>
      <c r="C67" s="70">
        <v>7187468340.9783907</v>
      </c>
      <c r="D67" s="67">
        <v>439440300.34253055</v>
      </c>
      <c r="E67" s="68">
        <v>55948518.239999995</v>
      </c>
      <c r="F67" s="68">
        <f t="shared" si="20"/>
        <v>4767848.0580875026</v>
      </c>
      <c r="G67" s="68">
        <f t="shared" si="12"/>
        <v>500156666.64061809</v>
      </c>
      <c r="H67" s="17">
        <f t="shared" si="21"/>
        <v>2.4084273680533164E-2</v>
      </c>
      <c r="I67" s="69">
        <v>23589250.870000001</v>
      </c>
      <c r="J67" s="68">
        <v>14382548.430000002</v>
      </c>
      <c r="K67" s="68">
        <f t="shared" si="13"/>
        <v>37971799.300000004</v>
      </c>
      <c r="L67" s="68">
        <v>0</v>
      </c>
      <c r="M67" s="68">
        <v>0</v>
      </c>
      <c r="N67" s="68">
        <v>0</v>
      </c>
      <c r="O67" s="68">
        <f t="shared" si="14"/>
        <v>23589250.870000001</v>
      </c>
      <c r="P67" s="68">
        <f t="shared" si="15"/>
        <v>14382548.430000002</v>
      </c>
      <c r="Q67" s="68">
        <f t="shared" si="16"/>
        <v>37971799.300000004</v>
      </c>
      <c r="R67" s="17">
        <f t="shared" si="22"/>
        <v>2.2979300442785785E-2</v>
      </c>
      <c r="S67" s="69">
        <v>8637612</v>
      </c>
      <c r="T67" s="68">
        <f t="shared" si="17"/>
        <v>8378483.6399999997</v>
      </c>
      <c r="U67" s="68">
        <v>6439726.1600000001</v>
      </c>
      <c r="V67" s="68">
        <f t="shared" si="18"/>
        <v>4724827.0835920004</v>
      </c>
      <c r="W67" s="68">
        <f t="shared" si="19"/>
        <v>13103310.723592</v>
      </c>
      <c r="X67" s="17">
        <f t="shared" si="23"/>
        <v>2.1682898451740928E-2</v>
      </c>
      <c r="Y67" s="67">
        <v>446500</v>
      </c>
      <c r="Z67" s="52">
        <f t="shared" si="24"/>
        <v>1.4925373134328358E-2</v>
      </c>
      <c r="AA67" s="67">
        <v>63509945.799999997</v>
      </c>
      <c r="AB67" s="52">
        <f t="shared" si="25"/>
        <v>3.3371927638542492E-2</v>
      </c>
      <c r="AC67" s="69">
        <f t="shared" si="26"/>
        <v>51521610.023592003</v>
      </c>
      <c r="AD67" s="44">
        <f t="shared" si="27"/>
        <v>2.2531323753233606E-2</v>
      </c>
      <c r="AE67" s="17">
        <f t="shared" si="28"/>
        <v>0.11724370746932507</v>
      </c>
      <c r="AF67" s="69">
        <f t="shared" si="29"/>
        <v>115031555.82359201</v>
      </c>
      <c r="AG67" s="44">
        <f t="shared" si="30"/>
        <v>2.7455399129616288E-2</v>
      </c>
      <c r="AH67" s="48">
        <f t="shared" si="31"/>
        <v>0.22999104779752266</v>
      </c>
    </row>
    <row r="68" spans="1:34" x14ac:dyDescent="0.2">
      <c r="A68" s="6" t="s">
        <v>41</v>
      </c>
      <c r="B68" s="67">
        <v>1905132981.4840598</v>
      </c>
      <c r="C68" s="70">
        <v>840019645.48405969</v>
      </c>
      <c r="D68" s="67">
        <v>51919359.368916065</v>
      </c>
      <c r="E68" s="68">
        <v>7036769.7199999997</v>
      </c>
      <c r="F68" s="68">
        <f t="shared" si="20"/>
        <v>599662.86686614028</v>
      </c>
      <c r="G68" s="68">
        <f t="shared" si="12"/>
        <v>59555791.955782205</v>
      </c>
      <c r="H68" s="17">
        <f t="shared" si="21"/>
        <v>2.8678174028110991E-3</v>
      </c>
      <c r="I68" s="69">
        <v>3904985.9499999997</v>
      </c>
      <c r="J68" s="68">
        <v>517681.76000000013</v>
      </c>
      <c r="K68" s="68">
        <f t="shared" si="13"/>
        <v>4422667.71</v>
      </c>
      <c r="L68" s="68">
        <v>0</v>
      </c>
      <c r="M68" s="68">
        <v>109784.64</v>
      </c>
      <c r="N68" s="68">
        <v>311252.76</v>
      </c>
      <c r="O68" s="68">
        <f t="shared" si="14"/>
        <v>4326023.3499999996</v>
      </c>
      <c r="P68" s="68">
        <f t="shared" si="15"/>
        <v>517681.76000000013</v>
      </c>
      <c r="Q68" s="68">
        <f t="shared" si="16"/>
        <v>4843705.1099999994</v>
      </c>
      <c r="R68" s="17">
        <f t="shared" si="22"/>
        <v>2.9312531149648931E-3</v>
      </c>
      <c r="S68" s="69">
        <v>1652918.8799999997</v>
      </c>
      <c r="T68" s="68">
        <f t="shared" si="17"/>
        <v>1603331.3135999995</v>
      </c>
      <c r="U68" s="68">
        <v>373183.89</v>
      </c>
      <c r="V68" s="68">
        <f t="shared" si="18"/>
        <v>273805.02009300003</v>
      </c>
      <c r="W68" s="68">
        <f t="shared" si="19"/>
        <v>1877136.3336929996</v>
      </c>
      <c r="X68" s="17">
        <f t="shared" si="23"/>
        <v>3.106219287790883E-3</v>
      </c>
      <c r="Y68" s="67">
        <v>446500</v>
      </c>
      <c r="Z68" s="52">
        <f t="shared" si="24"/>
        <v>1.4925373134328358E-2</v>
      </c>
      <c r="AA68" s="67">
        <v>8098933.2200000007</v>
      </c>
      <c r="AB68" s="52">
        <f t="shared" si="25"/>
        <v>4.2556643681977129E-3</v>
      </c>
      <c r="AC68" s="69">
        <f t="shared" si="26"/>
        <v>7167341.443692999</v>
      </c>
      <c r="AD68" s="44">
        <f t="shared" si="27"/>
        <v>3.1344069108839726E-3</v>
      </c>
      <c r="AE68" s="17">
        <f t="shared" si="28"/>
        <v>0.1380475709025035</v>
      </c>
      <c r="AF68" s="69">
        <f t="shared" si="29"/>
        <v>15266274.663693</v>
      </c>
      <c r="AG68" s="44">
        <f t="shared" si="30"/>
        <v>3.6437102942154377E-3</v>
      </c>
      <c r="AH68" s="48">
        <f t="shared" si="31"/>
        <v>0.25633568394200179</v>
      </c>
    </row>
    <row r="69" spans="1:34" x14ac:dyDescent="0.2">
      <c r="A69" s="6" t="s">
        <v>44</v>
      </c>
      <c r="B69" s="67">
        <v>1047582306.3430425</v>
      </c>
      <c r="C69" s="70">
        <v>321931378.34304255</v>
      </c>
      <c r="D69" s="67">
        <v>20107062.207326893</v>
      </c>
      <c r="E69" s="68">
        <v>2706502.9699999997</v>
      </c>
      <c r="F69" s="68">
        <f t="shared" si="20"/>
        <v>230644.08737990123</v>
      </c>
      <c r="G69" s="68">
        <f t="shared" si="12"/>
        <v>23044209.264706794</v>
      </c>
      <c r="H69" s="17">
        <f t="shared" si="21"/>
        <v>1.1096583924601919E-3</v>
      </c>
      <c r="I69" s="69">
        <v>1439258.3399999999</v>
      </c>
      <c r="J69" s="68">
        <v>291253.63999999996</v>
      </c>
      <c r="K69" s="68">
        <f t="shared" si="13"/>
        <v>1730511.9799999997</v>
      </c>
      <c r="L69" s="68">
        <v>1116206.94</v>
      </c>
      <c r="M69" s="68">
        <v>0</v>
      </c>
      <c r="N69" s="68">
        <v>676531.39999999991</v>
      </c>
      <c r="O69" s="68">
        <f t="shared" si="14"/>
        <v>3231996.6799999997</v>
      </c>
      <c r="P69" s="68">
        <f t="shared" si="15"/>
        <v>291253.63999999996</v>
      </c>
      <c r="Q69" s="68">
        <f t="shared" si="16"/>
        <v>3523250.32</v>
      </c>
      <c r="R69" s="17">
        <f t="shared" si="22"/>
        <v>2.1321567355492986E-3</v>
      </c>
      <c r="S69" s="69">
        <v>806421.47999999986</v>
      </c>
      <c r="T69" s="68">
        <f t="shared" si="17"/>
        <v>782228.83559999987</v>
      </c>
      <c r="U69" s="68">
        <v>319774.04999999993</v>
      </c>
      <c r="V69" s="68">
        <f t="shared" si="18"/>
        <v>234618.22048499997</v>
      </c>
      <c r="W69" s="68">
        <f t="shared" si="19"/>
        <v>1016847.0560849998</v>
      </c>
      <c r="X69" s="17">
        <f t="shared" si="23"/>
        <v>1.6826428009789813E-3</v>
      </c>
      <c r="Y69" s="67">
        <v>446500</v>
      </c>
      <c r="Z69" s="52">
        <f t="shared" si="24"/>
        <v>1.4925373134328358E-2</v>
      </c>
      <c r="AA69" s="67">
        <v>3310955.85</v>
      </c>
      <c r="AB69" s="52">
        <f t="shared" si="25"/>
        <v>1.7397744187747199E-3</v>
      </c>
      <c r="AC69" s="69">
        <f t="shared" si="26"/>
        <v>4986597.3760850001</v>
      </c>
      <c r="AD69" s="44">
        <f t="shared" si="27"/>
        <v>2.1807284332952441E-3</v>
      </c>
      <c r="AE69" s="17">
        <f t="shared" si="28"/>
        <v>0.24800228520046624</v>
      </c>
      <c r="AF69" s="69">
        <f t="shared" si="29"/>
        <v>8297553.2260849997</v>
      </c>
      <c r="AG69" s="44">
        <f t="shared" si="30"/>
        <v>1.9804360115824537E-3</v>
      </c>
      <c r="AH69" s="48">
        <f t="shared" si="31"/>
        <v>0.36007107602485899</v>
      </c>
    </row>
    <row r="70" spans="1:34" x14ac:dyDescent="0.2">
      <c r="A70" s="6" t="s">
        <v>52</v>
      </c>
      <c r="B70" s="67">
        <v>462580435.24698877</v>
      </c>
      <c r="C70" s="70">
        <v>212235620.24698877</v>
      </c>
      <c r="D70" s="67">
        <v>13859213.716795234</v>
      </c>
      <c r="E70" s="68">
        <v>1720723.5500000003</v>
      </c>
      <c r="F70" s="68">
        <f t="shared" si="20"/>
        <v>146637.4569775011</v>
      </c>
      <c r="G70" s="68">
        <f t="shared" si="12"/>
        <v>15726574.723772736</v>
      </c>
      <c r="H70" s="17">
        <f t="shared" si="21"/>
        <v>7.5728897556983634E-4</v>
      </c>
      <c r="I70" s="69">
        <v>848979.82999999984</v>
      </c>
      <c r="J70" s="68">
        <v>331851.35000000003</v>
      </c>
      <c r="K70" s="68">
        <f t="shared" si="13"/>
        <v>1180831.18</v>
      </c>
      <c r="L70" s="68">
        <v>440866.97000000003</v>
      </c>
      <c r="M70" s="68">
        <v>22210.560000000009</v>
      </c>
      <c r="N70" s="68">
        <v>390261.95</v>
      </c>
      <c r="O70" s="68">
        <f t="shared" si="14"/>
        <v>1702319.3099999998</v>
      </c>
      <c r="P70" s="68">
        <f t="shared" si="15"/>
        <v>331851.35000000003</v>
      </c>
      <c r="Q70" s="68">
        <f t="shared" si="16"/>
        <v>2034170.66</v>
      </c>
      <c r="R70" s="17">
        <f t="shared" si="22"/>
        <v>1.2310140580575502E-3</v>
      </c>
      <c r="S70" s="69">
        <v>395437.56</v>
      </c>
      <c r="T70" s="68">
        <f t="shared" si="17"/>
        <v>383574.43319999997</v>
      </c>
      <c r="U70" s="68">
        <v>265384.11000000004</v>
      </c>
      <c r="V70" s="68">
        <f t="shared" si="18"/>
        <v>194712.32150700004</v>
      </c>
      <c r="W70" s="68">
        <f t="shared" si="19"/>
        <v>578286.75470699999</v>
      </c>
      <c r="X70" s="17">
        <f t="shared" si="23"/>
        <v>9.5692861466856898E-4</v>
      </c>
      <c r="Y70" s="67">
        <v>446500</v>
      </c>
      <c r="Z70" s="52">
        <f t="shared" si="24"/>
        <v>1.4925373134328358E-2</v>
      </c>
      <c r="AA70" s="67">
        <v>2015092.4000000001</v>
      </c>
      <c r="AB70" s="52">
        <f t="shared" si="25"/>
        <v>1.0588501833956366E-3</v>
      </c>
      <c r="AC70" s="69">
        <f t="shared" si="26"/>
        <v>3058957.4147069999</v>
      </c>
      <c r="AD70" s="44">
        <f t="shared" si="27"/>
        <v>1.3377369190628553E-3</v>
      </c>
      <c r="AE70" s="17">
        <f t="shared" si="28"/>
        <v>0.22071651950932933</v>
      </c>
      <c r="AF70" s="69">
        <f t="shared" si="29"/>
        <v>5074049.8147069998</v>
      </c>
      <c r="AG70" s="44">
        <f t="shared" si="30"/>
        <v>1.2110595381321003E-3</v>
      </c>
      <c r="AH70" s="48">
        <f t="shared" si="31"/>
        <v>0.32264176426395774</v>
      </c>
    </row>
    <row r="71" spans="1:34" x14ac:dyDescent="0.2">
      <c r="A71" s="6" t="s">
        <v>58</v>
      </c>
      <c r="B71" s="67">
        <v>536836224.850981</v>
      </c>
      <c r="C71" s="70">
        <v>53602267.850980982</v>
      </c>
      <c r="D71" s="67">
        <v>3435179.5058667078</v>
      </c>
      <c r="E71" s="68">
        <v>433274.7</v>
      </c>
      <c r="F71" s="68">
        <f t="shared" si="20"/>
        <v>36923.014263790188</v>
      </c>
      <c r="G71" s="68">
        <f t="shared" si="12"/>
        <v>3905377.2201304981</v>
      </c>
      <c r="H71" s="17">
        <f t="shared" si="21"/>
        <v>1.8805742294129445E-4</v>
      </c>
      <c r="I71" s="69">
        <v>233962.09</v>
      </c>
      <c r="J71" s="68">
        <v>65871.759999999995</v>
      </c>
      <c r="K71" s="68">
        <f t="shared" si="13"/>
        <v>299833.84999999998</v>
      </c>
      <c r="L71" s="68">
        <v>442753.42000000004</v>
      </c>
      <c r="M71" s="68">
        <v>62104.44000000001</v>
      </c>
      <c r="N71" s="68">
        <v>966473.41</v>
      </c>
      <c r="O71" s="68">
        <f t="shared" si="14"/>
        <v>1705293.36</v>
      </c>
      <c r="P71" s="68">
        <f t="shared" si="15"/>
        <v>65871.759999999995</v>
      </c>
      <c r="Q71" s="68">
        <f t="shared" si="16"/>
        <v>1771165.12</v>
      </c>
      <c r="R71" s="17">
        <f t="shared" si="22"/>
        <v>1.0718516419173936E-3</v>
      </c>
      <c r="S71" s="69">
        <v>195446.28</v>
      </c>
      <c r="T71" s="68">
        <f t="shared" si="17"/>
        <v>189582.8916</v>
      </c>
      <c r="U71" s="68">
        <v>122132.89</v>
      </c>
      <c r="V71" s="68">
        <f t="shared" si="18"/>
        <v>89608.901393000007</v>
      </c>
      <c r="W71" s="68">
        <f t="shared" si="19"/>
        <v>279191.79299300001</v>
      </c>
      <c r="X71" s="17">
        <f t="shared" si="23"/>
        <v>4.6199677499269448E-4</v>
      </c>
      <c r="Y71" s="67">
        <v>446500</v>
      </c>
      <c r="Z71" s="52">
        <f t="shared" si="24"/>
        <v>1.4925373134328358E-2</v>
      </c>
      <c r="AA71" s="67">
        <v>583608.52</v>
      </c>
      <c r="AB71" s="52">
        <f t="shared" si="25"/>
        <v>3.066628549803751E-4</v>
      </c>
      <c r="AC71" s="69">
        <f t="shared" si="26"/>
        <v>2496856.9129929999</v>
      </c>
      <c r="AD71" s="44">
        <f t="shared" si="27"/>
        <v>1.0919202922110573E-3</v>
      </c>
      <c r="AE71" s="17">
        <f t="shared" si="28"/>
        <v>0.72684903619411712</v>
      </c>
      <c r="AF71" s="69">
        <f t="shared" si="29"/>
        <v>3080465.4329929999</v>
      </c>
      <c r="AG71" s="44">
        <f t="shared" si="30"/>
        <v>7.352365823645007E-4</v>
      </c>
      <c r="AH71" s="48">
        <f t="shared" si="31"/>
        <v>0.78877538822999183</v>
      </c>
    </row>
    <row r="72" spans="1:34" x14ac:dyDescent="0.2">
      <c r="A72" s="6" t="s">
        <v>16</v>
      </c>
      <c r="B72" s="67">
        <v>14201227253.633997</v>
      </c>
      <c r="C72" s="70">
        <v>6992052818.6339989</v>
      </c>
      <c r="D72" s="67">
        <v>424945855.17111188</v>
      </c>
      <c r="E72" s="68">
        <v>30138894.330000002</v>
      </c>
      <c r="F72" s="68">
        <f t="shared" si="20"/>
        <v>2568390.9659194392</v>
      </c>
      <c r="G72" s="68">
        <f t="shared" si="12"/>
        <v>457653140.4670313</v>
      </c>
      <c r="H72" s="17">
        <f t="shared" si="21"/>
        <v>2.2037581863691078E-2</v>
      </c>
      <c r="I72" s="69">
        <v>17828515.270000003</v>
      </c>
      <c r="J72" s="68">
        <v>18556544.079999998</v>
      </c>
      <c r="K72" s="68">
        <f t="shared" si="13"/>
        <v>36385059.350000001</v>
      </c>
      <c r="L72" s="68">
        <v>0</v>
      </c>
      <c r="M72" s="68">
        <v>0</v>
      </c>
      <c r="N72" s="68">
        <v>0</v>
      </c>
      <c r="O72" s="68">
        <f t="shared" si="14"/>
        <v>17828515.270000003</v>
      </c>
      <c r="P72" s="68">
        <f t="shared" si="15"/>
        <v>18556544.079999998</v>
      </c>
      <c r="Q72" s="68">
        <f t="shared" si="16"/>
        <v>36385059.350000001</v>
      </c>
      <c r="R72" s="17">
        <f t="shared" si="22"/>
        <v>2.2019056927656364E-2</v>
      </c>
      <c r="S72" s="69">
        <v>7713708.9600000009</v>
      </c>
      <c r="T72" s="68">
        <f t="shared" si="17"/>
        <v>7482297.6912000002</v>
      </c>
      <c r="U72" s="68">
        <v>10772035.380000001</v>
      </c>
      <c r="V72" s="68">
        <f t="shared" si="18"/>
        <v>7903442.3583060009</v>
      </c>
      <c r="W72" s="68">
        <f t="shared" si="19"/>
        <v>15385740.049506001</v>
      </c>
      <c r="X72" s="17">
        <f t="shared" si="23"/>
        <v>2.5459782350858468E-2</v>
      </c>
      <c r="Y72" s="67">
        <v>446500</v>
      </c>
      <c r="Z72" s="52">
        <f t="shared" si="24"/>
        <v>1.4925373134328358E-2</v>
      </c>
      <c r="AA72" s="67">
        <v>34055925.369999997</v>
      </c>
      <c r="AB72" s="52">
        <f t="shared" si="25"/>
        <v>1.7895021996873497E-2</v>
      </c>
      <c r="AC72" s="69">
        <f t="shared" si="26"/>
        <v>52217299.399506003</v>
      </c>
      <c r="AD72" s="44">
        <f t="shared" si="27"/>
        <v>2.2835561189781608E-2</v>
      </c>
      <c r="AE72" s="17">
        <f t="shared" si="28"/>
        <v>0.12287988872954131</v>
      </c>
      <c r="AF72" s="69">
        <f t="shared" si="29"/>
        <v>86273224.769506007</v>
      </c>
      <c r="AG72" s="44">
        <f t="shared" si="30"/>
        <v>2.0591443828495034E-2</v>
      </c>
      <c r="AH72" s="48">
        <f t="shared" si="31"/>
        <v>0.18851225336608612</v>
      </c>
    </row>
    <row r="73" spans="1:34" x14ac:dyDescent="0.2">
      <c r="A73" s="6" t="s">
        <v>51</v>
      </c>
      <c r="B73" s="67">
        <v>355060092.71680558</v>
      </c>
      <c r="C73" s="70">
        <v>177310961.71680564</v>
      </c>
      <c r="D73" s="67">
        <v>11143586.316742782</v>
      </c>
      <c r="E73" s="68">
        <v>1503008.8099999998</v>
      </c>
      <c r="F73" s="68">
        <f>(E73/E$76)*F$76</f>
        <v>128084.13630020933</v>
      </c>
      <c r="G73" s="68">
        <f t="shared" si="12"/>
        <v>12774679.263042992</v>
      </c>
      <c r="H73" s="17">
        <f>(G73/G$76)</f>
        <v>6.1514499770375173E-4</v>
      </c>
      <c r="I73" s="69">
        <v>943989.9099999998</v>
      </c>
      <c r="J73" s="68">
        <v>26246.06999999996</v>
      </c>
      <c r="K73" s="68">
        <f t="shared" si="13"/>
        <v>970235.97999999975</v>
      </c>
      <c r="L73" s="68">
        <v>974189.85000000009</v>
      </c>
      <c r="M73" s="68">
        <v>0</v>
      </c>
      <c r="N73" s="68">
        <v>395287.62</v>
      </c>
      <c r="O73" s="68">
        <f t="shared" si="14"/>
        <v>2313467.38</v>
      </c>
      <c r="P73" s="68">
        <f t="shared" si="15"/>
        <v>26246.06999999996</v>
      </c>
      <c r="Q73" s="68">
        <f t="shared" si="16"/>
        <v>2339713.4499999997</v>
      </c>
      <c r="R73" s="17">
        <f>(Q73/Q$76)</f>
        <v>1.4159186372181432E-3</v>
      </c>
      <c r="S73" s="69">
        <v>586235.88</v>
      </c>
      <c r="T73" s="68">
        <f t="shared" si="17"/>
        <v>568648.80359999998</v>
      </c>
      <c r="U73" s="68">
        <v>60073.949999999975</v>
      </c>
      <c r="V73" s="68">
        <f t="shared" si="18"/>
        <v>44076.257114999986</v>
      </c>
      <c r="W73" s="68">
        <f t="shared" si="19"/>
        <v>612725.06071499991</v>
      </c>
      <c r="X73" s="17">
        <f>(W73/W$76)</f>
        <v>1.0139159141208363E-3</v>
      </c>
      <c r="Y73" s="67">
        <v>446500</v>
      </c>
      <c r="Z73" s="52">
        <f>(Y73/Y$76)</f>
        <v>1.4925373134328358E-2</v>
      </c>
      <c r="AA73" s="67">
        <v>1937949.41</v>
      </c>
      <c r="AB73" s="52">
        <f>(AA73/AA$76)</f>
        <v>1.0183146381724062E-3</v>
      </c>
      <c r="AC73" s="69">
        <f t="shared" si="26"/>
        <v>3398938.5107149994</v>
      </c>
      <c r="AD73" s="44">
        <f>(AC73/AC$76)</f>
        <v>1.4864167475974795E-3</v>
      </c>
      <c r="AE73" s="17">
        <f t="shared" si="28"/>
        <v>0.30501298362164014</v>
      </c>
      <c r="AF73" s="69">
        <f t="shared" si="29"/>
        <v>5336887.9207149995</v>
      </c>
      <c r="AG73" s="44">
        <f>(AF73/AF$76)</f>
        <v>1.2737929772763008E-3</v>
      </c>
      <c r="AH73" s="48">
        <f t="shared" si="31"/>
        <v>0.4177707957141874</v>
      </c>
    </row>
    <row r="74" spans="1:34" x14ac:dyDescent="0.2">
      <c r="A74" s="6" t="s">
        <v>43</v>
      </c>
      <c r="B74" s="67">
        <v>1996469248.9986939</v>
      </c>
      <c r="C74" s="70">
        <v>1305558887.9986947</v>
      </c>
      <c r="D74" s="67">
        <v>81042331.591911212</v>
      </c>
      <c r="E74" s="68">
        <v>11833250.530000001</v>
      </c>
      <c r="F74" s="68">
        <f>(E74/E$76)*F$76</f>
        <v>1008411.7030285702</v>
      </c>
      <c r="G74" s="68">
        <f t="shared" si="12"/>
        <v>93883993.824939787</v>
      </c>
      <c r="H74" s="17">
        <f>(G74/G$76)</f>
        <v>4.5208390736617794E-3</v>
      </c>
      <c r="I74" s="69">
        <v>5974266.8999999985</v>
      </c>
      <c r="J74" s="68">
        <v>884245.90999999992</v>
      </c>
      <c r="K74" s="68">
        <f t="shared" si="13"/>
        <v>6858512.8099999987</v>
      </c>
      <c r="L74" s="68">
        <v>0</v>
      </c>
      <c r="M74" s="68">
        <v>0</v>
      </c>
      <c r="N74" s="68">
        <v>0</v>
      </c>
      <c r="O74" s="68">
        <f t="shared" si="14"/>
        <v>5974266.8999999985</v>
      </c>
      <c r="P74" s="68">
        <f t="shared" si="15"/>
        <v>884245.90999999992</v>
      </c>
      <c r="Q74" s="68">
        <f t="shared" si="16"/>
        <v>6858512.8099999987</v>
      </c>
      <c r="R74" s="17">
        <f>(Q74/Q$76)</f>
        <v>4.1505493381159041E-3</v>
      </c>
      <c r="S74" s="69">
        <v>1484782.5599999998</v>
      </c>
      <c r="T74" s="68">
        <f t="shared" si="17"/>
        <v>1440239.0831999998</v>
      </c>
      <c r="U74" s="68">
        <v>357128.72000000009</v>
      </c>
      <c r="V74" s="68">
        <f t="shared" si="18"/>
        <v>262025.34186400007</v>
      </c>
      <c r="W74" s="68">
        <f t="shared" si="19"/>
        <v>1702264.4250639998</v>
      </c>
      <c r="X74" s="17">
        <f>(W74/W$76)</f>
        <v>2.8168473941641943E-3</v>
      </c>
      <c r="Y74" s="67">
        <v>446500</v>
      </c>
      <c r="Z74" s="52">
        <f>(Y74/Y$76)</f>
        <v>1.4925373134328358E-2</v>
      </c>
      <c r="AA74" s="67">
        <v>12728276.370000003</v>
      </c>
      <c r="AB74" s="52">
        <f>(AA74/AA$76)</f>
        <v>6.6881984015645379E-3</v>
      </c>
      <c r="AC74" s="69">
        <f t="shared" si="26"/>
        <v>9007277.235063998</v>
      </c>
      <c r="AD74" s="44">
        <f>(AC74/AC$76)</f>
        <v>3.9390438191940795E-3</v>
      </c>
      <c r="AE74" s="17">
        <f t="shared" si="28"/>
        <v>0.11114286889498881</v>
      </c>
      <c r="AF74" s="69">
        <f t="shared" si="29"/>
        <v>21735553.605064001</v>
      </c>
      <c r="AG74" s="44">
        <f>(AF74/AF$76)</f>
        <v>5.1877790859872226E-3</v>
      </c>
      <c r="AH74" s="48">
        <f t="shared" si="31"/>
        <v>0.23151500825149246</v>
      </c>
    </row>
    <row r="75" spans="1:34" x14ac:dyDescent="0.2">
      <c r="A75" s="6" t="s">
        <v>49</v>
      </c>
      <c r="B75" s="67">
        <v>337781871.34131974</v>
      </c>
      <c r="C75" s="70">
        <v>175250129.34131971</v>
      </c>
      <c r="D75" s="67">
        <v>11425730.259209739</v>
      </c>
      <c r="E75" s="68">
        <v>1299915.67</v>
      </c>
      <c r="F75" s="68">
        <f>(E75/E$76)*F$76</f>
        <v>110776.84624819861</v>
      </c>
      <c r="G75" s="68">
        <f>SUM(D75:F75)</f>
        <v>12836422.775457937</v>
      </c>
      <c r="H75" s="17">
        <f>(G75/G$76)</f>
        <v>6.1811816141460843E-4</v>
      </c>
      <c r="I75" s="69">
        <v>777438.16000000015</v>
      </c>
      <c r="J75" s="68">
        <v>207021.32000000004</v>
      </c>
      <c r="K75" s="68">
        <f>SUM(I75:J75)</f>
        <v>984459.48000000021</v>
      </c>
      <c r="L75" s="68">
        <v>802404.45999999985</v>
      </c>
      <c r="M75" s="68">
        <v>0</v>
      </c>
      <c r="N75" s="68">
        <v>652369.55000000005</v>
      </c>
      <c r="O75" s="68">
        <f>(I75+L75+M75+N75)</f>
        <v>2232212.17</v>
      </c>
      <c r="P75" s="68">
        <f>J75</f>
        <v>207021.32000000004</v>
      </c>
      <c r="Q75" s="68">
        <f>SUM(O75:P75)</f>
        <v>2439233.4899999998</v>
      </c>
      <c r="R75" s="17">
        <f>(Q75/Q$76)</f>
        <v>1.4761449351918096E-3</v>
      </c>
      <c r="S75" s="69">
        <v>421743.72000000009</v>
      </c>
      <c r="T75" s="68">
        <f>(S75*0.97)</f>
        <v>409091.40840000007</v>
      </c>
      <c r="U75" s="68">
        <v>220804.73000000004</v>
      </c>
      <c r="V75" s="68">
        <f>(U75*0.7337)</f>
        <v>162004.43040100002</v>
      </c>
      <c r="W75" s="68">
        <f>(T75+V75)</f>
        <v>571095.83880100003</v>
      </c>
      <c r="X75" s="17">
        <f>(W75/W$76)</f>
        <v>9.4502933954231571E-4</v>
      </c>
      <c r="Y75" s="67">
        <v>446500</v>
      </c>
      <c r="Z75" s="52">
        <f>(Y75/Y$76)</f>
        <v>1.4925373134328358E-2</v>
      </c>
      <c r="AA75" s="67">
        <v>1731220.7999999998</v>
      </c>
      <c r="AB75" s="52">
        <f>(AA75/AA$76)</f>
        <v>9.0968705036967052E-4</v>
      </c>
      <c r="AC75" s="69">
        <f t="shared" si="26"/>
        <v>3456829.3288009996</v>
      </c>
      <c r="AD75" s="44">
        <f>(AC75/AC$76)</f>
        <v>1.5117334402248634E-3</v>
      </c>
      <c r="AE75" s="17">
        <f t="shared" si="28"/>
        <v>0.30254778034993546</v>
      </c>
      <c r="AF75" s="69">
        <f t="shared" si="29"/>
        <v>5188050.1288009994</v>
      </c>
      <c r="AG75" s="44">
        <f>(AF75/AF$76)</f>
        <v>1.2382688034675384E-3</v>
      </c>
      <c r="AH75" s="48">
        <f t="shared" si="31"/>
        <v>0.40416634911091237</v>
      </c>
    </row>
    <row r="76" spans="1:34" x14ac:dyDescent="0.2">
      <c r="A76" s="20" t="s">
        <v>74</v>
      </c>
      <c r="B76" s="21">
        <f>SUM(B9:B75)</f>
        <v>759059528754.35291</v>
      </c>
      <c r="C76" s="53">
        <f>SUM(C9:C75)</f>
        <v>309328980994.35297</v>
      </c>
      <c r="D76" s="21">
        <f>SUM(D9:D75)</f>
        <v>18924669042.339996</v>
      </c>
      <c r="E76" s="22">
        <f>SUM(E9:E75)</f>
        <v>1697603742.8600004</v>
      </c>
      <c r="F76" s="22">
        <v>144667222</v>
      </c>
      <c r="G76" s="22">
        <f>SUM(D76:F76)</f>
        <v>20766940007.199997</v>
      </c>
      <c r="H76" s="23">
        <f>(G76/G$76)</f>
        <v>1</v>
      </c>
      <c r="I76" s="24">
        <f>SUM(I9:I75)</f>
        <v>1069171592.3900002</v>
      </c>
      <c r="J76" s="22">
        <f>SUM(J9:J75)</f>
        <v>548649493.0999999</v>
      </c>
      <c r="K76" s="22">
        <f>SUM(I76:J76)</f>
        <v>1617821085.4900002</v>
      </c>
      <c r="L76" s="22">
        <f>SUM(L9:L75)</f>
        <v>17030982.68</v>
      </c>
      <c r="M76" s="22">
        <f>SUM(M9:M75)</f>
        <v>592956.24000000011</v>
      </c>
      <c r="N76" s="22">
        <f>SUM(N9:N75)</f>
        <v>16989930.890000001</v>
      </c>
      <c r="O76" s="22">
        <f>(I76+L76+M76+N76)</f>
        <v>1103785462.2000003</v>
      </c>
      <c r="P76" s="22">
        <f>J76</f>
        <v>548649493.0999999</v>
      </c>
      <c r="Q76" s="22">
        <f>SUM(O76:P76)</f>
        <v>1652434955.3000002</v>
      </c>
      <c r="R76" s="23">
        <f>(Q76/Q$76)</f>
        <v>1</v>
      </c>
      <c r="S76" s="24">
        <f>SUM(S9:S75)</f>
        <v>372023548.07999992</v>
      </c>
      <c r="T76" s="22">
        <f>SUM(T9:T75)</f>
        <v>360862841.63759995</v>
      </c>
      <c r="U76" s="22">
        <f>SUM(U9:U75)</f>
        <v>331814933.9680748</v>
      </c>
      <c r="V76" s="22">
        <f>SUM(V9:V75)</f>
        <v>243452617.05237648</v>
      </c>
      <c r="W76" s="22">
        <f>(T76+V76)</f>
        <v>604315458.68997645</v>
      </c>
      <c r="X76" s="23">
        <f>(W76/W$76)</f>
        <v>1</v>
      </c>
      <c r="Y76" s="21">
        <f>SUM(Y9:Y75)</f>
        <v>29915500</v>
      </c>
      <c r="Z76" s="54">
        <f>(Y76/Y$76)</f>
        <v>1</v>
      </c>
      <c r="AA76" s="21">
        <f>SUM(AA9:AA75)</f>
        <v>1903094915.2199998</v>
      </c>
      <c r="AB76" s="54">
        <f>(AA76/$AA76)</f>
        <v>1</v>
      </c>
      <c r="AC76" s="24">
        <f t="shared" si="26"/>
        <v>2286665913.9899769</v>
      </c>
      <c r="AD76" s="45">
        <f>(AC76/AC$76)</f>
        <v>1</v>
      </c>
      <c r="AE76" s="42">
        <f t="shared" si="28"/>
        <v>0.12082990243443831</v>
      </c>
      <c r="AF76" s="24">
        <f t="shared" si="29"/>
        <v>4189760829.2099767</v>
      </c>
      <c r="AG76" s="45">
        <f>(AF76/AF$76)</f>
        <v>1</v>
      </c>
      <c r="AH76" s="25">
        <f t="shared" si="31"/>
        <v>0.20175147748090796</v>
      </c>
    </row>
    <row r="77" spans="1:34" x14ac:dyDescent="0.2">
      <c r="A77" s="8"/>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2"/>
    </row>
    <row r="78" spans="1:34" x14ac:dyDescent="0.2">
      <c r="A78" s="8" t="s">
        <v>101</v>
      </c>
      <c r="B78" s="9"/>
      <c r="C78" s="9"/>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2"/>
    </row>
    <row r="79" spans="1:34" x14ac:dyDescent="0.2">
      <c r="A79" s="8" t="s">
        <v>122</v>
      </c>
      <c r="B79" s="10"/>
      <c r="C79" s="10"/>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2"/>
    </row>
    <row r="80" spans="1:34" x14ac:dyDescent="0.2">
      <c r="A80" s="8" t="s">
        <v>124</v>
      </c>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2"/>
    </row>
    <row r="81" spans="1:34" x14ac:dyDescent="0.2">
      <c r="A81" s="8" t="s">
        <v>118</v>
      </c>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2"/>
    </row>
    <row r="82" spans="1:34" x14ac:dyDescent="0.2">
      <c r="A82" s="8" t="s">
        <v>110</v>
      </c>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2"/>
    </row>
    <row r="83" spans="1:34" ht="13.5" thickBot="1" x14ac:dyDescent="0.25">
      <c r="A83" s="71" t="s">
        <v>126</v>
      </c>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49"/>
    </row>
  </sheetData>
  <mergeCells count="11">
    <mergeCell ref="A1:AH1"/>
    <mergeCell ref="A2:AH2"/>
    <mergeCell ref="B3:C3"/>
    <mergeCell ref="D3:H3"/>
    <mergeCell ref="I3:R3"/>
    <mergeCell ref="S3:X3"/>
    <mergeCell ref="AC3:AH3"/>
    <mergeCell ref="AA4:AB4"/>
    <mergeCell ref="Y3:Z3"/>
    <mergeCell ref="Y4:Z4"/>
    <mergeCell ref="AA3:AB3"/>
  </mergeCells>
  <phoneticPr fontId="0" type="noConversion"/>
  <printOptions horizontalCentered="1"/>
  <pageMargins left="0.5" right="0.5" top="0.5" bottom="0.5" header="0.3" footer="0.3"/>
  <pageSetup paperSize="5" scale="34" fitToHeight="0" orientation="landscape" r:id="rId1"/>
  <headerFooter>
    <oddFooter>&amp;L&amp;14Office of Economic and Demographic Research&amp;R&amp;14Page &amp;P of &amp;N</oddFooter>
  </headerFooter>
  <ignoredErrors>
    <ignoredError sqref="Y76 AC9:AC76"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Summary</vt:lpstr>
      <vt:lpstr>Data Worksheet</vt:lpstr>
      <vt:lpstr>'Data Worksheet'!Print_Area</vt:lpstr>
      <vt:lpstr>Summary!Print_Area</vt:lpstr>
      <vt:lpstr>'Data Worksheet'!Print_Titles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Florida Counties and Cities</dc:title>
  <dc:subject>used for Official Population Estimate List</dc:subject>
  <dc:creator>Executive Office of The Govern</dc:creator>
  <cp:lastModifiedBy>O'Cain, Steve</cp:lastModifiedBy>
  <cp:lastPrinted>2014-03-07T17:09:04Z</cp:lastPrinted>
  <dcterms:created xsi:type="dcterms:W3CDTF">2000-01-10T21:55:04Z</dcterms:created>
  <dcterms:modified xsi:type="dcterms:W3CDTF">2023-06-30T20:46:56Z</dcterms:modified>
</cp:coreProperties>
</file>