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15" windowWidth="7680" windowHeight="7320" tabRatio="604"/>
  </bookViews>
  <sheets>
    <sheet name="Summary" sheetId="7" r:id="rId1"/>
    <sheet name="Data Worksheet" sheetId="4" r:id="rId2"/>
  </sheets>
  <definedNames>
    <definedName name="_xlnm.Print_Area" localSheetId="1">'Data Worksheet'!$A$1:$AH$83</definedName>
    <definedName name="_xlnm.Print_Area" localSheetId="0">Summary!$A$1:$L$84</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K9" i="4" l="1"/>
  <c r="O9" i="4"/>
  <c r="P9" i="4"/>
  <c r="Q9" i="4" s="1"/>
  <c r="T9" i="4"/>
  <c r="W9" i="4" s="1"/>
  <c r="V9" i="4"/>
  <c r="K10" i="4"/>
  <c r="O10" i="4"/>
  <c r="P10" i="4"/>
  <c r="Q10" i="4" s="1"/>
  <c r="T10" i="4"/>
  <c r="V10" i="4"/>
  <c r="W10" i="4" s="1"/>
  <c r="K11" i="4"/>
  <c r="O11" i="4"/>
  <c r="Q11" i="4"/>
  <c r="P11" i="4"/>
  <c r="T11" i="4"/>
  <c r="V11" i="4"/>
  <c r="W11" i="4" s="1"/>
  <c r="K12" i="4"/>
  <c r="O12" i="4"/>
  <c r="Q12" i="4"/>
  <c r="P12" i="4"/>
  <c r="T12" i="4"/>
  <c r="W12" i="4" s="1"/>
  <c r="V12" i="4"/>
  <c r="K13" i="4"/>
  <c r="O13" i="4"/>
  <c r="P13" i="4"/>
  <c r="Q13" i="4"/>
  <c r="T13" i="4"/>
  <c r="V13" i="4"/>
  <c r="W13" i="4"/>
  <c r="K14" i="4"/>
  <c r="O14" i="4"/>
  <c r="Q14" i="4" s="1"/>
  <c r="P14" i="4"/>
  <c r="T14" i="4"/>
  <c r="V14" i="4"/>
  <c r="W14" i="4"/>
  <c r="K15" i="4"/>
  <c r="O15" i="4"/>
  <c r="Q15" i="4"/>
  <c r="P15" i="4"/>
  <c r="T15" i="4"/>
  <c r="W15" i="4" s="1"/>
  <c r="V15" i="4"/>
  <c r="K16" i="4"/>
  <c r="O16" i="4"/>
  <c r="P16" i="4"/>
  <c r="T16" i="4"/>
  <c r="V16" i="4"/>
  <c r="W16" i="4"/>
  <c r="K17" i="4"/>
  <c r="O17" i="4"/>
  <c r="Q17" i="4" s="1"/>
  <c r="P17" i="4"/>
  <c r="T17" i="4"/>
  <c r="V17" i="4"/>
  <c r="W17" i="4" s="1"/>
  <c r="K18" i="4"/>
  <c r="O18" i="4"/>
  <c r="P18" i="4"/>
  <c r="Q18" i="4"/>
  <c r="T18" i="4"/>
  <c r="W18" i="4" s="1"/>
  <c r="V18" i="4"/>
  <c r="K19" i="4"/>
  <c r="O19" i="4"/>
  <c r="P19" i="4"/>
  <c r="T19" i="4"/>
  <c r="V19" i="4"/>
  <c r="W19" i="4"/>
  <c r="K20" i="4"/>
  <c r="O20" i="4"/>
  <c r="Q20" i="4" s="1"/>
  <c r="P20" i="4"/>
  <c r="T20" i="4"/>
  <c r="V20" i="4"/>
  <c r="W20" i="4" s="1"/>
  <c r="K21" i="4"/>
  <c r="O21" i="4"/>
  <c r="Q21" i="4" s="1"/>
  <c r="AF21" i="4" s="1"/>
  <c r="P21" i="4"/>
  <c r="T21" i="4"/>
  <c r="V21" i="4"/>
  <c r="W21" i="4"/>
  <c r="K22" i="4"/>
  <c r="O22" i="4"/>
  <c r="P22" i="4"/>
  <c r="Q22" i="4" s="1"/>
  <c r="T22" i="4"/>
  <c r="W22" i="4" s="1"/>
  <c r="V22" i="4"/>
  <c r="K23" i="4"/>
  <c r="O23" i="4"/>
  <c r="Q23" i="4" s="1"/>
  <c r="P23" i="4"/>
  <c r="T23" i="4"/>
  <c r="V23" i="4"/>
  <c r="W23" i="4" s="1"/>
  <c r="K24" i="4"/>
  <c r="O24" i="4"/>
  <c r="Q24" i="4" s="1"/>
  <c r="P24" i="4"/>
  <c r="T24" i="4"/>
  <c r="V24" i="4"/>
  <c r="W24" i="4"/>
  <c r="K25" i="4"/>
  <c r="O25" i="4"/>
  <c r="P25" i="4"/>
  <c r="Q25" i="4"/>
  <c r="AC25" i="4" s="1"/>
  <c r="G24" i="7" s="1"/>
  <c r="T25" i="4"/>
  <c r="V25" i="4"/>
  <c r="W25" i="4"/>
  <c r="K26" i="4"/>
  <c r="O26" i="4"/>
  <c r="P26" i="4"/>
  <c r="Q26" i="4"/>
  <c r="AC26" i="4" s="1"/>
  <c r="T26" i="4"/>
  <c r="W26" i="4" s="1"/>
  <c r="V26" i="4"/>
  <c r="K27" i="4"/>
  <c r="O27" i="4"/>
  <c r="P27" i="4"/>
  <c r="T27" i="4"/>
  <c r="V27" i="4"/>
  <c r="W27" i="4"/>
  <c r="K28" i="4"/>
  <c r="O28" i="4"/>
  <c r="Q28" i="4" s="1"/>
  <c r="P28" i="4"/>
  <c r="T28" i="4"/>
  <c r="W28" i="4" s="1"/>
  <c r="V28" i="4"/>
  <c r="K29" i="4"/>
  <c r="O29" i="4"/>
  <c r="P29" i="4"/>
  <c r="Q29" i="4"/>
  <c r="AC29" i="4" s="1"/>
  <c r="G28" i="7" s="1"/>
  <c r="T29" i="4"/>
  <c r="W29" i="4" s="1"/>
  <c r="V29" i="4"/>
  <c r="K30" i="4"/>
  <c r="O30" i="4"/>
  <c r="Q30" i="4" s="1"/>
  <c r="P30" i="4"/>
  <c r="T30" i="4"/>
  <c r="W30" i="4" s="1"/>
  <c r="V30" i="4"/>
  <c r="K31" i="4"/>
  <c r="O31" i="4"/>
  <c r="Q31" i="4" s="1"/>
  <c r="P31" i="4"/>
  <c r="T31" i="4"/>
  <c r="V31" i="4"/>
  <c r="W31" i="4"/>
  <c r="K32" i="4"/>
  <c r="O32" i="4"/>
  <c r="Q32" i="4" s="1"/>
  <c r="P32" i="4"/>
  <c r="T32" i="4"/>
  <c r="V32" i="4"/>
  <c r="W32" i="4" s="1"/>
  <c r="K33" i="4"/>
  <c r="O33" i="4"/>
  <c r="P33" i="4"/>
  <c r="Q33" i="4" s="1"/>
  <c r="T33" i="4"/>
  <c r="V33" i="4"/>
  <c r="W33" i="4" s="1"/>
  <c r="K34" i="4"/>
  <c r="O34" i="4"/>
  <c r="Q34" i="4" s="1"/>
  <c r="P34" i="4"/>
  <c r="T34" i="4"/>
  <c r="V34" i="4"/>
  <c r="W34" i="4"/>
  <c r="K35" i="4"/>
  <c r="O35" i="4"/>
  <c r="P35" i="4"/>
  <c r="Q35" i="4" s="1"/>
  <c r="T35" i="4"/>
  <c r="V35" i="4"/>
  <c r="W35" i="4"/>
  <c r="K36" i="4"/>
  <c r="O36" i="4"/>
  <c r="P36" i="4"/>
  <c r="Q36" i="4"/>
  <c r="T36" i="4"/>
  <c r="V36" i="4"/>
  <c r="W36" i="4"/>
  <c r="K37" i="4"/>
  <c r="O37" i="4"/>
  <c r="P37" i="4"/>
  <c r="Q37" i="4"/>
  <c r="T37" i="4"/>
  <c r="W37" i="4" s="1"/>
  <c r="V37" i="4"/>
  <c r="K38" i="4"/>
  <c r="O38" i="4"/>
  <c r="Q38" i="4" s="1"/>
  <c r="P38" i="4"/>
  <c r="T38" i="4"/>
  <c r="W38" i="4" s="1"/>
  <c r="V38" i="4"/>
  <c r="K39" i="4"/>
  <c r="O39" i="4"/>
  <c r="Q39" i="4" s="1"/>
  <c r="P39" i="4"/>
  <c r="T39" i="4"/>
  <c r="V39" i="4"/>
  <c r="W39" i="4"/>
  <c r="K40" i="4"/>
  <c r="O40" i="4"/>
  <c r="Q40" i="4" s="1"/>
  <c r="P40" i="4"/>
  <c r="T40" i="4"/>
  <c r="V40" i="4"/>
  <c r="W40" i="4" s="1"/>
  <c r="K41" i="4"/>
  <c r="O41" i="4"/>
  <c r="P41" i="4"/>
  <c r="Q41" i="4" s="1"/>
  <c r="T41" i="4"/>
  <c r="V41" i="4"/>
  <c r="W41" i="4" s="1"/>
  <c r="K42" i="4"/>
  <c r="O42" i="4"/>
  <c r="Q42" i="4" s="1"/>
  <c r="AC42" i="4" s="1"/>
  <c r="P42" i="4"/>
  <c r="T42" i="4"/>
  <c r="V42" i="4"/>
  <c r="W42" i="4"/>
  <c r="K43" i="4"/>
  <c r="O43" i="4"/>
  <c r="Q43" i="4" s="1"/>
  <c r="P43" i="4"/>
  <c r="T43" i="4"/>
  <c r="V43" i="4"/>
  <c r="W43" i="4" s="1"/>
  <c r="K44" i="4"/>
  <c r="O44" i="4"/>
  <c r="P44" i="4"/>
  <c r="Q44" i="4" s="1"/>
  <c r="T44" i="4"/>
  <c r="V44" i="4"/>
  <c r="W44" i="4" s="1"/>
  <c r="K45" i="4"/>
  <c r="O45" i="4"/>
  <c r="Q45" i="4" s="1"/>
  <c r="P45" i="4"/>
  <c r="T45" i="4"/>
  <c r="V45" i="4"/>
  <c r="W45" i="4"/>
  <c r="K46" i="4"/>
  <c r="O46" i="4"/>
  <c r="Q46" i="4" s="1"/>
  <c r="P46" i="4"/>
  <c r="T46" i="4"/>
  <c r="V46" i="4"/>
  <c r="W46" i="4" s="1"/>
  <c r="AF46" i="4" s="1"/>
  <c r="K47" i="4"/>
  <c r="O47" i="4"/>
  <c r="P47" i="4"/>
  <c r="Q47" i="4" s="1"/>
  <c r="T47" i="4"/>
  <c r="V47" i="4"/>
  <c r="W47" i="4" s="1"/>
  <c r="K48" i="4"/>
  <c r="O48" i="4"/>
  <c r="Q48" i="4" s="1"/>
  <c r="P48" i="4"/>
  <c r="T48" i="4"/>
  <c r="V48" i="4"/>
  <c r="W48" i="4"/>
  <c r="K49" i="4"/>
  <c r="O49" i="4"/>
  <c r="Q49" i="4" s="1"/>
  <c r="P49" i="4"/>
  <c r="T49" i="4"/>
  <c r="V49" i="4"/>
  <c r="W49" i="4" s="1"/>
  <c r="K50" i="4"/>
  <c r="O50" i="4"/>
  <c r="P50" i="4"/>
  <c r="Q50" i="4" s="1"/>
  <c r="T50" i="4"/>
  <c r="V50" i="4"/>
  <c r="W50" i="4" s="1"/>
  <c r="K51" i="4"/>
  <c r="O51" i="4"/>
  <c r="Q51" i="4" s="1"/>
  <c r="P51" i="4"/>
  <c r="T51" i="4"/>
  <c r="V51" i="4"/>
  <c r="W51" i="4"/>
  <c r="K52" i="4"/>
  <c r="O52" i="4"/>
  <c r="Q52" i="4"/>
  <c r="AF52" i="4" s="1"/>
  <c r="P52" i="4"/>
  <c r="T52" i="4"/>
  <c r="V52" i="4"/>
  <c r="W52" i="4"/>
  <c r="K53" i="4"/>
  <c r="O53" i="4"/>
  <c r="Q53" i="4" s="1"/>
  <c r="P53" i="4"/>
  <c r="T53" i="4"/>
  <c r="W53" i="4" s="1"/>
  <c r="V53" i="4"/>
  <c r="K54" i="4"/>
  <c r="O54" i="4"/>
  <c r="P54" i="4"/>
  <c r="Q54" i="4"/>
  <c r="T54" i="4"/>
  <c r="W54" i="4" s="1"/>
  <c r="V54" i="4"/>
  <c r="K55" i="4"/>
  <c r="O55" i="4"/>
  <c r="P55" i="4"/>
  <c r="Q55" i="4"/>
  <c r="T55" i="4"/>
  <c r="W55" i="4" s="1"/>
  <c r="V55" i="4"/>
  <c r="K56" i="4"/>
  <c r="O56" i="4"/>
  <c r="Q56" i="4" s="1"/>
  <c r="P56" i="4"/>
  <c r="T56" i="4"/>
  <c r="W56" i="4" s="1"/>
  <c r="V56" i="4"/>
  <c r="K57" i="4"/>
  <c r="O57" i="4"/>
  <c r="P57" i="4"/>
  <c r="Q57" i="4" s="1"/>
  <c r="T57" i="4"/>
  <c r="V57" i="4"/>
  <c r="W57" i="4" s="1"/>
  <c r="K58" i="4"/>
  <c r="O58" i="4"/>
  <c r="P58" i="4"/>
  <c r="Q58" i="4"/>
  <c r="T58" i="4"/>
  <c r="V58" i="4"/>
  <c r="W58" i="4"/>
  <c r="K59" i="4"/>
  <c r="O59" i="4"/>
  <c r="Q59" i="4" s="1"/>
  <c r="P59" i="4"/>
  <c r="AF59" i="4"/>
  <c r="J58" i="7" s="1"/>
  <c r="T59" i="4"/>
  <c r="V59" i="4"/>
  <c r="W59" i="4"/>
  <c r="K60" i="4"/>
  <c r="O60" i="4"/>
  <c r="P60" i="4"/>
  <c r="Q60" i="4" s="1"/>
  <c r="T60" i="4"/>
  <c r="W60" i="4" s="1"/>
  <c r="V60" i="4"/>
  <c r="K61" i="4"/>
  <c r="O61" i="4"/>
  <c r="P61" i="4"/>
  <c r="Q61" i="4"/>
  <c r="T61" i="4"/>
  <c r="V61" i="4"/>
  <c r="K62" i="4"/>
  <c r="O62" i="4"/>
  <c r="Q62" i="4" s="1"/>
  <c r="P62" i="4"/>
  <c r="T62" i="4"/>
  <c r="V62" i="4"/>
  <c r="W62" i="4"/>
  <c r="K63" i="4"/>
  <c r="O63" i="4"/>
  <c r="Q63" i="4" s="1"/>
  <c r="P63" i="4"/>
  <c r="T63" i="4"/>
  <c r="W63" i="4" s="1"/>
  <c r="V63" i="4"/>
  <c r="K64" i="4"/>
  <c r="O64" i="4"/>
  <c r="Q64" i="4" s="1"/>
  <c r="P64" i="4"/>
  <c r="T64" i="4"/>
  <c r="V64" i="4"/>
  <c r="W64" i="4" s="1"/>
  <c r="AC64" i="4" s="1"/>
  <c r="K65" i="4"/>
  <c r="O65" i="4"/>
  <c r="P65" i="4"/>
  <c r="Q65" i="4" s="1"/>
  <c r="T65" i="4"/>
  <c r="V65" i="4"/>
  <c r="W65" i="4"/>
  <c r="K66" i="4"/>
  <c r="O66" i="4"/>
  <c r="P66" i="4"/>
  <c r="Q66" i="4"/>
  <c r="T66" i="4"/>
  <c r="W66" i="4" s="1"/>
  <c r="V66" i="4"/>
  <c r="K67" i="4"/>
  <c r="O67" i="4"/>
  <c r="P67" i="4"/>
  <c r="Q67" i="4"/>
  <c r="T67" i="4"/>
  <c r="W67" i="4" s="1"/>
  <c r="V67" i="4"/>
  <c r="K68" i="4"/>
  <c r="O68" i="4"/>
  <c r="P68" i="4"/>
  <c r="T68" i="4"/>
  <c r="V68" i="4"/>
  <c r="W68" i="4"/>
  <c r="K69" i="4"/>
  <c r="O69" i="4"/>
  <c r="Q69" i="4" s="1"/>
  <c r="P69" i="4"/>
  <c r="T69" i="4"/>
  <c r="W69" i="4" s="1"/>
  <c r="V69" i="4"/>
  <c r="K70" i="4"/>
  <c r="O70" i="4"/>
  <c r="Q70" i="4" s="1"/>
  <c r="P70" i="4"/>
  <c r="T70" i="4"/>
  <c r="W70" i="4" s="1"/>
  <c r="V70" i="4"/>
  <c r="K71" i="4"/>
  <c r="O71" i="4"/>
  <c r="P71" i="4"/>
  <c r="Q71" i="4" s="1"/>
  <c r="AF71" i="4" s="1"/>
  <c r="T71" i="4"/>
  <c r="W71" i="4" s="1"/>
  <c r="V71" i="4"/>
  <c r="K72" i="4"/>
  <c r="O72" i="4"/>
  <c r="Q72" i="4" s="1"/>
  <c r="P72" i="4"/>
  <c r="T72" i="4"/>
  <c r="V72" i="4"/>
  <c r="W72" i="4" s="1"/>
  <c r="K73" i="4"/>
  <c r="O73" i="4"/>
  <c r="P73" i="4"/>
  <c r="Q73" i="4"/>
  <c r="T73" i="4"/>
  <c r="V73" i="4"/>
  <c r="W73" i="4"/>
  <c r="K74" i="4"/>
  <c r="O74" i="4"/>
  <c r="P74" i="4"/>
  <c r="Q74" i="4"/>
  <c r="AC74" i="4" s="1"/>
  <c r="AE74" i="4" s="1"/>
  <c r="I73" i="7" s="1"/>
  <c r="T74" i="4"/>
  <c r="V74" i="4"/>
  <c r="W74" i="4"/>
  <c r="F75" i="4"/>
  <c r="G75" i="4"/>
  <c r="H75" i="4" s="1"/>
  <c r="F74" i="7" s="1"/>
  <c r="K75" i="4"/>
  <c r="O75" i="4"/>
  <c r="P75" i="4"/>
  <c r="Q75" i="4"/>
  <c r="T75" i="4"/>
  <c r="V75" i="4"/>
  <c r="W75" i="4"/>
  <c r="B76" i="4"/>
  <c r="C76" i="4"/>
  <c r="D76" i="4"/>
  <c r="B75" i="7" s="1"/>
  <c r="G76" i="4"/>
  <c r="H59" i="4" s="1"/>
  <c r="F58" i="7" s="1"/>
  <c r="E76" i="4"/>
  <c r="I76" i="4"/>
  <c r="J76" i="4"/>
  <c r="L76" i="4"/>
  <c r="O76" i="4" s="1"/>
  <c r="M76" i="4"/>
  <c r="N76" i="4"/>
  <c r="P76" i="4"/>
  <c r="S76" i="4"/>
  <c r="U76" i="4"/>
  <c r="Y76" i="4"/>
  <c r="AA76" i="4"/>
  <c r="AB32"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4" i="7"/>
  <c r="C75" i="7"/>
  <c r="D75" i="7"/>
  <c r="AC75" i="4"/>
  <c r="Z30" i="4"/>
  <c r="Z31" i="4"/>
  <c r="Z32" i="4"/>
  <c r="Z33" i="4"/>
  <c r="Z34" i="4"/>
  <c r="Z35" i="4"/>
  <c r="Z36" i="4"/>
  <c r="Z37" i="4"/>
  <c r="Z38" i="4"/>
  <c r="Z39" i="4"/>
  <c r="Z11" i="4"/>
  <c r="Z15" i="4"/>
  <c r="Z19" i="4"/>
  <c r="Z23" i="4"/>
  <c r="Z27" i="4"/>
  <c r="Z40" i="4"/>
  <c r="Z41" i="4"/>
  <c r="Z42" i="4"/>
  <c r="Z43" i="4"/>
  <c r="Z44" i="4"/>
  <c r="Z45" i="4"/>
  <c r="Z46" i="4"/>
  <c r="Z47" i="4"/>
  <c r="Z48" i="4"/>
  <c r="Z49" i="4"/>
  <c r="Z50" i="4"/>
  <c r="Z10" i="4"/>
  <c r="Z14" i="4"/>
  <c r="Z18" i="4"/>
  <c r="Z22" i="4"/>
  <c r="Z26" i="4"/>
  <c r="Z9" i="4"/>
  <c r="Z13" i="4"/>
  <c r="Z17" i="4"/>
  <c r="Z21" i="4"/>
  <c r="Z12" i="4"/>
  <c r="Z16" i="4"/>
  <c r="Z20" i="4"/>
  <c r="Z24" i="4"/>
  <c r="Z28" i="4"/>
  <c r="Z52" i="4"/>
  <c r="Z54" i="4"/>
  <c r="Z55" i="4"/>
  <c r="Z56" i="4"/>
  <c r="Z57" i="4"/>
  <c r="Z58" i="4"/>
  <c r="Z59" i="4"/>
  <c r="Z60" i="4"/>
  <c r="Z61" i="4"/>
  <c r="Z62" i="4"/>
  <c r="Z63" i="4"/>
  <c r="Z64" i="4"/>
  <c r="Z65" i="4"/>
  <c r="Z66" i="4"/>
  <c r="Z67" i="4"/>
  <c r="Z68" i="4"/>
  <c r="Z69" i="4"/>
  <c r="Z70" i="4"/>
  <c r="Z71" i="4"/>
  <c r="Z72" i="4"/>
  <c r="Z73" i="4"/>
  <c r="Z74" i="4"/>
  <c r="Z75" i="4"/>
  <c r="Z53" i="4"/>
  <c r="Z25" i="4"/>
  <c r="Z29" i="4"/>
  <c r="Z51" i="4"/>
  <c r="Z76" i="4"/>
  <c r="K76" i="4"/>
  <c r="AC52" i="4"/>
  <c r="AE52" i="4" s="1"/>
  <c r="I51" i="7" s="1"/>
  <c r="F9" i="4"/>
  <c r="F31" i="4"/>
  <c r="F32" i="4"/>
  <c r="F33" i="4"/>
  <c r="F34" i="4"/>
  <c r="F35" i="4"/>
  <c r="F36" i="4"/>
  <c r="G36" i="4" s="1"/>
  <c r="F37" i="4"/>
  <c r="G37" i="4" s="1"/>
  <c r="F38" i="4"/>
  <c r="F39" i="4"/>
  <c r="F40" i="4"/>
  <c r="F11" i="4"/>
  <c r="F15" i="4"/>
  <c r="F19" i="4"/>
  <c r="F23" i="4"/>
  <c r="G23" i="4" s="1"/>
  <c r="F27" i="4"/>
  <c r="F41" i="4"/>
  <c r="F42" i="4"/>
  <c r="F43" i="4"/>
  <c r="F44" i="4"/>
  <c r="D43" i="7" s="1"/>
  <c r="F45" i="4"/>
  <c r="F46" i="4"/>
  <c r="F47" i="4"/>
  <c r="F48" i="4"/>
  <c r="F49" i="4"/>
  <c r="F50" i="4"/>
  <c r="F10" i="4"/>
  <c r="D9" i="7" s="1"/>
  <c r="F14" i="4"/>
  <c r="F18" i="4"/>
  <c r="F22" i="4"/>
  <c r="F26" i="4"/>
  <c r="G26" i="4" s="1"/>
  <c r="F30" i="4"/>
  <c r="D29" i="7" s="1"/>
  <c r="F13" i="4"/>
  <c r="F17" i="4"/>
  <c r="F21" i="4"/>
  <c r="F12" i="4"/>
  <c r="F16" i="4"/>
  <c r="F20" i="4"/>
  <c r="F24" i="4"/>
  <c r="G24" i="4" s="1"/>
  <c r="F28" i="4"/>
  <c r="F52" i="4"/>
  <c r="D51" i="7" s="1"/>
  <c r="AF42" i="4"/>
  <c r="J41" i="7" s="1"/>
  <c r="AB34" i="4"/>
  <c r="F51" i="4"/>
  <c r="G51" i="4" s="1"/>
  <c r="E50" i="7" s="1"/>
  <c r="AB33" i="4"/>
  <c r="AB76" i="4"/>
  <c r="AB75" i="4"/>
  <c r="AB74" i="4"/>
  <c r="AB73" i="4"/>
  <c r="AB72" i="4"/>
  <c r="AB71" i="4"/>
  <c r="AB70" i="4"/>
  <c r="AB69" i="4"/>
  <c r="AB68" i="4"/>
  <c r="AB67" i="4"/>
  <c r="AB66" i="4"/>
  <c r="AB65" i="4"/>
  <c r="AB64" i="4"/>
  <c r="AB63" i="4"/>
  <c r="AB62" i="4"/>
  <c r="AB61" i="4"/>
  <c r="AB60" i="4"/>
  <c r="AB59" i="4"/>
  <c r="AB58" i="4"/>
  <c r="AB57" i="4"/>
  <c r="AB56" i="4"/>
  <c r="AB55" i="4"/>
  <c r="AB54" i="4"/>
  <c r="AF49" i="4"/>
  <c r="AF43" i="4"/>
  <c r="J42" i="7" s="1"/>
  <c r="AB38" i="4"/>
  <c r="AC36" i="4"/>
  <c r="AF26" i="4"/>
  <c r="J25" i="7" s="1"/>
  <c r="AB9" i="4"/>
  <c r="AB10" i="4"/>
  <c r="AB11" i="4"/>
  <c r="AB12" i="4"/>
  <c r="AB13" i="4"/>
  <c r="AB14" i="4"/>
  <c r="AB15" i="4"/>
  <c r="AB16" i="4"/>
  <c r="AB17" i="4"/>
  <c r="AB18" i="4"/>
  <c r="AB19" i="4"/>
  <c r="AB20" i="4"/>
  <c r="AB21" i="4"/>
  <c r="AB22" i="4"/>
  <c r="AB23" i="4"/>
  <c r="AB24" i="4"/>
  <c r="AB25" i="4"/>
  <c r="AB26" i="4"/>
  <c r="AB27" i="4"/>
  <c r="AB28" i="4"/>
  <c r="AB29" i="4"/>
  <c r="AB36" i="4"/>
  <c r="AB37" i="4"/>
  <c r="AB40" i="4"/>
  <c r="AB41" i="4"/>
  <c r="AB42" i="4"/>
  <c r="AB43" i="4"/>
  <c r="AB44" i="4"/>
  <c r="AB45" i="4"/>
  <c r="AB46" i="4"/>
  <c r="AB47" i="4"/>
  <c r="AB48" i="4"/>
  <c r="AB49" i="4"/>
  <c r="AB50" i="4"/>
  <c r="AB51" i="4"/>
  <c r="AB52" i="4"/>
  <c r="AB53" i="4"/>
  <c r="AB35" i="4"/>
  <c r="AB39" i="4"/>
  <c r="F74" i="4"/>
  <c r="F73" i="4"/>
  <c r="F72" i="4"/>
  <c r="F71" i="4"/>
  <c r="F70" i="4"/>
  <c r="F69" i="4"/>
  <c r="F68" i="4"/>
  <c r="F67" i="4"/>
  <c r="F66" i="4"/>
  <c r="G66" i="4" s="1"/>
  <c r="F65" i="4"/>
  <c r="F64" i="4"/>
  <c r="F63" i="4"/>
  <c r="G63" i="4" s="1"/>
  <c r="F62" i="4"/>
  <c r="F61" i="4"/>
  <c r="G61" i="4" s="1"/>
  <c r="E60" i="7" s="1"/>
  <c r="F60" i="4"/>
  <c r="F59" i="4"/>
  <c r="F58" i="4"/>
  <c r="F57" i="4"/>
  <c r="G57" i="4" s="1"/>
  <c r="F56" i="4"/>
  <c r="F55" i="4"/>
  <c r="F54" i="4"/>
  <c r="G54" i="4" s="1"/>
  <c r="E53" i="7" s="1"/>
  <c r="F53" i="4"/>
  <c r="AB31" i="4"/>
  <c r="AB30" i="4"/>
  <c r="F29" i="4"/>
  <c r="D28" i="7" s="1"/>
  <c r="F25" i="4"/>
  <c r="D24" i="7" s="1"/>
  <c r="AF24" i="4"/>
  <c r="J23" i="7" s="1"/>
  <c r="AC32" i="4"/>
  <c r="G53" i="4"/>
  <c r="D52" i="7"/>
  <c r="G65" i="4"/>
  <c r="D64" i="7"/>
  <c r="G55" i="4"/>
  <c r="D54" i="7"/>
  <c r="G67" i="4"/>
  <c r="D66" i="7"/>
  <c r="G20" i="4"/>
  <c r="D19" i="7"/>
  <c r="G56" i="4"/>
  <c r="D55" i="7"/>
  <c r="G60" i="4"/>
  <c r="D59" i="7"/>
  <c r="G64" i="4"/>
  <c r="D63" i="7"/>
  <c r="G68" i="4"/>
  <c r="H68" i="4" s="1"/>
  <c r="F67" i="7" s="1"/>
  <c r="D67" i="7"/>
  <c r="G72" i="4"/>
  <c r="D71" i="7"/>
  <c r="D50" i="7"/>
  <c r="G52" i="4"/>
  <c r="E51" i="7" s="1"/>
  <c r="G16" i="4"/>
  <c r="D15" i="7"/>
  <c r="G13" i="4"/>
  <c r="D12" i="7"/>
  <c r="G18" i="4"/>
  <c r="D17" i="7"/>
  <c r="G49" i="4"/>
  <c r="D48" i="7"/>
  <c r="G45" i="4"/>
  <c r="D44" i="7"/>
  <c r="G41" i="4"/>
  <c r="H41" i="4" s="1"/>
  <c r="F40" i="7" s="1"/>
  <c r="D40" i="7"/>
  <c r="G15" i="4"/>
  <c r="D14" i="7"/>
  <c r="G38" i="4"/>
  <c r="D37" i="7"/>
  <c r="G34" i="4"/>
  <c r="D33" i="7"/>
  <c r="G9" i="4"/>
  <c r="D8" i="7"/>
  <c r="G28" i="4"/>
  <c r="D27" i="7"/>
  <c r="G12" i="4"/>
  <c r="D11" i="7"/>
  <c r="G30" i="4"/>
  <c r="H30" i="4" s="1"/>
  <c r="F29" i="7" s="1"/>
  <c r="G14" i="4"/>
  <c r="D13" i="7"/>
  <c r="G48" i="4"/>
  <c r="D47" i="7"/>
  <c r="G44" i="4"/>
  <c r="G27" i="4"/>
  <c r="D26" i="7"/>
  <c r="G11" i="4"/>
  <c r="E10" i="7" s="1"/>
  <c r="D10" i="7"/>
  <c r="D36" i="7"/>
  <c r="G33" i="4"/>
  <c r="D32" i="7"/>
  <c r="G51" i="7"/>
  <c r="G31" i="7"/>
  <c r="D60" i="7"/>
  <c r="G29" i="4"/>
  <c r="H29" i="4" s="1"/>
  <c r="F28" i="7" s="1"/>
  <c r="D53" i="7"/>
  <c r="G58" i="4"/>
  <c r="D57" i="7"/>
  <c r="D65" i="7"/>
  <c r="G70" i="4"/>
  <c r="D69" i="7"/>
  <c r="G74" i="4"/>
  <c r="D73" i="7"/>
  <c r="AH49" i="4"/>
  <c r="L48" i="7" s="1"/>
  <c r="AH24" i="4"/>
  <c r="L23" i="7" s="1"/>
  <c r="D23" i="7"/>
  <c r="G21" i="4"/>
  <c r="D20" i="7"/>
  <c r="D25" i="7"/>
  <c r="G10" i="4"/>
  <c r="H10" i="4" s="1"/>
  <c r="F9" i="7" s="1"/>
  <c r="G47" i="4"/>
  <c r="D46" i="7"/>
  <c r="G43" i="4"/>
  <c r="D42" i="7"/>
  <c r="D22" i="7"/>
  <c r="G40" i="4"/>
  <c r="D39" i="7"/>
  <c r="D35" i="7"/>
  <c r="G32" i="4"/>
  <c r="H32" i="4" s="1"/>
  <c r="F31" i="7" s="1"/>
  <c r="D31" i="7"/>
  <c r="D56" i="7"/>
  <c r="G69" i="4"/>
  <c r="H69" i="4" s="1"/>
  <c r="F68" i="7" s="1"/>
  <c r="D68" i="7"/>
  <c r="G59" i="4"/>
  <c r="D58" i="7"/>
  <c r="G71" i="4"/>
  <c r="D70" i="7"/>
  <c r="G17" i="4"/>
  <c r="D16" i="7"/>
  <c r="G22" i="4"/>
  <c r="D21" i="7"/>
  <c r="G50" i="4"/>
  <c r="E49" i="7" s="1"/>
  <c r="D49" i="7"/>
  <c r="G46" i="4"/>
  <c r="D45" i="7"/>
  <c r="G42" i="4"/>
  <c r="H42" i="4" s="1"/>
  <c r="F41" i="7" s="1"/>
  <c r="D41" i="7"/>
  <c r="G19" i="4"/>
  <c r="D18" i="7"/>
  <c r="G39" i="4"/>
  <c r="H39" i="4" s="1"/>
  <c r="F38" i="7" s="1"/>
  <c r="D38" i="7"/>
  <c r="G35" i="4"/>
  <c r="D34" i="7"/>
  <c r="G31" i="4"/>
  <c r="H31" i="4" s="1"/>
  <c r="F30" i="7" s="1"/>
  <c r="D30" i="7"/>
  <c r="J51" i="7"/>
  <c r="E34" i="7"/>
  <c r="E46" i="7"/>
  <c r="E25" i="7"/>
  <c r="AH26" i="4"/>
  <c r="L25" i="7" s="1"/>
  <c r="E41" i="7"/>
  <c r="E16" i="7"/>
  <c r="E58" i="7"/>
  <c r="E62" i="7"/>
  <c r="E52" i="7"/>
  <c r="H57" i="4"/>
  <c r="F56" i="7" s="1"/>
  <c r="E56" i="7"/>
  <c r="E31" i="7"/>
  <c r="E39" i="7"/>
  <c r="E42" i="7"/>
  <c r="E20" i="7"/>
  <c r="AH43" i="4"/>
  <c r="L42" i="7" s="1"/>
  <c r="E73" i="7"/>
  <c r="E65" i="7"/>
  <c r="E57" i="7"/>
  <c r="E28" i="7"/>
  <c r="E32" i="7"/>
  <c r="E43" i="7"/>
  <c r="E13" i="7"/>
  <c r="H12" i="4"/>
  <c r="F11" i="7" s="1"/>
  <c r="E11" i="7"/>
  <c r="E8" i="7"/>
  <c r="H38" i="4"/>
  <c r="F37" i="7" s="1"/>
  <c r="E37" i="7"/>
  <c r="E48" i="7"/>
  <c r="E12" i="7"/>
  <c r="H52" i="4"/>
  <c r="F51" i="7" s="1"/>
  <c r="E59" i="7"/>
  <c r="E45" i="7"/>
  <c r="E70" i="7"/>
  <c r="E66" i="7"/>
  <c r="E54" i="7"/>
  <c r="E64" i="7"/>
  <c r="E18" i="7"/>
  <c r="E68" i="7"/>
  <c r="E22" i="7"/>
  <c r="E23" i="7"/>
  <c r="E69" i="7"/>
  <c r="E36" i="7"/>
  <c r="H27" i="4"/>
  <c r="F26" i="7" s="1"/>
  <c r="E26" i="7"/>
  <c r="E47" i="7"/>
  <c r="H28" i="4"/>
  <c r="F27" i="7"/>
  <c r="E27" i="7"/>
  <c r="E33" i="7"/>
  <c r="E14" i="7"/>
  <c r="E44" i="7"/>
  <c r="E17" i="7"/>
  <c r="E15" i="7"/>
  <c r="E71" i="7"/>
  <c r="H64" i="4"/>
  <c r="F63" i="7" s="1"/>
  <c r="E63" i="7"/>
  <c r="E55" i="7"/>
  <c r="E19" i="7"/>
  <c r="AH46" i="4" l="1"/>
  <c r="L45" i="7" s="1"/>
  <c r="J45" i="7"/>
  <c r="AH21" i="4"/>
  <c r="L20" i="7" s="1"/>
  <c r="J20" i="7"/>
  <c r="AH71" i="4"/>
  <c r="L70" i="7" s="1"/>
  <c r="J70" i="7"/>
  <c r="AE64" i="4"/>
  <c r="I63" i="7" s="1"/>
  <c r="G63" i="7"/>
  <c r="X70" i="4"/>
  <c r="H18" i="4"/>
  <c r="F17" i="7" s="1"/>
  <c r="H24" i="4"/>
  <c r="F23" i="7" s="1"/>
  <c r="H11" i="4"/>
  <c r="F10" i="7" s="1"/>
  <c r="H43" i="4"/>
  <c r="F42" i="7" s="1"/>
  <c r="H50" i="4"/>
  <c r="F49" i="7" s="1"/>
  <c r="AH52" i="4"/>
  <c r="L51" i="7" s="1"/>
  <c r="E74" i="7"/>
  <c r="X69" i="4"/>
  <c r="AC67" i="4"/>
  <c r="W61" i="4"/>
  <c r="X57" i="4"/>
  <c r="AC55" i="4"/>
  <c r="AC49" i="4"/>
  <c r="AC40" i="4"/>
  <c r="AF40" i="4"/>
  <c r="AF34" i="4"/>
  <c r="AC34" i="4"/>
  <c r="AF29" i="4"/>
  <c r="Q19" i="4"/>
  <c r="AC73" i="4"/>
  <c r="AF73" i="4"/>
  <c r="AF65" i="4"/>
  <c r="AC65" i="4"/>
  <c r="AF57" i="4"/>
  <c r="AC57" i="4"/>
  <c r="G41" i="7"/>
  <c r="AE42" i="4"/>
  <c r="I41" i="7" s="1"/>
  <c r="AF37" i="4"/>
  <c r="X37" i="4"/>
  <c r="AC37" i="4"/>
  <c r="Q27" i="4"/>
  <c r="AC53" i="4"/>
  <c r="H72" i="4"/>
  <c r="F71" i="7" s="1"/>
  <c r="H45" i="4"/>
  <c r="F44" i="7" s="1"/>
  <c r="E29" i="7"/>
  <c r="H23" i="4"/>
  <c r="F22" i="7" s="1"/>
  <c r="H60" i="4"/>
  <c r="F59" i="7" s="1"/>
  <c r="H58" i="4"/>
  <c r="F57" i="7" s="1"/>
  <c r="H40" i="4"/>
  <c r="F39" i="7" s="1"/>
  <c r="AH42" i="4"/>
  <c r="L41" i="7" s="1"/>
  <c r="H61" i="4"/>
  <c r="F60" i="7" s="1"/>
  <c r="G62" i="4"/>
  <c r="D61" i="7"/>
  <c r="AF74" i="4"/>
  <c r="AF63" i="4"/>
  <c r="AC63" i="4"/>
  <c r="AC59" i="4"/>
  <c r="AF18" i="4"/>
  <c r="AF12" i="4"/>
  <c r="T76" i="4"/>
  <c r="W76" i="4" s="1"/>
  <c r="AC61" i="4"/>
  <c r="AE75" i="4"/>
  <c r="I74" i="7" s="1"/>
  <c r="X10" i="4"/>
  <c r="H37" i="4"/>
  <c r="F36" i="7" s="1"/>
  <c r="H65" i="4"/>
  <c r="F64" i="7" s="1"/>
  <c r="H67" i="4"/>
  <c r="F66" i="7" s="1"/>
  <c r="E67" i="7"/>
  <c r="H13" i="4"/>
  <c r="F12" i="7" s="1"/>
  <c r="H9" i="4"/>
  <c r="F8" i="7" s="1"/>
  <c r="H21" i="4"/>
  <c r="F20" i="7" s="1"/>
  <c r="H53" i="4"/>
  <c r="F52" i="7" s="1"/>
  <c r="AH59" i="4"/>
  <c r="L58" i="7" s="1"/>
  <c r="H47" i="4"/>
  <c r="F46" i="7" s="1"/>
  <c r="G74" i="7"/>
  <c r="G73" i="7"/>
  <c r="V76" i="4"/>
  <c r="AC46" i="4"/>
  <c r="AF33" i="4"/>
  <c r="AC31" i="4"/>
  <c r="AF31" i="4"/>
  <c r="AC18" i="4"/>
  <c r="AF10" i="4"/>
  <c r="AC10" i="4"/>
  <c r="G73" i="4"/>
  <c r="D72" i="7"/>
  <c r="H33" i="4"/>
  <c r="F32" i="7" s="1"/>
  <c r="E38" i="7"/>
  <c r="AE25" i="4"/>
  <c r="I24" i="7" s="1"/>
  <c r="H26" i="4"/>
  <c r="F25" i="7" s="1"/>
  <c r="H36" i="4"/>
  <c r="F35" i="7" s="1"/>
  <c r="E35" i="7"/>
  <c r="AC35" i="4"/>
  <c r="AF35" i="4"/>
  <c r="X26" i="4"/>
  <c r="Q16" i="4"/>
  <c r="AF14" i="4"/>
  <c r="AC14" i="4"/>
  <c r="H15" i="4"/>
  <c r="F14" i="7" s="1"/>
  <c r="H14" i="4"/>
  <c r="F13" i="7" s="1"/>
  <c r="H51" i="4"/>
  <c r="F50" i="7" s="1"/>
  <c r="H54" i="4"/>
  <c r="F53" i="7" s="1"/>
  <c r="H22" i="4"/>
  <c r="F21" i="7" s="1"/>
  <c r="AE29" i="4"/>
  <c r="I28" i="7" s="1"/>
  <c r="AF75" i="4"/>
  <c r="AC50" i="4"/>
  <c r="AF50" i="4"/>
  <c r="AC48" i="4"/>
  <c r="AF48" i="4"/>
  <c r="AC41" i="4"/>
  <c r="AF41" i="4"/>
  <c r="AF39" i="4"/>
  <c r="AC39" i="4"/>
  <c r="X28" i="4"/>
  <c r="AC22" i="4"/>
  <c r="AF22" i="4"/>
  <c r="AC20" i="4"/>
  <c r="AF20" i="4"/>
  <c r="AC51" i="4"/>
  <c r="AF51" i="4"/>
  <c r="H16" i="4"/>
  <c r="F15" i="7" s="1"/>
  <c r="H70" i="4"/>
  <c r="F69" i="7" s="1"/>
  <c r="H71" i="4"/>
  <c r="F70" i="7" s="1"/>
  <c r="H49" i="4"/>
  <c r="F48" i="7" s="1"/>
  <c r="E9" i="7"/>
  <c r="AE32" i="4"/>
  <c r="I31" i="7" s="1"/>
  <c r="AF69" i="4"/>
  <c r="AC60" i="4"/>
  <c r="AF60" i="4"/>
  <c r="AF36" i="4"/>
  <c r="X32" i="4"/>
  <c r="H17" i="4"/>
  <c r="F16" i="7" s="1"/>
  <c r="H76" i="4"/>
  <c r="F75" i="7" s="1"/>
  <c r="E75" i="7"/>
  <c r="H35" i="4"/>
  <c r="F34" i="7" s="1"/>
  <c r="H56" i="4"/>
  <c r="F55" i="7" s="1"/>
  <c r="H48" i="4"/>
  <c r="F47" i="7" s="1"/>
  <c r="E40" i="7"/>
  <c r="H66" i="4"/>
  <c r="F65" i="7" s="1"/>
  <c r="E21" i="7"/>
  <c r="G25" i="7"/>
  <c r="AC33" i="4"/>
  <c r="AF23" i="4"/>
  <c r="AF70" i="4"/>
  <c r="AC70" i="4"/>
  <c r="Q68" i="4"/>
  <c r="AC58" i="4"/>
  <c r="AF58" i="4"/>
  <c r="AF56" i="4"/>
  <c r="AC56" i="4"/>
  <c r="AC43" i="4"/>
  <c r="R43" i="4"/>
  <c r="AC28" i="4"/>
  <c r="AF28" i="4"/>
  <c r="AF11" i="4"/>
  <c r="AC11" i="4"/>
  <c r="AC71" i="4"/>
  <c r="AC21" i="4"/>
  <c r="H34" i="4"/>
  <c r="F33" i="7" s="1"/>
  <c r="H19" i="4"/>
  <c r="F18" i="7" s="1"/>
  <c r="H44" i="4"/>
  <c r="F43" i="7" s="1"/>
  <c r="E30" i="7"/>
  <c r="AE26" i="4"/>
  <c r="I25" i="7" s="1"/>
  <c r="G35" i="7"/>
  <c r="AE36" i="4"/>
  <c r="I35" i="7" s="1"/>
  <c r="AC23" i="4"/>
  <c r="AC72" i="4"/>
  <c r="AF72" i="4"/>
  <c r="AF64" i="4"/>
  <c r="AC62" i="4"/>
  <c r="AF62" i="4"/>
  <c r="AC30" i="4"/>
  <c r="AF30" i="4"/>
  <c r="AC24" i="4"/>
  <c r="AC9" i="4"/>
  <c r="AF9" i="4"/>
  <c r="AC44" i="4"/>
  <c r="AF44" i="4"/>
  <c r="H46" i="4"/>
  <c r="F45" i="7" s="1"/>
  <c r="Q76" i="4"/>
  <c r="R49" i="4" s="1"/>
  <c r="AC69" i="4"/>
  <c r="AC47" i="4"/>
  <c r="AF47" i="4"/>
  <c r="AC45" i="4"/>
  <c r="AF45" i="4"/>
  <c r="AF32" i="4"/>
  <c r="AF25" i="4"/>
  <c r="AC15" i="4"/>
  <c r="AC13" i="4"/>
  <c r="AF13" i="4"/>
  <c r="H20" i="4"/>
  <c r="F19" i="7" s="1"/>
  <c r="H55" i="4"/>
  <c r="F54" i="7" s="1"/>
  <c r="H74" i="4"/>
  <c r="F73" i="7" s="1"/>
  <c r="H63" i="4"/>
  <c r="F62" i="7" s="1"/>
  <c r="J48" i="7"/>
  <c r="AF53" i="4"/>
  <c r="AF67" i="4"/>
  <c r="X65" i="4"/>
  <c r="AF55" i="4"/>
  <c r="X53" i="4"/>
  <c r="AF38" i="4"/>
  <c r="AC38" i="4"/>
  <c r="AF17" i="4"/>
  <c r="AC17" i="4"/>
  <c r="G25" i="4"/>
  <c r="AF15" i="4"/>
  <c r="AC66" i="4"/>
  <c r="AF61" i="4"/>
  <c r="AC54" i="4"/>
  <c r="D62" i="7"/>
  <c r="AC12" i="4"/>
  <c r="AF66" i="4"/>
  <c r="AF54" i="4"/>
  <c r="AH15" i="4" l="1"/>
  <c r="L14" i="7" s="1"/>
  <c r="J14" i="7"/>
  <c r="AG15" i="4"/>
  <c r="K14" i="7" s="1"/>
  <c r="R75" i="4"/>
  <c r="G14" i="7"/>
  <c r="AE15" i="4"/>
  <c r="I14" i="7" s="1"/>
  <c r="R54" i="4"/>
  <c r="X51" i="4"/>
  <c r="X27" i="4"/>
  <c r="X59" i="4"/>
  <c r="X48" i="4"/>
  <c r="X16" i="4"/>
  <c r="X42" i="4"/>
  <c r="X21" i="4"/>
  <c r="X31" i="4"/>
  <c r="X34" i="4"/>
  <c r="X19" i="4"/>
  <c r="X13" i="4"/>
  <c r="X73" i="4"/>
  <c r="X30" i="4"/>
  <c r="X9" i="4"/>
  <c r="X50" i="4"/>
  <c r="X47" i="4"/>
  <c r="X22" i="4"/>
  <c r="X76" i="4"/>
  <c r="X52" i="4"/>
  <c r="X45" i="4"/>
  <c r="X74" i="4"/>
  <c r="AH34" i="4"/>
  <c r="L33" i="7" s="1"/>
  <c r="J33" i="7"/>
  <c r="X71" i="4"/>
  <c r="X63" i="4"/>
  <c r="E24" i="7"/>
  <c r="H25" i="4"/>
  <c r="F24" i="7" s="1"/>
  <c r="X67" i="4"/>
  <c r="X25" i="4"/>
  <c r="R44" i="4"/>
  <c r="X38" i="4"/>
  <c r="AE11" i="4"/>
  <c r="I10" i="7" s="1"/>
  <c r="G10" i="7"/>
  <c r="AD11" i="4"/>
  <c r="H10" i="7" s="1"/>
  <c r="J57" i="7"/>
  <c r="AH58" i="4"/>
  <c r="L57" i="7" s="1"/>
  <c r="J59" i="7"/>
  <c r="AH60" i="4"/>
  <c r="L59" i="7" s="1"/>
  <c r="R51" i="4"/>
  <c r="J38" i="7"/>
  <c r="AH39" i="4"/>
  <c r="L38" i="7" s="1"/>
  <c r="X56" i="4"/>
  <c r="AE35" i="4"/>
  <c r="I34" i="7" s="1"/>
  <c r="G34" i="7"/>
  <c r="R33" i="4"/>
  <c r="X12" i="4"/>
  <c r="AH74" i="4"/>
  <c r="L73" i="7" s="1"/>
  <c r="J73" i="7"/>
  <c r="G52" i="7"/>
  <c r="AE53" i="4"/>
  <c r="I52" i="7" s="1"/>
  <c r="G56" i="7"/>
  <c r="AE57" i="4"/>
  <c r="I56" i="7" s="1"/>
  <c r="R40" i="4"/>
  <c r="J37" i="7"/>
  <c r="AH38" i="4"/>
  <c r="L37" i="7" s="1"/>
  <c r="G12" i="7"/>
  <c r="AE13" i="4"/>
  <c r="I12" i="7" s="1"/>
  <c r="J30" i="7"/>
  <c r="AH31" i="4"/>
  <c r="L30" i="7" s="1"/>
  <c r="R71" i="4"/>
  <c r="J24" i="7"/>
  <c r="AH25" i="4"/>
  <c r="L24" i="7" s="1"/>
  <c r="X11" i="4"/>
  <c r="J39" i="7"/>
  <c r="AH40" i="4"/>
  <c r="L39" i="7" s="1"/>
  <c r="J16" i="7"/>
  <c r="AH17" i="4"/>
  <c r="L16" i="7" s="1"/>
  <c r="J52" i="7"/>
  <c r="AG53" i="4"/>
  <c r="K52" i="7" s="1"/>
  <c r="AH53" i="4"/>
  <c r="L52" i="7" s="1"/>
  <c r="J31" i="7"/>
  <c r="AH32" i="4"/>
  <c r="L31" i="7" s="1"/>
  <c r="AE44" i="4"/>
  <c r="I43" i="7" s="1"/>
  <c r="G43" i="7"/>
  <c r="X49" i="4"/>
  <c r="J10" i="7"/>
  <c r="AH11" i="4"/>
  <c r="L10" i="7" s="1"/>
  <c r="AE58" i="4"/>
  <c r="I57" i="7" s="1"/>
  <c r="G57" i="7"/>
  <c r="AE60" i="4"/>
  <c r="I59" i="7" s="1"/>
  <c r="G59" i="7"/>
  <c r="AE51" i="4"/>
  <c r="I50" i="7" s="1"/>
  <c r="G50" i="7"/>
  <c r="R41" i="4"/>
  <c r="X64" i="4"/>
  <c r="X54" i="4"/>
  <c r="X41" i="4"/>
  <c r="X18" i="4"/>
  <c r="H62" i="4"/>
  <c r="F61" i="7" s="1"/>
  <c r="E61" i="7"/>
  <c r="R23" i="4"/>
  <c r="G64" i="7"/>
  <c r="AE65" i="4"/>
  <c r="I64" i="7" s="1"/>
  <c r="AE40" i="4"/>
  <c r="I39" i="7" s="1"/>
  <c r="G39" i="7"/>
  <c r="AE54" i="4"/>
  <c r="I53" i="7" s="1"/>
  <c r="G53" i="7"/>
  <c r="J46" i="7"/>
  <c r="AH47" i="4"/>
  <c r="L46" i="7" s="1"/>
  <c r="J54" i="7"/>
  <c r="AG55" i="4"/>
  <c r="K54" i="7" s="1"/>
  <c r="AH55" i="4"/>
  <c r="L54" i="7" s="1"/>
  <c r="AE56" i="4"/>
  <c r="I55" i="7" s="1"/>
  <c r="G55" i="7"/>
  <c r="G49" i="7"/>
  <c r="AE50" i="4"/>
  <c r="I49" i="7" s="1"/>
  <c r="AE61" i="4"/>
  <c r="I60" i="7" s="1"/>
  <c r="G60" i="7"/>
  <c r="G22" i="7"/>
  <c r="AE23" i="4"/>
  <c r="I22" i="7" s="1"/>
  <c r="AG35" i="4"/>
  <c r="K34" i="7" s="1"/>
  <c r="AH35" i="4"/>
  <c r="L34" i="7" s="1"/>
  <c r="J34" i="7"/>
  <c r="R60" i="4"/>
  <c r="X60" i="4"/>
  <c r="J32" i="7"/>
  <c r="AH33" i="4"/>
  <c r="L32" i="7" s="1"/>
  <c r="J53" i="7"/>
  <c r="AH54" i="4"/>
  <c r="L53" i="7" s="1"/>
  <c r="AG54" i="4"/>
  <c r="K53" i="7" s="1"/>
  <c r="R17" i="4"/>
  <c r="J44" i="7"/>
  <c r="AH45" i="4"/>
  <c r="L44" i="7" s="1"/>
  <c r="X46" i="4"/>
  <c r="AG62" i="4"/>
  <c r="K61" i="7" s="1"/>
  <c r="J61" i="7"/>
  <c r="AH62" i="4"/>
  <c r="L61" i="7" s="1"/>
  <c r="X15" i="4"/>
  <c r="AF68" i="4"/>
  <c r="AC68" i="4"/>
  <c r="R68" i="4"/>
  <c r="J68" i="7"/>
  <c r="AG69" i="4"/>
  <c r="K68" i="7" s="1"/>
  <c r="AH69" i="4"/>
  <c r="L68" i="7" s="1"/>
  <c r="R20" i="4"/>
  <c r="AH41" i="4"/>
  <c r="L40" i="7" s="1"/>
  <c r="AG41" i="4"/>
  <c r="K40" i="7" s="1"/>
  <c r="J40" i="7"/>
  <c r="R66" i="4"/>
  <c r="X58" i="4"/>
  <c r="R46" i="4"/>
  <c r="J17" i="7"/>
  <c r="AH18" i="4"/>
  <c r="L17" i="7" s="1"/>
  <c r="AC27" i="4"/>
  <c r="AF27" i="4"/>
  <c r="R27" i="4"/>
  <c r="J64" i="7"/>
  <c r="AG65" i="4"/>
  <c r="K64" i="7" s="1"/>
  <c r="AH65" i="4"/>
  <c r="L64" i="7" s="1"/>
  <c r="X44" i="4"/>
  <c r="AH23" i="4"/>
  <c r="L22" i="7" s="1"/>
  <c r="AG23" i="4"/>
  <c r="K22" i="7" s="1"/>
  <c r="J22" i="7"/>
  <c r="AE30" i="4"/>
  <c r="I29" i="7" s="1"/>
  <c r="G29" i="7"/>
  <c r="J35" i="7"/>
  <c r="AH36" i="4"/>
  <c r="L35" i="7" s="1"/>
  <c r="AG36" i="4"/>
  <c r="K35" i="7" s="1"/>
  <c r="AD31" i="4"/>
  <c r="H30" i="7" s="1"/>
  <c r="AE31" i="4"/>
  <c r="I30" i="7" s="1"/>
  <c r="G30" i="7"/>
  <c r="J43" i="7"/>
  <c r="AH44" i="4"/>
  <c r="L43" i="7" s="1"/>
  <c r="R39" i="4"/>
  <c r="X43" i="4"/>
  <c r="AG12" i="4"/>
  <c r="K11" i="7" s="1"/>
  <c r="AH12" i="4"/>
  <c r="L11" i="7" s="1"/>
  <c r="J11" i="7"/>
  <c r="AH57" i="4"/>
  <c r="L56" i="7" s="1"/>
  <c r="AG57" i="4"/>
  <c r="K56" i="7" s="1"/>
  <c r="J56" i="7"/>
  <c r="J65" i="7"/>
  <c r="AH66" i="4"/>
  <c r="L65" i="7" s="1"/>
  <c r="X23" i="4"/>
  <c r="AE45" i="4"/>
  <c r="I44" i="7" s="1"/>
  <c r="G44" i="7"/>
  <c r="J8" i="7"/>
  <c r="AH9" i="4"/>
  <c r="L8" i="7" s="1"/>
  <c r="AG9" i="4"/>
  <c r="K8" i="7" s="1"/>
  <c r="R62" i="4"/>
  <c r="X17" i="4"/>
  <c r="G69" i="7"/>
  <c r="AE70" i="4"/>
  <c r="I69" i="7" s="1"/>
  <c r="R65" i="4"/>
  <c r="AH20" i="4"/>
  <c r="L19" i="7" s="1"/>
  <c r="J19" i="7"/>
  <c r="AG20" i="4"/>
  <c r="K19" i="7" s="1"/>
  <c r="AE41" i="4"/>
  <c r="I40" i="7" s="1"/>
  <c r="G40" i="7"/>
  <c r="X72" i="4"/>
  <c r="R12" i="4"/>
  <c r="X62" i="4"/>
  <c r="E72" i="7"/>
  <c r="H73" i="4"/>
  <c r="F72" i="7" s="1"/>
  <c r="G45" i="7"/>
  <c r="AE46" i="4"/>
  <c r="I45" i="7" s="1"/>
  <c r="X20" i="4"/>
  <c r="X33" i="4"/>
  <c r="R69" i="4"/>
  <c r="AE24" i="4"/>
  <c r="I23" i="7" s="1"/>
  <c r="AD24" i="4"/>
  <c r="H23" i="7" s="1"/>
  <c r="G23" i="7"/>
  <c r="R67" i="4"/>
  <c r="R55" i="4"/>
  <c r="R29" i="4"/>
  <c r="AF76" i="4"/>
  <c r="R25" i="4"/>
  <c r="R61" i="4"/>
  <c r="R76" i="4"/>
  <c r="R15" i="4"/>
  <c r="R28" i="4"/>
  <c r="R18" i="4"/>
  <c r="R36" i="4"/>
  <c r="R32" i="4"/>
  <c r="R11" i="4"/>
  <c r="R64" i="4"/>
  <c r="R34" i="4"/>
  <c r="R74" i="4"/>
  <c r="R35" i="4"/>
  <c r="R52" i="4"/>
  <c r="AC76" i="4"/>
  <c r="AD33" i="4" s="1"/>
  <c r="H32" i="7" s="1"/>
  <c r="R26" i="4"/>
  <c r="R30" i="4"/>
  <c r="AE39" i="4"/>
  <c r="I38" i="7" s="1"/>
  <c r="AD39" i="4"/>
  <c r="H38" i="7" s="1"/>
  <c r="G38" i="7"/>
  <c r="AH67" i="4"/>
  <c r="L66" i="7" s="1"/>
  <c r="J66" i="7"/>
  <c r="AG67" i="4"/>
  <c r="K66" i="7" s="1"/>
  <c r="X40" i="4"/>
  <c r="AH51" i="4"/>
  <c r="L50" i="7" s="1"/>
  <c r="J50" i="7"/>
  <c r="AG51" i="4"/>
  <c r="K50" i="7" s="1"/>
  <c r="R42" i="4"/>
  <c r="AE12" i="4"/>
  <c r="I11" i="7" s="1"/>
  <c r="G11" i="7"/>
  <c r="R38" i="4"/>
  <c r="R45" i="4"/>
  <c r="R9" i="4"/>
  <c r="AE62" i="4"/>
  <c r="I61" i="7" s="1"/>
  <c r="G61" i="7"/>
  <c r="AD62" i="4"/>
  <c r="H61" i="7" s="1"/>
  <c r="AH28" i="4"/>
  <c r="L27" i="7" s="1"/>
  <c r="J27" i="7"/>
  <c r="R70" i="4"/>
  <c r="G19" i="7"/>
  <c r="AE20" i="4"/>
  <c r="I19" i="7" s="1"/>
  <c r="R48" i="4"/>
  <c r="X75" i="4"/>
  <c r="G13" i="7"/>
  <c r="AE14" i="4"/>
  <c r="I13" i="7" s="1"/>
  <c r="AD14" i="4"/>
  <c r="H13" i="7" s="1"/>
  <c r="X66" i="4"/>
  <c r="R10" i="4"/>
  <c r="X68" i="4"/>
  <c r="R37" i="4"/>
  <c r="X35" i="4"/>
  <c r="J72" i="7"/>
  <c r="AH73" i="4"/>
  <c r="L72" i="7" s="1"/>
  <c r="AG73" i="4"/>
  <c r="K72" i="7" s="1"/>
  <c r="AE49" i="4"/>
  <c r="I48" i="7" s="1"/>
  <c r="G48" i="7"/>
  <c r="AG72" i="4"/>
  <c r="K71" i="7" s="1"/>
  <c r="J71" i="7"/>
  <c r="AH72" i="4"/>
  <c r="L71" i="7" s="1"/>
  <c r="AE71" i="4"/>
  <c r="I70" i="7" s="1"/>
  <c r="G70" i="7"/>
  <c r="R63" i="4"/>
  <c r="AE34" i="4"/>
  <c r="I33" i="7" s="1"/>
  <c r="G33" i="7"/>
  <c r="G16" i="7"/>
  <c r="AE17" i="4"/>
  <c r="I16" i="7" s="1"/>
  <c r="AD17" i="4"/>
  <c r="H16" i="7" s="1"/>
  <c r="R58" i="4"/>
  <c r="R53" i="4"/>
  <c r="AE38" i="4"/>
  <c r="I37" i="7" s="1"/>
  <c r="G37" i="7"/>
  <c r="R47" i="4"/>
  <c r="AE9" i="4"/>
  <c r="I8" i="7" s="1"/>
  <c r="G8" i="7"/>
  <c r="J63" i="7"/>
  <c r="AH64" i="4"/>
  <c r="L63" i="7" s="1"/>
  <c r="AG64" i="4"/>
  <c r="K63" i="7" s="1"/>
  <c r="AE28" i="4"/>
  <c r="I27" i="7" s="1"/>
  <c r="G27" i="7"/>
  <c r="AH70" i="4"/>
  <c r="L69" i="7" s="1"/>
  <c r="AG70" i="4"/>
  <c r="K69" i="7" s="1"/>
  <c r="J69" i="7"/>
  <c r="R22" i="4"/>
  <c r="J47" i="7"/>
  <c r="AG48" i="4"/>
  <c r="K47" i="7" s="1"/>
  <c r="AH48" i="4"/>
  <c r="L47" i="7" s="1"/>
  <c r="J74" i="7"/>
  <c r="AH75" i="4"/>
  <c r="L74" i="7" s="1"/>
  <c r="AG75" i="4"/>
  <c r="K74" i="7" s="1"/>
  <c r="R14" i="4"/>
  <c r="G9" i="7"/>
  <c r="AE10" i="4"/>
  <c r="I9" i="7" s="1"/>
  <c r="R59" i="4"/>
  <c r="G36" i="7"/>
  <c r="AE37" i="4"/>
  <c r="I36" i="7" s="1"/>
  <c r="G72" i="7"/>
  <c r="AE73" i="4"/>
  <c r="I72" i="7" s="1"/>
  <c r="AD73" i="4"/>
  <c r="H72" i="7" s="1"/>
  <c r="AE55" i="4"/>
  <c r="I54" i="7" s="1"/>
  <c r="AD55" i="4"/>
  <c r="H54" i="7" s="1"/>
  <c r="G54" i="7"/>
  <c r="J21" i="7"/>
  <c r="AH22" i="4"/>
  <c r="L21" i="7" s="1"/>
  <c r="AG22" i="4"/>
  <c r="K21" i="7" s="1"/>
  <c r="AE48" i="4"/>
  <c r="I47" i="7" s="1"/>
  <c r="G47" i="7"/>
  <c r="J13" i="7"/>
  <c r="AH14" i="4"/>
  <c r="L13" i="7" s="1"/>
  <c r="AG14" i="4"/>
  <c r="K13" i="7" s="1"/>
  <c r="J9" i="7"/>
  <c r="AH10" i="4"/>
  <c r="L9" i="7" s="1"/>
  <c r="AG10" i="4"/>
  <c r="K9" i="7" s="1"/>
  <c r="AE59" i="4"/>
  <c r="I58" i="7" s="1"/>
  <c r="G58" i="7"/>
  <c r="AD59" i="4"/>
  <c r="H58" i="7" s="1"/>
  <c r="R19" i="4"/>
  <c r="AC19" i="4"/>
  <c r="AF19" i="4"/>
  <c r="AG61" i="4"/>
  <c r="K60" i="7" s="1"/>
  <c r="J60" i="7"/>
  <c r="AH61" i="4"/>
  <c r="L60" i="7" s="1"/>
  <c r="AH13" i="4"/>
  <c r="L12" i="7" s="1"/>
  <c r="AG13" i="4"/>
  <c r="K12" i="7" s="1"/>
  <c r="J12" i="7"/>
  <c r="G46" i="7"/>
  <c r="AE47" i="4"/>
  <c r="I46" i="7" s="1"/>
  <c r="AD47" i="4"/>
  <c r="H46" i="7" s="1"/>
  <c r="R24" i="4"/>
  <c r="R72" i="4"/>
  <c r="R21" i="4"/>
  <c r="AE43" i="4"/>
  <c r="I42" i="7" s="1"/>
  <c r="G42" i="7"/>
  <c r="AD43" i="4"/>
  <c r="H42" i="7" s="1"/>
  <c r="AE33" i="4"/>
  <c r="I32" i="7" s="1"/>
  <c r="G32" i="7"/>
  <c r="AE22" i="4"/>
  <c r="I21" i="7" s="1"/>
  <c r="G21" i="7"/>
  <c r="AD22" i="4"/>
  <c r="H21" i="7" s="1"/>
  <c r="R50" i="4"/>
  <c r="R73" i="4"/>
  <c r="AF16" i="4"/>
  <c r="R16" i="4"/>
  <c r="AC16" i="4"/>
  <c r="AE18" i="4"/>
  <c r="I17" i="7" s="1"/>
  <c r="G17" i="7"/>
  <c r="AD18" i="4"/>
  <c r="H17" i="7" s="1"/>
  <c r="AE63" i="4"/>
  <c r="I62" i="7" s="1"/>
  <c r="G62" i="7"/>
  <c r="AH37" i="4"/>
  <c r="L36" i="7" s="1"/>
  <c r="J36" i="7"/>
  <c r="AG37" i="4"/>
  <c r="K36" i="7" s="1"/>
  <c r="J28" i="7"/>
  <c r="AH29" i="4"/>
  <c r="L28" i="7" s="1"/>
  <c r="AG29" i="4"/>
  <c r="K28" i="7" s="1"/>
  <c r="X61" i="4"/>
  <c r="AE66" i="4"/>
  <c r="I65" i="7" s="1"/>
  <c r="G65" i="7"/>
  <c r="X55" i="4"/>
  <c r="R13" i="4"/>
  <c r="AE69" i="4"/>
  <c r="I68" i="7" s="1"/>
  <c r="G68" i="7"/>
  <c r="AH30" i="4"/>
  <c r="L29" i="7" s="1"/>
  <c r="J29" i="7"/>
  <c r="AG30" i="4"/>
  <c r="K29" i="7" s="1"/>
  <c r="G71" i="7"/>
  <c r="AE72" i="4"/>
  <c r="I71" i="7" s="1"/>
  <c r="AD72" i="4"/>
  <c r="H71" i="7" s="1"/>
  <c r="AE21" i="4"/>
  <c r="I20" i="7" s="1"/>
  <c r="G20" i="7"/>
  <c r="AD21" i="4"/>
  <c r="H20" i="7" s="1"/>
  <c r="R56" i="4"/>
  <c r="X36" i="4"/>
  <c r="J49" i="7"/>
  <c r="AH50" i="4"/>
  <c r="L49" i="7" s="1"/>
  <c r="AG50" i="4"/>
  <c r="K49" i="7" s="1"/>
  <c r="X24" i="4"/>
  <c r="R57" i="4"/>
  <c r="R31" i="4"/>
  <c r="J62" i="7"/>
  <c r="AH63" i="4"/>
  <c r="L62" i="7" s="1"/>
  <c r="AG63" i="4"/>
  <c r="K62" i="7" s="1"/>
  <c r="X39" i="4"/>
  <c r="X29" i="4"/>
  <c r="AE67" i="4"/>
  <c r="I66" i="7" s="1"/>
  <c r="G66" i="7"/>
  <c r="X14" i="4"/>
  <c r="J55" i="7"/>
  <c r="AH56" i="4"/>
  <c r="L55" i="7" s="1"/>
  <c r="AG56" i="4"/>
  <c r="K55" i="7" s="1"/>
  <c r="AD51" i="4" l="1"/>
  <c r="H50" i="7" s="1"/>
  <c r="AD16" i="4"/>
  <c r="H15" i="7" s="1"/>
  <c r="AE16" i="4"/>
  <c r="I15" i="7" s="1"/>
  <c r="G15" i="7"/>
  <c r="AD49" i="4"/>
  <c r="H48" i="7" s="1"/>
  <c r="AG24" i="4"/>
  <c r="K23" i="7" s="1"/>
  <c r="AG26" i="4"/>
  <c r="K25" i="7" s="1"/>
  <c r="AH76" i="4"/>
  <c r="L75" i="7" s="1"/>
  <c r="AG43" i="4"/>
  <c r="K42" i="7" s="1"/>
  <c r="J75" i="7"/>
  <c r="AG76" i="4"/>
  <c r="K75" i="7" s="1"/>
  <c r="AG46" i="4"/>
  <c r="K45" i="7" s="1"/>
  <c r="AG59" i="4"/>
  <c r="K58" i="7" s="1"/>
  <c r="AG21" i="4"/>
  <c r="K20" i="7" s="1"/>
  <c r="AG42" i="4"/>
  <c r="K41" i="7" s="1"/>
  <c r="AG71" i="4"/>
  <c r="K70" i="7" s="1"/>
  <c r="AG52" i="4"/>
  <c r="K51" i="7" s="1"/>
  <c r="AG49" i="4"/>
  <c r="K48" i="7" s="1"/>
  <c r="G67" i="7"/>
  <c r="AE68" i="4"/>
  <c r="I67" i="7" s="1"/>
  <c r="AD68" i="4"/>
  <c r="H67" i="7" s="1"/>
  <c r="AD23" i="4"/>
  <c r="H22" i="7" s="1"/>
  <c r="AD60" i="4"/>
  <c r="H59" i="7" s="1"/>
  <c r="AG40" i="4"/>
  <c r="K39" i="7" s="1"/>
  <c r="AG38" i="4"/>
  <c r="K37" i="7" s="1"/>
  <c r="AG60" i="4"/>
  <c r="K59" i="7" s="1"/>
  <c r="AG68" i="4"/>
  <c r="K67" i="7" s="1"/>
  <c r="J67" i="7"/>
  <c r="AH68" i="4"/>
  <c r="L67" i="7" s="1"/>
  <c r="AD61" i="4"/>
  <c r="H60" i="7" s="1"/>
  <c r="AD67" i="4"/>
  <c r="H66" i="7" s="1"/>
  <c r="AG16" i="4"/>
  <c r="K15" i="7" s="1"/>
  <c r="AH16" i="4"/>
  <c r="L15" i="7" s="1"/>
  <c r="J15" i="7"/>
  <c r="AH19" i="4"/>
  <c r="L18" i="7" s="1"/>
  <c r="J18" i="7"/>
  <c r="AG19" i="4"/>
  <c r="K18" i="7" s="1"/>
  <c r="AD48" i="4"/>
  <c r="H47" i="7" s="1"/>
  <c r="AD37" i="4"/>
  <c r="H36" i="7" s="1"/>
  <c r="AD9" i="4"/>
  <c r="H8" i="7" s="1"/>
  <c r="AD34" i="4"/>
  <c r="H33" i="7" s="1"/>
  <c r="AG66" i="4"/>
  <c r="K65" i="7" s="1"/>
  <c r="AG44" i="4"/>
  <c r="K43" i="7" s="1"/>
  <c r="AG32" i="4"/>
  <c r="K31" i="7" s="1"/>
  <c r="AD69" i="4"/>
  <c r="H68" i="7" s="1"/>
  <c r="AE19" i="4"/>
  <c r="I18" i="7" s="1"/>
  <c r="AD19" i="4"/>
  <c r="H18" i="7" s="1"/>
  <c r="G18" i="7"/>
  <c r="AG47" i="4"/>
  <c r="K46" i="7" s="1"/>
  <c r="AD58" i="4"/>
  <c r="H57" i="7" s="1"/>
  <c r="AD35" i="4"/>
  <c r="H34" i="7" s="1"/>
  <c r="AG58" i="4"/>
  <c r="K57" i="7" s="1"/>
  <c r="AD70" i="4"/>
  <c r="H69" i="7" s="1"/>
  <c r="AD20" i="4"/>
  <c r="H19" i="7" s="1"/>
  <c r="AG33" i="4"/>
  <c r="K32" i="7" s="1"/>
  <c r="AD50" i="4"/>
  <c r="H49" i="7" s="1"/>
  <c r="AD54" i="4"/>
  <c r="H53" i="7" s="1"/>
  <c r="AG25" i="4"/>
  <c r="K24" i="7" s="1"/>
  <c r="AD57" i="4"/>
  <c r="H56" i="7" s="1"/>
  <c r="AG34" i="4"/>
  <c r="K33" i="7" s="1"/>
  <c r="AD63" i="4"/>
  <c r="H62" i="7" s="1"/>
  <c r="AD10" i="4"/>
  <c r="H9" i="7" s="1"/>
  <c r="AD71" i="4"/>
  <c r="H70" i="7" s="1"/>
  <c r="AD41" i="4"/>
  <c r="H40" i="7" s="1"/>
  <c r="AD38" i="4"/>
  <c r="H37" i="7" s="1"/>
  <c r="AD12" i="4"/>
  <c r="H11" i="7" s="1"/>
  <c r="AG45" i="4"/>
  <c r="K44" i="7" s="1"/>
  <c r="AD56" i="4"/>
  <c r="H55" i="7" s="1"/>
  <c r="AD40" i="4"/>
  <c r="H39" i="7" s="1"/>
  <c r="AG31" i="4"/>
  <c r="K30" i="7" s="1"/>
  <c r="AD53" i="4"/>
  <c r="H52" i="7" s="1"/>
  <c r="AG39" i="4"/>
  <c r="K38" i="7" s="1"/>
  <c r="AD15" i="4"/>
  <c r="H14" i="7" s="1"/>
  <c r="AD66" i="4"/>
  <c r="H65" i="7" s="1"/>
  <c r="AG28" i="4"/>
  <c r="K27" i="7" s="1"/>
  <c r="J26" i="7"/>
  <c r="AH27" i="4"/>
  <c r="L26" i="7" s="1"/>
  <c r="AG27" i="4"/>
  <c r="K26" i="7" s="1"/>
  <c r="AG11" i="4"/>
  <c r="K10" i="7" s="1"/>
  <c r="AG17" i="4"/>
  <c r="K16" i="7" s="1"/>
  <c r="AE76" i="4"/>
  <c r="I75" i="7" s="1"/>
  <c r="AD52" i="4"/>
  <c r="H51" i="7" s="1"/>
  <c r="AD76" i="4"/>
  <c r="H75" i="7" s="1"/>
  <c r="G75" i="7"/>
  <c r="AD74" i="4"/>
  <c r="H73" i="7" s="1"/>
  <c r="AD26" i="4"/>
  <c r="H25" i="7" s="1"/>
  <c r="AD75" i="4"/>
  <c r="H74" i="7" s="1"/>
  <c r="AD25" i="4"/>
  <c r="H24" i="7" s="1"/>
  <c r="AD32" i="4"/>
  <c r="H31" i="7" s="1"/>
  <c r="AD29" i="4"/>
  <c r="H28" i="7" s="1"/>
  <c r="AD42" i="4"/>
  <c r="H41" i="7" s="1"/>
  <c r="AD36" i="4"/>
  <c r="H35" i="7" s="1"/>
  <c r="AD64" i="4"/>
  <c r="H63" i="7" s="1"/>
  <c r="AD27" i="4"/>
  <c r="H26" i="7" s="1"/>
  <c r="G26" i="7"/>
  <c r="AE27" i="4"/>
  <c r="I26" i="7" s="1"/>
  <c r="AD13" i="4"/>
  <c r="H12" i="7" s="1"/>
  <c r="AD28" i="4"/>
  <c r="H27" i="7" s="1"/>
  <c r="AD46" i="4"/>
  <c r="H45" i="7" s="1"/>
  <c r="AD45" i="4"/>
  <c r="H44" i="7" s="1"/>
  <c r="AD30" i="4"/>
  <c r="H29" i="7" s="1"/>
  <c r="AG18" i="4"/>
  <c r="K17" i="7" s="1"/>
  <c r="AD65" i="4"/>
  <c r="H64" i="7" s="1"/>
  <c r="AD44" i="4"/>
  <c r="H43" i="7" s="1"/>
  <c r="AG74" i="4"/>
  <c r="K73"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FY 2007 Sales Tax Return Data by County (Form 9)
DOR website
Taxes: Tax Collections and Distributions
http://dor.myflorida.com/dor/taxes/distributions.html</t>
        </r>
      </text>
    </comment>
    <comment ref="I3" authorId="1" shapeId="0">
      <text>
        <r>
          <rPr>
            <sz val="8"/>
            <color indexed="81"/>
            <rFont val="Tahoma"/>
            <family val="2"/>
          </rPr>
          <t>FY 2007 Half-cent Sales Tax (Form 5)
DOR website
Taxes: Tax Collections and Distributions
http://dor.myflorida.com/dor/taxes/distributions.html</t>
        </r>
      </text>
    </comment>
    <comment ref="S3" authorId="1" shapeId="0">
      <text>
        <r>
          <rPr>
            <sz val="8"/>
            <color indexed="81"/>
            <rFont val="Tahoma"/>
            <family val="2"/>
          </rPr>
          <t>FY 2007 State Revenue Sharing (Form 6)
DOR website
Taxes: Tax Collections and Distributions
http://dor.myflorida.com/dor/taxes/distributions.html</t>
        </r>
      </text>
    </comment>
    <comment ref="Y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A4" authorId="1" shapeId="0">
      <text>
        <r>
          <rPr>
            <sz val="8"/>
            <color indexed="81"/>
            <rFont val="Tahoma"/>
            <family val="2"/>
          </rPr>
          <t>FY 2007 Local Government Tax Distributions by County (Form 4)
DOR website
Taxes: Tax Collections and Distributions
http://dor.myflorida.com/dor/taxes/distributions.html</t>
        </r>
      </text>
    </comment>
    <comment ref="D8" authorId="1" shapeId="0">
      <text>
        <r>
          <rPr>
            <sz val="8"/>
            <color indexed="81"/>
            <rFont val="Tahoma"/>
            <family val="2"/>
          </rPr>
          <t>FY 2007 Sales Tax Return Data by County (Form 9)
DOR website
Taxes: Tax Collections and Distributions
http://dor.myflorida.com/dor/taxes/distributions.html</t>
        </r>
      </text>
    </comment>
    <comment ref="E8" authorId="1" shapeId="0">
      <text>
        <r>
          <rPr>
            <sz val="8"/>
            <color indexed="81"/>
            <rFont val="Tahoma"/>
            <family val="2"/>
          </rPr>
          <t>FY 2007 Local Gov't Tax Receipts by County (Form 3)
DOR website
Taxes: Tax Collections and Distributions
http://dor.myflorida.com/dor/taxes/distributions.html</t>
        </r>
      </text>
    </comment>
    <comment ref="F8" authorId="1" shapeId="0">
      <text>
        <r>
          <rPr>
            <sz val="8"/>
            <color indexed="81"/>
            <rFont val="Tahoma"/>
            <family val="2"/>
          </rPr>
          <t>County's proportional share of statewide local option sales taxes multiplied by the discretionary pool amount: $146,073,891.</t>
        </r>
      </text>
    </comment>
    <comment ref="T8" authorId="1" shapeId="0">
      <text>
        <r>
          <rPr>
            <sz val="8"/>
            <color indexed="81"/>
            <rFont val="Tahoma"/>
            <family val="2"/>
          </rPr>
          <t>Sales Tax Component represents 97% of total county revenue proceeds in FY 2006-07.
2006 Local Gov't Financial Information Handbook, p. 48.</t>
        </r>
      </text>
    </comment>
    <comment ref="V8" authorId="1" shapeId="0">
      <text>
        <r>
          <rPr>
            <sz val="8"/>
            <color indexed="81"/>
            <rFont val="Tahoma"/>
            <family val="2"/>
          </rPr>
          <t>Sales Tax Component represents 72.66% of total municipal revenue proceeds in FY 2006-07.
2006 Local Gov't Financial Information Handbook, p. 84.</t>
        </r>
      </text>
    </comment>
    <comment ref="D76" authorId="1" shapeId="0">
      <text>
        <r>
          <rPr>
            <sz val="8"/>
            <color indexed="81"/>
            <rFont val="Tahoma"/>
            <family val="2"/>
          </rPr>
          <t>Excludes "out of state" amount totaling $1,634,602,635 and "in/out state" amount totaling $35,208,561.  Local gov'ts do not share in these dollars.</t>
        </r>
      </text>
    </comment>
    <comment ref="E76" authorId="1" shapeId="0">
      <text>
        <r>
          <rPr>
            <sz val="8"/>
            <color indexed="81"/>
            <rFont val="Tahoma"/>
            <family val="2"/>
          </rPr>
          <t>Excludes discretionary pool amount totaling $146,073,891.</t>
        </r>
      </text>
    </comment>
  </commentList>
</comments>
</file>

<file path=xl/sharedStrings.xml><?xml version="1.0" encoding="utf-8"?>
<sst xmlns="http://schemas.openxmlformats.org/spreadsheetml/2006/main" count="290" uniqueCount="127">
  <si>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</si>
  <si>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</si>
  <si>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</si>
  <si>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</si>
  <si>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</si>
  <si>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</si>
  <si>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</si>
  <si>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</si>
  <si>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</si>
  <si>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</si>
  <si>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</si>
  <si>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</si>
  <si>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</si>
  <si>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</si>
  <si>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</si>
  <si>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</si>
  <si>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</si>
  <si>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</si>
  <si>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</si>
  <si>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</si>
  <si>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</si>
  <si>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</si>
  <si>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</si>
  <si>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</si>
  <si>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</si>
  <si>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</si>
  <si>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</si>
  <si>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</si>
  <si>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</si>
  <si>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</si>
  <si>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</si>
  <si>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</si>
  <si>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</si>
  <si>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</si>
  <si>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</si>
  <si>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</si>
  <si>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</si>
  <si>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</si>
  <si>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</si>
  <si>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</si>
  <si>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</si>
  <si>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</si>
  <si>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</si>
  <si>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</si>
  <si>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</si>
  <si>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</si>
  <si>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</si>
  <si>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</si>
  <si>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</si>
  <si>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</si>
  <si>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</si>
  <si>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</si>
  <si>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</si>
  <si>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</si>
  <si>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</si>
  <si>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</si>
  <si>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</si>
  <si>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</si>
  <si>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</si>
  <si>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</si>
  <si>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</si>
  <si>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</si>
  <si>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</si>
  <si>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</si>
  <si>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</si>
  <si>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</si>
  <si>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Saint Lucie</t>
  </si>
  <si>
    <t>Saint Johns</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</si>
  <si>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</si>
  <si>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</si>
  <si>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</si>
  <si>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</si>
  <si>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</si>
  <si>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</si>
  <si>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</si>
  <si>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</si>
  <si>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</si>
  <si>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</si>
  <si>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</si>
  <si>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</si>
  <si>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</si>
  <si>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</si>
  <si>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</si>
  <si>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</si>
  <si>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Local Government Half-cent Sales Tax Program</t>
  </si>
  <si>
    <t>Statewide</t>
  </si>
  <si>
    <t>Sales Tax</t>
  </si>
  <si>
    <t>Portion to</t>
  </si>
  <si>
    <t>Local Gov'ts</t>
  </si>
  <si>
    <t>Local Option</t>
  </si>
  <si>
    <t>Sales Taxes</t>
  </si>
  <si>
    <t>Including</t>
  </si>
  <si>
    <t>Excluding</t>
  </si>
  <si>
    <t>De Soto</t>
  </si>
  <si>
    <t>Ratio</t>
  </si>
  <si>
    <t>Collections</t>
  </si>
  <si>
    <t>Distributions/</t>
  </si>
  <si>
    <t>State and Local Sales Tax Collections</t>
  </si>
  <si>
    <t>State Revenue Sharing Programs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</si>
  <si>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</si>
  <si>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</si>
  <si>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</si>
  <si>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</si>
  <si>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</si>
  <si>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</si>
  <si>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</si>
  <si>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</si>
  <si>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</si>
  <si>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</si>
  <si>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</si>
  <si>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</si>
  <si>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</si>
  <si>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 xml:space="preserve">      portions derived from the state sales tax); Sales Tax Distribution pursuant to s. 212.20(6)(d)7.a., F.S.; and the Local Option Sales Taxes.</t>
  </si>
  <si>
    <t>2)  The "Distributions of Sales Tax Revenues to Local Governments" include the following: Local Government Half-cent Sales Tax Program; County and Municipal Revenue Sharing Programs (only those</t>
  </si>
  <si>
    <t xml:space="preserve">      municipal governments; however, it should be noted that some local option sales tax monies are distributed directly to school districts.</t>
  </si>
  <si>
    <t>3)  The dollar figures reported in the "Distributions of Sales Tax Revenues to Local Governments" columns reflect countywide totals.  The majority of those dollars account for distributions to county and</t>
  </si>
  <si>
    <t>1)  The term "Discretionary Pool" consists of local option sales tax monies collected by dealers located in non-tax counties selling into taxing counties.  For purposes of this exercise, the discretionary</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</si>
  <si>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</si>
  <si>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</si>
  <si>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State Fiscal Year Ended June 30, 2007</t>
  </si>
  <si>
    <t>Constrained</t>
  </si>
  <si>
    <t>Fiscally</t>
  </si>
  <si>
    <t xml:space="preserve">      pool monies are allocated on the basis of each levying county's proportional share of statewide local option sales taxes multiplied by the total discretionary pool amount of $146,073,891.</t>
  </si>
  <si>
    <t>1)  Pursuant to law, 2.044 percent of state sales and use tax collections are transferred into the Revenue Sharing Trust Fund for Counties [s. 212.20(6)(d)5., F.S.].  In state fiscal year ended June 30, 2007, this revenue source was estimated to account for 97 percent of total county revenue sharing proceeds.</t>
  </si>
  <si>
    <t>2)  Pursuant to law, 1.3409 percent of state sales and use tax collections are transferred into the Revenue Sharing Trust Fund for Municipalities [s. 212.20(5)(d)6., F.S.].  In state fiscal year ended June 30, 2007, this revenue source was estimated to account for 72.66 percent of total municipal revenue sharing proceeds.</t>
  </si>
  <si>
    <t>4)  These calculations were made using data obtained from the Florida Department of Revenue.</t>
  </si>
  <si>
    <t>5)  These calculations were made using data obtained from the Florida Department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</si>
</sst>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0" fontId="0" fillId="0" borderId="1" xfId="0" applyBorder="1"/>
    <xf numFmtId="0" fontId="0" fillId="0" borderId="9" xfId="0"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10" xfId="0" applyNumberFormat="1" applyFont="1" applyBorder="1"/>
    <xf numFmtId="42" fontId="3" fillId="0" borderId="11" xfId="0" applyNumberFormat="1" applyFont="1" applyBorder="1"/>
    <xf numFmtId="0" fontId="2" fillId="2" borderId="12" xfId="0" applyFont="1" applyFill="1" applyBorder="1"/>
    <xf numFmtId="42" fontId="2" fillId="2" borderId="12" xfId="0" applyNumberFormat="1" applyFont="1" applyFill="1" applyBorder="1"/>
    <xf numFmtId="42" fontId="2" fillId="2" borderId="13" xfId="0" applyNumberFormat="1" applyFont="1" applyFill="1" applyBorder="1"/>
    <xf numFmtId="9" fontId="2" fillId="2" borderId="14" xfId="0" applyNumberFormat="1" applyFont="1" applyFill="1" applyBorder="1"/>
    <xf numFmtId="42" fontId="2" fillId="2" borderId="15" xfId="0" applyNumberFormat="1" applyFont="1" applyFill="1" applyBorder="1"/>
    <xf numFmtId="166" fontId="2" fillId="2" borderId="14" xfId="1" applyNumberFormat="1" applyFont="1" applyFill="1" applyBorder="1"/>
    <xf numFmtId="0" fontId="2" fillId="2" borderId="16" xfId="0" applyFont="1" applyFill="1" applyBorder="1" applyAlignment="1">
      <alignment horizontal="centerContinuous"/>
    </xf>
    <xf numFmtId="0" fontId="2" fillId="2" borderId="7" xfId="0" applyFont="1" applyFill="1" applyBorder="1" applyAlignment="1">
      <alignment horizontal="centerContinuous"/>
    </xf>
    <xf numFmtId="0" fontId="2" fillId="2" borderId="17" xfId="0"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1"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7" xfId="0" applyFont="1" applyFill="1" applyBorder="1"/>
    <xf numFmtId="0" fontId="2" fillId="2" borderId="17" xfId="0" applyFont="1" applyFill="1" applyBorder="1" applyAlignment="1">
      <alignment horizontal="right"/>
    </xf>
    <xf numFmtId="0" fontId="2" fillId="2" borderId="19" xfId="0" applyFont="1" applyFill="1" applyBorder="1" applyAlignment="1">
      <alignment horizontal="right"/>
    </xf>
    <xf numFmtId="0" fontId="2" fillId="2" borderId="9"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4" xfId="0" applyNumberFormat="1" applyFont="1" applyFill="1" applyBorder="1"/>
    <xf numFmtId="166" fontId="3" fillId="0" borderId="10" xfId="0" applyNumberFormat="1" applyFont="1" applyBorder="1"/>
    <xf numFmtId="166" fontId="3" fillId="0" borderId="20" xfId="0" applyNumberFormat="1" applyFont="1" applyBorder="1"/>
    <xf numFmtId="9" fontId="2" fillId="2" borderId="13"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9"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2"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2" fillId="2" borderId="15" xfId="0" applyFont="1" applyFill="1" applyBorder="1" applyAlignment="1">
      <alignment horizontal="left"/>
    </xf>
    <xf numFmtId="0" fontId="2" fillId="2" borderId="14"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0" xfId="0" applyNumberFormat="1" applyFont="1" applyBorder="1"/>
    <xf numFmtId="42" fontId="3" fillId="0" borderId="29" xfId="0" applyNumberFormat="1" applyFont="1" applyBorder="1"/>
    <xf numFmtId="42" fontId="3" fillId="0" borderId="22" xfId="0" applyNumberFormat="1" applyFont="1" applyBorder="1"/>
    <xf numFmtId="0" fontId="1" fillId="0" borderId="17" xfId="0" applyFont="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4" fillId="2" borderId="16"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7" fillId="0" borderId="16"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0" fontId="4" fillId="2" borderId="12" xfId="0" applyFont="1" applyFill="1" applyBorder="1" applyAlignment="1">
      <alignment horizontal="center"/>
    </xf>
    <xf numFmtId="0" fontId="4" fillId="2" borderId="1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5" t="s">
        <v>111</v>
      </c>
      <c r="B1" s="76"/>
      <c r="C1" s="76"/>
      <c r="D1" s="76"/>
      <c r="E1" s="76"/>
      <c r="F1" s="76"/>
      <c r="G1" s="76"/>
      <c r="H1" s="76"/>
      <c r="I1" s="76"/>
      <c r="J1" s="76"/>
      <c r="K1" s="76"/>
      <c r="L1" s="77"/>
    </row>
    <row r="2" spans="1:12" ht="16.5" thickBot="1" x14ac:dyDescent="0.3">
      <c r="A2" s="78" t="s">
        <v>119</v>
      </c>
      <c r="B2" s="79"/>
      <c r="C2" s="79"/>
      <c r="D2" s="79"/>
      <c r="E2" s="79"/>
      <c r="F2" s="79"/>
      <c r="G2" s="79"/>
      <c r="H2" s="79"/>
      <c r="I2" s="79"/>
      <c r="J2" s="79"/>
      <c r="K2" s="79"/>
      <c r="L2" s="80"/>
    </row>
    <row r="3" spans="1:12" ht="15.75" x14ac:dyDescent="0.25">
      <c r="A3" s="26"/>
      <c r="B3" s="86" t="s">
        <v>97</v>
      </c>
      <c r="C3" s="87"/>
      <c r="D3" s="87"/>
      <c r="E3" s="87"/>
      <c r="F3" s="88"/>
      <c r="G3" s="72" t="s">
        <v>100</v>
      </c>
      <c r="H3" s="73"/>
      <c r="I3" s="73"/>
      <c r="J3" s="73"/>
      <c r="K3" s="73"/>
      <c r="L3" s="74"/>
    </row>
    <row r="4" spans="1:12" ht="13.5" thickBot="1" x14ac:dyDescent="0.25">
      <c r="A4" s="27"/>
      <c r="B4" s="28"/>
      <c r="C4" s="29"/>
      <c r="D4" s="29"/>
      <c r="E4" s="29"/>
      <c r="F4" s="30"/>
      <c r="G4" s="81" t="s">
        <v>106</v>
      </c>
      <c r="H4" s="82"/>
      <c r="I4" s="83"/>
      <c r="J4" s="84" t="s">
        <v>107</v>
      </c>
      <c r="K4" s="84"/>
      <c r="L4" s="85"/>
    </row>
    <row r="5" spans="1:12" x14ac:dyDescent="0.2">
      <c r="A5" s="31"/>
      <c r="B5" s="32"/>
      <c r="C5" s="33"/>
      <c r="D5" s="33" t="s">
        <v>102</v>
      </c>
      <c r="E5" s="33"/>
      <c r="F5" s="34" t="s">
        <v>75</v>
      </c>
      <c r="G5" s="32"/>
      <c r="H5" s="33" t="s">
        <v>75</v>
      </c>
      <c r="I5" s="34" t="s">
        <v>96</v>
      </c>
      <c r="J5" s="46"/>
      <c r="K5" s="33" t="s">
        <v>75</v>
      </c>
      <c r="L5" s="34" t="s">
        <v>96</v>
      </c>
    </row>
    <row r="6" spans="1:12" x14ac:dyDescent="0.2">
      <c r="A6" s="31"/>
      <c r="B6" s="32" t="s">
        <v>72</v>
      </c>
      <c r="C6" s="35" t="s">
        <v>89</v>
      </c>
      <c r="D6" s="35" t="s">
        <v>103</v>
      </c>
      <c r="E6" s="35" t="s">
        <v>0</v>
      </c>
      <c r="F6" s="34" t="s">
        <v>85</v>
      </c>
      <c r="G6" s="32" t="s">
        <v>0</v>
      </c>
      <c r="H6" s="35" t="s">
        <v>85</v>
      </c>
      <c r="I6" s="34" t="s">
        <v>95</v>
      </c>
      <c r="J6" s="46" t="s">
        <v>0</v>
      </c>
      <c r="K6" s="35" t="s">
        <v>85</v>
      </c>
      <c r="L6" s="34" t="s">
        <v>95</v>
      </c>
    </row>
    <row r="7" spans="1:12" ht="13.5" thickBot="1" x14ac:dyDescent="0.25">
      <c r="A7" s="36" t="s">
        <v>8</v>
      </c>
      <c r="B7" s="37" t="s">
        <v>73</v>
      </c>
      <c r="C7" s="38" t="s">
        <v>90</v>
      </c>
      <c r="D7" s="38" t="s">
        <v>104</v>
      </c>
      <c r="E7" s="38" t="s">
        <v>95</v>
      </c>
      <c r="F7" s="39" t="s">
        <v>0</v>
      </c>
      <c r="G7" s="37" t="s">
        <v>99</v>
      </c>
      <c r="H7" s="38" t="s">
        <v>0</v>
      </c>
      <c r="I7" s="39" t="s">
        <v>94</v>
      </c>
      <c r="J7" s="3" t="s">
        <v>99</v>
      </c>
      <c r="K7" s="38" t="s">
        <v>0</v>
      </c>
      <c r="L7" s="39" t="s">
        <v>94</v>
      </c>
    </row>
    <row r="8" spans="1:12" x14ac:dyDescent="0.2">
      <c r="A8" s="4" t="s">
        <v>1</v>
      </c>
      <c r="B8" s="15">
        <f>'Data Worksheet'!D9</f>
        <v>233478566.29823962</v>
      </c>
      <c r="C8" s="18">
        <f>'Data Worksheet'!E9</f>
        <v>9846370.4700000007</v>
      </c>
      <c r="D8" s="19">
        <f>'Data Worksheet'!F9</f>
        <v>811601.77733230428</v>
      </c>
      <c r="E8" s="18">
        <f>'Data Worksheet'!G9</f>
        <v>244136538.54557192</v>
      </c>
      <c r="F8" s="16">
        <f>'Data Worksheet'!H9</f>
        <v>1.1097579303866961E-2</v>
      </c>
      <c r="G8" s="15">
        <f>'Data Worksheet'!AC9</f>
        <v>28823273.794693999</v>
      </c>
      <c r="H8" s="43">
        <f>'Data Worksheet'!AD9</f>
        <v>1.1841652281711955E-2</v>
      </c>
      <c r="I8" s="40">
        <f>'Data Worksheet'!AE9</f>
        <v>0.12345147673159804</v>
      </c>
      <c r="J8" s="2">
        <f>'Data Worksheet'!AF9</f>
        <v>39858252.514694005</v>
      </c>
      <c r="K8" s="43">
        <f>'Data Worksheet'!AG9</f>
        <v>8.9885920006670689E-3</v>
      </c>
      <c r="L8" s="5">
        <f>'Data Worksheet'!AH9</f>
        <v>0.16326213500095904</v>
      </c>
    </row>
    <row r="9" spans="1:12" x14ac:dyDescent="0.2">
      <c r="A9" s="6" t="s">
        <v>50</v>
      </c>
      <c r="B9" s="67">
        <f>'Data Worksheet'!D10</f>
        <v>10005412.086925007</v>
      </c>
      <c r="C9" s="68">
        <f>'Data Worksheet'!E10</f>
        <v>1303920.06</v>
      </c>
      <c r="D9" s="68">
        <f>'Data Worksheet'!F10</f>
        <v>107477.55646809872</v>
      </c>
      <c r="E9" s="68">
        <f>'Data Worksheet'!G10</f>
        <v>11416809.703393107</v>
      </c>
      <c r="F9" s="17">
        <f>'Data Worksheet'!H10</f>
        <v>5.1896759016640387E-4</v>
      </c>
      <c r="G9" s="67">
        <f>'Data Worksheet'!AC10</f>
        <v>3399394.7633960005</v>
      </c>
      <c r="H9" s="44">
        <f>'Data Worksheet'!AD10</f>
        <v>1.3965953709192554E-3</v>
      </c>
      <c r="I9" s="41">
        <f>'Data Worksheet'!AE10</f>
        <v>0.33975559765682239</v>
      </c>
      <c r="J9" s="69">
        <f>'Data Worksheet'!AF10</f>
        <v>5031387.7933960008</v>
      </c>
      <c r="K9" s="44">
        <f>'Data Worksheet'!AG10</f>
        <v>1.1346481398124691E-3</v>
      </c>
      <c r="L9" s="7">
        <f>'Data Worksheet'!AH10</f>
        <v>0.44069997872528771</v>
      </c>
    </row>
    <row r="10" spans="1:12" x14ac:dyDescent="0.2">
      <c r="A10" s="6" t="s">
        <v>26</v>
      </c>
      <c r="B10" s="67">
        <f>'Data Worksheet'!D11</f>
        <v>205216073.48418623</v>
      </c>
      <c r="C10" s="68">
        <f>'Data Worksheet'!E11</f>
        <v>14908497.040000001</v>
      </c>
      <c r="D10" s="68">
        <f>'Data Worksheet'!F11</f>
        <v>1228855.1128441745</v>
      </c>
      <c r="E10" s="68">
        <f>'Data Worksheet'!G11</f>
        <v>221353425.63703039</v>
      </c>
      <c r="F10" s="17">
        <f>'Data Worksheet'!H11</f>
        <v>1.0061939969428299E-2</v>
      </c>
      <c r="G10" s="67">
        <f>'Data Worksheet'!AC11</f>
        <v>24283551.275607996</v>
      </c>
      <c r="H10" s="44">
        <f>'Data Worksheet'!AD11</f>
        <v>9.9765686722168376E-3</v>
      </c>
      <c r="I10" s="41">
        <f>'Data Worksheet'!AE11</f>
        <v>0.11833162414287819</v>
      </c>
      <c r="J10" s="69">
        <f>'Data Worksheet'!AF11</f>
        <v>40720289.525607996</v>
      </c>
      <c r="K10" s="44">
        <f>'Data Worksheet'!AG11</f>
        <v>9.1829933728226568E-3</v>
      </c>
      <c r="L10" s="7">
        <f>'Data Worksheet'!AH11</f>
        <v>0.183960512056317</v>
      </c>
    </row>
    <row r="11" spans="1:12" x14ac:dyDescent="0.2">
      <c r="A11" s="6" t="s">
        <v>47</v>
      </c>
      <c r="B11" s="67">
        <f>'Data Worksheet'!D12</f>
        <v>15780821.221861536</v>
      </c>
      <c r="C11" s="68">
        <f>'Data Worksheet'!E12</f>
        <v>2001265.42</v>
      </c>
      <c r="D11" s="68">
        <f>'Data Worksheet'!F12</f>
        <v>164957.28824488158</v>
      </c>
      <c r="E11" s="68">
        <f>'Data Worksheet'!G12</f>
        <v>17947043.930106416</v>
      </c>
      <c r="F11" s="17">
        <f>'Data Worksheet'!H12</f>
        <v>8.1580882759653829E-4</v>
      </c>
      <c r="G11" s="67">
        <f>'Data Worksheet'!AC12</f>
        <v>3986092.7596479999</v>
      </c>
      <c r="H11" s="44">
        <f>'Data Worksheet'!AD12</f>
        <v>1.6376323091754595E-3</v>
      </c>
      <c r="I11" s="41">
        <f>'Data Worksheet'!AE12</f>
        <v>0.25259095858243258</v>
      </c>
      <c r="J11" s="69">
        <f>'Data Worksheet'!AF12</f>
        <v>6333088.3296479993</v>
      </c>
      <c r="K11" s="44">
        <f>'Data Worksheet'!AG12</f>
        <v>1.4281997706348515E-3</v>
      </c>
      <c r="L11" s="7">
        <f>'Data Worksheet'!AH12</f>
        <v>0.35287640428762507</v>
      </c>
    </row>
    <row r="12" spans="1:12" x14ac:dyDescent="0.2">
      <c r="A12" s="6" t="s">
        <v>15</v>
      </c>
      <c r="B12" s="67">
        <f>'Data Worksheet'!D13</f>
        <v>478487717.88164085</v>
      </c>
      <c r="C12" s="68">
        <f>'Data Worksheet'!E13</f>
        <v>0</v>
      </c>
      <c r="D12" s="68">
        <f>'Data Worksheet'!F13</f>
        <v>0</v>
      </c>
      <c r="E12" s="68">
        <f>'Data Worksheet'!G13</f>
        <v>478487717.88164085</v>
      </c>
      <c r="F12" s="17">
        <f>'Data Worksheet'!H13</f>
        <v>2.1750350958329105E-2</v>
      </c>
      <c r="G12" s="67">
        <f>'Data Worksheet'!AC13</f>
        <v>59472934.304389998</v>
      </c>
      <c r="H12" s="44">
        <f>'Data Worksheet'!AD13</f>
        <v>2.4433650848340829E-2</v>
      </c>
      <c r="I12" s="41">
        <f>'Data Worksheet'!AE13</f>
        <v>0.12429354418476689</v>
      </c>
      <c r="J12" s="69">
        <f>'Data Worksheet'!AF13</f>
        <v>59472934.304389998</v>
      </c>
      <c r="K12" s="44">
        <f>'Data Worksheet'!AG13</f>
        <v>1.341197638676112E-2</v>
      </c>
      <c r="L12" s="7">
        <f>'Data Worksheet'!AH13</f>
        <v>0.12429354418476689</v>
      </c>
    </row>
    <row r="13" spans="1:12" x14ac:dyDescent="0.2">
      <c r="A13" s="6" t="s">
        <v>9</v>
      </c>
      <c r="B13" s="67">
        <f>'Data Worksheet'!D14</f>
        <v>2089157843.8539307</v>
      </c>
      <c r="C13" s="68">
        <f>'Data Worksheet'!E14</f>
        <v>0</v>
      </c>
      <c r="D13" s="68">
        <f>'Data Worksheet'!F14</f>
        <v>0</v>
      </c>
      <c r="E13" s="68">
        <f>'Data Worksheet'!G14</f>
        <v>2089157843.8539307</v>
      </c>
      <c r="F13" s="17">
        <f>'Data Worksheet'!H14</f>
        <v>9.4965690054366586E-2</v>
      </c>
      <c r="G13" s="67">
        <f>'Data Worksheet'!AC14</f>
        <v>243089626.77188</v>
      </c>
      <c r="H13" s="44">
        <f>'Data Worksheet'!AD14</f>
        <v>9.9870086029354904E-2</v>
      </c>
      <c r="I13" s="41">
        <f>'Data Worksheet'!AE14</f>
        <v>0.11635771202593551</v>
      </c>
      <c r="J13" s="69">
        <f>'Data Worksheet'!AF14</f>
        <v>243089626.77188</v>
      </c>
      <c r="K13" s="44">
        <f>'Data Worksheet'!AG14</f>
        <v>5.4820102156795184E-2</v>
      </c>
      <c r="L13" s="7">
        <f>'Data Worksheet'!AH14</f>
        <v>0.11635771202593551</v>
      </c>
    </row>
    <row r="14" spans="1:12" x14ac:dyDescent="0.2">
      <c r="A14" s="6" t="s">
        <v>57</v>
      </c>
      <c r="B14" s="67">
        <f>'Data Worksheet'!D15</f>
        <v>4352211.5653325049</v>
      </c>
      <c r="C14" s="68">
        <f>'Data Worksheet'!E15</f>
        <v>621997.28</v>
      </c>
      <c r="D14" s="68">
        <f>'Data Worksheet'!F15</f>
        <v>51269.053859178923</v>
      </c>
      <c r="E14" s="68">
        <f>'Data Worksheet'!G15</f>
        <v>5025477.8991916841</v>
      </c>
      <c r="F14" s="17">
        <f>'Data Worksheet'!H15</f>
        <v>2.2844036316055155E-4</v>
      </c>
      <c r="G14" s="67">
        <f>'Data Worksheet'!AC15</f>
        <v>2530850.0260600001</v>
      </c>
      <c r="H14" s="44">
        <f>'Data Worksheet'!AD15</f>
        <v>1.0397655103037309E-3</v>
      </c>
      <c r="I14" s="41">
        <f>'Data Worksheet'!AE15</f>
        <v>0.58150896114965067</v>
      </c>
      <c r="J14" s="69">
        <f>'Data Worksheet'!AF15</f>
        <v>3341577.42606</v>
      </c>
      <c r="K14" s="44">
        <f>'Data Worksheet'!AG15</f>
        <v>7.5357232759814478E-4</v>
      </c>
      <c r="L14" s="7">
        <f>'Data Worksheet'!AH15</f>
        <v>0.6649272950931634</v>
      </c>
    </row>
    <row r="15" spans="1:12" x14ac:dyDescent="0.2">
      <c r="A15" s="6" t="s">
        <v>28</v>
      </c>
      <c r="B15" s="67">
        <f>'Data Worksheet'!D16</f>
        <v>162894142.60744488</v>
      </c>
      <c r="C15" s="68">
        <f>'Data Worksheet'!E16</f>
        <v>21684446.77</v>
      </c>
      <c r="D15" s="68">
        <f>'Data Worksheet'!F16</f>
        <v>1787372.8794402902</v>
      </c>
      <c r="E15" s="68">
        <f>'Data Worksheet'!G16</f>
        <v>186365962.25688517</v>
      </c>
      <c r="F15" s="17">
        <f>'Data Worksheet'!H16</f>
        <v>8.4715342406691645E-3</v>
      </c>
      <c r="G15" s="67">
        <f>'Data Worksheet'!AC16</f>
        <v>18897049.708184</v>
      </c>
      <c r="H15" s="44">
        <f>'Data Worksheet'!AD16</f>
        <v>7.7635973411089394E-3</v>
      </c>
      <c r="I15" s="41">
        <f>'Data Worksheet'!AE16</f>
        <v>0.11600815969008534</v>
      </c>
      <c r="J15" s="69">
        <f>'Data Worksheet'!AF16</f>
        <v>43622663.288184002</v>
      </c>
      <c r="K15" s="44">
        <f>'Data Worksheet'!AG16</f>
        <v>9.8375191470175764E-3</v>
      </c>
      <c r="L15" s="7">
        <f>'Data Worksheet'!AH16</f>
        <v>0.23406990611330042</v>
      </c>
    </row>
    <row r="16" spans="1:12" x14ac:dyDescent="0.2">
      <c r="A16" s="6" t="s">
        <v>31</v>
      </c>
      <c r="B16" s="67">
        <f>'Data Worksheet'!D17</f>
        <v>92537999.973039389</v>
      </c>
      <c r="C16" s="68">
        <f>'Data Worksheet'!E17</f>
        <v>0</v>
      </c>
      <c r="D16" s="68">
        <f>'Data Worksheet'!F17</f>
        <v>0</v>
      </c>
      <c r="E16" s="68">
        <f>'Data Worksheet'!G17</f>
        <v>92537999.973039389</v>
      </c>
      <c r="F16" s="17">
        <f>'Data Worksheet'!H17</f>
        <v>4.2064485694768188E-3</v>
      </c>
      <c r="G16" s="67">
        <f>'Data Worksheet'!AC17</f>
        <v>11985559.022645999</v>
      </c>
      <c r="H16" s="44">
        <f>'Data Worksheet'!AD17</f>
        <v>4.924104852178055E-3</v>
      </c>
      <c r="I16" s="41">
        <f>'Data Worksheet'!AE17</f>
        <v>0.12952040271172868</v>
      </c>
      <c r="J16" s="69">
        <f>'Data Worksheet'!AF17</f>
        <v>11985559.022645999</v>
      </c>
      <c r="K16" s="44">
        <f>'Data Worksheet'!AG17</f>
        <v>2.7029107689746871E-3</v>
      </c>
      <c r="L16" s="7">
        <f>'Data Worksheet'!AH17</f>
        <v>0.12952040271172868</v>
      </c>
    </row>
    <row r="17" spans="1:12" x14ac:dyDescent="0.2">
      <c r="A17" s="6" t="s">
        <v>27</v>
      </c>
      <c r="B17" s="67">
        <f>'Data Worksheet'!D18</f>
        <v>126533262.68005913</v>
      </c>
      <c r="C17" s="68">
        <f>'Data Worksheet'!E18</f>
        <v>17011523.52</v>
      </c>
      <c r="D17" s="68">
        <f>'Data Worksheet'!F18</f>
        <v>1402200.2082928224</v>
      </c>
      <c r="E17" s="68">
        <f>'Data Worksheet'!G18</f>
        <v>144946986.40835196</v>
      </c>
      <c r="F17" s="17">
        <f>'Data Worksheet'!H18</f>
        <v>6.5887748147250361E-3</v>
      </c>
      <c r="G17" s="67">
        <f>'Data Worksheet'!AC18</f>
        <v>15958704.997370003</v>
      </c>
      <c r="H17" s="44">
        <f>'Data Worksheet'!AD18</f>
        <v>6.5564181498377477E-3</v>
      </c>
      <c r="I17" s="41">
        <f>'Data Worksheet'!AE18</f>
        <v>0.12612260728407659</v>
      </c>
      <c r="J17" s="69">
        <f>'Data Worksheet'!AF18</f>
        <v>35977291.497370005</v>
      </c>
      <c r="K17" s="44">
        <f>'Data Worksheet'!AG18</f>
        <v>8.1133811483508796E-3</v>
      </c>
      <c r="L17" s="7">
        <f>'Data Worksheet'!AH18</f>
        <v>0.24821000000657459</v>
      </c>
    </row>
    <row r="18" spans="1:12" x14ac:dyDescent="0.2">
      <c r="A18" s="6" t="s">
        <v>22</v>
      </c>
      <c r="B18" s="67">
        <f>'Data Worksheet'!D19</f>
        <v>442268502.44259274</v>
      </c>
      <c r="C18" s="68">
        <f>'Data Worksheet'!E19</f>
        <v>0</v>
      </c>
      <c r="D18" s="68">
        <f>'Data Worksheet'!F19</f>
        <v>0</v>
      </c>
      <c r="E18" s="68">
        <f>'Data Worksheet'!G19</f>
        <v>442268502.44259274</v>
      </c>
      <c r="F18" s="17">
        <f>'Data Worksheet'!H19</f>
        <v>2.0103954159008345E-2</v>
      </c>
      <c r="G18" s="67">
        <f>'Data Worksheet'!AC19</f>
        <v>48686414.819984004</v>
      </c>
      <c r="H18" s="44">
        <f>'Data Worksheet'!AD19</f>
        <v>2.0002155176681205E-2</v>
      </c>
      <c r="I18" s="41">
        <f>'Data Worksheet'!AE19</f>
        <v>0.11008338724348472</v>
      </c>
      <c r="J18" s="69">
        <f>'Data Worksheet'!AF19</f>
        <v>48686414.819984004</v>
      </c>
      <c r="K18" s="44">
        <f>'Data Worksheet'!AG19</f>
        <v>1.0979465761343513E-2</v>
      </c>
      <c r="L18" s="7">
        <f>'Data Worksheet'!AH19</f>
        <v>0.11008338724348472</v>
      </c>
    </row>
    <row r="19" spans="1:12" x14ac:dyDescent="0.2">
      <c r="A19" s="6" t="s">
        <v>37</v>
      </c>
      <c r="B19" s="67">
        <f>'Data Worksheet'!D20</f>
        <v>58676686.895885468</v>
      </c>
      <c r="C19" s="68">
        <f>'Data Worksheet'!E20</f>
        <v>7242835.0999999996</v>
      </c>
      <c r="D19" s="68">
        <f>'Data Worksheet'!F20</f>
        <v>597001.48983778758</v>
      </c>
      <c r="E19" s="68">
        <f>'Data Worksheet'!G20</f>
        <v>66516523.485723257</v>
      </c>
      <c r="F19" s="17">
        <f>'Data Worksheet'!H20</f>
        <v>3.0236047369146734E-3</v>
      </c>
      <c r="G19" s="67">
        <f>'Data Worksheet'!AC20</f>
        <v>7766727.8492179997</v>
      </c>
      <c r="H19" s="44">
        <f>'Data Worksheet'!AD20</f>
        <v>3.1908551128587894E-3</v>
      </c>
      <c r="I19" s="41">
        <f>'Data Worksheet'!AE20</f>
        <v>0.13236479869763434</v>
      </c>
      <c r="J19" s="69">
        <f>'Data Worksheet'!AF20</f>
        <v>15919323.429217998</v>
      </c>
      <c r="K19" s="44">
        <f>'Data Worksheet'!AG20</f>
        <v>3.5900295222212474E-3</v>
      </c>
      <c r="L19" s="7">
        <f>'Data Worksheet'!AH20</f>
        <v>0.2393288553728283</v>
      </c>
    </row>
    <row r="20" spans="1:12" x14ac:dyDescent="0.2">
      <c r="A20" s="6" t="s">
        <v>93</v>
      </c>
      <c r="B20" s="67">
        <f>'Data Worksheet'!D21</f>
        <v>17482284.586636029</v>
      </c>
      <c r="C20" s="68">
        <f>'Data Worksheet'!E21</f>
        <v>2074140.39</v>
      </c>
      <c r="D20" s="68">
        <f>'Data Worksheet'!F21</f>
        <v>170964.11638071531</v>
      </c>
      <c r="E20" s="68">
        <f>'Data Worksheet'!G21</f>
        <v>19727389.093016744</v>
      </c>
      <c r="F20" s="17">
        <f>'Data Worksheet'!H21</f>
        <v>8.9673699079307375E-4</v>
      </c>
      <c r="G20" s="67">
        <f>'Data Worksheet'!AC21</f>
        <v>4122392.3393099997</v>
      </c>
      <c r="H20" s="44">
        <f>'Data Worksheet'!AD21</f>
        <v>1.69362914839634E-3</v>
      </c>
      <c r="I20" s="41">
        <f>'Data Worksheet'!AE21</f>
        <v>0.23580398310534753</v>
      </c>
      <c r="J20" s="69">
        <f>'Data Worksheet'!AF21</f>
        <v>6670421.0793099999</v>
      </c>
      <c r="K20" s="44">
        <f>'Data Worksheet'!AG21</f>
        <v>1.5042730117800088E-3</v>
      </c>
      <c r="L20" s="7">
        <f>'Data Worksheet'!AH21</f>
        <v>0.33812994957712106</v>
      </c>
    </row>
    <row r="21" spans="1:12" x14ac:dyDescent="0.2">
      <c r="A21" s="6" t="s">
        <v>59</v>
      </c>
      <c r="B21" s="67">
        <f>'Data Worksheet'!D22</f>
        <v>5119586.3111926876</v>
      </c>
      <c r="C21" s="68">
        <f>'Data Worksheet'!E22</f>
        <v>697028.26</v>
      </c>
      <c r="D21" s="68">
        <f>'Data Worksheet'!F22</f>
        <v>57453.594336151713</v>
      </c>
      <c r="E21" s="68">
        <f>'Data Worksheet'!G22</f>
        <v>5874068.1655288395</v>
      </c>
      <c r="F21" s="17">
        <f>'Data Worksheet'!H22</f>
        <v>2.6701426051024417E-4</v>
      </c>
      <c r="G21" s="67">
        <f>'Data Worksheet'!AC22</f>
        <v>2440594.5220880001</v>
      </c>
      <c r="H21" s="44">
        <f>'Data Worksheet'!AD22</f>
        <v>1.0026852569584692E-3</v>
      </c>
      <c r="I21" s="41">
        <f>'Data Worksheet'!AE22</f>
        <v>0.47671713567017204</v>
      </c>
      <c r="J21" s="69">
        <f>'Data Worksheet'!AF22</f>
        <v>3358378.8620879999</v>
      </c>
      <c r="K21" s="44">
        <f>'Data Worksheet'!AG22</f>
        <v>7.573612858176584E-4</v>
      </c>
      <c r="L21" s="7">
        <f>'Data Worksheet'!AH22</f>
        <v>0.57172963735698268</v>
      </c>
    </row>
    <row r="22" spans="1:12" x14ac:dyDescent="0.2">
      <c r="A22" s="6" t="s">
        <v>13</v>
      </c>
      <c r="B22" s="67">
        <f>'Data Worksheet'!D23</f>
        <v>1047604468.9570127</v>
      </c>
      <c r="C22" s="68">
        <f>'Data Worksheet'!E23</f>
        <v>135032144.44999999</v>
      </c>
      <c r="D22" s="68">
        <f>'Data Worksheet'!F23</f>
        <v>11130225.981900562</v>
      </c>
      <c r="E22" s="68">
        <f>'Data Worksheet'!G23</f>
        <v>1193766839.3889132</v>
      </c>
      <c r="F22" s="17">
        <f>'Data Worksheet'!H23</f>
        <v>5.4264397493995531E-2</v>
      </c>
      <c r="G22" s="67">
        <f>'Data Worksheet'!AC23</f>
        <v>130896699.90391199</v>
      </c>
      <c r="H22" s="44">
        <f>'Data Worksheet'!AD23</f>
        <v>5.3777139131609197E-2</v>
      </c>
      <c r="I22" s="41">
        <f>'Data Worksheet'!AE23</f>
        <v>0.12494858869228745</v>
      </c>
      <c r="J22" s="69">
        <f>'Data Worksheet'!AF23</f>
        <v>283026364.57391202</v>
      </c>
      <c r="K22" s="44">
        <f>'Data Worksheet'!AG23</f>
        <v>6.3826393684697585E-2</v>
      </c>
      <c r="L22" s="7">
        <f>'Data Worksheet'!AH23</f>
        <v>0.23708680391791806</v>
      </c>
    </row>
    <row r="23" spans="1:12" x14ac:dyDescent="0.2">
      <c r="A23" s="6" t="s">
        <v>18</v>
      </c>
      <c r="B23" s="67">
        <f>'Data Worksheet'!D24</f>
        <v>300273074.22122687</v>
      </c>
      <c r="C23" s="68">
        <f>'Data Worksheet'!E24</f>
        <v>57721434.890000008</v>
      </c>
      <c r="D23" s="68">
        <f>'Data Worksheet'!F24</f>
        <v>4757775.39445912</v>
      </c>
      <c r="E23" s="68">
        <f>'Data Worksheet'!G24</f>
        <v>362752284.50568599</v>
      </c>
      <c r="F23" s="17">
        <f>'Data Worksheet'!H24</f>
        <v>1.6489429517365362E-2</v>
      </c>
      <c r="G23" s="67">
        <f>'Data Worksheet'!AC24</f>
        <v>35778980.502173997</v>
      </c>
      <c r="H23" s="44">
        <f>'Data Worksheet'!AD24</f>
        <v>1.4699310325355574E-2</v>
      </c>
      <c r="I23" s="41">
        <f>'Data Worksheet'!AE24</f>
        <v>0.11915480798592601</v>
      </c>
      <c r="J23" s="69">
        <f>'Data Worksheet'!AF24</f>
        <v>101686862.19217399</v>
      </c>
      <c r="K23" s="44">
        <f>'Data Worksheet'!AG24</f>
        <v>2.293180604785796E-2</v>
      </c>
      <c r="L23" s="7">
        <f>'Data Worksheet'!AH24</f>
        <v>0.28032039089909599</v>
      </c>
    </row>
    <row r="24" spans="1:12" x14ac:dyDescent="0.2">
      <c r="A24" s="6" t="s">
        <v>42</v>
      </c>
      <c r="B24" s="67">
        <f>'Data Worksheet'!D25</f>
        <v>49911062.040384524</v>
      </c>
      <c r="C24" s="68">
        <f>'Data Worksheet'!E25</f>
        <v>6692674.6699999999</v>
      </c>
      <c r="D24" s="68">
        <f>'Data Worksheet'!F25</f>
        <v>551653.6955245086</v>
      </c>
      <c r="E24" s="68">
        <f>'Data Worksheet'!G25</f>
        <v>57155390.405909032</v>
      </c>
      <c r="F24" s="17">
        <f>'Data Worksheet'!H25</f>
        <v>2.5980808995317707E-3</v>
      </c>
      <c r="G24" s="67">
        <f>'Data Worksheet'!AC25</f>
        <v>6886532.8570840005</v>
      </c>
      <c r="H24" s="44">
        <f>'Data Worksheet'!AD25</f>
        <v>2.8292389025977001E-3</v>
      </c>
      <c r="I24" s="41">
        <f>'Data Worksheet'!AE25</f>
        <v>0.13797608336829023</v>
      </c>
      <c r="J24" s="69">
        <f>'Data Worksheet'!AF25</f>
        <v>15145094.297084</v>
      </c>
      <c r="K24" s="44">
        <f>'Data Worksheet'!AG25</f>
        <v>3.4154300517297222E-3</v>
      </c>
      <c r="L24" s="7">
        <f>'Data Worksheet'!AH25</f>
        <v>0.26498103135200035</v>
      </c>
    </row>
    <row r="25" spans="1:12" x14ac:dyDescent="0.2">
      <c r="A25" s="6" t="s">
        <v>61</v>
      </c>
      <c r="B25" s="67">
        <f>'Data Worksheet'!D26</f>
        <v>9244951.0086989757</v>
      </c>
      <c r="C25" s="68">
        <f>'Data Worksheet'!E26</f>
        <v>0</v>
      </c>
      <c r="D25" s="68">
        <f>'Data Worksheet'!F26</f>
        <v>0</v>
      </c>
      <c r="E25" s="68">
        <f>'Data Worksheet'!G26</f>
        <v>9244951.0086989757</v>
      </c>
      <c r="F25" s="17">
        <f>'Data Worksheet'!H26</f>
        <v>4.2024261337780236E-4</v>
      </c>
      <c r="G25" s="67">
        <f>'Data Worksheet'!AC26</f>
        <v>1745990.631572</v>
      </c>
      <c r="H25" s="44">
        <f>'Data Worksheet'!AD26</f>
        <v>7.1731664117933593E-4</v>
      </c>
      <c r="I25" s="41">
        <f>'Data Worksheet'!AE26</f>
        <v>0.18885883007158411</v>
      </c>
      <c r="J25" s="69">
        <f>'Data Worksheet'!AF26</f>
        <v>1745990.631572</v>
      </c>
      <c r="K25" s="44">
        <f>'Data Worksheet'!AG26</f>
        <v>3.9374524556494363E-4</v>
      </c>
      <c r="L25" s="7">
        <f>'Data Worksheet'!AH26</f>
        <v>0.18885883007158411</v>
      </c>
    </row>
    <row r="26" spans="1:12" x14ac:dyDescent="0.2">
      <c r="A26" s="6" t="s">
        <v>39</v>
      </c>
      <c r="B26" s="67">
        <f>'Data Worksheet'!D27</f>
        <v>21093689.477500603</v>
      </c>
      <c r="C26" s="68">
        <f>'Data Worksheet'!E27</f>
        <v>2644292.73</v>
      </c>
      <c r="D26" s="68">
        <f>'Data Worksheet'!F27</f>
        <v>217959.77370480663</v>
      </c>
      <c r="E26" s="68">
        <f>'Data Worksheet'!G27</f>
        <v>23955941.981205411</v>
      </c>
      <c r="F26" s="17">
        <f>'Data Worksheet'!H27</f>
        <v>1.0889519754767769E-3</v>
      </c>
      <c r="G26" s="67">
        <f>'Data Worksheet'!AC27</f>
        <v>6194795.3321500001</v>
      </c>
      <c r="H26" s="44">
        <f>'Data Worksheet'!AD27</f>
        <v>2.545047894358088E-3</v>
      </c>
      <c r="I26" s="41">
        <f>'Data Worksheet'!AE27</f>
        <v>0.29368002874782168</v>
      </c>
      <c r="J26" s="69">
        <f>'Data Worksheet'!AF27</f>
        <v>9436531.63215</v>
      </c>
      <c r="K26" s="44">
        <f>'Data Worksheet'!AG27</f>
        <v>2.1280695311846746E-3</v>
      </c>
      <c r="L26" s="7">
        <f>'Data Worksheet'!AH27</f>
        <v>0.39391194216255043</v>
      </c>
    </row>
    <row r="27" spans="1:12" x14ac:dyDescent="0.2">
      <c r="A27" s="6" t="s">
        <v>60</v>
      </c>
      <c r="B27" s="67">
        <f>'Data Worksheet'!D28</f>
        <v>4363685.5065001147</v>
      </c>
      <c r="C27" s="68">
        <f>'Data Worksheet'!E28</f>
        <v>544865.53</v>
      </c>
      <c r="D27" s="68">
        <f>'Data Worksheet'!F28</f>
        <v>44911.354280488282</v>
      </c>
      <c r="E27" s="68">
        <f>'Data Worksheet'!G28</f>
        <v>4953462.3907806035</v>
      </c>
      <c r="F27" s="17">
        <f>'Data Worksheet'!H28</f>
        <v>2.2516679411406046E-4</v>
      </c>
      <c r="G27" s="67">
        <f>'Data Worksheet'!AC28</f>
        <v>2499464.7711140001</v>
      </c>
      <c r="H27" s="44">
        <f>'Data Worksheet'!AD28</f>
        <v>1.0268713027098723E-3</v>
      </c>
      <c r="I27" s="41">
        <f>'Data Worksheet'!AE28</f>
        <v>0.57278755936714854</v>
      </c>
      <c r="J27" s="69">
        <f>'Data Worksheet'!AF28</f>
        <v>3280373.8111140002</v>
      </c>
      <c r="K27" s="44">
        <f>'Data Worksheet'!AG28</f>
        <v>7.3977005858214342E-4</v>
      </c>
      <c r="L27" s="7">
        <f>'Data Worksheet'!AH28</f>
        <v>0.66223856210545573</v>
      </c>
    </row>
    <row r="28" spans="1:12" x14ac:dyDescent="0.2">
      <c r="A28" s="6" t="s">
        <v>62</v>
      </c>
      <c r="B28" s="67">
        <f>'Data Worksheet'!D29</f>
        <v>2393607.6460696706</v>
      </c>
      <c r="C28" s="68">
        <f>'Data Worksheet'!E29</f>
        <v>282961.46000000002</v>
      </c>
      <c r="D28" s="68">
        <f>'Data Worksheet'!F29</f>
        <v>23323.520535028551</v>
      </c>
      <c r="E28" s="68">
        <f>'Data Worksheet'!G29</f>
        <v>2699892.6266046991</v>
      </c>
      <c r="F28" s="17">
        <f>'Data Worksheet'!H29</f>
        <v>1.227275225337824E-4</v>
      </c>
      <c r="G28" s="67">
        <f>'Data Worksheet'!AC29</f>
        <v>1790864.3933939999</v>
      </c>
      <c r="H28" s="44">
        <f>'Data Worksheet'!AD29</f>
        <v>7.3575241942761753E-4</v>
      </c>
      <c r="I28" s="41">
        <f>'Data Worksheet'!AE29</f>
        <v>0.74818627703442475</v>
      </c>
      <c r="J28" s="69">
        <f>'Data Worksheet'!AF29</f>
        <v>2237652.4633939997</v>
      </c>
      <c r="K28" s="44">
        <f>'Data Worksheet'!AG29</f>
        <v>5.0462184776719327E-4</v>
      </c>
      <c r="L28" s="7">
        <f>'Data Worksheet'!AH29</f>
        <v>0.82879313100980678</v>
      </c>
    </row>
    <row r="29" spans="1:12" x14ac:dyDescent="0.2">
      <c r="A29" s="6" t="s">
        <v>54</v>
      </c>
      <c r="B29" s="67">
        <f>'Data Worksheet'!D30</f>
        <v>6860559.0118388459</v>
      </c>
      <c r="C29" s="68">
        <f>'Data Worksheet'!E30</f>
        <v>901404.77</v>
      </c>
      <c r="D29" s="68">
        <f>'Data Worksheet'!F30</f>
        <v>74299.6331142329</v>
      </c>
      <c r="E29" s="68">
        <f>'Data Worksheet'!G30</f>
        <v>7836263.4149530781</v>
      </c>
      <c r="F29" s="17">
        <f>'Data Worksheet'!H30</f>
        <v>3.5620868228702273E-4</v>
      </c>
      <c r="G29" s="67">
        <f>'Data Worksheet'!AC30</f>
        <v>2119241.826744</v>
      </c>
      <c r="H29" s="44">
        <f>'Data Worksheet'!AD30</f>
        <v>8.7066184750263286E-4</v>
      </c>
      <c r="I29" s="41">
        <f>'Data Worksheet'!AE30</f>
        <v>0.30890220798144208</v>
      </c>
      <c r="J29" s="69">
        <f>'Data Worksheet'!AF30</f>
        <v>3223508.2067439999</v>
      </c>
      <c r="K29" s="44">
        <f>'Data Worksheet'!AG30</f>
        <v>7.2694607147019339E-4</v>
      </c>
      <c r="L29" s="7">
        <f>'Data Worksheet'!AH30</f>
        <v>0.41135781635325508</v>
      </c>
    </row>
    <row r="30" spans="1:12" x14ac:dyDescent="0.2">
      <c r="A30" s="6" t="s">
        <v>56</v>
      </c>
      <c r="B30" s="67">
        <f>'Data Worksheet'!D31</f>
        <v>5266992.5408987738</v>
      </c>
      <c r="C30" s="68">
        <f>'Data Worksheet'!E31</f>
        <v>520168.4</v>
      </c>
      <c r="D30" s="68">
        <f>'Data Worksheet'!F31</f>
        <v>42875.656490721187</v>
      </c>
      <c r="E30" s="68">
        <f>'Data Worksheet'!G31</f>
        <v>5830036.597389495</v>
      </c>
      <c r="F30" s="17">
        <f>'Data Worksheet'!H31</f>
        <v>2.6501274192473846E-4</v>
      </c>
      <c r="G30" s="67">
        <f>'Data Worksheet'!AC31</f>
        <v>2356588.0883319997</v>
      </c>
      <c r="H30" s="44">
        <f>'Data Worksheet'!AD31</f>
        <v>9.6817234960967422E-4</v>
      </c>
      <c r="I30" s="41">
        <f>'Data Worksheet'!AE31</f>
        <v>0.44742575009036661</v>
      </c>
      <c r="J30" s="69">
        <f>'Data Worksheet'!AF31</f>
        <v>3061933.5283319997</v>
      </c>
      <c r="K30" s="44">
        <f>'Data Worksheet'!AG31</f>
        <v>6.9050872737566626E-4</v>
      </c>
      <c r="L30" s="7">
        <f>'Data Worksheet'!AH31</f>
        <v>0.52519970967301233</v>
      </c>
    </row>
    <row r="31" spans="1:12" x14ac:dyDescent="0.2">
      <c r="A31" s="6" t="s">
        <v>48</v>
      </c>
      <c r="B31" s="67">
        <f>'Data Worksheet'!D32</f>
        <v>11475919.35136921</v>
      </c>
      <c r="C31" s="68">
        <f>'Data Worksheet'!E32</f>
        <v>1492979.34</v>
      </c>
      <c r="D31" s="68">
        <f>'Data Worksheet'!F32</f>
        <v>123061.04970925501</v>
      </c>
      <c r="E31" s="68">
        <f>'Data Worksheet'!G32</f>
        <v>13091959.741078464</v>
      </c>
      <c r="F31" s="17">
        <f>'Data Worksheet'!H32</f>
        <v>5.95113956866933E-4</v>
      </c>
      <c r="G31" s="67">
        <f>'Data Worksheet'!AC32</f>
        <v>3523251.4912740001</v>
      </c>
      <c r="H31" s="44">
        <f>'Data Worksheet'!AD32</f>
        <v>1.4474802327406036E-3</v>
      </c>
      <c r="I31" s="41">
        <f>'Data Worksheet'!AE32</f>
        <v>0.30701256983420988</v>
      </c>
      <c r="J31" s="69">
        <f>'Data Worksheet'!AF32</f>
        <v>5388733.1812740006</v>
      </c>
      <c r="K31" s="44">
        <f>'Data Worksheet'!AG32</f>
        <v>1.2152345100697032E-3</v>
      </c>
      <c r="L31" s="7">
        <f>'Data Worksheet'!AH32</f>
        <v>0.41160630553772981</v>
      </c>
    </row>
    <row r="32" spans="1:12" x14ac:dyDescent="0.2">
      <c r="A32" s="6" t="s">
        <v>46</v>
      </c>
      <c r="B32" s="67">
        <f>'Data Worksheet'!D33</f>
        <v>25432971.236541867</v>
      </c>
      <c r="C32" s="68">
        <f>'Data Worksheet'!E33</f>
        <v>2853542.89</v>
      </c>
      <c r="D32" s="68">
        <f>'Data Worksheet'!F33</f>
        <v>235207.53035589977</v>
      </c>
      <c r="E32" s="68">
        <f>'Data Worksheet'!G33</f>
        <v>28521721.656897768</v>
      </c>
      <c r="F32" s="17">
        <f>'Data Worksheet'!H33</f>
        <v>1.2964960913098181E-3</v>
      </c>
      <c r="G32" s="67">
        <f>'Data Worksheet'!AC33</f>
        <v>5082142.9545560004</v>
      </c>
      <c r="H32" s="44">
        <f>'Data Worksheet'!AD33</f>
        <v>2.0879297106383161E-3</v>
      </c>
      <c r="I32" s="41">
        <f>'Data Worksheet'!AE33</f>
        <v>0.19982497944455749</v>
      </c>
      <c r="J32" s="69">
        <f>'Data Worksheet'!AF33</f>
        <v>8681902.4145560004</v>
      </c>
      <c r="K32" s="44">
        <f>'Data Worksheet'!AG33</f>
        <v>1.9578901148584204E-3</v>
      </c>
      <c r="L32" s="7">
        <f>'Data Worksheet'!AH33</f>
        <v>0.3043961552880643</v>
      </c>
    </row>
    <row r="33" spans="1:12" x14ac:dyDescent="0.2">
      <c r="A33" s="6" t="s">
        <v>29</v>
      </c>
      <c r="B33" s="67">
        <f>'Data Worksheet'!D34</f>
        <v>102017531.81454088</v>
      </c>
      <c r="C33" s="68">
        <f>'Data Worksheet'!E34</f>
        <v>7225692.6900000004</v>
      </c>
      <c r="D33" s="68">
        <f>'Data Worksheet'!F34</f>
        <v>595588.5011160908</v>
      </c>
      <c r="E33" s="68">
        <f>'Data Worksheet'!G34</f>
        <v>109838813.00565697</v>
      </c>
      <c r="F33" s="17">
        <f>'Data Worksheet'!H34</f>
        <v>4.9928820373823591E-3</v>
      </c>
      <c r="G33" s="67">
        <f>'Data Worksheet'!AC34</f>
        <v>13246072.068131998</v>
      </c>
      <c r="H33" s="44">
        <f>'Data Worksheet'!AD34</f>
        <v>5.4419695918855463E-3</v>
      </c>
      <c r="I33" s="41">
        <f>'Data Worksheet'!AE34</f>
        <v>0.12984113448472975</v>
      </c>
      <c r="J33" s="69">
        <f>'Data Worksheet'!AF34</f>
        <v>21801335.738132</v>
      </c>
      <c r="K33" s="44">
        <f>'Data Worksheet'!AG34</f>
        <v>4.9165053572628962E-3</v>
      </c>
      <c r="L33" s="7">
        <f>'Data Worksheet'!AH34</f>
        <v>0.19848480825270004</v>
      </c>
    </row>
    <row r="34" spans="1:12" x14ac:dyDescent="0.2">
      <c r="A34" s="6" t="s">
        <v>35</v>
      </c>
      <c r="B34" s="67">
        <f>'Data Worksheet'!D35</f>
        <v>72709134.907990053</v>
      </c>
      <c r="C34" s="68">
        <f>'Data Worksheet'!E35</f>
        <v>9869493.9499999993</v>
      </c>
      <c r="D34" s="68">
        <f>'Data Worksheet'!F35</f>
        <v>813507.7646728463</v>
      </c>
      <c r="E34" s="68">
        <f>'Data Worksheet'!G35</f>
        <v>83392136.622662902</v>
      </c>
      <c r="F34" s="17">
        <f>'Data Worksheet'!H35</f>
        <v>3.7907101288575033E-3</v>
      </c>
      <c r="G34" s="67">
        <f>'Data Worksheet'!AC35</f>
        <v>10020865.178546</v>
      </c>
      <c r="H34" s="44">
        <f>'Data Worksheet'!AD35</f>
        <v>4.1169369535011529E-3</v>
      </c>
      <c r="I34" s="41">
        <f>'Data Worksheet'!AE35</f>
        <v>0.137821268142262</v>
      </c>
      <c r="J34" s="69">
        <f>'Data Worksheet'!AF35</f>
        <v>21509413.038546003</v>
      </c>
      <c r="K34" s="44">
        <f>'Data Worksheet'!AG35</f>
        <v>4.8506727159210693E-3</v>
      </c>
      <c r="L34" s="7">
        <f>'Data Worksheet'!AH35</f>
        <v>0.25793095020304996</v>
      </c>
    </row>
    <row r="35" spans="1:12" x14ac:dyDescent="0.2">
      <c r="A35" s="6" t="s">
        <v>10</v>
      </c>
      <c r="B35" s="67">
        <f>'Data Worksheet'!D36</f>
        <v>1489352416.6687288</v>
      </c>
      <c r="C35" s="68">
        <f>'Data Worksheet'!E36</f>
        <v>191530257.76999998</v>
      </c>
      <c r="D35" s="68">
        <f>'Data Worksheet'!F36</f>
        <v>15787167.270687344</v>
      </c>
      <c r="E35" s="68">
        <f>'Data Worksheet'!G36</f>
        <v>1696669841.7094162</v>
      </c>
      <c r="F35" s="17">
        <f>'Data Worksheet'!H36</f>
        <v>7.7124580503278223E-2</v>
      </c>
      <c r="G35" s="67">
        <f>'Data Worksheet'!AC36</f>
        <v>168430393.24022603</v>
      </c>
      <c r="H35" s="44">
        <f>'Data Worksheet'!AD36</f>
        <v>6.9197349497124985E-2</v>
      </c>
      <c r="I35" s="41">
        <f>'Data Worksheet'!AE36</f>
        <v>0.11308968337860453</v>
      </c>
      <c r="J35" s="69">
        <f>'Data Worksheet'!AF36</f>
        <v>383544462.83022606</v>
      </c>
      <c r="K35" s="44">
        <f>'Data Worksheet'!AG36</f>
        <v>8.6494627159707155E-2</v>
      </c>
      <c r="L35" s="7">
        <f>'Data Worksheet'!AH36</f>
        <v>0.22605721714473348</v>
      </c>
    </row>
    <row r="36" spans="1:12" x14ac:dyDescent="0.2">
      <c r="A36" s="6" t="s">
        <v>53</v>
      </c>
      <c r="B36" s="67">
        <f>'Data Worksheet'!D37</f>
        <v>6109502.0379306749</v>
      </c>
      <c r="C36" s="68">
        <f>'Data Worksheet'!E37</f>
        <v>768735.51</v>
      </c>
      <c r="D36" s="68">
        <f>'Data Worksheet'!F37</f>
        <v>63364.171408681046</v>
      </c>
      <c r="E36" s="68">
        <f>'Data Worksheet'!G37</f>
        <v>6941601.7193393558</v>
      </c>
      <c r="F36" s="17">
        <f>'Data Worksheet'!H37</f>
        <v>3.1554054151483742E-4</v>
      </c>
      <c r="G36" s="67">
        <f>'Data Worksheet'!AC37</f>
        <v>3024453.9331219997</v>
      </c>
      <c r="H36" s="44">
        <f>'Data Worksheet'!AD37</f>
        <v>1.2425560008620473E-3</v>
      </c>
      <c r="I36" s="41">
        <f>'Data Worksheet'!AE37</f>
        <v>0.4950409893220038</v>
      </c>
      <c r="J36" s="69">
        <f>'Data Worksheet'!AF37</f>
        <v>4063019.1831219997</v>
      </c>
      <c r="K36" s="44">
        <f>'Data Worksheet'!AG37</f>
        <v>9.1626750857939931E-4</v>
      </c>
      <c r="L36" s="7">
        <f>'Data Worksheet'!AH37</f>
        <v>0.58531436221735356</v>
      </c>
    </row>
    <row r="37" spans="1:12" x14ac:dyDescent="0.2">
      <c r="A37" s="6" t="s">
        <v>33</v>
      </c>
      <c r="B37" s="67">
        <f>'Data Worksheet'!D38</f>
        <v>136837706.90707886</v>
      </c>
      <c r="C37" s="68">
        <f>'Data Worksheet'!E38</f>
        <v>18712876.050000004</v>
      </c>
      <c r="D37" s="68">
        <f>'Data Worksheet'!F38</f>
        <v>1542436.729092432</v>
      </c>
      <c r="E37" s="68">
        <f>'Data Worksheet'!G38</f>
        <v>157093019.68617129</v>
      </c>
      <c r="F37" s="17">
        <f>'Data Worksheet'!H38</f>
        <v>7.1408903166938096E-3</v>
      </c>
      <c r="G37" s="67">
        <f>'Data Worksheet'!AC38</f>
        <v>16398798.683734</v>
      </c>
      <c r="H37" s="44">
        <f>'Data Worksheet'!AD38</f>
        <v>6.7372246898033299E-3</v>
      </c>
      <c r="I37" s="41">
        <f>'Data Worksheet'!AE38</f>
        <v>0.11984122691320589</v>
      </c>
      <c r="J37" s="69">
        <f>'Data Worksheet'!AF38</f>
        <v>37514548.943733998</v>
      </c>
      <c r="K37" s="44">
        <f>'Data Worksheet'!AG38</f>
        <v>8.4600541486350555E-3</v>
      </c>
      <c r="L37" s="7">
        <f>'Data Worksheet'!AH38</f>
        <v>0.23880468412076974</v>
      </c>
    </row>
    <row r="38" spans="1:12" x14ac:dyDescent="0.2">
      <c r="A38" s="6" t="s">
        <v>40</v>
      </c>
      <c r="B38" s="67">
        <f>'Data Worksheet'!D39</f>
        <v>29697444.334414817</v>
      </c>
      <c r="C38" s="68">
        <f>'Data Worksheet'!E39</f>
        <v>5929764.4100000001</v>
      </c>
      <c r="D38" s="68">
        <f>'Data Worksheet'!F39</f>
        <v>488769.67903868057</v>
      </c>
      <c r="E38" s="68">
        <f>'Data Worksheet'!G39</f>
        <v>36115978.423453502</v>
      </c>
      <c r="F38" s="17">
        <f>'Data Worksheet'!H39</f>
        <v>1.6417040115288095E-3</v>
      </c>
      <c r="G38" s="67">
        <f>'Data Worksheet'!AC39</f>
        <v>6291815.1252800003</v>
      </c>
      <c r="H38" s="44">
        <f>'Data Worksheet'!AD39</f>
        <v>2.5849071644351942E-3</v>
      </c>
      <c r="I38" s="41">
        <f>'Data Worksheet'!AE39</f>
        <v>0.21186385786027873</v>
      </c>
      <c r="J38" s="69">
        <f>'Data Worksheet'!AF39</f>
        <v>12724013.79528</v>
      </c>
      <c r="K38" s="44">
        <f>'Data Worksheet'!AG39</f>
        <v>2.8694426223143535E-3</v>
      </c>
      <c r="L38" s="7">
        <f>'Data Worksheet'!AH39</f>
        <v>0.35230981827747193</v>
      </c>
    </row>
    <row r="39" spans="1:12" x14ac:dyDescent="0.2">
      <c r="A39" s="6" t="s">
        <v>55</v>
      </c>
      <c r="B39" s="67">
        <f>'Data Worksheet'!D40</f>
        <v>9061565.3173459154</v>
      </c>
      <c r="C39" s="68">
        <f>'Data Worksheet'!E40</f>
        <v>691732.75</v>
      </c>
      <c r="D39" s="68">
        <f>'Data Worksheet'!F40</f>
        <v>57017.104023200787</v>
      </c>
      <c r="E39" s="68">
        <f>'Data Worksheet'!G40</f>
        <v>9810315.1713691168</v>
      </c>
      <c r="F39" s="17">
        <f>'Data Worksheet'!H40</f>
        <v>4.4594205872987557E-4</v>
      </c>
      <c r="G39" s="67">
        <f>'Data Worksheet'!AC40</f>
        <v>2667911.2610899997</v>
      </c>
      <c r="H39" s="44">
        <f>'Data Worksheet'!AD40</f>
        <v>1.096075265333225E-3</v>
      </c>
      <c r="I39" s="41">
        <f>'Data Worksheet'!AE40</f>
        <v>0.29442057389168791</v>
      </c>
      <c r="J39" s="69">
        <f>'Data Worksheet'!AF40</f>
        <v>3564108.7710899999</v>
      </c>
      <c r="K39" s="44">
        <f>'Data Worksheet'!AG40</f>
        <v>8.037562504155573E-4</v>
      </c>
      <c r="L39" s="7">
        <f>'Data Worksheet'!AH40</f>
        <v>0.36330216805792964</v>
      </c>
    </row>
    <row r="40" spans="1:12" x14ac:dyDescent="0.2">
      <c r="A40" s="6" t="s">
        <v>64</v>
      </c>
      <c r="B40" s="67">
        <f>'Data Worksheet'!D41</f>
        <v>1728219.8596053987</v>
      </c>
      <c r="C40" s="68">
        <f>'Data Worksheet'!E41</f>
        <v>244553.33</v>
      </c>
      <c r="D40" s="68">
        <f>'Data Worksheet'!F41</f>
        <v>20157.673112672706</v>
      </c>
      <c r="E40" s="68">
        <f>'Data Worksheet'!G41</f>
        <v>1992930.8627180716</v>
      </c>
      <c r="F40" s="17">
        <f>'Data Worksheet'!H41</f>
        <v>9.0591553513032894E-5</v>
      </c>
      <c r="G40" s="67">
        <f>'Data Worksheet'!AC41</f>
        <v>1775801.2292020002</v>
      </c>
      <c r="H40" s="44">
        <f>'Data Worksheet'!AD41</f>
        <v>7.2956392210789831E-4</v>
      </c>
      <c r="I40" s="41">
        <f>'Data Worksheet'!AE41</f>
        <v>1.0275320118167521</v>
      </c>
      <c r="J40" s="69">
        <f>'Data Worksheet'!AF41</f>
        <v>2114107.2192020002</v>
      </c>
      <c r="K40" s="44">
        <f>'Data Worksheet'!AG41</f>
        <v>4.7676067163421369E-4</v>
      </c>
      <c r="L40" s="7">
        <f>'Data Worksheet'!AH41</f>
        <v>1.0608030909404762</v>
      </c>
    </row>
    <row r="41" spans="1:12" x14ac:dyDescent="0.2">
      <c r="A41" s="6" t="s">
        <v>23</v>
      </c>
      <c r="B41" s="67">
        <f>'Data Worksheet'!D42</f>
        <v>235239955.78914136</v>
      </c>
      <c r="C41" s="68">
        <f>'Data Worksheet'!E42</f>
        <v>29907907.779999997</v>
      </c>
      <c r="D41" s="68">
        <f>'Data Worksheet'!F42</f>
        <v>2465203.9230592391</v>
      </c>
      <c r="E41" s="68">
        <f>'Data Worksheet'!G42</f>
        <v>267613067.49220058</v>
      </c>
      <c r="F41" s="17">
        <f>'Data Worksheet'!H42</f>
        <v>1.2164738866777316E-2</v>
      </c>
      <c r="G41" s="67">
        <f>'Data Worksheet'!AC42</f>
        <v>28356250.279198002</v>
      </c>
      <c r="H41" s="44">
        <f>'Data Worksheet'!AD42</f>
        <v>1.1649781985600609E-2</v>
      </c>
      <c r="I41" s="41">
        <f>'Data Worksheet'!AE42</f>
        <v>0.12054181095245267</v>
      </c>
      <c r="J41" s="69">
        <f>'Data Worksheet'!AF42</f>
        <v>62818843.139198005</v>
      </c>
      <c r="K41" s="44">
        <f>'Data Worksheet'!AG42</f>
        <v>1.4166525507459003E-2</v>
      </c>
      <c r="L41" s="7">
        <f>'Data Worksheet'!AH42</f>
        <v>0.23473757738317028</v>
      </c>
    </row>
    <row r="42" spans="1:12" x14ac:dyDescent="0.2">
      <c r="A42" s="6" t="s">
        <v>2</v>
      </c>
      <c r="B42" s="67">
        <f>'Data Worksheet'!D43</f>
        <v>796968797.2629776</v>
      </c>
      <c r="C42" s="68">
        <f>'Data Worksheet'!E43</f>
        <v>0</v>
      </c>
      <c r="D42" s="68">
        <f>'Data Worksheet'!F43</f>
        <v>0</v>
      </c>
      <c r="E42" s="68">
        <f>'Data Worksheet'!G43</f>
        <v>796968797.2629776</v>
      </c>
      <c r="F42" s="17">
        <f>'Data Worksheet'!H43</f>
        <v>3.6227368844596E-2</v>
      </c>
      <c r="G42" s="67">
        <f>'Data Worksheet'!AC43</f>
        <v>88510729.704443976</v>
      </c>
      <c r="H42" s="44">
        <f>'Data Worksheet'!AD43</f>
        <v>3.6363436430790298E-2</v>
      </c>
      <c r="I42" s="41">
        <f>'Data Worksheet'!AE43</f>
        <v>0.11105921587948679</v>
      </c>
      <c r="J42" s="69">
        <f>'Data Worksheet'!AF43</f>
        <v>88510729.704443976</v>
      </c>
      <c r="K42" s="44">
        <f>'Data Worksheet'!AG43</f>
        <v>1.996040435293223E-2</v>
      </c>
      <c r="L42" s="7">
        <f>'Data Worksheet'!AH43</f>
        <v>0.11105921587948679</v>
      </c>
    </row>
    <row r="43" spans="1:12" x14ac:dyDescent="0.2">
      <c r="A43" s="6" t="s">
        <v>21</v>
      </c>
      <c r="B43" s="67">
        <f>'Data Worksheet'!D44</f>
        <v>259016509.05373251</v>
      </c>
      <c r="C43" s="68">
        <f>'Data Worksheet'!E44</f>
        <v>50976542.050000004</v>
      </c>
      <c r="D43" s="68">
        <f>'Data Worksheet'!F44</f>
        <v>4201817.5383598935</v>
      </c>
      <c r="E43" s="68">
        <f>'Data Worksheet'!G44</f>
        <v>314194868.64209241</v>
      </c>
      <c r="F43" s="17">
        <f>'Data Worksheet'!H44</f>
        <v>1.4282181980608431E-2</v>
      </c>
      <c r="G43" s="67">
        <f>'Data Worksheet'!AC44</f>
        <v>31513326.326282002</v>
      </c>
      <c r="H43" s="44">
        <f>'Data Worksheet'!AD44</f>
        <v>1.2946823988628472E-2</v>
      </c>
      <c r="I43" s="41">
        <f>'Data Worksheet'!AE44</f>
        <v>0.1216653194864294</v>
      </c>
      <c r="J43" s="69">
        <f>'Data Worksheet'!AF44</f>
        <v>89914826.996281981</v>
      </c>
      <c r="K43" s="44">
        <f>'Data Worksheet'!AG44</f>
        <v>2.0277047880666435E-2</v>
      </c>
      <c r="L43" s="7">
        <f>'Data Worksheet'!AH44</f>
        <v>0.28617535157363222</v>
      </c>
    </row>
    <row r="44" spans="1:12" x14ac:dyDescent="0.2">
      <c r="A44" s="6" t="s">
        <v>45</v>
      </c>
      <c r="B44" s="67">
        <f>'Data Worksheet'!D45</f>
        <v>21792707.802193582</v>
      </c>
      <c r="C44" s="68">
        <f>'Data Worksheet'!E45</f>
        <v>2853432.28</v>
      </c>
      <c r="D44" s="68">
        <f>'Data Worksheet'!F45</f>
        <v>235198.41316161334</v>
      </c>
      <c r="E44" s="68">
        <f>'Data Worksheet'!G45</f>
        <v>24881338.495355196</v>
      </c>
      <c r="F44" s="17">
        <f>'Data Worksheet'!H45</f>
        <v>1.1310172118583531E-3</v>
      </c>
      <c r="G44" s="67">
        <f>'Data Worksheet'!AC45</f>
        <v>5047210.306144</v>
      </c>
      <c r="H44" s="44">
        <f>'Data Worksheet'!AD45</f>
        <v>2.0735781044078552E-3</v>
      </c>
      <c r="I44" s="41">
        <f>'Data Worksheet'!AE45</f>
        <v>0.23160088007218471</v>
      </c>
      <c r="J44" s="69">
        <f>'Data Worksheet'!AF45</f>
        <v>8462663.1961439997</v>
      </c>
      <c r="K44" s="44">
        <f>'Data Worksheet'!AG45</f>
        <v>1.908448612521505E-3</v>
      </c>
      <c r="L44" s="7">
        <f>'Data Worksheet'!AH45</f>
        <v>0.34012089814717139</v>
      </c>
    </row>
    <row r="45" spans="1:12" x14ac:dyDescent="0.2">
      <c r="A45" s="6" t="s">
        <v>63</v>
      </c>
      <c r="B45" s="67">
        <f>'Data Worksheet'!D46</f>
        <v>2087631.0288151598</v>
      </c>
      <c r="C45" s="68">
        <f>'Data Worksheet'!E46</f>
        <v>208589.58</v>
      </c>
      <c r="D45" s="68">
        <f>'Data Worksheet'!F46</f>
        <v>17193.307358970298</v>
      </c>
      <c r="E45" s="68">
        <f>'Data Worksheet'!G46</f>
        <v>2313413.91617413</v>
      </c>
      <c r="F45" s="17">
        <f>'Data Worksheet'!H46</f>
        <v>1.0515957402508808E-4</v>
      </c>
      <c r="G45" s="67">
        <f>'Data Worksheet'!AC46</f>
        <v>1747250.2843080002</v>
      </c>
      <c r="H45" s="44">
        <f>'Data Worksheet'!AD46</f>
        <v>7.178341524725245E-4</v>
      </c>
      <c r="I45" s="41">
        <f>'Data Worksheet'!AE46</f>
        <v>0.83695359006982017</v>
      </c>
      <c r="J45" s="69">
        <f>'Data Worksheet'!AF46</f>
        <v>2051858.2943080002</v>
      </c>
      <c r="K45" s="44">
        <f>'Data Worksheet'!AG46</f>
        <v>4.6272267064192084E-4</v>
      </c>
      <c r="L45" s="7">
        <f>'Data Worksheet'!AH46</f>
        <v>0.88693954850125378</v>
      </c>
    </row>
    <row r="46" spans="1:12" x14ac:dyDescent="0.2">
      <c r="A46" s="6" t="s">
        <v>3</v>
      </c>
      <c r="B46" s="67">
        <f>'Data Worksheet'!D47</f>
        <v>6337457.9483638545</v>
      </c>
      <c r="C46" s="68">
        <f>'Data Worksheet'!E47</f>
        <v>1001237.04</v>
      </c>
      <c r="D46" s="68">
        <f>'Data Worksheet'!F47</f>
        <v>82528.456924385406</v>
      </c>
      <c r="E46" s="68">
        <f>'Data Worksheet'!G47</f>
        <v>7421223.44528824</v>
      </c>
      <c r="F46" s="17">
        <f>'Data Worksheet'!H47</f>
        <v>3.3734244044928032E-4</v>
      </c>
      <c r="G46" s="67">
        <f>'Data Worksheet'!AC47</f>
        <v>2986394.7565820003</v>
      </c>
      <c r="H46" s="44">
        <f>'Data Worksheet'!AD47</f>
        <v>1.2269199028280369E-3</v>
      </c>
      <c r="I46" s="41">
        <f>'Data Worksheet'!AE47</f>
        <v>0.47122912387181987</v>
      </c>
      <c r="J46" s="69">
        <f>'Data Worksheet'!AF47</f>
        <v>4265259.436582</v>
      </c>
      <c r="K46" s="44">
        <f>'Data Worksheet'!AG47</f>
        <v>9.618755071687322E-4</v>
      </c>
      <c r="L46" s="7">
        <f>'Data Worksheet'!AH47</f>
        <v>0.57473804259188932</v>
      </c>
    </row>
    <row r="47" spans="1:12" x14ac:dyDescent="0.2">
      <c r="A47" s="6" t="s">
        <v>19</v>
      </c>
      <c r="B47" s="67">
        <f>'Data Worksheet'!D48</f>
        <v>292615357.89513677</v>
      </c>
      <c r="C47" s="68">
        <f>'Data Worksheet'!E48</f>
        <v>20981393.829999998</v>
      </c>
      <c r="D47" s="68">
        <f>'Data Worksheet'!F48</f>
        <v>1729422.6918659743</v>
      </c>
      <c r="E47" s="68">
        <f>'Data Worksheet'!G48</f>
        <v>315326174.41700274</v>
      </c>
      <c r="F47" s="17">
        <f>'Data Worksheet'!H48</f>
        <v>1.4333607120117593E-2</v>
      </c>
      <c r="G47" s="67">
        <f>'Data Worksheet'!AC48</f>
        <v>34790855.230425999</v>
      </c>
      <c r="H47" s="44">
        <f>'Data Worksheet'!AD48</f>
        <v>1.4293352419180255E-2</v>
      </c>
      <c r="I47" s="41">
        <f>'Data Worksheet'!AE48</f>
        <v>0.11889620381064837</v>
      </c>
      <c r="J47" s="69">
        <f>'Data Worksheet'!AF48</f>
        <v>58699567.820426002</v>
      </c>
      <c r="K47" s="44">
        <f>'Data Worksheet'!AG48</f>
        <v>1.3237571455466652E-2</v>
      </c>
      <c r="L47" s="7">
        <f>'Data Worksheet'!AH48</f>
        <v>0.18615507554662691</v>
      </c>
    </row>
    <row r="48" spans="1:12" x14ac:dyDescent="0.2">
      <c r="A48" s="6" t="s">
        <v>20</v>
      </c>
      <c r="B48" s="67">
        <f>'Data Worksheet'!D49</f>
        <v>298427617.47231793</v>
      </c>
      <c r="C48" s="68">
        <f>'Data Worksheet'!E49</f>
        <v>20774670.919999998</v>
      </c>
      <c r="D48" s="68">
        <f>'Data Worksheet'!F49</f>
        <v>1712383.2475669316</v>
      </c>
      <c r="E48" s="68">
        <f>'Data Worksheet'!G49</f>
        <v>320914671.63988489</v>
      </c>
      <c r="F48" s="17">
        <f>'Data Worksheet'!H49</f>
        <v>1.4587640340584501E-2</v>
      </c>
      <c r="G48" s="67">
        <f>'Data Worksheet'!AC49</f>
        <v>35176734.746282004</v>
      </c>
      <c r="H48" s="44">
        <f>'Data Worksheet'!AD49</f>
        <v>1.4451885800292686E-2</v>
      </c>
      <c r="I48" s="41">
        <f>'Data Worksheet'!AE49</f>
        <v>0.11787359040101236</v>
      </c>
      <c r="J48" s="69">
        <f>'Data Worksheet'!AF49</f>
        <v>58756684.106281996</v>
      </c>
      <c r="K48" s="44">
        <f>'Data Worksheet'!AG49</f>
        <v>1.3250451974750926E-2</v>
      </c>
      <c r="L48" s="7">
        <f>'Data Worksheet'!AH49</f>
        <v>0.18309129902361068</v>
      </c>
    </row>
    <row r="49" spans="1:12" x14ac:dyDescent="0.2">
      <c r="A49" s="6" t="s">
        <v>30</v>
      </c>
      <c r="B49" s="67">
        <f>'Data Worksheet'!D50</f>
        <v>193783439.36491057</v>
      </c>
      <c r="C49" s="68">
        <f>'Data Worksheet'!E50</f>
        <v>5440334.9699999997</v>
      </c>
      <c r="D49" s="68">
        <f>'Data Worksheet'!F50</f>
        <v>448427.72719022905</v>
      </c>
      <c r="E49" s="68">
        <f>'Data Worksheet'!G50</f>
        <v>199672202.0621008</v>
      </c>
      <c r="F49" s="17">
        <f>'Data Worksheet'!H50</f>
        <v>9.076388607632704E-3</v>
      </c>
      <c r="G49" s="67">
        <f>'Data Worksheet'!AC50</f>
        <v>21801525.599169999</v>
      </c>
      <c r="H49" s="44">
        <f>'Data Worksheet'!AD50</f>
        <v>8.9568619857380016E-3</v>
      </c>
      <c r="I49" s="41">
        <f>'Data Worksheet'!AE50</f>
        <v>0.11250458589557742</v>
      </c>
      <c r="J49" s="69">
        <f>'Data Worksheet'!AF50</f>
        <v>26469725.439169999</v>
      </c>
      <c r="K49" s="44">
        <f>'Data Worksheet'!AG50</f>
        <v>5.9692923630975609E-3</v>
      </c>
      <c r="L49" s="7">
        <f>'Data Worksheet'!AH50</f>
        <v>0.13256590134132717</v>
      </c>
    </row>
    <row r="50" spans="1:12" x14ac:dyDescent="0.2">
      <c r="A50" s="6" t="s">
        <v>65</v>
      </c>
      <c r="B50" s="67">
        <f>'Data Worksheet'!D51</f>
        <v>2583881745.9671931</v>
      </c>
      <c r="C50" s="68">
        <f>'Data Worksheet'!E51</f>
        <v>346055912.28999996</v>
      </c>
      <c r="D50" s="68">
        <f>'Data Worksheet'!F51</f>
        <v>28524174.905529018</v>
      </c>
      <c r="E50" s="68">
        <f>'Data Worksheet'!G51</f>
        <v>2958461833.1627221</v>
      </c>
      <c r="F50" s="17">
        <f>'Data Worksheet'!H51</f>
        <v>0.13448115962723198</v>
      </c>
      <c r="G50" s="67">
        <f>'Data Worksheet'!AC51</f>
        <v>336668361.67765599</v>
      </c>
      <c r="H50" s="44">
        <f>'Data Worksheet'!AD51</f>
        <v>0.13831564386604633</v>
      </c>
      <c r="I50" s="41">
        <f>'Data Worksheet'!AE51</f>
        <v>0.13029557649188586</v>
      </c>
      <c r="J50" s="69">
        <f>'Data Worksheet'!AF51</f>
        <v>725806597.25765598</v>
      </c>
      <c r="K50" s="44">
        <f>'Data Worksheet'!AG51</f>
        <v>0.16367951333883601</v>
      </c>
      <c r="L50" s="7">
        <f>'Data Worksheet'!AH51</f>
        <v>0.2453324187325201</v>
      </c>
    </row>
    <row r="51" spans="1:12" x14ac:dyDescent="0.2">
      <c r="A51" s="6" t="s">
        <v>34</v>
      </c>
      <c r="B51" s="67">
        <f>'Data Worksheet'!D52</f>
        <v>163008179.58803374</v>
      </c>
      <c r="C51" s="68">
        <f>'Data Worksheet'!E52</f>
        <v>36012488.479999997</v>
      </c>
      <c r="D51" s="68">
        <f>'Data Worksheet'!F52</f>
        <v>2968383.0956369783</v>
      </c>
      <c r="E51" s="68">
        <f>'Data Worksheet'!G52</f>
        <v>201989051.16367069</v>
      </c>
      <c r="F51" s="17">
        <f>'Data Worksheet'!H52</f>
        <v>9.181704332976149E-3</v>
      </c>
      <c r="G51" s="67">
        <f>'Data Worksheet'!AC52</f>
        <v>17933859.814223997</v>
      </c>
      <c r="H51" s="44">
        <f>'Data Worksheet'!AD52</f>
        <v>7.3678837977142605E-3</v>
      </c>
      <c r="I51" s="41">
        <f>'Data Worksheet'!AE52</f>
        <v>0.11001815896323587</v>
      </c>
      <c r="J51" s="69">
        <f>'Data Worksheet'!AF52</f>
        <v>56572467.624224</v>
      </c>
      <c r="K51" s="44">
        <f>'Data Worksheet'!AG52</f>
        <v>1.2757880686255179E-2</v>
      </c>
      <c r="L51" s="7">
        <f>'Data Worksheet'!AH52</f>
        <v>0.28007690168505034</v>
      </c>
    </row>
    <row r="52" spans="1:12" x14ac:dyDescent="0.2">
      <c r="A52" s="6" t="s">
        <v>38</v>
      </c>
      <c r="B52" s="67">
        <f>'Data Worksheet'!D53</f>
        <v>52095202.807447515</v>
      </c>
      <c r="C52" s="68">
        <f>'Data Worksheet'!E53</f>
        <v>7469520.4400000004</v>
      </c>
      <c r="D52" s="68">
        <f>'Data Worksheet'!F53</f>
        <v>615686.36721465702</v>
      </c>
      <c r="E52" s="68">
        <f>'Data Worksheet'!G53</f>
        <v>60180409.61466217</v>
      </c>
      <c r="F52" s="17">
        <f>'Data Worksheet'!H53</f>
        <v>2.7355875208873955E-3</v>
      </c>
      <c r="G52" s="67">
        <f>'Data Worksheet'!AC53</f>
        <v>6699374.8301999997</v>
      </c>
      <c r="H52" s="44">
        <f>'Data Worksheet'!AD53</f>
        <v>2.7523475580586349E-3</v>
      </c>
      <c r="I52" s="41">
        <f>'Data Worksheet'!AE53</f>
        <v>0.12859868988248299</v>
      </c>
      <c r="J52" s="69">
        <f>'Data Worksheet'!AF53</f>
        <v>15267075.5702</v>
      </c>
      <c r="K52" s="44">
        <f>'Data Worksheet'!AG53</f>
        <v>3.4429385305662558E-3</v>
      </c>
      <c r="L52" s="7">
        <f>'Data Worksheet'!AH53</f>
        <v>0.2536884622081465</v>
      </c>
    </row>
    <row r="53" spans="1:12" x14ac:dyDescent="0.2">
      <c r="A53" s="6" t="s">
        <v>24</v>
      </c>
      <c r="B53" s="67">
        <f>'Data Worksheet'!D54</f>
        <v>228973468.82517725</v>
      </c>
      <c r="C53" s="68">
        <f>'Data Worksheet'!E54</f>
        <v>0</v>
      </c>
      <c r="D53" s="68">
        <f>'Data Worksheet'!F54</f>
        <v>0</v>
      </c>
      <c r="E53" s="68">
        <f>'Data Worksheet'!G54</f>
        <v>228973468.82517725</v>
      </c>
      <c r="F53" s="17">
        <f>'Data Worksheet'!H54</f>
        <v>1.0408320048719732E-2</v>
      </c>
      <c r="G53" s="67">
        <f>'Data Worksheet'!AC54</f>
        <v>26829384.48477</v>
      </c>
      <c r="H53" s="44">
        <f>'Data Worksheet'!AD54</f>
        <v>1.1022489820690991E-2</v>
      </c>
      <c r="I53" s="41">
        <f>'Data Worksheet'!AE54</f>
        <v>0.1171724594225998</v>
      </c>
      <c r="J53" s="69">
        <f>'Data Worksheet'!AF54</f>
        <v>26829384.48477</v>
      </c>
      <c r="K53" s="44">
        <f>'Data Worksheet'!AG54</f>
        <v>6.0504004954487194E-3</v>
      </c>
      <c r="L53" s="7">
        <f>'Data Worksheet'!AH54</f>
        <v>0.1171724594225998</v>
      </c>
    </row>
    <row r="54" spans="1:12" x14ac:dyDescent="0.2">
      <c r="A54" s="6" t="s">
        <v>4</v>
      </c>
      <c r="B54" s="67">
        <f>'Data Worksheet'!D55</f>
        <v>29213412.318867516</v>
      </c>
      <c r="C54" s="68">
        <f>'Data Worksheet'!E55</f>
        <v>3898607.34</v>
      </c>
      <c r="D54" s="68">
        <f>'Data Worksheet'!F55</f>
        <v>321348.52694251371</v>
      </c>
      <c r="E54" s="68">
        <f>'Data Worksheet'!G55</f>
        <v>33433368.18581003</v>
      </c>
      <c r="F54" s="17">
        <f>'Data Worksheet'!H55</f>
        <v>1.5197620849701323E-3</v>
      </c>
      <c r="G54" s="67">
        <f>'Data Worksheet'!AC55</f>
        <v>4328171.6439800002</v>
      </c>
      <c r="H54" s="44">
        <f>'Data Worksheet'!AD55</f>
        <v>1.7781707931113547E-3</v>
      </c>
      <c r="I54" s="41">
        <f>'Data Worksheet'!AE55</f>
        <v>0.14815700393838091</v>
      </c>
      <c r="J54" s="69">
        <f>'Data Worksheet'!AF55</f>
        <v>8839325.4639800005</v>
      </c>
      <c r="K54" s="44">
        <f>'Data Worksheet'!AG55</f>
        <v>1.9933912086971817E-3</v>
      </c>
      <c r="L54" s="7">
        <f>'Data Worksheet'!AH55</f>
        <v>0.26438632849835436</v>
      </c>
    </row>
    <row r="55" spans="1:12" x14ac:dyDescent="0.2">
      <c r="A55" s="6" t="s">
        <v>12</v>
      </c>
      <c r="B55" s="67">
        <f>'Data Worksheet'!D56</f>
        <v>2092779170.6966352</v>
      </c>
      <c r="C55" s="68">
        <f>'Data Worksheet'!E56</f>
        <v>158473313.26999998</v>
      </c>
      <c r="D55" s="68">
        <f>'Data Worksheet'!F56</f>
        <v>13062399.297440918</v>
      </c>
      <c r="E55" s="68">
        <f>'Data Worksheet'!G56</f>
        <v>2264314883.2640762</v>
      </c>
      <c r="F55" s="17">
        <f>'Data Worksheet'!H56</f>
        <v>0.10292770650247722</v>
      </c>
      <c r="G55" s="67">
        <f>'Data Worksheet'!AC56</f>
        <v>222023086.31162798</v>
      </c>
      <c r="H55" s="44">
        <f>'Data Worksheet'!AD56</f>
        <v>9.1215182749254789E-2</v>
      </c>
      <c r="I55" s="41">
        <f>'Data Worksheet'!AE56</f>
        <v>0.10609006885218659</v>
      </c>
      <c r="J55" s="69">
        <f>'Data Worksheet'!AF56</f>
        <v>391276812.541628</v>
      </c>
      <c r="K55" s="44">
        <f>'Data Worksheet'!AG56</f>
        <v>8.8238379892886937E-2</v>
      </c>
      <c r="L55" s="7">
        <f>'Data Worksheet'!AH56</f>
        <v>0.17280141354615441</v>
      </c>
    </row>
    <row r="56" spans="1:12" x14ac:dyDescent="0.2">
      <c r="A56" s="6" t="s">
        <v>25</v>
      </c>
      <c r="B56" s="67">
        <f>'Data Worksheet'!D57</f>
        <v>253937798.21635139</v>
      </c>
      <c r="C56" s="68">
        <f>'Data Worksheet'!E57</f>
        <v>36321789.089999996</v>
      </c>
      <c r="D56" s="68">
        <f>'Data Worksheet'!F57</f>
        <v>2993877.6599102607</v>
      </c>
      <c r="E56" s="68">
        <f>'Data Worksheet'!G57</f>
        <v>293253464.96626163</v>
      </c>
      <c r="F56" s="17">
        <f>'Data Worksheet'!H57</f>
        <v>1.3330260201872135E-2</v>
      </c>
      <c r="G56" s="67">
        <f>'Data Worksheet'!AC57</f>
        <v>29706860.422219999</v>
      </c>
      <c r="H56" s="44">
        <f>'Data Worksheet'!AD57</f>
        <v>1.220466189951115E-2</v>
      </c>
      <c r="I56" s="41">
        <f>'Data Worksheet'!AE57</f>
        <v>0.11698479167292053</v>
      </c>
      <c r="J56" s="69">
        <f>'Data Worksheet'!AF57</f>
        <v>70089746.182219997</v>
      </c>
      <c r="K56" s="44">
        <f>'Data Worksheet'!AG57</f>
        <v>1.580621557932153E-2</v>
      </c>
      <c r="L56" s="7">
        <f>'Data Worksheet'!AH57</f>
        <v>0.2390073931105425</v>
      </c>
    </row>
    <row r="57" spans="1:12" x14ac:dyDescent="0.2">
      <c r="A57" s="6" t="s">
        <v>5</v>
      </c>
      <c r="B57" s="67">
        <f>'Data Worksheet'!D58</f>
        <v>1525871554.6237955</v>
      </c>
      <c r="C57" s="68">
        <f>'Data Worksheet'!E58</f>
        <v>106261099.13000003</v>
      </c>
      <c r="D57" s="68">
        <f>'Data Worksheet'!F58</f>
        <v>8758729.6433700174</v>
      </c>
      <c r="E57" s="68">
        <f>'Data Worksheet'!G58</f>
        <v>1640891383.3971655</v>
      </c>
      <c r="F57" s="17">
        <f>'Data Worksheet'!H58</f>
        <v>7.4589090042672335E-2</v>
      </c>
      <c r="G57" s="67">
        <f>'Data Worksheet'!AC58</f>
        <v>175120422.02070802</v>
      </c>
      <c r="H57" s="44">
        <f>'Data Worksheet'!AD58</f>
        <v>7.1945857357037027E-2</v>
      </c>
      <c r="I57" s="41">
        <f>'Data Worksheet'!AE58</f>
        <v>0.11476747272078486</v>
      </c>
      <c r="J57" s="69">
        <f>'Data Worksheet'!AF58</f>
        <v>293317160.69070804</v>
      </c>
      <c r="K57" s="44">
        <f>'Data Worksheet'!AG58</f>
        <v>6.6147111774930656E-2</v>
      </c>
      <c r="L57" s="7">
        <f>'Data Worksheet'!AH58</f>
        <v>0.17875476930316284</v>
      </c>
    </row>
    <row r="58" spans="1:12" x14ac:dyDescent="0.2">
      <c r="A58" s="6" t="s">
        <v>17</v>
      </c>
      <c r="B58" s="67">
        <f>'Data Worksheet'!D59</f>
        <v>301351953.67220473</v>
      </c>
      <c r="C58" s="68">
        <f>'Data Worksheet'!E59</f>
        <v>39041701.729999997</v>
      </c>
      <c r="D58" s="68">
        <f>'Data Worksheet'!F59</f>
        <v>3218070.5175260073</v>
      </c>
      <c r="E58" s="68">
        <f>'Data Worksheet'!G59</f>
        <v>343611725.91973078</v>
      </c>
      <c r="F58" s="17">
        <f>'Data Worksheet'!H59</f>
        <v>1.5619367755642223E-2</v>
      </c>
      <c r="G58" s="67">
        <f>'Data Worksheet'!AC59</f>
        <v>37552869.362279996</v>
      </c>
      <c r="H58" s="44">
        <f>'Data Worksheet'!AD59</f>
        <v>1.5428088576480002E-2</v>
      </c>
      <c r="I58" s="41">
        <f>'Data Worksheet'!AE59</f>
        <v>0.12461465374512916</v>
      </c>
      <c r="J58" s="69">
        <f>'Data Worksheet'!AF59</f>
        <v>83774030.212280005</v>
      </c>
      <c r="K58" s="44">
        <f>'Data Worksheet'!AG59</f>
        <v>1.8892212536215407E-2</v>
      </c>
      <c r="L58" s="7">
        <f>'Data Worksheet'!AH59</f>
        <v>0.24380434046028449</v>
      </c>
    </row>
    <row r="59" spans="1:12" x14ac:dyDescent="0.2">
      <c r="A59" s="6" t="s">
        <v>11</v>
      </c>
      <c r="B59" s="67">
        <f>'Data Worksheet'!D60</f>
        <v>923257721.28789902</v>
      </c>
      <c r="C59" s="68">
        <f>'Data Worksheet'!E60</f>
        <v>122379067.26000001</v>
      </c>
      <c r="D59" s="68">
        <f>'Data Worksheet'!F60</f>
        <v>10087277.215406826</v>
      </c>
      <c r="E59" s="68">
        <f>'Data Worksheet'!G60</f>
        <v>1055724065.7633058</v>
      </c>
      <c r="F59" s="17">
        <f>'Data Worksheet'!H60</f>
        <v>4.7989463652619829E-2</v>
      </c>
      <c r="G59" s="67">
        <f>'Data Worksheet'!AC60</f>
        <v>113062281.81458199</v>
      </c>
      <c r="H59" s="44">
        <f>'Data Worksheet'!AD60</f>
        <v>4.6450109621887198E-2</v>
      </c>
      <c r="I59" s="41">
        <f>'Data Worksheet'!AE60</f>
        <v>0.12246015300783586</v>
      </c>
      <c r="J59" s="69">
        <f>'Data Worksheet'!AF60</f>
        <v>253202774.464582</v>
      </c>
      <c r="K59" s="44">
        <f>'Data Worksheet'!AG60</f>
        <v>5.7100758049039177E-2</v>
      </c>
      <c r="L59" s="7">
        <f>'Data Worksheet'!AH60</f>
        <v>0.23983802460874304</v>
      </c>
    </row>
    <row r="60" spans="1:12" x14ac:dyDescent="0.2">
      <c r="A60" s="6" t="s">
        <v>14</v>
      </c>
      <c r="B60" s="67">
        <f>'Data Worksheet'!D61</f>
        <v>497067242.6036042</v>
      </c>
      <c r="C60" s="68">
        <f>'Data Worksheet'!E61</f>
        <v>62889028.300000004</v>
      </c>
      <c r="D60" s="68">
        <f>'Data Worksheet'!F61</f>
        <v>5183721.9916204894</v>
      </c>
      <c r="E60" s="68">
        <f>'Data Worksheet'!G61</f>
        <v>565139992.89522469</v>
      </c>
      <c r="F60" s="17">
        <f>'Data Worksheet'!H61</f>
        <v>2.5689255390875701E-2</v>
      </c>
      <c r="G60" s="67">
        <f>'Data Worksheet'!AC61</f>
        <v>60666882.331486002</v>
      </c>
      <c r="H60" s="44">
        <f>'Data Worksheet'!AD61</f>
        <v>2.4924168250354668E-2</v>
      </c>
      <c r="I60" s="41">
        <f>'Data Worksheet'!AE61</f>
        <v>0.12204964868277585</v>
      </c>
      <c r="J60" s="69">
        <f>'Data Worksheet'!AF61</f>
        <v>134083256.23148599</v>
      </c>
      <c r="K60" s="44">
        <f>'Data Worksheet'!AG61</f>
        <v>3.0237644862664659E-2</v>
      </c>
      <c r="L60" s="7">
        <f>'Data Worksheet'!AH61</f>
        <v>0.23725671146466648</v>
      </c>
    </row>
    <row r="61" spans="1:12" x14ac:dyDescent="0.2">
      <c r="A61" s="6" t="s">
        <v>36</v>
      </c>
      <c r="B61" s="67">
        <f>'Data Worksheet'!D62</f>
        <v>41822135.336336888</v>
      </c>
      <c r="C61" s="68">
        <f>'Data Worksheet'!E62</f>
        <v>5395504.46</v>
      </c>
      <c r="D61" s="68">
        <f>'Data Worksheet'!F62</f>
        <v>444732.50551381847</v>
      </c>
      <c r="E61" s="68">
        <f>'Data Worksheet'!G62</f>
        <v>47662372.301850706</v>
      </c>
      <c r="F61" s="17">
        <f>'Data Worksheet'!H62</f>
        <v>2.1665620377077882E-3</v>
      </c>
      <c r="G61" s="67">
        <f>'Data Worksheet'!AC62</f>
        <v>6603591.9798699999</v>
      </c>
      <c r="H61" s="44">
        <f>'Data Worksheet'!AD62</f>
        <v>2.7129964692046019E-3</v>
      </c>
      <c r="I61" s="41">
        <f>'Data Worksheet'!AE62</f>
        <v>0.15789705443692428</v>
      </c>
      <c r="J61" s="69">
        <f>'Data Worksheet'!AF62</f>
        <v>13284845.449870002</v>
      </c>
      <c r="K61" s="44">
        <f>'Data Worksheet'!AG62</f>
        <v>2.9959179845322564E-3</v>
      </c>
      <c r="L61" s="7">
        <f>'Data Worksheet'!AH62</f>
        <v>0.27872816245351173</v>
      </c>
    </row>
    <row r="62" spans="1:12" x14ac:dyDescent="0.2">
      <c r="A62" s="6" t="s">
        <v>67</v>
      </c>
      <c r="B62" s="67">
        <f>'Data Worksheet'!D63</f>
        <v>164932626.60090256</v>
      </c>
      <c r="C62" s="68">
        <f>'Data Worksheet'!E63</f>
        <v>0</v>
      </c>
      <c r="D62" s="68">
        <f>'Data Worksheet'!F63</f>
        <v>0</v>
      </c>
      <c r="E62" s="68">
        <f>'Data Worksheet'!G63</f>
        <v>164932626.60090256</v>
      </c>
      <c r="F62" s="17">
        <f>'Data Worksheet'!H63</f>
        <v>7.497250982596894E-3</v>
      </c>
      <c r="G62" s="67">
        <f>'Data Worksheet'!AC63</f>
        <v>19159167.622459996</v>
      </c>
      <c r="H62" s="44">
        <f>'Data Worksheet'!AD63</f>
        <v>7.871284941753225E-3</v>
      </c>
      <c r="I62" s="41">
        <f>'Data Worksheet'!AE63</f>
        <v>0.11616359975167674</v>
      </c>
      <c r="J62" s="69">
        <f>'Data Worksheet'!AF63</f>
        <v>19159167.622459996</v>
      </c>
      <c r="K62" s="44">
        <f>'Data Worksheet'!AG63</f>
        <v>4.3206595865484983E-3</v>
      </c>
      <c r="L62" s="7">
        <f>'Data Worksheet'!AH63</f>
        <v>0.11616359975167674</v>
      </c>
    </row>
    <row r="63" spans="1:12" x14ac:dyDescent="0.2">
      <c r="A63" s="6" t="s">
        <v>66</v>
      </c>
      <c r="B63" s="67">
        <f>'Data Worksheet'!D64</f>
        <v>183981752.57228535</v>
      </c>
      <c r="C63" s="68">
        <f>'Data Worksheet'!E64</f>
        <v>12236461.529999997</v>
      </c>
      <c r="D63" s="68">
        <f>'Data Worksheet'!F64</f>
        <v>1008608.5991040681</v>
      </c>
      <c r="E63" s="68">
        <f>'Data Worksheet'!G64</f>
        <v>197226822.70138943</v>
      </c>
      <c r="F63" s="17">
        <f>'Data Worksheet'!H64</f>
        <v>8.96523035354585E-3</v>
      </c>
      <c r="G63" s="67">
        <f>'Data Worksheet'!AC64</f>
        <v>23678156.394655999</v>
      </c>
      <c r="H63" s="44">
        <f>'Data Worksheet'!AD64</f>
        <v>9.7278503717064483E-3</v>
      </c>
      <c r="I63" s="41">
        <f>'Data Worksheet'!AE64</f>
        <v>0.1286983957028727</v>
      </c>
      <c r="J63" s="69">
        <f>'Data Worksheet'!AF64</f>
        <v>38213519.834656</v>
      </c>
      <c r="K63" s="44">
        <f>'Data Worksheet'!AG64</f>
        <v>8.6176818358128723E-3</v>
      </c>
      <c r="L63" s="7">
        <f>'Data Worksheet'!AH64</f>
        <v>0.1937541725372367</v>
      </c>
    </row>
    <row r="64" spans="1:12" x14ac:dyDescent="0.2">
      <c r="A64" s="6" t="s">
        <v>32</v>
      </c>
      <c r="B64" s="67">
        <f>'Data Worksheet'!D65</f>
        <v>73534992.340980306</v>
      </c>
      <c r="C64" s="68">
        <f>'Data Worksheet'!E65</f>
        <v>5239521.92</v>
      </c>
      <c r="D64" s="68">
        <f>'Data Worksheet'!F65</f>
        <v>431875.41191953211</v>
      </c>
      <c r="E64" s="68">
        <f>'Data Worksheet'!G65</f>
        <v>79206389.672899842</v>
      </c>
      <c r="F64" s="17">
        <f>'Data Worksheet'!H65</f>
        <v>3.600440949988795E-3</v>
      </c>
      <c r="G64" s="67">
        <f>'Data Worksheet'!AC65</f>
        <v>10200712.966854</v>
      </c>
      <c r="H64" s="44">
        <f>'Data Worksheet'!AD65</f>
        <v>4.1908249853724782E-3</v>
      </c>
      <c r="I64" s="41">
        <f>'Data Worksheet'!AE65</f>
        <v>0.13871916814179427</v>
      </c>
      <c r="J64" s="69">
        <f>'Data Worksheet'!AF65</f>
        <v>16459573.316854</v>
      </c>
      <c r="K64" s="44">
        <f>'Data Worksheet'!AG65</f>
        <v>3.7118634088567945E-3</v>
      </c>
      <c r="L64" s="7">
        <f>'Data Worksheet'!AH65</f>
        <v>0.20780613009666793</v>
      </c>
    </row>
    <row r="65" spans="1:12" x14ac:dyDescent="0.2">
      <c r="A65" s="6" t="s">
        <v>7</v>
      </c>
      <c r="B65" s="67">
        <f>'Data Worksheet'!D66</f>
        <v>454872742.25506771</v>
      </c>
      <c r="C65" s="68">
        <f>'Data Worksheet'!E66</f>
        <v>58281648.060000002</v>
      </c>
      <c r="D65" s="68">
        <f>'Data Worksheet'!F66</f>
        <v>4803951.8008661568</v>
      </c>
      <c r="E65" s="68">
        <f>'Data Worksheet'!G66</f>
        <v>517958342.1159339</v>
      </c>
      <c r="F65" s="17">
        <f>'Data Worksheet'!H66</f>
        <v>2.3544545244947267E-2</v>
      </c>
      <c r="G65" s="67">
        <f>'Data Worksheet'!AC66</f>
        <v>51567472.160407998</v>
      </c>
      <c r="H65" s="44">
        <f>'Data Worksheet'!AD66</f>
        <v>2.1185798626484439E-2</v>
      </c>
      <c r="I65" s="41">
        <f>'Data Worksheet'!AE66</f>
        <v>0.11336681091234037</v>
      </c>
      <c r="J65" s="69">
        <f>'Data Worksheet'!AF66</f>
        <v>117379626.070408</v>
      </c>
      <c r="K65" s="44">
        <f>'Data Worksheet'!AG66</f>
        <v>2.6470743230622061E-2</v>
      </c>
      <c r="L65" s="7">
        <f>'Data Worksheet'!AH66</f>
        <v>0.22661981963818836</v>
      </c>
    </row>
    <row r="66" spans="1:12" x14ac:dyDescent="0.2">
      <c r="A66" s="6" t="s">
        <v>6</v>
      </c>
      <c r="B66" s="67">
        <f>'Data Worksheet'!D67</f>
        <v>481385824.06367838</v>
      </c>
      <c r="C66" s="68">
        <f>'Data Worksheet'!E67</f>
        <v>60440211.810000002</v>
      </c>
      <c r="D66" s="68">
        <f>'Data Worksheet'!F67</f>
        <v>4981874.6386593077</v>
      </c>
      <c r="E66" s="68">
        <f>'Data Worksheet'!G67</f>
        <v>546807910.5123378</v>
      </c>
      <c r="F66" s="17">
        <f>'Data Worksheet'!H67</f>
        <v>2.4855944083764108E-2</v>
      </c>
      <c r="G66" s="67">
        <f>'Data Worksheet'!AC67</f>
        <v>56360564.203749992</v>
      </c>
      <c r="H66" s="44">
        <f>'Data Worksheet'!AD67</f>
        <v>2.3154975678882445E-2</v>
      </c>
      <c r="I66" s="41">
        <f>'Data Worksheet'!AE67</f>
        <v>0.11707981703319652</v>
      </c>
      <c r="J66" s="69">
        <f>'Data Worksheet'!AF67</f>
        <v>125667214.33374998</v>
      </c>
      <c r="K66" s="44">
        <f>'Data Worksheet'!AG67</f>
        <v>2.8339710003343354E-2</v>
      </c>
      <c r="L66" s="7">
        <f>'Data Worksheet'!AH67</f>
        <v>0.22981967143819237</v>
      </c>
    </row>
    <row r="67" spans="1:12" x14ac:dyDescent="0.2">
      <c r="A67" s="6" t="s">
        <v>41</v>
      </c>
      <c r="B67" s="67">
        <f>'Data Worksheet'!D68</f>
        <v>51420271.174039543</v>
      </c>
      <c r="C67" s="68">
        <f>'Data Worksheet'!E68</f>
        <v>6711296.2799999984</v>
      </c>
      <c r="D67" s="68">
        <f>'Data Worksheet'!F68</f>
        <v>553188.60951325553</v>
      </c>
      <c r="E67" s="68">
        <f>'Data Worksheet'!G68</f>
        <v>58684756.063552797</v>
      </c>
      <c r="F67" s="17">
        <f>'Data Worksheet'!H68</f>
        <v>2.6676004264793692E-3</v>
      </c>
      <c r="G67" s="67">
        <f>'Data Worksheet'!AC68</f>
        <v>7271436.057914</v>
      </c>
      <c r="H67" s="44">
        <f>'Data Worksheet'!AD68</f>
        <v>2.9873711778837177E-3</v>
      </c>
      <c r="I67" s="41">
        <f>'Data Worksheet'!AE68</f>
        <v>0.14141185746187035</v>
      </c>
      <c r="J67" s="69">
        <f>'Data Worksheet'!AF68</f>
        <v>15496435.277913999</v>
      </c>
      <c r="K67" s="44">
        <f>'Data Worksheet'!AG68</f>
        <v>3.4946623444307334E-3</v>
      </c>
      <c r="L67" s="7">
        <f>'Data Worksheet'!AH68</f>
        <v>0.26406236163156405</v>
      </c>
    </row>
    <row r="68" spans="1:12" x14ac:dyDescent="0.2">
      <c r="A68" s="6" t="s">
        <v>44</v>
      </c>
      <c r="B68" s="67">
        <f>'Data Worksheet'!D69</f>
        <v>21590252.334230378</v>
      </c>
      <c r="C68" s="68">
        <f>'Data Worksheet'!E69</f>
        <v>2826430.37</v>
      </c>
      <c r="D68" s="68">
        <f>'Data Worksheet'!F69</f>
        <v>232972.74044148394</v>
      </c>
      <c r="E68" s="68">
        <f>'Data Worksheet'!G69</f>
        <v>24649655.444671862</v>
      </c>
      <c r="F68" s="17">
        <f>'Data Worksheet'!H69</f>
        <v>1.1204857238490719E-3</v>
      </c>
      <c r="G68" s="67">
        <f>'Data Worksheet'!AC69</f>
        <v>5145552.9586119996</v>
      </c>
      <c r="H68" s="44">
        <f>'Data Worksheet'!AD69</f>
        <v>2.113980853355883E-3</v>
      </c>
      <c r="I68" s="41">
        <f>'Data Worksheet'!AE69</f>
        <v>0.23832759705424822</v>
      </c>
      <c r="J68" s="69">
        <f>'Data Worksheet'!AF69</f>
        <v>8624184.028611999</v>
      </c>
      <c r="K68" s="44">
        <f>'Data Worksheet'!AG69</f>
        <v>1.9448738136044605E-3</v>
      </c>
      <c r="L68" s="7">
        <f>'Data Worksheet'!AH69</f>
        <v>0.34987036828850104</v>
      </c>
    </row>
    <row r="69" spans="1:12" x14ac:dyDescent="0.2">
      <c r="A69" s="6" t="s">
        <v>52</v>
      </c>
      <c r="B69" s="67">
        <f>'Data Worksheet'!D70</f>
        <v>14678208.045694491</v>
      </c>
      <c r="C69" s="68">
        <f>'Data Worksheet'!E70</f>
        <v>1812271.33</v>
      </c>
      <c r="D69" s="68">
        <f>'Data Worksheet'!F70</f>
        <v>149379.1683867425</v>
      </c>
      <c r="E69" s="68">
        <f>'Data Worksheet'!G70</f>
        <v>16639858.544081233</v>
      </c>
      <c r="F69" s="17">
        <f>'Data Worksheet'!H70</f>
        <v>7.5638882609781741E-4</v>
      </c>
      <c r="G69" s="67">
        <f>'Data Worksheet'!AC70</f>
        <v>2647085.6006299998</v>
      </c>
      <c r="H69" s="44">
        <f>'Data Worksheet'!AD70</f>
        <v>1.0875193243439778E-3</v>
      </c>
      <c r="I69" s="41">
        <f>'Data Worksheet'!AE70</f>
        <v>0.18034119644505656</v>
      </c>
      <c r="J69" s="69">
        <f>'Data Worksheet'!AF70</f>
        <v>4770259.1706299996</v>
      </c>
      <c r="K69" s="44">
        <f>'Data Worksheet'!AG70</f>
        <v>1.0757599923987213E-3</v>
      </c>
      <c r="L69" s="7">
        <f>'Data Worksheet'!AH70</f>
        <v>0.2866766660301191</v>
      </c>
    </row>
    <row r="70" spans="1:12" x14ac:dyDescent="0.2">
      <c r="A70" s="6" t="s">
        <v>58</v>
      </c>
      <c r="B70" s="67">
        <f>'Data Worksheet'!D71</f>
        <v>3942128.7045307052</v>
      </c>
      <c r="C70" s="68">
        <f>'Data Worksheet'!E71</f>
        <v>463408.01</v>
      </c>
      <c r="D70" s="68">
        <f>'Data Worksheet'!F71</f>
        <v>38197.096655253743</v>
      </c>
      <c r="E70" s="68">
        <f>'Data Worksheet'!G71</f>
        <v>4443733.8111859588</v>
      </c>
      <c r="F70" s="17">
        <f>'Data Worksheet'!H71</f>
        <v>2.0199634462215408E-4</v>
      </c>
      <c r="G70" s="67">
        <f>'Data Worksheet'!AC71</f>
        <v>2372600.445882</v>
      </c>
      <c r="H70" s="44">
        <f>'Data Worksheet'!AD71</f>
        <v>9.7475081018525442E-4</v>
      </c>
      <c r="I70" s="41">
        <f>'Data Worksheet'!AE71</f>
        <v>0.60185768241284465</v>
      </c>
      <c r="J70" s="69">
        <f>'Data Worksheet'!AF71</f>
        <v>3002283.1858820003</v>
      </c>
      <c r="K70" s="44">
        <f>'Data Worksheet'!AG71</f>
        <v>6.7705674297706636E-4</v>
      </c>
      <c r="L70" s="7">
        <f>'Data Worksheet'!AH71</f>
        <v>0.67562174366172056</v>
      </c>
    </row>
    <row r="71" spans="1:12" x14ac:dyDescent="0.2">
      <c r="A71" s="6" t="s">
        <v>16</v>
      </c>
      <c r="B71" s="67">
        <f>'Data Worksheet'!D72</f>
        <v>454955571.62753326</v>
      </c>
      <c r="C71" s="68">
        <f>'Data Worksheet'!E72</f>
        <v>31960696.129999995</v>
      </c>
      <c r="D71" s="68">
        <f>'Data Worksheet'!F72</f>
        <v>2634408.0656845011</v>
      </c>
      <c r="E71" s="68">
        <f>'Data Worksheet'!G72</f>
        <v>489550675.82321775</v>
      </c>
      <c r="F71" s="17">
        <f>'Data Worksheet'!H72</f>
        <v>2.2253233705104337E-2</v>
      </c>
      <c r="G71" s="67">
        <f>'Data Worksheet'!AC72</f>
        <v>56277750.936107993</v>
      </c>
      <c r="H71" s="44">
        <f>'Data Worksheet'!AD72</f>
        <v>2.3120952967697242E-2</v>
      </c>
      <c r="I71" s="41">
        <f>'Data Worksheet'!AE72</f>
        <v>0.12369944329900838</v>
      </c>
      <c r="J71" s="69">
        <f>'Data Worksheet'!AF72</f>
        <v>92881169.556107998</v>
      </c>
      <c r="K71" s="44">
        <f>'Data Worksheet'!AG72</f>
        <v>2.0945999511063698E-2</v>
      </c>
      <c r="L71" s="7">
        <f>'Data Worksheet'!AH72</f>
        <v>0.18972738501467912</v>
      </c>
    </row>
    <row r="72" spans="1:12" x14ac:dyDescent="0.2">
      <c r="A72" s="6" t="s">
        <v>51</v>
      </c>
      <c r="B72" s="67">
        <f>'Data Worksheet'!D73</f>
        <v>11190180.591688694</v>
      </c>
      <c r="C72" s="68">
        <f>'Data Worksheet'!E73</f>
        <v>1534124.24</v>
      </c>
      <c r="D72" s="68">
        <f>'Data Worksheet'!F73</f>
        <v>126452.47948227673</v>
      </c>
      <c r="E72" s="68">
        <f>'Data Worksheet'!G73</f>
        <v>12850757.311170971</v>
      </c>
      <c r="F72" s="17">
        <f>'Data Worksheet'!H73</f>
        <v>5.8414975171300365E-4</v>
      </c>
      <c r="G72" s="67">
        <f>'Data Worksheet'!AC73</f>
        <v>3518189.465144</v>
      </c>
      <c r="H72" s="44">
        <f>'Data Worksheet'!AD73</f>
        <v>1.4454005677553084E-3</v>
      </c>
      <c r="I72" s="41">
        <f>'Data Worksheet'!AE73</f>
        <v>0.31439970394732253</v>
      </c>
      <c r="J72" s="69">
        <f>'Data Worksheet'!AF73</f>
        <v>5454314.3651439995</v>
      </c>
      <c r="K72" s="44">
        <f>'Data Worksheet'!AG73</f>
        <v>1.2300239819491047E-3</v>
      </c>
      <c r="L72" s="7">
        <f>'Data Worksheet'!AH73</f>
        <v>0.4244352479057904</v>
      </c>
    </row>
    <row r="73" spans="1:12" x14ac:dyDescent="0.2">
      <c r="A73" s="6" t="s">
        <v>43</v>
      </c>
      <c r="B73" s="67">
        <f>'Data Worksheet'!D74</f>
        <v>81218517.327630132</v>
      </c>
      <c r="C73" s="68">
        <f>'Data Worksheet'!E74</f>
        <v>11944041.52</v>
      </c>
      <c r="D73" s="68">
        <f>'Data Worksheet'!F74</f>
        <v>984505.44347259717</v>
      </c>
      <c r="E73" s="68">
        <f>'Data Worksheet'!G74</f>
        <v>94147064.291102722</v>
      </c>
      <c r="F73" s="17">
        <f>'Data Worksheet'!H74</f>
        <v>4.2795909142528642E-3</v>
      </c>
      <c r="G73" s="67">
        <f>'Data Worksheet'!AC74</f>
        <v>9162006.4137420002</v>
      </c>
      <c r="H73" s="44">
        <f>'Data Worksheet'!AD74</f>
        <v>3.7640864437238136E-3</v>
      </c>
      <c r="I73" s="41">
        <f>'Data Worksheet'!AE74</f>
        <v>0.1128068661581579</v>
      </c>
      <c r="J73" s="69">
        <f>'Data Worksheet'!AF74</f>
        <v>22034957.363742001</v>
      </c>
      <c r="K73" s="44">
        <f>'Data Worksheet'!AG74</f>
        <v>4.9691902930705245E-3</v>
      </c>
      <c r="L73" s="7">
        <f>'Data Worksheet'!AH74</f>
        <v>0.23404826830935391</v>
      </c>
    </row>
    <row r="74" spans="1:12" x14ac:dyDescent="0.2">
      <c r="A74" s="6" t="s">
        <v>49</v>
      </c>
      <c r="B74" s="67">
        <f>'Data Worksheet'!D75</f>
        <v>10177061.845959559</v>
      </c>
      <c r="C74" s="68">
        <f>'Data Worksheet'!E75</f>
        <v>1327781.29</v>
      </c>
      <c r="D74" s="68">
        <f>'Data Worksheet'!F75</f>
        <v>109444.35395315566</v>
      </c>
      <c r="E74" s="68">
        <f>'Data Worksheet'!G75</f>
        <v>11614287.489912713</v>
      </c>
      <c r="F74" s="17">
        <f>'Data Worksheet'!H75</f>
        <v>5.2794422844312111E-4</v>
      </c>
      <c r="G74" s="67">
        <f>'Data Worksheet'!AC75</f>
        <v>3398500.1199119999</v>
      </c>
      <c r="H74" s="44">
        <f>'Data Worksheet'!AD75</f>
        <v>1.3962278187414877E-3</v>
      </c>
      <c r="I74" s="41">
        <f>'Data Worksheet'!AE75</f>
        <v>0.33393725727050128</v>
      </c>
      <c r="J74" s="69">
        <f>'Data Worksheet'!AF75</f>
        <v>5061961.179912</v>
      </c>
      <c r="K74" s="44">
        <f>'Data Worksheet'!AG75</f>
        <v>1.1415428649981683E-3</v>
      </c>
      <c r="L74" s="7">
        <f>'Data Worksheet'!AH75</f>
        <v>0.43583914935018053</v>
      </c>
    </row>
    <row r="75" spans="1:12" x14ac:dyDescent="0.2">
      <c r="A75" s="20" t="s">
        <v>74</v>
      </c>
      <c r="B75" s="21">
        <f>'Data Worksheet'!D76</f>
        <v>20080834803.779991</v>
      </c>
      <c r="C75" s="22">
        <f>'Data Worksheet'!E76</f>
        <v>1772171632.6299994</v>
      </c>
      <c r="D75" s="22">
        <f>'Data Worksheet'!F76</f>
        <v>146073891</v>
      </c>
      <c r="E75" s="22">
        <f>'Data Worksheet'!G76</f>
        <v>21999080327.409992</v>
      </c>
      <c r="F75" s="23">
        <f>'Data Worksheet'!H76</f>
        <v>1</v>
      </c>
      <c r="G75" s="21">
        <f>'Data Worksheet'!AC76</f>
        <v>2434058449.698626</v>
      </c>
      <c r="H75" s="45">
        <f>'Data Worksheet'!AD76</f>
        <v>1</v>
      </c>
      <c r="I75" s="42">
        <f>'Data Worksheet'!AE76</f>
        <v>0.12121301098699552</v>
      </c>
      <c r="J75" s="24">
        <f>'Data Worksheet'!AF76</f>
        <v>4434315464.7286263</v>
      </c>
      <c r="K75" s="45">
        <f>'Data Worksheet'!AG76</f>
        <v>1</v>
      </c>
      <c r="L75" s="25">
        <f>'Data Worksheet'!AH76</f>
        <v>0.20156822006798361</v>
      </c>
    </row>
    <row r="76" spans="1:12" x14ac:dyDescent="0.2">
      <c r="A76" s="8"/>
      <c r="B76" s="11"/>
      <c r="C76" s="11"/>
      <c r="D76" s="11"/>
      <c r="E76" s="11"/>
      <c r="F76" s="11"/>
      <c r="G76" s="11"/>
      <c r="H76" s="11"/>
      <c r="I76" s="11"/>
      <c r="J76" s="11"/>
      <c r="K76" s="11"/>
      <c r="L76" s="12"/>
    </row>
    <row r="77" spans="1:12" x14ac:dyDescent="0.2">
      <c r="A77" s="8" t="s">
        <v>101</v>
      </c>
      <c r="B77" s="11"/>
      <c r="C77" s="11"/>
      <c r="D77" s="11"/>
      <c r="E77" s="11"/>
      <c r="F77" s="11"/>
      <c r="G77" s="11"/>
      <c r="H77" s="11"/>
      <c r="I77" s="11"/>
      <c r="J77" s="11"/>
      <c r="K77" s="11"/>
      <c r="L77" s="12"/>
    </row>
    <row r="78" spans="1:12" x14ac:dyDescent="0.2">
      <c r="A78" s="8" t="s">
        <v>116</v>
      </c>
      <c r="B78" s="11"/>
      <c r="C78" s="11"/>
      <c r="D78" s="11"/>
      <c r="E78" s="11"/>
      <c r="F78" s="11"/>
      <c r="G78" s="11"/>
      <c r="H78" s="11"/>
      <c r="I78" s="11"/>
      <c r="J78" s="11"/>
      <c r="K78" s="11"/>
      <c r="L78" s="12"/>
    </row>
    <row r="79" spans="1:12" x14ac:dyDescent="0.2">
      <c r="A79" s="8" t="s">
        <v>122</v>
      </c>
      <c r="B79" s="11"/>
      <c r="C79" s="11"/>
      <c r="D79" s="11"/>
      <c r="E79" s="11"/>
      <c r="F79" s="11"/>
      <c r="G79" s="11"/>
      <c r="H79" s="11"/>
      <c r="I79" s="11"/>
      <c r="J79" s="11"/>
      <c r="K79" s="11"/>
      <c r="L79" s="12"/>
    </row>
    <row r="80" spans="1:12" x14ac:dyDescent="0.2">
      <c r="A80" s="8" t="s">
        <v>113</v>
      </c>
      <c r="B80" s="11"/>
      <c r="C80" s="11"/>
      <c r="D80" s="11"/>
      <c r="E80" s="11"/>
      <c r="F80" s="11"/>
      <c r="G80" s="11"/>
      <c r="H80" s="11"/>
      <c r="I80" s="11"/>
      <c r="J80" s="11"/>
      <c r="K80" s="11"/>
      <c r="L80" s="12"/>
    </row>
    <row r="81" spans="1:12" x14ac:dyDescent="0.2">
      <c r="A81" s="8" t="s">
        <v>112</v>
      </c>
      <c r="B81" s="11"/>
      <c r="C81" s="11"/>
      <c r="D81" s="11"/>
      <c r="E81" s="11"/>
      <c r="F81" s="11"/>
      <c r="G81" s="11"/>
      <c r="H81" s="11"/>
      <c r="I81" s="11"/>
      <c r="J81" s="11"/>
      <c r="K81" s="11"/>
      <c r="L81" s="12"/>
    </row>
    <row r="82" spans="1:12" x14ac:dyDescent="0.2">
      <c r="A82" s="8" t="s">
        <v>115</v>
      </c>
      <c r="B82" s="11"/>
      <c r="C82" s="11"/>
      <c r="D82" s="11"/>
      <c r="E82" s="11"/>
      <c r="F82" s="11"/>
      <c r="G82" s="11"/>
      <c r="H82" s="11"/>
      <c r="I82" s="11"/>
      <c r="J82" s="11"/>
      <c r="K82" s="11"/>
      <c r="L82" s="12"/>
    </row>
    <row r="83" spans="1:12" x14ac:dyDescent="0.2">
      <c r="A83" s="8" t="s">
        <v>114</v>
      </c>
      <c r="B83" s="11"/>
      <c r="C83" s="11"/>
      <c r="D83" s="11"/>
      <c r="E83" s="11"/>
      <c r="F83" s="11"/>
      <c r="G83" s="11"/>
      <c r="H83" s="11"/>
      <c r="I83" s="11"/>
      <c r="J83" s="11"/>
      <c r="K83" s="11"/>
      <c r="L83" s="12"/>
    </row>
    <row r="84" spans="1:12" ht="13.5" thickBot="1" x14ac:dyDescent="0.25">
      <c r="A84" s="71" t="s">
        <v>125</v>
      </c>
      <c r="B84" s="13"/>
      <c r="C84" s="13"/>
      <c r="D84" s="13"/>
      <c r="E84" s="13"/>
      <c r="F84" s="13"/>
      <c r="G84" s="13"/>
      <c r="H84" s="13"/>
      <c r="I84" s="13"/>
      <c r="J84" s="13"/>
      <c r="K84" s="13"/>
      <c r="L84" s="14"/>
    </row>
  </sheetData>
  <mergeCells count="6">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3"/>
  <sheetViews>
    <sheetView workbookViewId="0">
      <pane xSplit="1" ySplit="8" topLeftCell="B9" activePane="bottomRight" state="frozen"/>
      <selection pane="topRight" activeCell="B1" sqref="B1"/>
      <selection pane="bottomLeft" activeCell="A9" sqref="A9"/>
      <selection pane="bottomRight" sqref="A1:AH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9" width="15.7109375" customWidth="1"/>
    <col min="10" max="10" width="14.7109375" customWidth="1"/>
    <col min="11" max="11" width="15.7109375" customWidth="1"/>
    <col min="12" max="14" width="14.7109375" customWidth="1"/>
    <col min="15" max="15" width="15.7109375" customWidth="1"/>
    <col min="16" max="16" width="14.7109375" customWidth="1"/>
    <col min="17" max="17" width="15.7109375" customWidth="1"/>
    <col min="18" max="18" width="10.7109375" customWidth="1"/>
    <col min="19" max="23" width="14.7109375" customWidth="1"/>
    <col min="24" max="24" width="10.7109375" customWidth="1"/>
    <col min="25" max="25" width="13.7109375" customWidth="1"/>
    <col min="26" max="26" width="10.7109375" customWidth="1"/>
    <col min="27" max="27" width="15.7109375" customWidth="1"/>
    <col min="28" max="28" width="10.7109375" customWidth="1"/>
    <col min="29" max="29" width="15.7109375" customWidth="1"/>
    <col min="30" max="30" width="10.7109375" customWidth="1"/>
    <col min="31" max="31" width="13.7109375" customWidth="1"/>
    <col min="32" max="32" width="15.7109375" customWidth="1"/>
    <col min="33" max="33" width="10.7109375" customWidth="1"/>
    <col min="34" max="34" width="13.7109375" customWidth="1"/>
  </cols>
  <sheetData>
    <row r="1" spans="1:34" ht="23.25" x14ac:dyDescent="0.35">
      <c r="A1" s="89" t="s">
        <v>111</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1"/>
    </row>
    <row r="2" spans="1:34" ht="18.75" thickBot="1" x14ac:dyDescent="0.3">
      <c r="A2" s="92" t="s">
        <v>119</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4"/>
    </row>
    <row r="3" spans="1:34" ht="15.75" x14ac:dyDescent="0.25">
      <c r="A3" s="26"/>
      <c r="B3" s="86" t="s">
        <v>105</v>
      </c>
      <c r="C3" s="88"/>
      <c r="D3" s="86" t="s">
        <v>97</v>
      </c>
      <c r="E3" s="87"/>
      <c r="F3" s="87"/>
      <c r="G3" s="87"/>
      <c r="H3" s="88"/>
      <c r="I3" s="86" t="s">
        <v>84</v>
      </c>
      <c r="J3" s="87"/>
      <c r="K3" s="87"/>
      <c r="L3" s="87"/>
      <c r="M3" s="87"/>
      <c r="N3" s="87"/>
      <c r="O3" s="87"/>
      <c r="P3" s="87"/>
      <c r="Q3" s="87"/>
      <c r="R3" s="88"/>
      <c r="S3" s="86" t="s">
        <v>98</v>
      </c>
      <c r="T3" s="87"/>
      <c r="U3" s="87"/>
      <c r="V3" s="87"/>
      <c r="W3" s="87"/>
      <c r="X3" s="88"/>
      <c r="Y3" s="86" t="s">
        <v>108</v>
      </c>
      <c r="Z3" s="88"/>
      <c r="AA3" s="86" t="s">
        <v>89</v>
      </c>
      <c r="AB3" s="88"/>
      <c r="AC3" s="86" t="s">
        <v>100</v>
      </c>
      <c r="AD3" s="87"/>
      <c r="AE3" s="87"/>
      <c r="AF3" s="87"/>
      <c r="AG3" s="87"/>
      <c r="AH3" s="88"/>
    </row>
    <row r="4" spans="1:34" ht="15.75" x14ac:dyDescent="0.25">
      <c r="A4" s="27"/>
      <c r="B4" s="55"/>
      <c r="C4" s="56"/>
      <c r="D4" s="55"/>
      <c r="E4" s="57"/>
      <c r="F4" s="57"/>
      <c r="G4" s="57"/>
      <c r="H4" s="56"/>
      <c r="I4" s="57"/>
      <c r="J4" s="57"/>
      <c r="K4" s="57"/>
      <c r="L4" s="57"/>
      <c r="M4" s="57"/>
      <c r="N4" s="57"/>
      <c r="O4" s="57"/>
      <c r="P4" s="57"/>
      <c r="Q4" s="57"/>
      <c r="R4" s="56"/>
      <c r="S4" s="57"/>
      <c r="T4" s="57"/>
      <c r="U4" s="57"/>
      <c r="V4" s="57"/>
      <c r="W4" s="57"/>
      <c r="X4" s="56"/>
      <c r="Y4" s="95" t="s">
        <v>109</v>
      </c>
      <c r="Z4" s="96"/>
      <c r="AA4" s="95" t="s">
        <v>90</v>
      </c>
      <c r="AB4" s="96"/>
      <c r="AC4" s="57"/>
      <c r="AD4" s="58"/>
      <c r="AE4" s="58"/>
      <c r="AF4" s="58"/>
      <c r="AG4" s="58"/>
      <c r="AH4" s="59"/>
    </row>
    <row r="5" spans="1:34" x14ac:dyDescent="0.2">
      <c r="A5" s="31"/>
      <c r="B5" s="60"/>
      <c r="C5" s="61"/>
      <c r="D5" s="32"/>
      <c r="E5" s="62"/>
      <c r="F5" s="62"/>
      <c r="G5" s="62"/>
      <c r="H5" s="34"/>
      <c r="I5" s="46"/>
      <c r="J5" s="62"/>
      <c r="K5" s="62"/>
      <c r="L5" s="62"/>
      <c r="M5" s="62"/>
      <c r="N5" s="62" t="s">
        <v>121</v>
      </c>
      <c r="O5" s="62"/>
      <c r="P5" s="62"/>
      <c r="Q5" s="62"/>
      <c r="R5" s="34"/>
      <c r="S5" s="46"/>
      <c r="T5" s="62"/>
      <c r="U5" s="62"/>
      <c r="V5" s="62"/>
      <c r="W5" s="62"/>
      <c r="X5" s="34"/>
      <c r="Y5" s="32"/>
      <c r="Z5" s="61"/>
      <c r="AA5" s="32"/>
      <c r="AB5" s="61"/>
      <c r="AC5" s="46"/>
      <c r="AD5" s="62"/>
      <c r="AE5" s="63"/>
      <c r="AF5" s="46"/>
      <c r="AG5" s="62"/>
      <c r="AH5" s="34"/>
    </row>
    <row r="6" spans="1:34" x14ac:dyDescent="0.2">
      <c r="A6" s="31"/>
      <c r="B6" s="60"/>
      <c r="C6" s="65"/>
      <c r="D6" s="32"/>
      <c r="E6" s="35"/>
      <c r="F6" s="35" t="s">
        <v>102</v>
      </c>
      <c r="G6" s="35"/>
      <c r="H6" s="34" t="s">
        <v>75</v>
      </c>
      <c r="I6" s="46" t="s">
        <v>79</v>
      </c>
      <c r="J6" s="35" t="s">
        <v>79</v>
      </c>
      <c r="K6" s="35" t="s">
        <v>0</v>
      </c>
      <c r="L6" s="35" t="s">
        <v>81</v>
      </c>
      <c r="M6" s="35" t="s">
        <v>82</v>
      </c>
      <c r="N6" s="35" t="s">
        <v>120</v>
      </c>
      <c r="O6" s="35" t="s">
        <v>0</v>
      </c>
      <c r="P6" s="35" t="s">
        <v>0</v>
      </c>
      <c r="Q6" s="35" t="s">
        <v>0</v>
      </c>
      <c r="R6" s="34" t="s">
        <v>75</v>
      </c>
      <c r="S6" s="32" t="s">
        <v>0</v>
      </c>
      <c r="T6" s="35" t="s">
        <v>86</v>
      </c>
      <c r="U6" s="35" t="s">
        <v>0</v>
      </c>
      <c r="V6" s="35" t="s">
        <v>86</v>
      </c>
      <c r="W6" s="35" t="s">
        <v>86</v>
      </c>
      <c r="X6" s="34" t="s">
        <v>75</v>
      </c>
      <c r="Y6" s="32"/>
      <c r="Z6" s="65" t="s">
        <v>75</v>
      </c>
      <c r="AA6" s="32"/>
      <c r="AB6" s="65" t="s">
        <v>75</v>
      </c>
      <c r="AC6" s="46" t="s">
        <v>99</v>
      </c>
      <c r="AD6" s="35" t="s">
        <v>75</v>
      </c>
      <c r="AE6" s="34" t="s">
        <v>96</v>
      </c>
      <c r="AF6" s="46" t="s">
        <v>99</v>
      </c>
      <c r="AG6" s="35" t="s">
        <v>75</v>
      </c>
      <c r="AH6" s="34" t="s">
        <v>96</v>
      </c>
    </row>
    <row r="7" spans="1:34" x14ac:dyDescent="0.2">
      <c r="A7" s="31"/>
      <c r="B7" s="64" t="s">
        <v>69</v>
      </c>
      <c r="C7" s="65" t="s">
        <v>71</v>
      </c>
      <c r="D7" s="32" t="s">
        <v>72</v>
      </c>
      <c r="E7" s="35" t="s">
        <v>89</v>
      </c>
      <c r="F7" s="35" t="s">
        <v>103</v>
      </c>
      <c r="G7" s="35" t="s">
        <v>0</v>
      </c>
      <c r="H7" s="34" t="s">
        <v>85</v>
      </c>
      <c r="I7" s="46" t="s">
        <v>80</v>
      </c>
      <c r="J7" s="35" t="s">
        <v>80</v>
      </c>
      <c r="K7" s="35" t="s">
        <v>79</v>
      </c>
      <c r="L7" s="35" t="s">
        <v>80</v>
      </c>
      <c r="M7" s="35" t="s">
        <v>80</v>
      </c>
      <c r="N7" s="35" t="s">
        <v>80</v>
      </c>
      <c r="O7" s="35" t="s">
        <v>80</v>
      </c>
      <c r="P7" s="35" t="s">
        <v>80</v>
      </c>
      <c r="Q7" s="35" t="s">
        <v>80</v>
      </c>
      <c r="R7" s="34" t="s">
        <v>85</v>
      </c>
      <c r="S7" s="46" t="s">
        <v>80</v>
      </c>
      <c r="T7" s="35" t="s">
        <v>87</v>
      </c>
      <c r="U7" s="35" t="s">
        <v>80</v>
      </c>
      <c r="V7" s="35" t="s">
        <v>87</v>
      </c>
      <c r="W7" s="35" t="s">
        <v>87</v>
      </c>
      <c r="X7" s="34" t="s">
        <v>85</v>
      </c>
      <c r="Y7" s="32" t="s">
        <v>117</v>
      </c>
      <c r="Z7" s="65" t="s">
        <v>85</v>
      </c>
      <c r="AA7" s="32" t="s">
        <v>68</v>
      </c>
      <c r="AB7" s="65" t="s">
        <v>85</v>
      </c>
      <c r="AC7" s="46" t="s">
        <v>92</v>
      </c>
      <c r="AD7" s="35" t="s">
        <v>85</v>
      </c>
      <c r="AE7" s="34" t="s">
        <v>95</v>
      </c>
      <c r="AF7" s="46" t="s">
        <v>91</v>
      </c>
      <c r="AG7" s="35" t="s">
        <v>85</v>
      </c>
      <c r="AH7" s="34" t="s">
        <v>95</v>
      </c>
    </row>
    <row r="8" spans="1:34" ht="13.5" thickBot="1" x14ac:dyDescent="0.25">
      <c r="A8" s="36" t="s">
        <v>8</v>
      </c>
      <c r="B8" s="37" t="s">
        <v>70</v>
      </c>
      <c r="C8" s="66" t="s">
        <v>70</v>
      </c>
      <c r="D8" s="37" t="s">
        <v>73</v>
      </c>
      <c r="E8" s="38" t="s">
        <v>90</v>
      </c>
      <c r="F8" s="38" t="s">
        <v>104</v>
      </c>
      <c r="G8" s="38" t="s">
        <v>95</v>
      </c>
      <c r="H8" s="39" t="s">
        <v>0</v>
      </c>
      <c r="I8" s="3" t="s">
        <v>77</v>
      </c>
      <c r="J8" s="38" t="s">
        <v>78</v>
      </c>
      <c r="K8" s="38" t="s">
        <v>76</v>
      </c>
      <c r="L8" s="38" t="s">
        <v>77</v>
      </c>
      <c r="M8" s="38" t="s">
        <v>77</v>
      </c>
      <c r="N8" s="38" t="s">
        <v>77</v>
      </c>
      <c r="O8" s="38" t="s">
        <v>77</v>
      </c>
      <c r="P8" s="38" t="s">
        <v>78</v>
      </c>
      <c r="Q8" s="38" t="s">
        <v>83</v>
      </c>
      <c r="R8" s="39" t="s">
        <v>0</v>
      </c>
      <c r="S8" s="3" t="s">
        <v>77</v>
      </c>
      <c r="T8" s="38" t="s">
        <v>77</v>
      </c>
      <c r="U8" s="38" t="s">
        <v>78</v>
      </c>
      <c r="V8" s="38" t="s">
        <v>78</v>
      </c>
      <c r="W8" s="38" t="s">
        <v>88</v>
      </c>
      <c r="X8" s="39" t="s">
        <v>0</v>
      </c>
      <c r="Y8" s="37" t="s">
        <v>77</v>
      </c>
      <c r="Z8" s="66" t="s">
        <v>0</v>
      </c>
      <c r="AA8" s="37" t="s">
        <v>76</v>
      </c>
      <c r="AB8" s="66" t="s">
        <v>0</v>
      </c>
      <c r="AC8" s="3" t="s">
        <v>89</v>
      </c>
      <c r="AD8" s="38" t="s">
        <v>0</v>
      </c>
      <c r="AE8" s="39" t="s">
        <v>94</v>
      </c>
      <c r="AF8" s="3" t="s">
        <v>89</v>
      </c>
      <c r="AG8" s="38" t="s">
        <v>0</v>
      </c>
      <c r="AH8" s="39" t="s">
        <v>94</v>
      </c>
    </row>
    <row r="9" spans="1:34" x14ac:dyDescent="0.2">
      <c r="A9" s="4" t="s">
        <v>1</v>
      </c>
      <c r="B9" s="15">
        <v>7910933224.2682295</v>
      </c>
      <c r="C9" s="50">
        <v>3971080740.2682295</v>
      </c>
      <c r="D9" s="15">
        <v>233478566.29823962</v>
      </c>
      <c r="E9" s="18">
        <v>9846370.4700000007</v>
      </c>
      <c r="F9" s="19">
        <f t="shared" ref="F9:F40" si="0">(E9/E$76)*F$76</f>
        <v>811601.77733230428</v>
      </c>
      <c r="G9" s="18">
        <f>SUM(D9:F9)</f>
        <v>244136538.54557192</v>
      </c>
      <c r="H9" s="16">
        <f t="shared" ref="H9:H40" si="1">(G9/G$76)</f>
        <v>1.1097579303866961E-2</v>
      </c>
      <c r="I9" s="2">
        <v>11753483.819999998</v>
      </c>
      <c r="J9" s="18">
        <v>8477400.3299999982</v>
      </c>
      <c r="K9" s="18">
        <f>SUM(I9:J9)</f>
        <v>20230884.149999999</v>
      </c>
      <c r="L9" s="18">
        <v>0</v>
      </c>
      <c r="M9" s="18">
        <v>0</v>
      </c>
      <c r="N9" s="18">
        <v>0</v>
      </c>
      <c r="O9" s="18">
        <f>(I9+L9+M9+N9)</f>
        <v>11753483.819999998</v>
      </c>
      <c r="P9" s="18">
        <f>J9</f>
        <v>8477400.3299999982</v>
      </c>
      <c r="Q9" s="18">
        <f>SUM(O9:P9)</f>
        <v>20230884.149999999</v>
      </c>
      <c r="R9" s="16">
        <f t="shared" ref="R9:R40" si="2">(Q9/Q$76)</f>
        <v>1.1429373568048646E-2</v>
      </c>
      <c r="S9" s="2">
        <v>4720771</v>
      </c>
      <c r="T9" s="18">
        <f>(S9*0.97)</f>
        <v>4579147.87</v>
      </c>
      <c r="U9" s="18">
        <v>4908810.59</v>
      </c>
      <c r="V9" s="18">
        <f>(U9*0.7266)</f>
        <v>3566741.7746939999</v>
      </c>
      <c r="W9" s="18">
        <f>(T9+V9)</f>
        <v>8145889.6446940005</v>
      </c>
      <c r="X9" s="16">
        <f t="shared" ref="X9:X40" si="3">(W9/W$76)</f>
        <v>1.2847092827044189E-2</v>
      </c>
      <c r="Y9" s="15">
        <v>446500</v>
      </c>
      <c r="Z9" s="51">
        <f t="shared" ref="Z9:Z40" si="4">(Y9/Y$76)</f>
        <v>1.4925373134328358E-2</v>
      </c>
      <c r="AA9" s="15">
        <v>11034978.720000003</v>
      </c>
      <c r="AB9" s="51">
        <f t="shared" ref="AB9:AB40" si="5">(AA9/AA$76)</f>
        <v>5.5167804122584216E-3</v>
      </c>
      <c r="AC9" s="2">
        <f t="shared" ref="AC9:AC40" si="6">(Q9+W9+Y9)</f>
        <v>28823273.794693999</v>
      </c>
      <c r="AD9" s="43">
        <f t="shared" ref="AD9:AD40" si="7">(AC9/AC$76)</f>
        <v>1.1841652281711955E-2</v>
      </c>
      <c r="AE9" s="16">
        <f t="shared" ref="AE9:AE40" si="8">(AC9/D9)</f>
        <v>0.12345147673159804</v>
      </c>
      <c r="AF9" s="2">
        <f t="shared" ref="AF9:AF40" si="9">(Q9+W9+Y9+AA9)</f>
        <v>39858252.514694005</v>
      </c>
      <c r="AG9" s="43">
        <f t="shared" ref="AG9:AG40" si="10">(AF9/AF$76)</f>
        <v>8.9885920006670689E-3</v>
      </c>
      <c r="AH9" s="47">
        <f t="shared" ref="AH9:AH40" si="11">(AF9/G9)</f>
        <v>0.16326213500095904</v>
      </c>
    </row>
    <row r="10" spans="1:34" x14ac:dyDescent="0.2">
      <c r="A10" s="6" t="s">
        <v>50</v>
      </c>
      <c r="B10" s="67">
        <v>1543321189.9841912</v>
      </c>
      <c r="C10" s="70">
        <v>155436021.98419127</v>
      </c>
      <c r="D10" s="67">
        <v>10005412.086925007</v>
      </c>
      <c r="E10" s="68">
        <v>1303920.06</v>
      </c>
      <c r="F10" s="68">
        <f t="shared" si="0"/>
        <v>107477.55646809872</v>
      </c>
      <c r="G10" s="68">
        <f>SUM(D10:F10)</f>
        <v>11416809.703393107</v>
      </c>
      <c r="H10" s="17">
        <f t="shared" si="1"/>
        <v>5.1896759016640387E-4</v>
      </c>
      <c r="I10" s="69">
        <v>663918.13</v>
      </c>
      <c r="J10" s="68">
        <v>186654.01</v>
      </c>
      <c r="K10" s="68">
        <f>SUM(I10:J10)</f>
        <v>850572.14</v>
      </c>
      <c r="L10" s="68">
        <v>855878.29</v>
      </c>
      <c r="M10" s="68">
        <v>27806.04</v>
      </c>
      <c r="N10" s="68">
        <v>632680.31000000006</v>
      </c>
      <c r="O10" s="68">
        <f>(I10+L10+M10+N10)</f>
        <v>2180282.77</v>
      </c>
      <c r="P10" s="68">
        <f>J10</f>
        <v>186654.01</v>
      </c>
      <c r="Q10" s="68">
        <f>SUM(O10:P10)</f>
        <v>2366936.7800000003</v>
      </c>
      <c r="R10" s="17">
        <f t="shared" si="2"/>
        <v>1.3371933955033883E-3</v>
      </c>
      <c r="S10" s="69">
        <v>455212.37</v>
      </c>
      <c r="T10" s="68">
        <f>(S10*0.97)</f>
        <v>441555.99890000001</v>
      </c>
      <c r="U10" s="68">
        <v>198736.56</v>
      </c>
      <c r="V10" s="68">
        <f>(U10*0.7266)</f>
        <v>144401.98449599999</v>
      </c>
      <c r="W10" s="68">
        <f>(T10+V10)</f>
        <v>585957.983396</v>
      </c>
      <c r="X10" s="17">
        <f t="shared" si="3"/>
        <v>9.2412946084280184E-4</v>
      </c>
      <c r="Y10" s="67">
        <v>446500</v>
      </c>
      <c r="Z10" s="52">
        <f t="shared" si="4"/>
        <v>1.4925373134328358E-2</v>
      </c>
      <c r="AA10" s="67">
        <v>1631993.03</v>
      </c>
      <c r="AB10" s="52">
        <f t="shared" si="5"/>
        <v>8.1589166678939173E-4</v>
      </c>
      <c r="AC10" s="69">
        <f t="shared" si="6"/>
        <v>3399394.7633960005</v>
      </c>
      <c r="AD10" s="44">
        <f t="shared" si="7"/>
        <v>1.3965953709192554E-3</v>
      </c>
      <c r="AE10" s="17">
        <f t="shared" si="8"/>
        <v>0.33975559765682239</v>
      </c>
      <c r="AF10" s="69">
        <f t="shared" si="9"/>
        <v>5031387.7933960008</v>
      </c>
      <c r="AG10" s="44">
        <f t="shared" si="10"/>
        <v>1.1346481398124691E-3</v>
      </c>
      <c r="AH10" s="48">
        <f t="shared" si="11"/>
        <v>0.44069997872528771</v>
      </c>
    </row>
    <row r="11" spans="1:34" x14ac:dyDescent="0.2">
      <c r="A11" s="6" t="s">
        <v>26</v>
      </c>
      <c r="B11" s="67">
        <v>5882846733.1792107</v>
      </c>
      <c r="C11" s="70">
        <v>3299815949.1792092</v>
      </c>
      <c r="D11" s="67">
        <v>205216073.48418623</v>
      </c>
      <c r="E11" s="68">
        <v>14908497.040000001</v>
      </c>
      <c r="F11" s="68">
        <f t="shared" si="0"/>
        <v>1228855.1128441745</v>
      </c>
      <c r="G11" s="68">
        <f t="shared" ref="G11:G74" si="12">SUM(D11:F11)</f>
        <v>221353425.63703039</v>
      </c>
      <c r="H11" s="17">
        <f t="shared" si="1"/>
        <v>1.0061939969428299E-2</v>
      </c>
      <c r="I11" s="69">
        <v>10050492.229999999</v>
      </c>
      <c r="J11" s="68">
        <v>7639745.1099999994</v>
      </c>
      <c r="K11" s="68">
        <f t="shared" ref="K11:K74" si="13">SUM(I11:J11)</f>
        <v>17690237.339999996</v>
      </c>
      <c r="L11" s="68">
        <v>0</v>
      </c>
      <c r="M11" s="68">
        <v>0</v>
      </c>
      <c r="N11" s="68">
        <v>0</v>
      </c>
      <c r="O11" s="68">
        <f t="shared" ref="O11:O74" si="14">(I11+L11+M11+N11)</f>
        <v>10050492.229999999</v>
      </c>
      <c r="P11" s="68">
        <f t="shared" ref="P11:P74" si="15">J11</f>
        <v>7639745.1099999994</v>
      </c>
      <c r="Q11" s="68">
        <f t="shared" ref="Q11:Q74" si="16">SUM(O11:P11)</f>
        <v>17690237.339999996</v>
      </c>
      <c r="R11" s="17">
        <f t="shared" si="2"/>
        <v>9.99404324433854E-3</v>
      </c>
      <c r="S11" s="69">
        <v>3425663.94</v>
      </c>
      <c r="T11" s="68">
        <f t="shared" ref="T11:T74" si="17">(S11*0.97)</f>
        <v>3322894.0217999998</v>
      </c>
      <c r="U11" s="68">
        <v>3886484.88</v>
      </c>
      <c r="V11" s="68">
        <f t="shared" ref="V11:V74" si="18">(U11*0.7266)</f>
        <v>2823919.9138079998</v>
      </c>
      <c r="W11" s="68">
        <f t="shared" ref="W11:W74" si="19">(T11+V11)</f>
        <v>6146813.9356079996</v>
      </c>
      <c r="X11" s="17">
        <f t="shared" si="3"/>
        <v>9.6942989244597419E-3</v>
      </c>
      <c r="Y11" s="67">
        <v>446500</v>
      </c>
      <c r="Z11" s="52">
        <f t="shared" si="4"/>
        <v>1.4925373134328358E-2</v>
      </c>
      <c r="AA11" s="67">
        <v>16436738.249999998</v>
      </c>
      <c r="AB11" s="52">
        <f t="shared" si="5"/>
        <v>8.2173131385085921E-3</v>
      </c>
      <c r="AC11" s="69">
        <f t="shared" si="6"/>
        <v>24283551.275607996</v>
      </c>
      <c r="AD11" s="44">
        <f t="shared" si="7"/>
        <v>9.9765686722168376E-3</v>
      </c>
      <c r="AE11" s="17">
        <f t="shared" si="8"/>
        <v>0.11833162414287819</v>
      </c>
      <c r="AF11" s="69">
        <f t="shared" si="9"/>
        <v>40720289.525607996</v>
      </c>
      <c r="AG11" s="44">
        <f t="shared" si="10"/>
        <v>9.1829933728226568E-3</v>
      </c>
      <c r="AH11" s="48">
        <f t="shared" si="11"/>
        <v>0.183960512056317</v>
      </c>
    </row>
    <row r="12" spans="1:34" x14ac:dyDescent="0.2">
      <c r="A12" s="6" t="s">
        <v>47</v>
      </c>
      <c r="B12" s="67">
        <v>483644364.90972841</v>
      </c>
      <c r="C12" s="70">
        <v>252654933.90972841</v>
      </c>
      <c r="D12" s="67">
        <v>15780821.221861536</v>
      </c>
      <c r="E12" s="68">
        <v>2001265.42</v>
      </c>
      <c r="F12" s="68">
        <f t="shared" si="0"/>
        <v>164957.28824488158</v>
      </c>
      <c r="G12" s="68">
        <f t="shared" si="12"/>
        <v>17947043.930106416</v>
      </c>
      <c r="H12" s="17">
        <f t="shared" si="1"/>
        <v>8.1580882759653829E-4</v>
      </c>
      <c r="I12" s="69">
        <v>1010556.13</v>
      </c>
      <c r="J12" s="68">
        <v>342651.71</v>
      </c>
      <c r="K12" s="68">
        <f t="shared" si="13"/>
        <v>1353207.84</v>
      </c>
      <c r="L12" s="68">
        <v>764216.85</v>
      </c>
      <c r="M12" s="68">
        <v>60831</v>
      </c>
      <c r="N12" s="68">
        <v>658642.43999999994</v>
      </c>
      <c r="O12" s="68">
        <f t="shared" si="14"/>
        <v>2494246.42</v>
      </c>
      <c r="P12" s="68">
        <f t="shared" si="15"/>
        <v>342651.71</v>
      </c>
      <c r="Q12" s="68">
        <f t="shared" si="16"/>
        <v>2836898.13</v>
      </c>
      <c r="R12" s="17">
        <f t="shared" si="2"/>
        <v>1.6026965634257082E-3</v>
      </c>
      <c r="S12" s="69">
        <v>496705.56</v>
      </c>
      <c r="T12" s="68">
        <f t="shared" si="17"/>
        <v>481804.39319999999</v>
      </c>
      <c r="U12" s="68">
        <v>304005.28000000003</v>
      </c>
      <c r="V12" s="68">
        <f t="shared" si="18"/>
        <v>220890.23644800004</v>
      </c>
      <c r="W12" s="68">
        <f t="shared" si="19"/>
        <v>702694.629648</v>
      </c>
      <c r="X12" s="17">
        <f t="shared" si="3"/>
        <v>1.1082378389490708E-3</v>
      </c>
      <c r="Y12" s="67">
        <v>446500</v>
      </c>
      <c r="Z12" s="52">
        <f t="shared" si="4"/>
        <v>1.4925373134328358E-2</v>
      </c>
      <c r="AA12" s="67">
        <v>2346995.5699999998</v>
      </c>
      <c r="AB12" s="52">
        <f t="shared" si="5"/>
        <v>1.1733470010926567E-3</v>
      </c>
      <c r="AC12" s="69">
        <f t="shared" si="6"/>
        <v>3986092.7596479999</v>
      </c>
      <c r="AD12" s="44">
        <f t="shared" si="7"/>
        <v>1.6376323091754595E-3</v>
      </c>
      <c r="AE12" s="17">
        <f t="shared" si="8"/>
        <v>0.25259095858243258</v>
      </c>
      <c r="AF12" s="69">
        <f t="shared" si="9"/>
        <v>6333088.3296479993</v>
      </c>
      <c r="AG12" s="44">
        <f t="shared" si="10"/>
        <v>1.4281997706348515E-3</v>
      </c>
      <c r="AH12" s="48">
        <f t="shared" si="11"/>
        <v>0.35287640428762507</v>
      </c>
    </row>
    <row r="13" spans="1:34" x14ac:dyDescent="0.2">
      <c r="A13" s="6" t="s">
        <v>15</v>
      </c>
      <c r="B13" s="67">
        <v>16743361832.318249</v>
      </c>
      <c r="C13" s="70">
        <v>7800505845.3182487</v>
      </c>
      <c r="D13" s="67">
        <v>478487717.88164085</v>
      </c>
      <c r="E13" s="68">
        <v>0</v>
      </c>
      <c r="F13" s="68">
        <f t="shared" si="0"/>
        <v>0</v>
      </c>
      <c r="G13" s="68">
        <f t="shared" si="12"/>
        <v>478487717.88164085</v>
      </c>
      <c r="H13" s="17">
        <f t="shared" si="1"/>
        <v>2.1750350958329105E-2</v>
      </c>
      <c r="I13" s="69">
        <v>23517507.050000001</v>
      </c>
      <c r="J13" s="68">
        <v>18008657.939999998</v>
      </c>
      <c r="K13" s="68">
        <f t="shared" si="13"/>
        <v>41526164.989999995</v>
      </c>
      <c r="L13" s="68">
        <v>0</v>
      </c>
      <c r="M13" s="68">
        <v>0</v>
      </c>
      <c r="N13" s="68">
        <v>0</v>
      </c>
      <c r="O13" s="68">
        <f t="shared" si="14"/>
        <v>23517507.050000001</v>
      </c>
      <c r="P13" s="68">
        <f t="shared" si="15"/>
        <v>18008657.939999998</v>
      </c>
      <c r="Q13" s="68">
        <f t="shared" si="16"/>
        <v>41526164.989999995</v>
      </c>
      <c r="R13" s="17">
        <f t="shared" si="2"/>
        <v>2.3460074656160443E-2</v>
      </c>
      <c r="S13" s="69">
        <v>10187666.780000001</v>
      </c>
      <c r="T13" s="68">
        <f t="shared" si="17"/>
        <v>9882036.7766000014</v>
      </c>
      <c r="U13" s="68">
        <v>10484768.150000002</v>
      </c>
      <c r="V13" s="68">
        <f t="shared" si="18"/>
        <v>7618232.5377900023</v>
      </c>
      <c r="W13" s="68">
        <f t="shared" si="19"/>
        <v>17500269.314390004</v>
      </c>
      <c r="X13" s="17">
        <f t="shared" si="3"/>
        <v>2.7600126467056622E-2</v>
      </c>
      <c r="Y13" s="67">
        <v>446500</v>
      </c>
      <c r="Z13" s="52">
        <f t="shared" si="4"/>
        <v>1.4925373134328358E-2</v>
      </c>
      <c r="AA13" s="67">
        <v>0</v>
      </c>
      <c r="AB13" s="52">
        <f t="shared" si="5"/>
        <v>0</v>
      </c>
      <c r="AC13" s="69">
        <f t="shared" si="6"/>
        <v>59472934.304389998</v>
      </c>
      <c r="AD13" s="44">
        <f t="shared" si="7"/>
        <v>2.4433650848340829E-2</v>
      </c>
      <c r="AE13" s="17">
        <f t="shared" si="8"/>
        <v>0.12429354418476689</v>
      </c>
      <c r="AF13" s="69">
        <f t="shared" si="9"/>
        <v>59472934.304389998</v>
      </c>
      <c r="AG13" s="44">
        <f t="shared" si="10"/>
        <v>1.341197638676112E-2</v>
      </c>
      <c r="AH13" s="48">
        <f t="shared" si="11"/>
        <v>0.12429354418476689</v>
      </c>
    </row>
    <row r="14" spans="1:34" x14ac:dyDescent="0.2">
      <c r="A14" s="6" t="s">
        <v>9</v>
      </c>
      <c r="B14" s="67">
        <v>96938191612.5578</v>
      </c>
      <c r="C14" s="70">
        <v>34320583543.5578</v>
      </c>
      <c r="D14" s="67">
        <v>2089157843.8539307</v>
      </c>
      <c r="E14" s="68">
        <v>0</v>
      </c>
      <c r="F14" s="68">
        <f t="shared" si="0"/>
        <v>0</v>
      </c>
      <c r="G14" s="68">
        <f t="shared" si="12"/>
        <v>2089157843.8539307</v>
      </c>
      <c r="H14" s="17">
        <f t="shared" si="1"/>
        <v>9.4965690054366586E-2</v>
      </c>
      <c r="I14" s="69">
        <v>73202338.330000013</v>
      </c>
      <c r="J14" s="68">
        <v>107214907.78999999</v>
      </c>
      <c r="K14" s="68">
        <f t="shared" si="13"/>
        <v>180417246.12</v>
      </c>
      <c r="L14" s="68">
        <v>0</v>
      </c>
      <c r="M14" s="68">
        <v>0</v>
      </c>
      <c r="N14" s="68">
        <v>0</v>
      </c>
      <c r="O14" s="68">
        <f t="shared" si="14"/>
        <v>73202338.330000013</v>
      </c>
      <c r="P14" s="68">
        <f t="shared" si="15"/>
        <v>107214907.78999999</v>
      </c>
      <c r="Q14" s="68">
        <f t="shared" si="16"/>
        <v>180417246.12</v>
      </c>
      <c r="R14" s="17">
        <f t="shared" si="2"/>
        <v>0.10192614859217881</v>
      </c>
      <c r="S14" s="69">
        <v>26443481.080000006</v>
      </c>
      <c r="T14" s="68">
        <f t="shared" si="17"/>
        <v>25650176.647600006</v>
      </c>
      <c r="U14" s="68">
        <v>50338155.79999999</v>
      </c>
      <c r="V14" s="68">
        <f t="shared" si="18"/>
        <v>36575704.004279993</v>
      </c>
      <c r="W14" s="68">
        <f t="shared" si="19"/>
        <v>62225880.651879996</v>
      </c>
      <c r="X14" s="17">
        <f t="shared" si="3"/>
        <v>9.813804260164459E-2</v>
      </c>
      <c r="Y14" s="67">
        <v>446500</v>
      </c>
      <c r="Z14" s="52">
        <f t="shared" si="4"/>
        <v>1.4925373134328358E-2</v>
      </c>
      <c r="AA14" s="67">
        <v>0</v>
      </c>
      <c r="AB14" s="52">
        <f t="shared" si="5"/>
        <v>0</v>
      </c>
      <c r="AC14" s="69">
        <f t="shared" si="6"/>
        <v>243089626.77188</v>
      </c>
      <c r="AD14" s="44">
        <f t="shared" si="7"/>
        <v>9.9870086029354904E-2</v>
      </c>
      <c r="AE14" s="17">
        <f t="shared" si="8"/>
        <v>0.11635771202593551</v>
      </c>
      <c r="AF14" s="69">
        <f t="shared" si="9"/>
        <v>243089626.77188</v>
      </c>
      <c r="AG14" s="44">
        <f t="shared" si="10"/>
        <v>5.4820102156795184E-2</v>
      </c>
      <c r="AH14" s="48">
        <f t="shared" si="11"/>
        <v>0.11635771202593551</v>
      </c>
    </row>
    <row r="15" spans="1:34" x14ac:dyDescent="0.2">
      <c r="A15" s="6" t="s">
        <v>57</v>
      </c>
      <c r="B15" s="67">
        <v>156490635.49018389</v>
      </c>
      <c r="C15" s="70">
        <v>66976400.49018389</v>
      </c>
      <c r="D15" s="67">
        <v>4352211.5653325049</v>
      </c>
      <c r="E15" s="68">
        <v>621997.28</v>
      </c>
      <c r="F15" s="68">
        <f t="shared" si="0"/>
        <v>51269.053859178923</v>
      </c>
      <c r="G15" s="68">
        <f t="shared" si="12"/>
        <v>5025477.8991916841</v>
      </c>
      <c r="H15" s="17">
        <f t="shared" si="1"/>
        <v>2.2844036316055155E-4</v>
      </c>
      <c r="I15" s="69">
        <v>296966.25</v>
      </c>
      <c r="J15" s="68">
        <v>78223.66</v>
      </c>
      <c r="K15" s="68">
        <f t="shared" si="13"/>
        <v>375189.91000000003</v>
      </c>
      <c r="L15" s="68">
        <v>553727.43000000005</v>
      </c>
      <c r="M15" s="68">
        <v>19632.599999999999</v>
      </c>
      <c r="N15" s="68">
        <v>774873.46</v>
      </c>
      <c r="O15" s="68">
        <f t="shared" si="14"/>
        <v>1645199.74</v>
      </c>
      <c r="P15" s="68">
        <f t="shared" si="15"/>
        <v>78223.66</v>
      </c>
      <c r="Q15" s="68">
        <f t="shared" si="16"/>
        <v>1723423.4</v>
      </c>
      <c r="R15" s="17">
        <f t="shared" si="2"/>
        <v>9.7364256097114414E-4</v>
      </c>
      <c r="S15" s="69">
        <v>260859.13</v>
      </c>
      <c r="T15" s="68">
        <f t="shared" si="17"/>
        <v>253033.3561</v>
      </c>
      <c r="U15" s="68">
        <v>148490.6</v>
      </c>
      <c r="V15" s="68">
        <f t="shared" si="18"/>
        <v>107893.26996000001</v>
      </c>
      <c r="W15" s="68">
        <f t="shared" si="19"/>
        <v>360926.62606000004</v>
      </c>
      <c r="X15" s="17">
        <f t="shared" si="3"/>
        <v>5.6922669849388441E-4</v>
      </c>
      <c r="Y15" s="67">
        <v>446500</v>
      </c>
      <c r="Z15" s="52">
        <f t="shared" si="4"/>
        <v>1.4925373134328358E-2</v>
      </c>
      <c r="AA15" s="67">
        <v>810727.4</v>
      </c>
      <c r="AB15" s="52">
        <f t="shared" si="5"/>
        <v>4.0531161441163132E-4</v>
      </c>
      <c r="AC15" s="69">
        <f t="shared" si="6"/>
        <v>2530850.0260600001</v>
      </c>
      <c r="AD15" s="44">
        <f t="shared" si="7"/>
        <v>1.0397655103037309E-3</v>
      </c>
      <c r="AE15" s="17">
        <f t="shared" si="8"/>
        <v>0.58150896114965067</v>
      </c>
      <c r="AF15" s="69">
        <f t="shared" si="9"/>
        <v>3341577.42606</v>
      </c>
      <c r="AG15" s="44">
        <f t="shared" si="10"/>
        <v>7.5357232759814478E-4</v>
      </c>
      <c r="AH15" s="48">
        <f t="shared" si="11"/>
        <v>0.6649272950931634</v>
      </c>
    </row>
    <row r="16" spans="1:34" x14ac:dyDescent="0.2">
      <c r="A16" s="6" t="s">
        <v>28</v>
      </c>
      <c r="B16" s="67">
        <v>4113205239.8153658</v>
      </c>
      <c r="C16" s="70">
        <v>2614383784.8153658</v>
      </c>
      <c r="D16" s="67">
        <v>162894142.60744488</v>
      </c>
      <c r="E16" s="68">
        <v>21684446.77</v>
      </c>
      <c r="F16" s="68">
        <f t="shared" si="0"/>
        <v>1787372.8794402902</v>
      </c>
      <c r="G16" s="68">
        <f t="shared" si="12"/>
        <v>186365962.25688517</v>
      </c>
      <c r="H16" s="17">
        <f t="shared" si="1"/>
        <v>8.4715342406691645E-3</v>
      </c>
      <c r="I16" s="69">
        <v>12594544.109999999</v>
      </c>
      <c r="J16" s="68">
        <v>1399310.64</v>
      </c>
      <c r="K16" s="68">
        <f t="shared" si="13"/>
        <v>13993854.75</v>
      </c>
      <c r="L16" s="68">
        <v>0</v>
      </c>
      <c r="M16" s="68">
        <v>0</v>
      </c>
      <c r="N16" s="68">
        <v>0</v>
      </c>
      <c r="O16" s="68">
        <f t="shared" si="14"/>
        <v>12594544.109999999</v>
      </c>
      <c r="P16" s="68">
        <f t="shared" si="15"/>
        <v>1399310.64</v>
      </c>
      <c r="Q16" s="68">
        <f t="shared" si="16"/>
        <v>13993854.75</v>
      </c>
      <c r="R16" s="17">
        <f t="shared" si="2"/>
        <v>7.905783672571819E-3</v>
      </c>
      <c r="S16" s="69">
        <v>4178241.34</v>
      </c>
      <c r="T16" s="68">
        <f t="shared" si="17"/>
        <v>4052894.0998</v>
      </c>
      <c r="U16" s="68">
        <v>555740.24</v>
      </c>
      <c r="V16" s="68">
        <f t="shared" si="18"/>
        <v>403800.85838400002</v>
      </c>
      <c r="W16" s="68">
        <f t="shared" si="19"/>
        <v>4456694.9581840001</v>
      </c>
      <c r="X16" s="17">
        <f t="shared" si="3"/>
        <v>7.0287686584244741E-3</v>
      </c>
      <c r="Y16" s="67">
        <v>446500</v>
      </c>
      <c r="Z16" s="52">
        <f t="shared" si="4"/>
        <v>1.4925373134328358E-2</v>
      </c>
      <c r="AA16" s="67">
        <v>24725613.579999998</v>
      </c>
      <c r="AB16" s="52">
        <f t="shared" si="5"/>
        <v>1.2361218280556393E-2</v>
      </c>
      <c r="AC16" s="69">
        <f t="shared" si="6"/>
        <v>18897049.708184</v>
      </c>
      <c r="AD16" s="44">
        <f t="shared" si="7"/>
        <v>7.7635973411089394E-3</v>
      </c>
      <c r="AE16" s="17">
        <f t="shared" si="8"/>
        <v>0.11600815969008534</v>
      </c>
      <c r="AF16" s="69">
        <f t="shared" si="9"/>
        <v>43622663.288184002</v>
      </c>
      <c r="AG16" s="44">
        <f t="shared" si="10"/>
        <v>9.8375191470175764E-3</v>
      </c>
      <c r="AH16" s="48">
        <f t="shared" si="11"/>
        <v>0.23406990611330042</v>
      </c>
    </row>
    <row r="17" spans="1:34" x14ac:dyDescent="0.2">
      <c r="A17" s="6" t="s">
        <v>31</v>
      </c>
      <c r="B17" s="67">
        <v>2665065721.5446968</v>
      </c>
      <c r="C17" s="70">
        <v>1492252810.5446968</v>
      </c>
      <c r="D17" s="67">
        <v>92537999.973039389</v>
      </c>
      <c r="E17" s="68">
        <v>0</v>
      </c>
      <c r="F17" s="68">
        <f t="shared" si="0"/>
        <v>0</v>
      </c>
      <c r="G17" s="68">
        <f t="shared" si="12"/>
        <v>92537999.973039389</v>
      </c>
      <c r="H17" s="17">
        <f t="shared" si="1"/>
        <v>4.2064485694768188E-3</v>
      </c>
      <c r="I17" s="69">
        <v>7327913.21</v>
      </c>
      <c r="J17" s="68">
        <v>623416.71</v>
      </c>
      <c r="K17" s="68">
        <f t="shared" si="13"/>
        <v>7951329.9199999999</v>
      </c>
      <c r="L17" s="68">
        <v>0</v>
      </c>
      <c r="M17" s="68">
        <v>0</v>
      </c>
      <c r="N17" s="68">
        <v>0</v>
      </c>
      <c r="O17" s="68">
        <f t="shared" si="14"/>
        <v>7327913.21</v>
      </c>
      <c r="P17" s="68">
        <f t="shared" si="15"/>
        <v>623416.71</v>
      </c>
      <c r="Q17" s="68">
        <f t="shared" si="16"/>
        <v>7951329.9199999999</v>
      </c>
      <c r="R17" s="17">
        <f t="shared" si="2"/>
        <v>4.4920785144470492E-3</v>
      </c>
      <c r="S17" s="69">
        <v>3317288.61</v>
      </c>
      <c r="T17" s="68">
        <f t="shared" si="17"/>
        <v>3217769.9516999996</v>
      </c>
      <c r="U17" s="68">
        <v>509164.81</v>
      </c>
      <c r="V17" s="68">
        <f t="shared" si="18"/>
        <v>369959.15094600001</v>
      </c>
      <c r="W17" s="68">
        <f t="shared" si="19"/>
        <v>3587729.1026459998</v>
      </c>
      <c r="X17" s="17">
        <f t="shared" si="3"/>
        <v>5.6583001771947708E-3</v>
      </c>
      <c r="Y17" s="67">
        <v>446500</v>
      </c>
      <c r="Z17" s="52">
        <f t="shared" si="4"/>
        <v>1.4925373134328358E-2</v>
      </c>
      <c r="AA17" s="67">
        <v>0</v>
      </c>
      <c r="AB17" s="52">
        <f t="shared" si="5"/>
        <v>0</v>
      </c>
      <c r="AC17" s="69">
        <f t="shared" si="6"/>
        <v>11985559.022645999</v>
      </c>
      <c r="AD17" s="44">
        <f t="shared" si="7"/>
        <v>4.924104852178055E-3</v>
      </c>
      <c r="AE17" s="17">
        <f t="shared" si="8"/>
        <v>0.12952040271172868</v>
      </c>
      <c r="AF17" s="69">
        <f t="shared" si="9"/>
        <v>11985559.022645999</v>
      </c>
      <c r="AG17" s="44">
        <f t="shared" si="10"/>
        <v>2.7029107689746871E-3</v>
      </c>
      <c r="AH17" s="48">
        <f t="shared" si="11"/>
        <v>0.12952040271172868</v>
      </c>
    </row>
    <row r="18" spans="1:34" x14ac:dyDescent="0.2">
      <c r="A18" s="6" t="s">
        <v>27</v>
      </c>
      <c r="B18" s="67">
        <v>3847125331.2361641</v>
      </c>
      <c r="C18" s="70">
        <v>2038715761.2361636</v>
      </c>
      <c r="D18" s="67">
        <v>126533262.68005913</v>
      </c>
      <c r="E18" s="68">
        <v>17011523.52</v>
      </c>
      <c r="F18" s="68">
        <f t="shared" si="0"/>
        <v>1402200.2082928224</v>
      </c>
      <c r="G18" s="68">
        <f t="shared" si="12"/>
        <v>144946986.40835196</v>
      </c>
      <c r="H18" s="17">
        <f t="shared" si="1"/>
        <v>6.5887748147250361E-3</v>
      </c>
      <c r="I18" s="69">
        <v>9893805.9900000021</v>
      </c>
      <c r="J18" s="68">
        <v>1050040.97</v>
      </c>
      <c r="K18" s="68">
        <f t="shared" si="13"/>
        <v>10943846.960000003</v>
      </c>
      <c r="L18" s="68">
        <v>0</v>
      </c>
      <c r="M18" s="68">
        <v>0</v>
      </c>
      <c r="N18" s="68">
        <v>0</v>
      </c>
      <c r="O18" s="68">
        <f t="shared" si="14"/>
        <v>9893805.9900000021</v>
      </c>
      <c r="P18" s="68">
        <f t="shared" si="15"/>
        <v>1050040.97</v>
      </c>
      <c r="Q18" s="68">
        <f t="shared" si="16"/>
        <v>10943846.960000003</v>
      </c>
      <c r="R18" s="17">
        <f t="shared" si="2"/>
        <v>6.1826914854531245E-3</v>
      </c>
      <c r="S18" s="69">
        <v>4224951.74</v>
      </c>
      <c r="T18" s="68">
        <f t="shared" si="17"/>
        <v>4098203.1878</v>
      </c>
      <c r="U18" s="68">
        <v>647061.44999999995</v>
      </c>
      <c r="V18" s="68">
        <f t="shared" si="18"/>
        <v>470154.84956999996</v>
      </c>
      <c r="W18" s="68">
        <f t="shared" si="19"/>
        <v>4568358.03737</v>
      </c>
      <c r="X18" s="17">
        <f t="shared" si="3"/>
        <v>7.2048753829478725E-3</v>
      </c>
      <c r="Y18" s="67">
        <v>446500</v>
      </c>
      <c r="Z18" s="52">
        <f t="shared" si="4"/>
        <v>1.4925373134328358E-2</v>
      </c>
      <c r="AA18" s="67">
        <v>20018586.5</v>
      </c>
      <c r="AB18" s="52">
        <f t="shared" si="5"/>
        <v>1.0008007145871581E-2</v>
      </c>
      <c r="AC18" s="69">
        <f t="shared" si="6"/>
        <v>15958704.997370003</v>
      </c>
      <c r="AD18" s="44">
        <f t="shared" si="7"/>
        <v>6.5564181498377477E-3</v>
      </c>
      <c r="AE18" s="17">
        <f t="shared" si="8"/>
        <v>0.12612260728407659</v>
      </c>
      <c r="AF18" s="69">
        <f t="shared" si="9"/>
        <v>35977291.497370005</v>
      </c>
      <c r="AG18" s="44">
        <f t="shared" si="10"/>
        <v>8.1133811483508796E-3</v>
      </c>
      <c r="AH18" s="48">
        <f t="shared" si="11"/>
        <v>0.24821000000657459</v>
      </c>
    </row>
    <row r="19" spans="1:34" x14ac:dyDescent="0.2">
      <c r="A19" s="6" t="s">
        <v>22</v>
      </c>
      <c r="B19" s="67">
        <v>12164760764.685188</v>
      </c>
      <c r="C19" s="70">
        <v>7133571686.6851883</v>
      </c>
      <c r="D19" s="67">
        <v>442268502.44259274</v>
      </c>
      <c r="E19" s="68">
        <v>0</v>
      </c>
      <c r="F19" s="68">
        <f t="shared" si="0"/>
        <v>0</v>
      </c>
      <c r="G19" s="68">
        <f t="shared" si="12"/>
        <v>442268502.44259274</v>
      </c>
      <c r="H19" s="17">
        <f t="shared" si="1"/>
        <v>2.0103954159008345E-2</v>
      </c>
      <c r="I19" s="69">
        <v>33872915.600000001</v>
      </c>
      <c r="J19" s="68">
        <v>4378171.03</v>
      </c>
      <c r="K19" s="68">
        <f t="shared" si="13"/>
        <v>38251086.630000003</v>
      </c>
      <c r="L19" s="68">
        <v>0</v>
      </c>
      <c r="M19" s="68">
        <v>0</v>
      </c>
      <c r="N19" s="68">
        <v>0</v>
      </c>
      <c r="O19" s="68">
        <f t="shared" si="14"/>
        <v>33872915.600000001</v>
      </c>
      <c r="P19" s="68">
        <f t="shared" si="15"/>
        <v>4378171.03</v>
      </c>
      <c r="Q19" s="68">
        <f t="shared" si="16"/>
        <v>38251086.630000003</v>
      </c>
      <c r="R19" s="17">
        <f t="shared" si="2"/>
        <v>2.1609829567338066E-2</v>
      </c>
      <c r="S19" s="69">
        <v>9273360.459999999</v>
      </c>
      <c r="T19" s="68">
        <f t="shared" si="17"/>
        <v>8995159.6461999994</v>
      </c>
      <c r="U19" s="68">
        <v>1367559.24</v>
      </c>
      <c r="V19" s="68">
        <f t="shared" si="18"/>
        <v>993668.54378399998</v>
      </c>
      <c r="W19" s="68">
        <f t="shared" si="19"/>
        <v>9988828.1899839994</v>
      </c>
      <c r="X19" s="17">
        <f t="shared" si="3"/>
        <v>1.5753638778265185E-2</v>
      </c>
      <c r="Y19" s="67">
        <v>446500</v>
      </c>
      <c r="Z19" s="52">
        <f t="shared" si="4"/>
        <v>1.4925373134328358E-2</v>
      </c>
      <c r="AA19" s="67">
        <v>0</v>
      </c>
      <c r="AB19" s="52">
        <f t="shared" si="5"/>
        <v>0</v>
      </c>
      <c r="AC19" s="69">
        <f t="shared" si="6"/>
        <v>48686414.819984004</v>
      </c>
      <c r="AD19" s="44">
        <f t="shared" si="7"/>
        <v>2.0002155176681205E-2</v>
      </c>
      <c r="AE19" s="17">
        <f t="shared" si="8"/>
        <v>0.11008338724348472</v>
      </c>
      <c r="AF19" s="69">
        <f t="shared" si="9"/>
        <v>48686414.819984004</v>
      </c>
      <c r="AG19" s="44">
        <f t="shared" si="10"/>
        <v>1.0979465761343513E-2</v>
      </c>
      <c r="AH19" s="48">
        <f t="shared" si="11"/>
        <v>0.11008338724348472</v>
      </c>
    </row>
    <row r="20" spans="1:34" x14ac:dyDescent="0.2">
      <c r="A20" s="6" t="s">
        <v>37</v>
      </c>
      <c r="B20" s="67">
        <v>1939217090.8218453</v>
      </c>
      <c r="C20" s="70">
        <v>952518597.82184529</v>
      </c>
      <c r="D20" s="67">
        <v>58676686.895885468</v>
      </c>
      <c r="E20" s="68">
        <v>7242835.0999999996</v>
      </c>
      <c r="F20" s="68">
        <f t="shared" si="0"/>
        <v>597001.48983778758</v>
      </c>
      <c r="G20" s="68">
        <f t="shared" si="12"/>
        <v>66516523.485723257</v>
      </c>
      <c r="H20" s="17">
        <f t="shared" si="1"/>
        <v>3.0236047369146734E-3</v>
      </c>
      <c r="I20" s="69">
        <v>4213975.4400000004</v>
      </c>
      <c r="J20" s="68">
        <v>822239.51</v>
      </c>
      <c r="K20" s="68">
        <f t="shared" si="13"/>
        <v>5036214.95</v>
      </c>
      <c r="L20" s="68">
        <v>0</v>
      </c>
      <c r="M20" s="68">
        <v>0</v>
      </c>
      <c r="N20" s="68">
        <v>531795.67000000004</v>
      </c>
      <c r="O20" s="68">
        <f t="shared" si="14"/>
        <v>4745771.1100000003</v>
      </c>
      <c r="P20" s="68">
        <f t="shared" si="15"/>
        <v>822239.51</v>
      </c>
      <c r="Q20" s="68">
        <f t="shared" si="16"/>
        <v>5568010.6200000001</v>
      </c>
      <c r="R20" s="17">
        <f t="shared" si="2"/>
        <v>3.1456298664456618E-3</v>
      </c>
      <c r="S20" s="69">
        <v>1486291.48</v>
      </c>
      <c r="T20" s="68">
        <f t="shared" si="17"/>
        <v>1441702.7356</v>
      </c>
      <c r="U20" s="68">
        <v>427352.73</v>
      </c>
      <c r="V20" s="68">
        <f t="shared" si="18"/>
        <v>310514.49361800001</v>
      </c>
      <c r="W20" s="68">
        <f t="shared" si="19"/>
        <v>1752217.2292180001</v>
      </c>
      <c r="X20" s="17">
        <f t="shared" si="3"/>
        <v>2.7634670218706888E-3</v>
      </c>
      <c r="Y20" s="67">
        <v>446500</v>
      </c>
      <c r="Z20" s="52">
        <f t="shared" si="4"/>
        <v>1.4925373134328358E-2</v>
      </c>
      <c r="AA20" s="67">
        <v>8152595.5799999991</v>
      </c>
      <c r="AB20" s="52">
        <f t="shared" si="5"/>
        <v>4.0757740224086781E-3</v>
      </c>
      <c r="AC20" s="69">
        <f t="shared" si="6"/>
        <v>7766727.8492179997</v>
      </c>
      <c r="AD20" s="44">
        <f t="shared" si="7"/>
        <v>3.1908551128587894E-3</v>
      </c>
      <c r="AE20" s="17">
        <f t="shared" si="8"/>
        <v>0.13236479869763434</v>
      </c>
      <c r="AF20" s="69">
        <f t="shared" si="9"/>
        <v>15919323.429217998</v>
      </c>
      <c r="AG20" s="44">
        <f t="shared" si="10"/>
        <v>3.5900295222212474E-3</v>
      </c>
      <c r="AH20" s="48">
        <f t="shared" si="11"/>
        <v>0.2393288553728283</v>
      </c>
    </row>
    <row r="21" spans="1:34" x14ac:dyDescent="0.2">
      <c r="A21" s="6" t="s">
        <v>93</v>
      </c>
      <c r="B21" s="67">
        <v>1487393503.3328826</v>
      </c>
      <c r="C21" s="70">
        <v>278071023.33288282</v>
      </c>
      <c r="D21" s="67">
        <v>17482284.586636029</v>
      </c>
      <c r="E21" s="68">
        <v>2074140.39</v>
      </c>
      <c r="F21" s="68">
        <f t="shared" si="0"/>
        <v>170964.11638071531</v>
      </c>
      <c r="G21" s="68">
        <f t="shared" si="12"/>
        <v>19727389.093016744</v>
      </c>
      <c r="H21" s="17">
        <f t="shared" si="1"/>
        <v>8.9673699079307375E-4</v>
      </c>
      <c r="I21" s="69">
        <v>1226499.6499999999</v>
      </c>
      <c r="J21" s="68">
        <v>287636.73</v>
      </c>
      <c r="K21" s="68">
        <f t="shared" si="13"/>
        <v>1514136.38</v>
      </c>
      <c r="L21" s="68">
        <v>776665.84</v>
      </c>
      <c r="M21" s="68">
        <v>0</v>
      </c>
      <c r="N21" s="68">
        <v>507542.12</v>
      </c>
      <c r="O21" s="68">
        <f t="shared" si="14"/>
        <v>2510707.61</v>
      </c>
      <c r="P21" s="68">
        <f t="shared" si="15"/>
        <v>287636.73</v>
      </c>
      <c r="Q21" s="68">
        <f t="shared" si="16"/>
        <v>2798344.34</v>
      </c>
      <c r="R21" s="17">
        <f t="shared" si="2"/>
        <v>1.5809157225535561E-3</v>
      </c>
      <c r="S21" s="69">
        <v>686693.79</v>
      </c>
      <c r="T21" s="68">
        <f t="shared" si="17"/>
        <v>666092.97629999998</v>
      </c>
      <c r="U21" s="68">
        <v>291019.84999999998</v>
      </c>
      <c r="V21" s="68">
        <f t="shared" si="18"/>
        <v>211455.02301</v>
      </c>
      <c r="W21" s="68">
        <f t="shared" si="19"/>
        <v>877547.99930999998</v>
      </c>
      <c r="X21" s="17">
        <f t="shared" si="3"/>
        <v>1.3840036017018721E-3</v>
      </c>
      <c r="Y21" s="67">
        <v>446500</v>
      </c>
      <c r="Z21" s="52">
        <f t="shared" si="4"/>
        <v>1.4925373134328358E-2</v>
      </c>
      <c r="AA21" s="67">
        <v>2548028.7400000002</v>
      </c>
      <c r="AB21" s="52">
        <f t="shared" si="5"/>
        <v>1.2738506706158382E-3</v>
      </c>
      <c r="AC21" s="69">
        <f t="shared" si="6"/>
        <v>4122392.3393099997</v>
      </c>
      <c r="AD21" s="44">
        <f t="shared" si="7"/>
        <v>1.69362914839634E-3</v>
      </c>
      <c r="AE21" s="17">
        <f t="shared" si="8"/>
        <v>0.23580398310534753</v>
      </c>
      <c r="AF21" s="69">
        <f t="shared" si="9"/>
        <v>6670421.0793099999</v>
      </c>
      <c r="AG21" s="44">
        <f t="shared" si="10"/>
        <v>1.5042730117800088E-3</v>
      </c>
      <c r="AH21" s="48">
        <f t="shared" si="11"/>
        <v>0.33812994957712106</v>
      </c>
    </row>
    <row r="22" spans="1:34" x14ac:dyDescent="0.2">
      <c r="A22" s="6" t="s">
        <v>59</v>
      </c>
      <c r="B22" s="67">
        <v>218653990.75283363</v>
      </c>
      <c r="C22" s="70">
        <v>79878995.75283362</v>
      </c>
      <c r="D22" s="67">
        <v>5119586.3111926876</v>
      </c>
      <c r="E22" s="68">
        <v>697028.26</v>
      </c>
      <c r="F22" s="68">
        <f t="shared" si="0"/>
        <v>57453.594336151713</v>
      </c>
      <c r="G22" s="68">
        <f t="shared" si="12"/>
        <v>5874068.1655288395</v>
      </c>
      <c r="H22" s="17">
        <f t="shared" si="1"/>
        <v>2.6701426051024417E-4</v>
      </c>
      <c r="I22" s="69">
        <v>392994.24</v>
      </c>
      <c r="J22" s="68">
        <v>59926.77</v>
      </c>
      <c r="K22" s="68">
        <f t="shared" si="13"/>
        <v>452921.01</v>
      </c>
      <c r="L22" s="68">
        <v>558400.78</v>
      </c>
      <c r="M22" s="68">
        <v>17630.64</v>
      </c>
      <c r="N22" s="68">
        <v>581155.1</v>
      </c>
      <c r="O22" s="68">
        <f t="shared" si="14"/>
        <v>1550180.76</v>
      </c>
      <c r="P22" s="68">
        <f t="shared" si="15"/>
        <v>59926.77</v>
      </c>
      <c r="Q22" s="68">
        <f t="shared" si="16"/>
        <v>1610107.53</v>
      </c>
      <c r="R22" s="17">
        <f t="shared" si="2"/>
        <v>9.0962512110960277E-4</v>
      </c>
      <c r="S22" s="69">
        <v>309941.17</v>
      </c>
      <c r="T22" s="68">
        <f t="shared" si="17"/>
        <v>300642.93489999999</v>
      </c>
      <c r="U22" s="68">
        <v>114704.18</v>
      </c>
      <c r="V22" s="68">
        <f t="shared" si="18"/>
        <v>83344.057187999992</v>
      </c>
      <c r="W22" s="68">
        <f t="shared" si="19"/>
        <v>383986.992088</v>
      </c>
      <c r="X22" s="17">
        <f t="shared" si="3"/>
        <v>6.055957970097606E-4</v>
      </c>
      <c r="Y22" s="67">
        <v>446500</v>
      </c>
      <c r="Z22" s="52">
        <f t="shared" si="4"/>
        <v>1.4925373134328358E-2</v>
      </c>
      <c r="AA22" s="67">
        <v>917784.34</v>
      </c>
      <c r="AB22" s="52">
        <f t="shared" si="5"/>
        <v>4.5883320648483516E-4</v>
      </c>
      <c r="AC22" s="69">
        <f t="shared" si="6"/>
        <v>2440594.5220880001</v>
      </c>
      <c r="AD22" s="44">
        <f t="shared" si="7"/>
        <v>1.0026852569584692E-3</v>
      </c>
      <c r="AE22" s="17">
        <f t="shared" si="8"/>
        <v>0.47671713567017204</v>
      </c>
      <c r="AF22" s="69">
        <f t="shared" si="9"/>
        <v>3358378.8620879999</v>
      </c>
      <c r="AG22" s="44">
        <f t="shared" si="10"/>
        <v>7.573612858176584E-4</v>
      </c>
      <c r="AH22" s="48">
        <f t="shared" si="11"/>
        <v>0.57172963735698268</v>
      </c>
    </row>
    <row r="23" spans="1:34" x14ac:dyDescent="0.2">
      <c r="A23" s="6" t="s">
        <v>13</v>
      </c>
      <c r="B23" s="67">
        <v>43523963685.073715</v>
      </c>
      <c r="C23" s="70">
        <v>17178441946.073717</v>
      </c>
      <c r="D23" s="67">
        <v>1047604468.9570127</v>
      </c>
      <c r="E23" s="68">
        <v>135032144.44999999</v>
      </c>
      <c r="F23" s="68">
        <f t="shared" si="0"/>
        <v>11130225.981900562</v>
      </c>
      <c r="G23" s="68">
        <f t="shared" si="12"/>
        <v>1193766839.3889132</v>
      </c>
      <c r="H23" s="17">
        <f t="shared" si="1"/>
        <v>5.4264397493995531E-2</v>
      </c>
      <c r="I23" s="69">
        <v>86214065.879999995</v>
      </c>
      <c r="J23" s="68">
        <v>4559673.8899999997</v>
      </c>
      <c r="K23" s="68">
        <f t="shared" si="13"/>
        <v>90773739.769999996</v>
      </c>
      <c r="L23" s="68">
        <v>0</v>
      </c>
      <c r="M23" s="68">
        <v>0</v>
      </c>
      <c r="N23" s="68">
        <v>0</v>
      </c>
      <c r="O23" s="68">
        <f t="shared" si="14"/>
        <v>86214065.879999995</v>
      </c>
      <c r="P23" s="68">
        <f t="shared" si="15"/>
        <v>4559673.8899999997</v>
      </c>
      <c r="Q23" s="68">
        <f t="shared" si="16"/>
        <v>90773739.769999996</v>
      </c>
      <c r="R23" s="17">
        <f t="shared" si="2"/>
        <v>5.1282335181587417E-2</v>
      </c>
      <c r="S23" s="69">
        <v>20863522.050000001</v>
      </c>
      <c r="T23" s="68">
        <f t="shared" si="17"/>
        <v>20237616.388500001</v>
      </c>
      <c r="U23" s="68">
        <v>26753156.819999993</v>
      </c>
      <c r="V23" s="68">
        <f t="shared" si="18"/>
        <v>19438843.745411996</v>
      </c>
      <c r="W23" s="68">
        <f t="shared" si="19"/>
        <v>39676460.133911997</v>
      </c>
      <c r="X23" s="17">
        <f t="shared" si="3"/>
        <v>6.257476943858517E-2</v>
      </c>
      <c r="Y23" s="67">
        <v>446500</v>
      </c>
      <c r="Z23" s="52">
        <f t="shared" si="4"/>
        <v>1.4925373134328358E-2</v>
      </c>
      <c r="AA23" s="67">
        <v>152129664.67000002</v>
      </c>
      <c r="AB23" s="52">
        <f t="shared" si="5"/>
        <v>7.6055058688404786E-2</v>
      </c>
      <c r="AC23" s="69">
        <f t="shared" si="6"/>
        <v>130896699.90391199</v>
      </c>
      <c r="AD23" s="44">
        <f t="shared" si="7"/>
        <v>5.3777139131609197E-2</v>
      </c>
      <c r="AE23" s="17">
        <f t="shared" si="8"/>
        <v>0.12494858869228745</v>
      </c>
      <c r="AF23" s="69">
        <f t="shared" si="9"/>
        <v>283026364.57391202</v>
      </c>
      <c r="AG23" s="44">
        <f t="shared" si="10"/>
        <v>6.3826393684697585E-2</v>
      </c>
      <c r="AH23" s="48">
        <f t="shared" si="11"/>
        <v>0.23708680391791806</v>
      </c>
    </row>
    <row r="24" spans="1:34" x14ac:dyDescent="0.2">
      <c r="A24" s="6" t="s">
        <v>18</v>
      </c>
      <c r="B24" s="67">
        <v>9739146294.4298077</v>
      </c>
      <c r="C24" s="70">
        <v>4873039007.4298067</v>
      </c>
      <c r="D24" s="67">
        <v>300273074.22122687</v>
      </c>
      <c r="E24" s="68">
        <v>57721434.890000008</v>
      </c>
      <c r="F24" s="68">
        <f t="shared" si="0"/>
        <v>4757775.39445912</v>
      </c>
      <c r="G24" s="68">
        <f t="shared" si="12"/>
        <v>362752284.50568599</v>
      </c>
      <c r="H24" s="17">
        <f t="shared" si="1"/>
        <v>1.6489429517365362E-2</v>
      </c>
      <c r="I24" s="69">
        <v>21658629.390000001</v>
      </c>
      <c r="J24" s="68">
        <v>4352525.51</v>
      </c>
      <c r="K24" s="68">
        <f t="shared" si="13"/>
        <v>26011154.899999999</v>
      </c>
      <c r="L24" s="68">
        <v>0</v>
      </c>
      <c r="M24" s="68">
        <v>0</v>
      </c>
      <c r="N24" s="68">
        <v>0</v>
      </c>
      <c r="O24" s="68">
        <f t="shared" si="14"/>
        <v>21658629.390000001</v>
      </c>
      <c r="P24" s="68">
        <f t="shared" si="15"/>
        <v>4352525.51</v>
      </c>
      <c r="Q24" s="68">
        <f t="shared" si="16"/>
        <v>26011154.899999999</v>
      </c>
      <c r="R24" s="17">
        <f t="shared" si="2"/>
        <v>1.4694919118919429E-2</v>
      </c>
      <c r="S24" s="69">
        <v>7811271.2399999993</v>
      </c>
      <c r="T24" s="68">
        <f t="shared" si="17"/>
        <v>7576933.1027999995</v>
      </c>
      <c r="U24" s="68">
        <v>2400760.39</v>
      </c>
      <c r="V24" s="68">
        <f t="shared" si="18"/>
        <v>1744392.4993740001</v>
      </c>
      <c r="W24" s="68">
        <f t="shared" si="19"/>
        <v>9321325.602173999</v>
      </c>
      <c r="X24" s="17">
        <f t="shared" si="3"/>
        <v>1.4700903216904728E-2</v>
      </c>
      <c r="Y24" s="67">
        <v>446500</v>
      </c>
      <c r="Z24" s="52">
        <f t="shared" si="4"/>
        <v>1.4925373134328358E-2</v>
      </c>
      <c r="AA24" s="67">
        <v>65907881.68999999</v>
      </c>
      <c r="AB24" s="52">
        <f t="shared" si="5"/>
        <v>3.2949706560089977E-2</v>
      </c>
      <c r="AC24" s="69">
        <f t="shared" si="6"/>
        <v>35778980.502173997</v>
      </c>
      <c r="AD24" s="44">
        <f t="shared" si="7"/>
        <v>1.4699310325355574E-2</v>
      </c>
      <c r="AE24" s="17">
        <f t="shared" si="8"/>
        <v>0.11915480798592601</v>
      </c>
      <c r="AF24" s="69">
        <f t="shared" si="9"/>
        <v>101686862.19217399</v>
      </c>
      <c r="AG24" s="44">
        <f t="shared" si="10"/>
        <v>2.293180604785796E-2</v>
      </c>
      <c r="AH24" s="48">
        <f t="shared" si="11"/>
        <v>0.28032039089909599</v>
      </c>
    </row>
    <row r="25" spans="1:34" x14ac:dyDescent="0.2">
      <c r="A25" s="6" t="s">
        <v>42</v>
      </c>
      <c r="B25" s="67">
        <v>1686663140.6527133</v>
      </c>
      <c r="C25" s="70">
        <v>801945084.65271354</v>
      </c>
      <c r="D25" s="67">
        <v>49911062.040384524</v>
      </c>
      <c r="E25" s="68">
        <v>6692674.6699999999</v>
      </c>
      <c r="F25" s="68">
        <f t="shared" si="0"/>
        <v>551653.6955245086</v>
      </c>
      <c r="G25" s="68">
        <f t="shared" si="12"/>
        <v>57155390.405909032</v>
      </c>
      <c r="H25" s="17">
        <f t="shared" si="1"/>
        <v>2.5980808995317707E-3</v>
      </c>
      <c r="I25" s="69">
        <v>1989302.01</v>
      </c>
      <c r="J25" s="68">
        <v>2341029.9900000002</v>
      </c>
      <c r="K25" s="68">
        <f t="shared" si="13"/>
        <v>4330332</v>
      </c>
      <c r="L25" s="68">
        <v>0</v>
      </c>
      <c r="M25" s="68">
        <v>0</v>
      </c>
      <c r="N25" s="68">
        <v>0</v>
      </c>
      <c r="O25" s="68">
        <f t="shared" si="14"/>
        <v>1989302.01</v>
      </c>
      <c r="P25" s="68">
        <f t="shared" si="15"/>
        <v>2341029.9900000002</v>
      </c>
      <c r="Q25" s="68">
        <f t="shared" si="16"/>
        <v>4330332</v>
      </c>
      <c r="R25" s="17">
        <f t="shared" si="2"/>
        <v>2.4464072719073541E-3</v>
      </c>
      <c r="S25" s="69">
        <v>1093265.73</v>
      </c>
      <c r="T25" s="68">
        <f t="shared" si="17"/>
        <v>1060467.7581</v>
      </c>
      <c r="U25" s="68">
        <v>1444031.24</v>
      </c>
      <c r="V25" s="68">
        <f t="shared" si="18"/>
        <v>1049233.098984</v>
      </c>
      <c r="W25" s="68">
        <f t="shared" si="19"/>
        <v>2109700.857084</v>
      </c>
      <c r="X25" s="17">
        <f t="shared" si="3"/>
        <v>3.327263679039317E-3</v>
      </c>
      <c r="Y25" s="67">
        <v>446500</v>
      </c>
      <c r="Z25" s="52">
        <f t="shared" si="4"/>
        <v>1.4925373134328358E-2</v>
      </c>
      <c r="AA25" s="67">
        <v>8258561.4400000004</v>
      </c>
      <c r="AB25" s="52">
        <f t="shared" si="5"/>
        <v>4.1287501445788641E-3</v>
      </c>
      <c r="AC25" s="69">
        <f t="shared" si="6"/>
        <v>6886532.8570840005</v>
      </c>
      <c r="AD25" s="44">
        <f t="shared" si="7"/>
        <v>2.8292389025977001E-3</v>
      </c>
      <c r="AE25" s="17">
        <f t="shared" si="8"/>
        <v>0.13797608336829023</v>
      </c>
      <c r="AF25" s="69">
        <f t="shared" si="9"/>
        <v>15145094.297084</v>
      </c>
      <c r="AG25" s="44">
        <f t="shared" si="10"/>
        <v>3.4154300517297222E-3</v>
      </c>
      <c r="AH25" s="48">
        <f t="shared" si="11"/>
        <v>0.26498103135200035</v>
      </c>
    </row>
    <row r="26" spans="1:34" x14ac:dyDescent="0.2">
      <c r="A26" s="6" t="s">
        <v>61</v>
      </c>
      <c r="B26" s="67">
        <v>249191803.30439669</v>
      </c>
      <c r="C26" s="70">
        <v>146365878.30439672</v>
      </c>
      <c r="D26" s="67">
        <v>9244951.0086989757</v>
      </c>
      <c r="E26" s="68">
        <v>0</v>
      </c>
      <c r="F26" s="68">
        <f t="shared" si="0"/>
        <v>0</v>
      </c>
      <c r="G26" s="68">
        <f t="shared" si="12"/>
        <v>9244951.0086989757</v>
      </c>
      <c r="H26" s="17">
        <f t="shared" si="1"/>
        <v>4.2024261337780236E-4</v>
      </c>
      <c r="I26" s="69">
        <v>575529.04</v>
      </c>
      <c r="J26" s="68">
        <v>234886.71</v>
      </c>
      <c r="K26" s="68">
        <f t="shared" si="13"/>
        <v>810415.75</v>
      </c>
      <c r="L26" s="68">
        <v>0</v>
      </c>
      <c r="M26" s="68">
        <v>0</v>
      </c>
      <c r="N26" s="68">
        <v>156927.37</v>
      </c>
      <c r="O26" s="68">
        <f t="shared" si="14"/>
        <v>732456.41</v>
      </c>
      <c r="P26" s="68">
        <f t="shared" si="15"/>
        <v>234886.71</v>
      </c>
      <c r="Q26" s="68">
        <f t="shared" si="16"/>
        <v>967343.12</v>
      </c>
      <c r="R26" s="17">
        <f t="shared" si="2"/>
        <v>5.4649741479349584E-4</v>
      </c>
      <c r="S26" s="69">
        <v>239658.71</v>
      </c>
      <c r="T26" s="68">
        <f t="shared" si="17"/>
        <v>232468.94869999998</v>
      </c>
      <c r="U26" s="68">
        <v>137184.92000000001</v>
      </c>
      <c r="V26" s="68">
        <f t="shared" si="18"/>
        <v>99678.56287200001</v>
      </c>
      <c r="W26" s="68">
        <f t="shared" si="19"/>
        <v>332147.51157199999</v>
      </c>
      <c r="X26" s="17">
        <f t="shared" si="3"/>
        <v>5.2383841416470752E-4</v>
      </c>
      <c r="Y26" s="67">
        <v>446500</v>
      </c>
      <c r="Z26" s="52">
        <f t="shared" si="4"/>
        <v>1.4925373134328358E-2</v>
      </c>
      <c r="AA26" s="67">
        <v>0</v>
      </c>
      <c r="AB26" s="52">
        <f t="shared" si="5"/>
        <v>0</v>
      </c>
      <c r="AC26" s="69">
        <f t="shared" si="6"/>
        <v>1745990.631572</v>
      </c>
      <c r="AD26" s="44">
        <f t="shared" si="7"/>
        <v>7.1731664117933593E-4</v>
      </c>
      <c r="AE26" s="17">
        <f t="shared" si="8"/>
        <v>0.18885883007158411</v>
      </c>
      <c r="AF26" s="69">
        <f t="shared" si="9"/>
        <v>1745990.631572</v>
      </c>
      <c r="AG26" s="44">
        <f t="shared" si="10"/>
        <v>3.9374524556494363E-4</v>
      </c>
      <c r="AH26" s="48">
        <f t="shared" si="11"/>
        <v>0.18885883007158411</v>
      </c>
    </row>
    <row r="27" spans="1:34" x14ac:dyDescent="0.2">
      <c r="A27" s="6" t="s">
        <v>39</v>
      </c>
      <c r="B27" s="67">
        <v>1164483267.0220675</v>
      </c>
      <c r="C27" s="70">
        <v>333233377.02206773</v>
      </c>
      <c r="D27" s="67">
        <v>21093689.477500603</v>
      </c>
      <c r="E27" s="68">
        <v>2644292.73</v>
      </c>
      <c r="F27" s="68">
        <f t="shared" si="0"/>
        <v>217959.77370480663</v>
      </c>
      <c r="G27" s="68">
        <f t="shared" si="12"/>
        <v>23955941.981205411</v>
      </c>
      <c r="H27" s="17">
        <f t="shared" si="1"/>
        <v>1.0889519754767769E-3</v>
      </c>
      <c r="I27" s="69">
        <v>1284824.3799999999</v>
      </c>
      <c r="J27" s="68">
        <v>488224.05</v>
      </c>
      <c r="K27" s="68">
        <f t="shared" si="13"/>
        <v>1773048.43</v>
      </c>
      <c r="L27" s="68">
        <v>1804648.36</v>
      </c>
      <c r="M27" s="68">
        <v>0</v>
      </c>
      <c r="N27" s="68">
        <v>774873.46</v>
      </c>
      <c r="O27" s="68">
        <f t="shared" si="14"/>
        <v>3864346.2</v>
      </c>
      <c r="P27" s="68">
        <f t="shared" si="15"/>
        <v>488224.05</v>
      </c>
      <c r="Q27" s="68">
        <f t="shared" si="16"/>
        <v>4352570.25</v>
      </c>
      <c r="R27" s="17">
        <f t="shared" si="2"/>
        <v>2.4589707004191853E-3</v>
      </c>
      <c r="S27" s="69">
        <v>884641.17</v>
      </c>
      <c r="T27" s="68">
        <f t="shared" si="17"/>
        <v>858101.93489999999</v>
      </c>
      <c r="U27" s="68">
        <v>739916.25</v>
      </c>
      <c r="V27" s="68">
        <f t="shared" si="18"/>
        <v>537623.14725000004</v>
      </c>
      <c r="W27" s="68">
        <f t="shared" si="19"/>
        <v>1395725.0821500001</v>
      </c>
      <c r="X27" s="17">
        <f t="shared" si="3"/>
        <v>2.2012340546615035E-3</v>
      </c>
      <c r="Y27" s="67">
        <v>446500</v>
      </c>
      <c r="Z27" s="52">
        <f t="shared" si="4"/>
        <v>1.4925373134328358E-2</v>
      </c>
      <c r="AA27" s="67">
        <v>3241736.3</v>
      </c>
      <c r="AB27" s="52">
        <f t="shared" si="5"/>
        <v>1.6206598830257721E-3</v>
      </c>
      <c r="AC27" s="69">
        <f t="shared" si="6"/>
        <v>6194795.3321500001</v>
      </c>
      <c r="AD27" s="44">
        <f t="shared" si="7"/>
        <v>2.545047894358088E-3</v>
      </c>
      <c r="AE27" s="17">
        <f t="shared" si="8"/>
        <v>0.29368002874782168</v>
      </c>
      <c r="AF27" s="69">
        <f t="shared" si="9"/>
        <v>9436531.63215</v>
      </c>
      <c r="AG27" s="44">
        <f t="shared" si="10"/>
        <v>2.1280695311846746E-3</v>
      </c>
      <c r="AH27" s="48">
        <f t="shared" si="11"/>
        <v>0.39391194216255043</v>
      </c>
    </row>
    <row r="28" spans="1:34" x14ac:dyDescent="0.2">
      <c r="A28" s="6" t="s">
        <v>60</v>
      </c>
      <c r="B28" s="67">
        <v>155317267.44853112</v>
      </c>
      <c r="C28" s="70">
        <v>67263513.448531106</v>
      </c>
      <c r="D28" s="67">
        <v>4363685.5065001147</v>
      </c>
      <c r="E28" s="68">
        <v>544865.53</v>
      </c>
      <c r="F28" s="68">
        <f t="shared" si="0"/>
        <v>44911.354280488282</v>
      </c>
      <c r="G28" s="68">
        <f t="shared" si="12"/>
        <v>4953462.3907806035</v>
      </c>
      <c r="H28" s="17">
        <f t="shared" si="1"/>
        <v>2.2516679411406046E-4</v>
      </c>
      <c r="I28" s="69">
        <v>323264.24</v>
      </c>
      <c r="J28" s="68">
        <v>54044.53</v>
      </c>
      <c r="K28" s="68">
        <f t="shared" si="13"/>
        <v>377308.77</v>
      </c>
      <c r="L28" s="68">
        <v>731712.99</v>
      </c>
      <c r="M28" s="68">
        <v>0</v>
      </c>
      <c r="N28" s="68">
        <v>581155.1</v>
      </c>
      <c r="O28" s="68">
        <f t="shared" si="14"/>
        <v>1636132.33</v>
      </c>
      <c r="P28" s="68">
        <f t="shared" si="15"/>
        <v>54044.53</v>
      </c>
      <c r="Q28" s="68">
        <f t="shared" si="16"/>
        <v>1690176.86</v>
      </c>
      <c r="R28" s="17">
        <f t="shared" si="2"/>
        <v>9.5486003408365417E-4</v>
      </c>
      <c r="S28" s="69">
        <v>324686.78000000003</v>
      </c>
      <c r="T28" s="68">
        <f t="shared" si="17"/>
        <v>314946.17660000001</v>
      </c>
      <c r="U28" s="68">
        <v>65843.289999999994</v>
      </c>
      <c r="V28" s="68">
        <f t="shared" si="18"/>
        <v>47841.734513999996</v>
      </c>
      <c r="W28" s="68">
        <f t="shared" si="19"/>
        <v>362787.91111400002</v>
      </c>
      <c r="X28" s="17">
        <f t="shared" si="3"/>
        <v>5.7216217919756702E-4</v>
      </c>
      <c r="Y28" s="67">
        <v>446500</v>
      </c>
      <c r="Z28" s="52">
        <f t="shared" si="4"/>
        <v>1.4925373134328358E-2</v>
      </c>
      <c r="AA28" s="67">
        <v>780909.04</v>
      </c>
      <c r="AB28" s="52">
        <f t="shared" si="5"/>
        <v>3.9040435010712256E-4</v>
      </c>
      <c r="AC28" s="69">
        <f t="shared" si="6"/>
        <v>2499464.7711140001</v>
      </c>
      <c r="AD28" s="44">
        <f t="shared" si="7"/>
        <v>1.0268713027098723E-3</v>
      </c>
      <c r="AE28" s="17">
        <f t="shared" si="8"/>
        <v>0.57278755936714854</v>
      </c>
      <c r="AF28" s="69">
        <f t="shared" si="9"/>
        <v>3280373.8111140002</v>
      </c>
      <c r="AG28" s="44">
        <f t="shared" si="10"/>
        <v>7.3977005858214342E-4</v>
      </c>
      <c r="AH28" s="48">
        <f t="shared" si="11"/>
        <v>0.66223856210545573</v>
      </c>
    </row>
    <row r="29" spans="1:34" x14ac:dyDescent="0.2">
      <c r="A29" s="6" t="s">
        <v>62</v>
      </c>
      <c r="B29" s="67">
        <v>108374044.03043631</v>
      </c>
      <c r="C29" s="70">
        <v>37181221.03043633</v>
      </c>
      <c r="D29" s="67">
        <v>2393607.6460696706</v>
      </c>
      <c r="E29" s="68">
        <v>282961.46000000002</v>
      </c>
      <c r="F29" s="68">
        <f t="shared" si="0"/>
        <v>23323.520535028551</v>
      </c>
      <c r="G29" s="68">
        <f t="shared" si="12"/>
        <v>2699892.6266046991</v>
      </c>
      <c r="H29" s="17">
        <f t="shared" si="1"/>
        <v>1.227275225337824E-4</v>
      </c>
      <c r="I29" s="69">
        <v>178989.48</v>
      </c>
      <c r="J29" s="68">
        <v>31379.67</v>
      </c>
      <c r="K29" s="68">
        <f t="shared" si="13"/>
        <v>210369.15000000002</v>
      </c>
      <c r="L29" s="68">
        <v>503077.86</v>
      </c>
      <c r="M29" s="68">
        <v>0</v>
      </c>
      <c r="N29" s="68">
        <v>387436.73</v>
      </c>
      <c r="O29" s="68">
        <f t="shared" si="14"/>
        <v>1069504.0699999998</v>
      </c>
      <c r="P29" s="68">
        <f t="shared" si="15"/>
        <v>31379.67</v>
      </c>
      <c r="Q29" s="68">
        <f t="shared" si="16"/>
        <v>1100883.7399999998</v>
      </c>
      <c r="R29" s="17">
        <f t="shared" si="2"/>
        <v>6.2194076275457963E-4</v>
      </c>
      <c r="S29" s="69">
        <v>207233.64</v>
      </c>
      <c r="T29" s="68">
        <f t="shared" si="17"/>
        <v>201016.63080000001</v>
      </c>
      <c r="U29" s="68">
        <v>58442.09</v>
      </c>
      <c r="V29" s="68">
        <f t="shared" si="18"/>
        <v>42464.022594000002</v>
      </c>
      <c r="W29" s="68">
        <f t="shared" si="19"/>
        <v>243480.65339400002</v>
      </c>
      <c r="X29" s="17">
        <f t="shared" si="3"/>
        <v>3.8399962339037968E-4</v>
      </c>
      <c r="Y29" s="67">
        <v>446500</v>
      </c>
      <c r="Z29" s="52">
        <f t="shared" si="4"/>
        <v>1.4925373134328358E-2</v>
      </c>
      <c r="AA29" s="67">
        <v>446788.07</v>
      </c>
      <c r="AB29" s="52">
        <f t="shared" si="5"/>
        <v>2.2336533087639193E-4</v>
      </c>
      <c r="AC29" s="69">
        <f t="shared" si="6"/>
        <v>1790864.3933939999</v>
      </c>
      <c r="AD29" s="44">
        <f t="shared" si="7"/>
        <v>7.3575241942761753E-4</v>
      </c>
      <c r="AE29" s="17">
        <f t="shared" si="8"/>
        <v>0.74818627703442475</v>
      </c>
      <c r="AF29" s="69">
        <f t="shared" si="9"/>
        <v>2237652.4633939997</v>
      </c>
      <c r="AG29" s="44">
        <f t="shared" si="10"/>
        <v>5.0462184776719327E-4</v>
      </c>
      <c r="AH29" s="48">
        <f t="shared" si="11"/>
        <v>0.82879313100980678</v>
      </c>
    </row>
    <row r="30" spans="1:34" x14ac:dyDescent="0.2">
      <c r="A30" s="6" t="s">
        <v>54</v>
      </c>
      <c r="B30" s="67">
        <v>242275715.35057124</v>
      </c>
      <c r="C30" s="70">
        <v>112859298.35057127</v>
      </c>
      <c r="D30" s="67">
        <v>6860559.0118388459</v>
      </c>
      <c r="E30" s="68">
        <v>901404.77</v>
      </c>
      <c r="F30" s="68">
        <f t="shared" si="0"/>
        <v>74299.6331142329</v>
      </c>
      <c r="G30" s="68">
        <f t="shared" si="12"/>
        <v>7836263.4149530781</v>
      </c>
      <c r="H30" s="17">
        <f t="shared" si="1"/>
        <v>3.5620868228702273E-4</v>
      </c>
      <c r="I30" s="69">
        <v>372836.59</v>
      </c>
      <c r="J30" s="68">
        <v>175994.95</v>
      </c>
      <c r="K30" s="68">
        <f t="shared" si="13"/>
        <v>548831.54</v>
      </c>
      <c r="L30" s="68">
        <v>522527.77</v>
      </c>
      <c r="M30" s="68">
        <v>43393.440000000002</v>
      </c>
      <c r="N30" s="68">
        <v>197406.75</v>
      </c>
      <c r="O30" s="68">
        <f t="shared" si="14"/>
        <v>1136164.55</v>
      </c>
      <c r="P30" s="68">
        <f t="shared" si="15"/>
        <v>175994.95</v>
      </c>
      <c r="Q30" s="68">
        <f t="shared" si="16"/>
        <v>1312159.5</v>
      </c>
      <c r="R30" s="17">
        <f t="shared" si="2"/>
        <v>7.4130033048327884E-4</v>
      </c>
      <c r="S30" s="69">
        <v>255916.31</v>
      </c>
      <c r="T30" s="68">
        <f t="shared" si="17"/>
        <v>248238.82069999998</v>
      </c>
      <c r="U30" s="68">
        <v>154615.34</v>
      </c>
      <c r="V30" s="68">
        <f t="shared" si="18"/>
        <v>112343.50604399999</v>
      </c>
      <c r="W30" s="68">
        <f t="shared" si="19"/>
        <v>360582.32674399996</v>
      </c>
      <c r="X30" s="17">
        <f t="shared" si="3"/>
        <v>5.6868369515528376E-4</v>
      </c>
      <c r="Y30" s="67">
        <v>446500</v>
      </c>
      <c r="Z30" s="52">
        <f t="shared" si="4"/>
        <v>1.4925373134328358E-2</v>
      </c>
      <c r="AA30" s="67">
        <v>1104266.3799999999</v>
      </c>
      <c r="AB30" s="52">
        <f t="shared" si="5"/>
        <v>5.5206224585266014E-4</v>
      </c>
      <c r="AC30" s="69">
        <f t="shared" si="6"/>
        <v>2119241.826744</v>
      </c>
      <c r="AD30" s="44">
        <f t="shared" si="7"/>
        <v>8.7066184750263286E-4</v>
      </c>
      <c r="AE30" s="17">
        <f t="shared" si="8"/>
        <v>0.30890220798144208</v>
      </c>
      <c r="AF30" s="69">
        <f t="shared" si="9"/>
        <v>3223508.2067439999</v>
      </c>
      <c r="AG30" s="44">
        <f t="shared" si="10"/>
        <v>7.2694607147019339E-4</v>
      </c>
      <c r="AH30" s="48">
        <f t="shared" si="11"/>
        <v>0.41135781635325508</v>
      </c>
    </row>
    <row r="31" spans="1:34" x14ac:dyDescent="0.2">
      <c r="A31" s="6" t="s">
        <v>56</v>
      </c>
      <c r="B31" s="67">
        <v>163222937.542629</v>
      </c>
      <c r="C31" s="70">
        <v>77938513.542629018</v>
      </c>
      <c r="D31" s="67">
        <v>5266992.5408987738</v>
      </c>
      <c r="E31" s="68">
        <v>520168.4</v>
      </c>
      <c r="F31" s="68">
        <f t="shared" si="0"/>
        <v>42875.656490721187</v>
      </c>
      <c r="G31" s="68">
        <f t="shared" si="12"/>
        <v>5830036.597389495</v>
      </c>
      <c r="H31" s="17">
        <f t="shared" si="1"/>
        <v>2.6501274192473846E-4</v>
      </c>
      <c r="I31" s="69">
        <v>349784.51</v>
      </c>
      <c r="J31" s="68">
        <v>112507.9</v>
      </c>
      <c r="K31" s="68">
        <f t="shared" si="13"/>
        <v>462292.41000000003</v>
      </c>
      <c r="L31" s="68">
        <v>494787.76</v>
      </c>
      <c r="M31" s="68">
        <v>38878.800000000003</v>
      </c>
      <c r="N31" s="68">
        <v>581155.1</v>
      </c>
      <c r="O31" s="68">
        <f t="shared" si="14"/>
        <v>1464606.17</v>
      </c>
      <c r="P31" s="68">
        <f t="shared" si="15"/>
        <v>112507.9</v>
      </c>
      <c r="Q31" s="68">
        <f t="shared" si="16"/>
        <v>1577114.0699999998</v>
      </c>
      <c r="R31" s="17">
        <f t="shared" si="2"/>
        <v>8.9098557096208876E-4</v>
      </c>
      <c r="S31" s="69">
        <v>230567.52</v>
      </c>
      <c r="T31" s="68">
        <f t="shared" si="17"/>
        <v>223650.4944</v>
      </c>
      <c r="U31" s="68">
        <v>150459.01999999999</v>
      </c>
      <c r="V31" s="68">
        <f t="shared" si="18"/>
        <v>109323.523932</v>
      </c>
      <c r="W31" s="68">
        <f t="shared" si="19"/>
        <v>332974.01833200001</v>
      </c>
      <c r="X31" s="17">
        <f t="shared" si="3"/>
        <v>5.2514191931037513E-4</v>
      </c>
      <c r="Y31" s="67">
        <v>446500</v>
      </c>
      <c r="Z31" s="52">
        <f t="shared" si="4"/>
        <v>1.4925373134328358E-2</v>
      </c>
      <c r="AA31" s="67">
        <v>705345.44</v>
      </c>
      <c r="AB31" s="52">
        <f t="shared" si="5"/>
        <v>3.526274047284974E-4</v>
      </c>
      <c r="AC31" s="69">
        <f t="shared" si="6"/>
        <v>2356588.0883319997</v>
      </c>
      <c r="AD31" s="44">
        <f t="shared" si="7"/>
        <v>9.6817234960967422E-4</v>
      </c>
      <c r="AE31" s="17">
        <f t="shared" si="8"/>
        <v>0.44742575009036661</v>
      </c>
      <c r="AF31" s="69">
        <f t="shared" si="9"/>
        <v>3061933.5283319997</v>
      </c>
      <c r="AG31" s="44">
        <f t="shared" si="10"/>
        <v>6.9050872737566626E-4</v>
      </c>
      <c r="AH31" s="48">
        <f t="shared" si="11"/>
        <v>0.52519970967301233</v>
      </c>
    </row>
    <row r="32" spans="1:34" x14ac:dyDescent="0.2">
      <c r="A32" s="6" t="s">
        <v>48</v>
      </c>
      <c r="B32" s="67">
        <v>544435716.69660604</v>
      </c>
      <c r="C32" s="70">
        <v>221265446.69660604</v>
      </c>
      <c r="D32" s="67">
        <v>11475919.35136921</v>
      </c>
      <c r="E32" s="68">
        <v>1492979.34</v>
      </c>
      <c r="F32" s="68">
        <f t="shared" si="0"/>
        <v>123061.04970925501</v>
      </c>
      <c r="G32" s="68">
        <f t="shared" si="12"/>
        <v>13091959.741078464</v>
      </c>
      <c r="H32" s="17">
        <f t="shared" si="1"/>
        <v>5.95113956866933E-4</v>
      </c>
      <c r="I32" s="69">
        <v>711547.61</v>
      </c>
      <c r="J32" s="68">
        <v>273761.58</v>
      </c>
      <c r="K32" s="68">
        <f t="shared" si="13"/>
        <v>985309.19</v>
      </c>
      <c r="L32" s="68">
        <v>1004295.63</v>
      </c>
      <c r="M32" s="68">
        <v>0</v>
      </c>
      <c r="N32" s="68">
        <v>337317.91</v>
      </c>
      <c r="O32" s="68">
        <f t="shared" si="14"/>
        <v>2053161.15</v>
      </c>
      <c r="P32" s="68">
        <f t="shared" si="15"/>
        <v>273761.58</v>
      </c>
      <c r="Q32" s="68">
        <f t="shared" si="16"/>
        <v>2326922.73</v>
      </c>
      <c r="R32" s="17">
        <f t="shared" si="2"/>
        <v>1.3145875853949566E-3</v>
      </c>
      <c r="S32" s="69">
        <v>507966.98</v>
      </c>
      <c r="T32" s="68">
        <f t="shared" si="17"/>
        <v>492727.97059999994</v>
      </c>
      <c r="U32" s="68">
        <v>353840.89</v>
      </c>
      <c r="V32" s="68">
        <f t="shared" si="18"/>
        <v>257100.79067400002</v>
      </c>
      <c r="W32" s="68">
        <f t="shared" si="19"/>
        <v>749828.76127399993</v>
      </c>
      <c r="X32" s="17">
        <f t="shared" si="3"/>
        <v>1.1825742946013726E-3</v>
      </c>
      <c r="Y32" s="67">
        <v>446500</v>
      </c>
      <c r="Z32" s="52">
        <f t="shared" si="4"/>
        <v>1.4925373134328358E-2</v>
      </c>
      <c r="AA32" s="67">
        <v>1865481.69</v>
      </c>
      <c r="AB32" s="52">
        <f t="shared" si="5"/>
        <v>9.3262099619334233E-4</v>
      </c>
      <c r="AC32" s="69">
        <f t="shared" si="6"/>
        <v>3523251.4912740001</v>
      </c>
      <c r="AD32" s="44">
        <f t="shared" si="7"/>
        <v>1.4474802327406036E-3</v>
      </c>
      <c r="AE32" s="17">
        <f t="shared" si="8"/>
        <v>0.30701256983420988</v>
      </c>
      <c r="AF32" s="69">
        <f t="shared" si="9"/>
        <v>5388733.1812740006</v>
      </c>
      <c r="AG32" s="44">
        <f t="shared" si="10"/>
        <v>1.2152345100697032E-3</v>
      </c>
      <c r="AH32" s="48">
        <f t="shared" si="11"/>
        <v>0.41160630553772981</v>
      </c>
    </row>
    <row r="33" spans="1:34" x14ac:dyDescent="0.2">
      <c r="A33" s="6" t="s">
        <v>46</v>
      </c>
      <c r="B33" s="67">
        <v>1429299984.5962038</v>
      </c>
      <c r="C33" s="70">
        <v>406069231.59620392</v>
      </c>
      <c r="D33" s="67">
        <v>25432971.236541867</v>
      </c>
      <c r="E33" s="68">
        <v>2853542.89</v>
      </c>
      <c r="F33" s="68">
        <f t="shared" si="0"/>
        <v>235207.53035589977</v>
      </c>
      <c r="G33" s="68">
        <f t="shared" si="12"/>
        <v>28521721.656897768</v>
      </c>
      <c r="H33" s="17">
        <f t="shared" si="1"/>
        <v>1.2964960913098181E-3</v>
      </c>
      <c r="I33" s="69">
        <v>1711704.56</v>
      </c>
      <c r="J33" s="68">
        <v>568432.53</v>
      </c>
      <c r="K33" s="68">
        <f t="shared" si="13"/>
        <v>2280137.09</v>
      </c>
      <c r="L33" s="68">
        <v>946573.76</v>
      </c>
      <c r="M33" s="68">
        <v>0</v>
      </c>
      <c r="N33" s="68">
        <v>339007.13</v>
      </c>
      <c r="O33" s="68">
        <f t="shared" si="14"/>
        <v>2997285.45</v>
      </c>
      <c r="P33" s="68">
        <f t="shared" si="15"/>
        <v>568432.53</v>
      </c>
      <c r="Q33" s="68">
        <f t="shared" si="16"/>
        <v>3565717.9800000004</v>
      </c>
      <c r="R33" s="17">
        <f t="shared" si="2"/>
        <v>2.0144410164954565E-3</v>
      </c>
      <c r="S33" s="69">
        <v>817483.99</v>
      </c>
      <c r="T33" s="68">
        <f t="shared" si="17"/>
        <v>792959.47029999993</v>
      </c>
      <c r="U33" s="68">
        <v>381180.15999999997</v>
      </c>
      <c r="V33" s="68">
        <f t="shared" si="18"/>
        <v>276965.50425599999</v>
      </c>
      <c r="W33" s="68">
        <f t="shared" si="19"/>
        <v>1069924.974556</v>
      </c>
      <c r="X33" s="17">
        <f t="shared" si="3"/>
        <v>1.6874062951549068E-3</v>
      </c>
      <c r="Y33" s="67">
        <v>446500</v>
      </c>
      <c r="Z33" s="52">
        <f t="shared" si="4"/>
        <v>1.4925373134328358E-2</v>
      </c>
      <c r="AA33" s="67">
        <v>3599759.46</v>
      </c>
      <c r="AB33" s="52">
        <f t="shared" si="5"/>
        <v>1.7996484616483201E-3</v>
      </c>
      <c r="AC33" s="69">
        <f t="shared" si="6"/>
        <v>5082142.9545560004</v>
      </c>
      <c r="AD33" s="44">
        <f t="shared" si="7"/>
        <v>2.0879297106383161E-3</v>
      </c>
      <c r="AE33" s="17">
        <f t="shared" si="8"/>
        <v>0.19982497944455749</v>
      </c>
      <c r="AF33" s="69">
        <f t="shared" si="9"/>
        <v>8681902.4145560004</v>
      </c>
      <c r="AG33" s="44">
        <f t="shared" si="10"/>
        <v>1.9578901148584204E-3</v>
      </c>
      <c r="AH33" s="48">
        <f t="shared" si="11"/>
        <v>0.3043961552880643</v>
      </c>
    </row>
    <row r="34" spans="1:34" x14ac:dyDescent="0.2">
      <c r="A34" s="6" t="s">
        <v>29</v>
      </c>
      <c r="B34" s="67">
        <v>5981597341.9197178</v>
      </c>
      <c r="C34" s="70">
        <v>1647861102.9197187</v>
      </c>
      <c r="D34" s="67">
        <v>102017531.81454088</v>
      </c>
      <c r="E34" s="68">
        <v>7225692.6900000004</v>
      </c>
      <c r="F34" s="68">
        <f t="shared" si="0"/>
        <v>595588.5011160908</v>
      </c>
      <c r="G34" s="68">
        <f t="shared" si="12"/>
        <v>109838813.00565697</v>
      </c>
      <c r="H34" s="17">
        <f t="shared" si="1"/>
        <v>4.9928820373823591E-3</v>
      </c>
      <c r="I34" s="69">
        <v>8412215.9900000002</v>
      </c>
      <c r="J34" s="68">
        <v>418169.54</v>
      </c>
      <c r="K34" s="68">
        <f t="shared" si="13"/>
        <v>8830385.5299999993</v>
      </c>
      <c r="L34" s="68">
        <v>0</v>
      </c>
      <c r="M34" s="68">
        <v>0</v>
      </c>
      <c r="N34" s="68">
        <v>0</v>
      </c>
      <c r="O34" s="68">
        <f t="shared" si="14"/>
        <v>8412215.9900000002</v>
      </c>
      <c r="P34" s="68">
        <f t="shared" si="15"/>
        <v>418169.54</v>
      </c>
      <c r="Q34" s="68">
        <f t="shared" si="16"/>
        <v>8830385.5299999993</v>
      </c>
      <c r="R34" s="17">
        <f t="shared" si="2"/>
        <v>4.9886981816492301E-3</v>
      </c>
      <c r="S34" s="69">
        <v>3783926.77</v>
      </c>
      <c r="T34" s="68">
        <f t="shared" si="17"/>
        <v>3670408.9668999999</v>
      </c>
      <c r="U34" s="68">
        <v>411199.52</v>
      </c>
      <c r="V34" s="68">
        <f t="shared" si="18"/>
        <v>298777.57123200002</v>
      </c>
      <c r="W34" s="68">
        <f t="shared" si="19"/>
        <v>3969186.5381319998</v>
      </c>
      <c r="X34" s="17">
        <f t="shared" si="3"/>
        <v>6.259906545192523E-3</v>
      </c>
      <c r="Y34" s="67">
        <v>446500</v>
      </c>
      <c r="Z34" s="52">
        <f t="shared" si="4"/>
        <v>1.4925373134328358E-2</v>
      </c>
      <c r="AA34" s="67">
        <v>8555263.6699999999</v>
      </c>
      <c r="AB34" s="52">
        <f t="shared" si="5"/>
        <v>4.2770821977953103E-3</v>
      </c>
      <c r="AC34" s="69">
        <f t="shared" si="6"/>
        <v>13246072.068131998</v>
      </c>
      <c r="AD34" s="44">
        <f t="shared" si="7"/>
        <v>5.4419695918855463E-3</v>
      </c>
      <c r="AE34" s="17">
        <f t="shared" si="8"/>
        <v>0.12984113448472975</v>
      </c>
      <c r="AF34" s="69">
        <f t="shared" si="9"/>
        <v>21801335.738132</v>
      </c>
      <c r="AG34" s="44">
        <f t="shared" si="10"/>
        <v>4.9165053572628962E-3</v>
      </c>
      <c r="AH34" s="48">
        <f t="shared" si="11"/>
        <v>0.19848480825270004</v>
      </c>
    </row>
    <row r="35" spans="1:34" x14ac:dyDescent="0.2">
      <c r="A35" s="6" t="s">
        <v>35</v>
      </c>
      <c r="B35" s="67">
        <v>2206936462.8822064</v>
      </c>
      <c r="C35" s="70">
        <v>1177216621.8822067</v>
      </c>
      <c r="D35" s="67">
        <v>72709134.907990053</v>
      </c>
      <c r="E35" s="68">
        <v>9869493.9499999993</v>
      </c>
      <c r="F35" s="68">
        <f t="shared" si="0"/>
        <v>813507.7646728463</v>
      </c>
      <c r="G35" s="68">
        <f t="shared" si="12"/>
        <v>83392136.622662902</v>
      </c>
      <c r="H35" s="17">
        <f t="shared" si="1"/>
        <v>3.7907101288575033E-3</v>
      </c>
      <c r="I35" s="69">
        <v>5062033.43</v>
      </c>
      <c r="J35" s="68">
        <v>1211326.7</v>
      </c>
      <c r="K35" s="68">
        <f t="shared" si="13"/>
        <v>6273360.1299999999</v>
      </c>
      <c r="L35" s="68">
        <v>0</v>
      </c>
      <c r="M35" s="68">
        <v>0</v>
      </c>
      <c r="N35" s="68">
        <v>542411.43999999994</v>
      </c>
      <c r="O35" s="68">
        <f t="shared" si="14"/>
        <v>5604444.8699999992</v>
      </c>
      <c r="P35" s="68">
        <f t="shared" si="15"/>
        <v>1211326.7</v>
      </c>
      <c r="Q35" s="68">
        <f t="shared" si="16"/>
        <v>6815771.5699999994</v>
      </c>
      <c r="R35" s="17">
        <f t="shared" si="2"/>
        <v>3.8505484412066793E-3</v>
      </c>
      <c r="S35" s="69">
        <v>2218485.2599999998</v>
      </c>
      <c r="T35" s="68">
        <f t="shared" si="17"/>
        <v>2151930.7021999997</v>
      </c>
      <c r="U35" s="68">
        <v>834933.81</v>
      </c>
      <c r="V35" s="68">
        <f t="shared" si="18"/>
        <v>606662.90634600003</v>
      </c>
      <c r="W35" s="68">
        <f t="shared" si="19"/>
        <v>2758593.608546</v>
      </c>
      <c r="X35" s="17">
        <f t="shared" si="3"/>
        <v>4.3506491871229567E-3</v>
      </c>
      <c r="Y35" s="67">
        <v>446500</v>
      </c>
      <c r="Z35" s="52">
        <f t="shared" si="4"/>
        <v>1.4925373134328358E-2</v>
      </c>
      <c r="AA35" s="67">
        <v>11488547.860000001</v>
      </c>
      <c r="AB35" s="52">
        <f t="shared" si="5"/>
        <v>5.7435358424815699E-3</v>
      </c>
      <c r="AC35" s="69">
        <f t="shared" si="6"/>
        <v>10020865.178546</v>
      </c>
      <c r="AD35" s="44">
        <f t="shared" si="7"/>
        <v>4.1169369535011529E-3</v>
      </c>
      <c r="AE35" s="17">
        <f t="shared" si="8"/>
        <v>0.137821268142262</v>
      </c>
      <c r="AF35" s="69">
        <f t="shared" si="9"/>
        <v>21509413.038546003</v>
      </c>
      <c r="AG35" s="44">
        <f t="shared" si="10"/>
        <v>4.8506727159210693E-3</v>
      </c>
      <c r="AH35" s="48">
        <f t="shared" si="11"/>
        <v>0.25793095020304996</v>
      </c>
    </row>
    <row r="36" spans="1:34" x14ac:dyDescent="0.2">
      <c r="A36" s="6" t="s">
        <v>10</v>
      </c>
      <c r="B36" s="67">
        <v>60458449990.657768</v>
      </c>
      <c r="C36" s="70">
        <v>24360654011.657776</v>
      </c>
      <c r="D36" s="67">
        <v>1489352416.6687288</v>
      </c>
      <c r="E36" s="68">
        <v>191530257.76999998</v>
      </c>
      <c r="F36" s="68">
        <f t="shared" si="0"/>
        <v>15787167.270687344</v>
      </c>
      <c r="G36" s="68">
        <f t="shared" si="12"/>
        <v>1696669841.7094162</v>
      </c>
      <c r="H36" s="17">
        <f t="shared" si="1"/>
        <v>7.7124580503278223E-2</v>
      </c>
      <c r="I36" s="69">
        <v>93515378.290000021</v>
      </c>
      <c r="J36" s="68">
        <v>35561008.469999999</v>
      </c>
      <c r="K36" s="68">
        <f t="shared" si="13"/>
        <v>129076386.76000002</v>
      </c>
      <c r="L36" s="68">
        <v>0</v>
      </c>
      <c r="M36" s="68">
        <v>0</v>
      </c>
      <c r="N36" s="68">
        <v>0</v>
      </c>
      <c r="O36" s="68">
        <f t="shared" si="14"/>
        <v>93515378.290000021</v>
      </c>
      <c r="P36" s="68">
        <f t="shared" si="15"/>
        <v>35561008.469999999</v>
      </c>
      <c r="Q36" s="68">
        <f t="shared" si="16"/>
        <v>129076386.76000002</v>
      </c>
      <c r="R36" s="17">
        <f t="shared" si="2"/>
        <v>7.292129361009507E-2</v>
      </c>
      <c r="S36" s="69">
        <v>28674894.539999999</v>
      </c>
      <c r="T36" s="68">
        <f t="shared" si="17"/>
        <v>27814647.703799997</v>
      </c>
      <c r="U36" s="68">
        <v>15266802.609999999</v>
      </c>
      <c r="V36" s="68">
        <f t="shared" si="18"/>
        <v>11092858.776426001</v>
      </c>
      <c r="W36" s="68">
        <f t="shared" si="19"/>
        <v>38907506.480225995</v>
      </c>
      <c r="X36" s="17">
        <f t="shared" si="3"/>
        <v>6.1362032782493386E-2</v>
      </c>
      <c r="Y36" s="67">
        <v>446500</v>
      </c>
      <c r="Z36" s="52">
        <f t="shared" si="4"/>
        <v>1.4925373134328358E-2</v>
      </c>
      <c r="AA36" s="67">
        <v>215114069.59000003</v>
      </c>
      <c r="AB36" s="52">
        <f t="shared" si="5"/>
        <v>0.10754321468372591</v>
      </c>
      <c r="AC36" s="69">
        <f t="shared" si="6"/>
        <v>168430393.24022603</v>
      </c>
      <c r="AD36" s="44">
        <f t="shared" si="7"/>
        <v>6.9197349497124985E-2</v>
      </c>
      <c r="AE36" s="17">
        <f t="shared" si="8"/>
        <v>0.11308968337860453</v>
      </c>
      <c r="AF36" s="69">
        <f t="shared" si="9"/>
        <v>383544462.83022606</v>
      </c>
      <c r="AG36" s="44">
        <f t="shared" si="10"/>
        <v>8.6494627159707155E-2</v>
      </c>
      <c r="AH36" s="48">
        <f t="shared" si="11"/>
        <v>0.22605721714473348</v>
      </c>
    </row>
    <row r="37" spans="1:34" x14ac:dyDescent="0.2">
      <c r="A37" s="6" t="s">
        <v>53</v>
      </c>
      <c r="B37" s="67">
        <v>229566910.96956873</v>
      </c>
      <c r="C37" s="70">
        <v>84678160.969568744</v>
      </c>
      <c r="D37" s="67">
        <v>6109502.0379306749</v>
      </c>
      <c r="E37" s="68">
        <v>768735.51</v>
      </c>
      <c r="F37" s="68">
        <f t="shared" si="0"/>
        <v>63364.171408681046</v>
      </c>
      <c r="G37" s="68">
        <f t="shared" si="12"/>
        <v>6941601.7193393558</v>
      </c>
      <c r="H37" s="17">
        <f t="shared" si="1"/>
        <v>3.1554054151483742E-4</v>
      </c>
      <c r="I37" s="69">
        <v>419289.51</v>
      </c>
      <c r="J37" s="68">
        <v>103089.34</v>
      </c>
      <c r="K37" s="68">
        <f t="shared" si="13"/>
        <v>522378.85</v>
      </c>
      <c r="L37" s="68">
        <v>787135.83</v>
      </c>
      <c r="M37" s="68">
        <v>19246.080000000002</v>
      </c>
      <c r="N37" s="68">
        <v>774873.46</v>
      </c>
      <c r="O37" s="68">
        <f t="shared" si="14"/>
        <v>2000544.88</v>
      </c>
      <c r="P37" s="68">
        <f t="shared" si="15"/>
        <v>103089.34</v>
      </c>
      <c r="Q37" s="68">
        <f t="shared" si="16"/>
        <v>2103634.2199999997</v>
      </c>
      <c r="R37" s="17">
        <f t="shared" si="2"/>
        <v>1.1884414528126606E-3</v>
      </c>
      <c r="S37" s="69">
        <v>364645.91</v>
      </c>
      <c r="T37" s="68">
        <f t="shared" si="17"/>
        <v>353706.53269999998</v>
      </c>
      <c r="U37" s="68">
        <v>165996.67000000001</v>
      </c>
      <c r="V37" s="68">
        <f t="shared" si="18"/>
        <v>120613.18042200002</v>
      </c>
      <c r="W37" s="68">
        <f t="shared" si="19"/>
        <v>474319.71312199999</v>
      </c>
      <c r="X37" s="17">
        <f t="shared" si="3"/>
        <v>7.4806186309490691E-4</v>
      </c>
      <c r="Y37" s="67">
        <v>446500</v>
      </c>
      <c r="Z37" s="52">
        <f t="shared" si="4"/>
        <v>1.4925373134328358E-2</v>
      </c>
      <c r="AA37" s="67">
        <v>1038565.25</v>
      </c>
      <c r="AB37" s="52">
        <f t="shared" si="5"/>
        <v>5.1921590185470415E-4</v>
      </c>
      <c r="AC37" s="69">
        <f t="shared" si="6"/>
        <v>3024453.9331219997</v>
      </c>
      <c r="AD37" s="44">
        <f t="shared" si="7"/>
        <v>1.2425560008620473E-3</v>
      </c>
      <c r="AE37" s="17">
        <f t="shared" si="8"/>
        <v>0.4950409893220038</v>
      </c>
      <c r="AF37" s="69">
        <f t="shared" si="9"/>
        <v>4063019.1831219997</v>
      </c>
      <c r="AG37" s="44">
        <f t="shared" si="10"/>
        <v>9.1626750857939931E-4</v>
      </c>
      <c r="AH37" s="48">
        <f t="shared" si="11"/>
        <v>0.58531436221735356</v>
      </c>
    </row>
    <row r="38" spans="1:34" x14ac:dyDescent="0.2">
      <c r="A38" s="6" t="s">
        <v>33</v>
      </c>
      <c r="B38" s="67">
        <v>3973685968.1041002</v>
      </c>
      <c r="C38" s="70">
        <v>2201104262.1041007</v>
      </c>
      <c r="D38" s="67">
        <v>136837706.90707886</v>
      </c>
      <c r="E38" s="68">
        <v>18712876.050000004</v>
      </c>
      <c r="F38" s="68">
        <f t="shared" si="0"/>
        <v>1542436.729092432</v>
      </c>
      <c r="G38" s="68">
        <f t="shared" si="12"/>
        <v>157093019.68617129</v>
      </c>
      <c r="H38" s="17">
        <f t="shared" si="1"/>
        <v>7.1408903166938096E-3</v>
      </c>
      <c r="I38" s="69">
        <v>8417391.6199999992</v>
      </c>
      <c r="J38" s="68">
        <v>3416223.57</v>
      </c>
      <c r="K38" s="68">
        <f t="shared" si="13"/>
        <v>11833615.189999999</v>
      </c>
      <c r="L38" s="68">
        <v>0</v>
      </c>
      <c r="M38" s="68">
        <v>0</v>
      </c>
      <c r="N38" s="68">
        <v>0</v>
      </c>
      <c r="O38" s="68">
        <f t="shared" si="14"/>
        <v>8417391.6199999992</v>
      </c>
      <c r="P38" s="68">
        <f t="shared" si="15"/>
        <v>3416223.57</v>
      </c>
      <c r="Q38" s="68">
        <f t="shared" si="16"/>
        <v>11833615.189999999</v>
      </c>
      <c r="R38" s="17">
        <f t="shared" si="2"/>
        <v>6.6853632132061296E-3</v>
      </c>
      <c r="S38" s="69">
        <v>3127480.87</v>
      </c>
      <c r="T38" s="68">
        <f t="shared" si="17"/>
        <v>3033656.4438999998</v>
      </c>
      <c r="U38" s="68">
        <v>1493293.49</v>
      </c>
      <c r="V38" s="68">
        <f t="shared" si="18"/>
        <v>1085027.0498339999</v>
      </c>
      <c r="W38" s="68">
        <f t="shared" si="19"/>
        <v>4118683.4937339998</v>
      </c>
      <c r="X38" s="17">
        <f t="shared" si="3"/>
        <v>6.495682052810702E-3</v>
      </c>
      <c r="Y38" s="67">
        <v>446500</v>
      </c>
      <c r="Z38" s="52">
        <f t="shared" si="4"/>
        <v>1.4925373134328358E-2</v>
      </c>
      <c r="AA38" s="67">
        <v>21115750.259999998</v>
      </c>
      <c r="AB38" s="52">
        <f t="shared" si="5"/>
        <v>1.0556518538035626E-2</v>
      </c>
      <c r="AC38" s="69">
        <f t="shared" si="6"/>
        <v>16398798.683734</v>
      </c>
      <c r="AD38" s="44">
        <f t="shared" si="7"/>
        <v>6.7372246898033299E-3</v>
      </c>
      <c r="AE38" s="17">
        <f t="shared" si="8"/>
        <v>0.11984122691320589</v>
      </c>
      <c r="AF38" s="69">
        <f t="shared" si="9"/>
        <v>37514548.943733998</v>
      </c>
      <c r="AG38" s="44">
        <f t="shared" si="10"/>
        <v>8.4600541486350555E-3</v>
      </c>
      <c r="AH38" s="48">
        <f t="shared" si="11"/>
        <v>0.23880468412076974</v>
      </c>
    </row>
    <row r="39" spans="1:34" x14ac:dyDescent="0.2">
      <c r="A39" s="6" t="s">
        <v>40</v>
      </c>
      <c r="B39" s="67">
        <v>1091526609.3296297</v>
      </c>
      <c r="C39" s="70">
        <v>467944586.3296296</v>
      </c>
      <c r="D39" s="67">
        <v>29697444.334414817</v>
      </c>
      <c r="E39" s="68">
        <v>5929764.4100000001</v>
      </c>
      <c r="F39" s="68">
        <f t="shared" si="0"/>
        <v>488769.67903868057</v>
      </c>
      <c r="G39" s="68">
        <f t="shared" si="12"/>
        <v>36115978.423453502</v>
      </c>
      <c r="H39" s="17">
        <f t="shared" si="1"/>
        <v>1.6417040115288095E-3</v>
      </c>
      <c r="I39" s="69">
        <v>1819067.4</v>
      </c>
      <c r="J39" s="68">
        <v>715757.4</v>
      </c>
      <c r="K39" s="68">
        <f t="shared" si="13"/>
        <v>2534824.7999999998</v>
      </c>
      <c r="L39" s="68">
        <v>1197761.25</v>
      </c>
      <c r="M39" s="68">
        <v>85779.12</v>
      </c>
      <c r="N39" s="68">
        <v>613850.87</v>
      </c>
      <c r="O39" s="68">
        <f t="shared" si="14"/>
        <v>3716458.64</v>
      </c>
      <c r="P39" s="68">
        <f t="shared" si="15"/>
        <v>715757.4</v>
      </c>
      <c r="Q39" s="68">
        <f t="shared" si="16"/>
        <v>4432216.04</v>
      </c>
      <c r="R39" s="17">
        <f t="shared" si="2"/>
        <v>2.5039663358191514E-3</v>
      </c>
      <c r="S39" s="69">
        <v>914562.35</v>
      </c>
      <c r="T39" s="68">
        <f t="shared" si="17"/>
        <v>887125.4794999999</v>
      </c>
      <c r="U39" s="68">
        <v>723883.3</v>
      </c>
      <c r="V39" s="68">
        <f t="shared" si="18"/>
        <v>525973.6057800001</v>
      </c>
      <c r="W39" s="68">
        <f t="shared" si="19"/>
        <v>1413099.08528</v>
      </c>
      <c r="X39" s="17">
        <f t="shared" si="3"/>
        <v>2.2286350434698719E-3</v>
      </c>
      <c r="Y39" s="67">
        <v>446500</v>
      </c>
      <c r="Z39" s="52">
        <f t="shared" si="4"/>
        <v>1.4925373134328358E-2</v>
      </c>
      <c r="AA39" s="67">
        <v>6432198.6699999999</v>
      </c>
      <c r="AB39" s="52">
        <f t="shared" si="5"/>
        <v>3.2156860951708896E-3</v>
      </c>
      <c r="AC39" s="69">
        <f t="shared" si="6"/>
        <v>6291815.1252800003</v>
      </c>
      <c r="AD39" s="44">
        <f t="shared" si="7"/>
        <v>2.5849071644351942E-3</v>
      </c>
      <c r="AE39" s="17">
        <f t="shared" si="8"/>
        <v>0.21186385786027873</v>
      </c>
      <c r="AF39" s="69">
        <f t="shared" si="9"/>
        <v>12724013.79528</v>
      </c>
      <c r="AG39" s="44">
        <f t="shared" si="10"/>
        <v>2.8694426223143535E-3</v>
      </c>
      <c r="AH39" s="48">
        <f t="shared" si="11"/>
        <v>0.35230981827747193</v>
      </c>
    </row>
    <row r="40" spans="1:34" x14ac:dyDescent="0.2">
      <c r="A40" s="6" t="s">
        <v>55</v>
      </c>
      <c r="B40" s="67">
        <v>182488157.78449875</v>
      </c>
      <c r="C40" s="70">
        <v>60052115.784498781</v>
      </c>
      <c r="D40" s="67">
        <v>9061565.3173459154</v>
      </c>
      <c r="E40" s="68">
        <v>691732.75</v>
      </c>
      <c r="F40" s="68">
        <f t="shared" si="0"/>
        <v>57017.104023200787</v>
      </c>
      <c r="G40" s="68">
        <f t="shared" si="12"/>
        <v>9810315.1713691168</v>
      </c>
      <c r="H40" s="17">
        <f t="shared" si="1"/>
        <v>4.4594205872987557E-4</v>
      </c>
      <c r="I40" s="69">
        <v>632177.07999999996</v>
      </c>
      <c r="J40" s="68">
        <v>132332.51</v>
      </c>
      <c r="K40" s="68">
        <f t="shared" si="13"/>
        <v>764509.59</v>
      </c>
      <c r="L40" s="68">
        <v>513485.29</v>
      </c>
      <c r="M40" s="68">
        <v>15849.6</v>
      </c>
      <c r="N40" s="68">
        <v>581155.1</v>
      </c>
      <c r="O40" s="68">
        <f t="shared" si="14"/>
        <v>1742667.0699999998</v>
      </c>
      <c r="P40" s="68">
        <f t="shared" si="15"/>
        <v>132332.51</v>
      </c>
      <c r="Q40" s="68">
        <f t="shared" si="16"/>
        <v>1874999.5799999998</v>
      </c>
      <c r="R40" s="17">
        <f t="shared" si="2"/>
        <v>1.05927504111353E-3</v>
      </c>
      <c r="S40" s="69">
        <v>283530.49</v>
      </c>
      <c r="T40" s="68">
        <f t="shared" si="17"/>
        <v>275024.57529999997</v>
      </c>
      <c r="U40" s="68">
        <v>98248.15</v>
      </c>
      <c r="V40" s="68">
        <f t="shared" si="18"/>
        <v>71387.105790000001</v>
      </c>
      <c r="W40" s="68">
        <f t="shared" si="19"/>
        <v>346411.68108999997</v>
      </c>
      <c r="X40" s="17">
        <f t="shared" si="3"/>
        <v>5.4633480411001023E-4</v>
      </c>
      <c r="Y40" s="67">
        <v>446500</v>
      </c>
      <c r="Z40" s="52">
        <f t="shared" si="4"/>
        <v>1.4925373134328358E-2</v>
      </c>
      <c r="AA40" s="67">
        <v>896197.51</v>
      </c>
      <c r="AB40" s="52">
        <f t="shared" si="5"/>
        <v>4.4804117834155364E-4</v>
      </c>
      <c r="AC40" s="69">
        <f t="shared" si="6"/>
        <v>2667911.2610899997</v>
      </c>
      <c r="AD40" s="44">
        <f t="shared" si="7"/>
        <v>1.096075265333225E-3</v>
      </c>
      <c r="AE40" s="17">
        <f t="shared" si="8"/>
        <v>0.29442057389168791</v>
      </c>
      <c r="AF40" s="69">
        <f t="shared" si="9"/>
        <v>3564108.7710899999</v>
      </c>
      <c r="AG40" s="44">
        <f t="shared" si="10"/>
        <v>8.037562504155573E-4</v>
      </c>
      <c r="AH40" s="48">
        <f t="shared" si="11"/>
        <v>0.36330216805792964</v>
      </c>
    </row>
    <row r="41" spans="1:34" x14ac:dyDescent="0.2">
      <c r="A41" s="6" t="s">
        <v>64</v>
      </c>
      <c r="B41" s="67">
        <v>109545222.17066763</v>
      </c>
      <c r="C41" s="70">
        <v>25601550.17066763</v>
      </c>
      <c r="D41" s="67">
        <v>1728219.8596053987</v>
      </c>
      <c r="E41" s="68">
        <v>244553.33</v>
      </c>
      <c r="F41" s="68">
        <f t="shared" ref="F41:F72" si="20">(E41/E$76)*F$76</f>
        <v>20157.673112672706</v>
      </c>
      <c r="G41" s="68">
        <f t="shared" si="12"/>
        <v>1992930.8627180716</v>
      </c>
      <c r="H41" s="17">
        <f t="shared" ref="H41:H72" si="21">(G41/G$76)</f>
        <v>9.0591553513032894E-5</v>
      </c>
      <c r="I41" s="69">
        <v>135005.67000000001</v>
      </c>
      <c r="J41" s="68">
        <v>23145.62</v>
      </c>
      <c r="K41" s="68">
        <f t="shared" si="13"/>
        <v>158151.29</v>
      </c>
      <c r="L41" s="68">
        <v>306255.37</v>
      </c>
      <c r="M41" s="68">
        <v>23553.599999999999</v>
      </c>
      <c r="N41" s="68">
        <v>678014.29</v>
      </c>
      <c r="O41" s="68">
        <f t="shared" si="14"/>
        <v>1142828.9300000002</v>
      </c>
      <c r="P41" s="68">
        <f t="shared" si="15"/>
        <v>23145.62</v>
      </c>
      <c r="Q41" s="68">
        <f t="shared" si="16"/>
        <v>1165974.5500000003</v>
      </c>
      <c r="R41" s="17">
        <f t="shared" ref="R41:R72" si="22">(Q41/Q$76)</f>
        <v>6.5871360855909104E-4</v>
      </c>
      <c r="S41" s="69">
        <v>132792.62</v>
      </c>
      <c r="T41" s="68">
        <f t="shared" si="17"/>
        <v>128808.84139999999</v>
      </c>
      <c r="U41" s="68">
        <v>47505.97</v>
      </c>
      <c r="V41" s="68">
        <f t="shared" si="18"/>
        <v>34517.837802000002</v>
      </c>
      <c r="W41" s="68">
        <f t="shared" si="19"/>
        <v>163326.679202</v>
      </c>
      <c r="X41" s="17">
        <f t="shared" ref="X41:X72" si="23">(W41/W$76)</f>
        <v>2.5758672169192922E-4</v>
      </c>
      <c r="Y41" s="67">
        <v>446500</v>
      </c>
      <c r="Z41" s="52">
        <f t="shared" ref="Z41:Z72" si="24">(Y41/Y$76)</f>
        <v>1.4925373134328358E-2</v>
      </c>
      <c r="AA41" s="67">
        <v>338305.99</v>
      </c>
      <c r="AB41" s="52">
        <f t="shared" ref="AB41:AB72" si="25">(AA41/AA$76)</f>
        <v>1.6913126036202205E-4</v>
      </c>
      <c r="AC41" s="69">
        <f t="shared" ref="AC41:AC76" si="26">(Q41+W41+Y41)</f>
        <v>1775801.2292020002</v>
      </c>
      <c r="AD41" s="44">
        <f t="shared" ref="AD41:AD72" si="27">(AC41/AC$76)</f>
        <v>7.2956392210789831E-4</v>
      </c>
      <c r="AE41" s="17">
        <f t="shared" ref="AE41:AE76" si="28">(AC41/D41)</f>
        <v>1.0275320118167521</v>
      </c>
      <c r="AF41" s="69">
        <f t="shared" ref="AF41:AF76" si="29">(Q41+W41+Y41+AA41)</f>
        <v>2114107.2192020002</v>
      </c>
      <c r="AG41" s="44">
        <f t="shared" ref="AG41:AG72" si="30">(AF41/AF$76)</f>
        <v>4.7676067163421369E-4</v>
      </c>
      <c r="AH41" s="48">
        <f t="shared" ref="AH41:AH76" si="31">(AF41/G41)</f>
        <v>1.0608030909404762</v>
      </c>
    </row>
    <row r="42" spans="1:34" x14ac:dyDescent="0.2">
      <c r="A42" s="6" t="s">
        <v>23</v>
      </c>
      <c r="B42" s="67">
        <v>6934304980.8403149</v>
      </c>
      <c r="C42" s="70">
        <v>3823828108.8403144</v>
      </c>
      <c r="D42" s="67">
        <v>235239955.78914136</v>
      </c>
      <c r="E42" s="68">
        <v>29907907.779999997</v>
      </c>
      <c r="F42" s="68">
        <f t="shared" si="20"/>
        <v>2465203.9230592391</v>
      </c>
      <c r="G42" s="68">
        <f t="shared" si="12"/>
        <v>267613067.49220058</v>
      </c>
      <c r="H42" s="17">
        <f t="shared" si="21"/>
        <v>1.2164738866777316E-2</v>
      </c>
      <c r="I42" s="69">
        <v>13172297.970000001</v>
      </c>
      <c r="J42" s="68">
        <v>6934106.8300000001</v>
      </c>
      <c r="K42" s="68">
        <f t="shared" si="13"/>
        <v>20106404.800000001</v>
      </c>
      <c r="L42" s="68">
        <v>0</v>
      </c>
      <c r="M42" s="68">
        <v>0</v>
      </c>
      <c r="N42" s="68">
        <v>0</v>
      </c>
      <c r="O42" s="68">
        <f t="shared" si="14"/>
        <v>13172297.970000001</v>
      </c>
      <c r="P42" s="68">
        <f t="shared" si="15"/>
        <v>6934106.8300000001</v>
      </c>
      <c r="Q42" s="68">
        <f t="shared" si="16"/>
        <v>20106404.800000001</v>
      </c>
      <c r="R42" s="17">
        <f t="shared" si="22"/>
        <v>1.1359049355715205E-2</v>
      </c>
      <c r="S42" s="69">
        <v>5507668.1300000008</v>
      </c>
      <c r="T42" s="68">
        <f t="shared" si="17"/>
        <v>5342438.0861000009</v>
      </c>
      <c r="U42" s="68">
        <v>3386880.53</v>
      </c>
      <c r="V42" s="68">
        <f t="shared" si="18"/>
        <v>2460907.393098</v>
      </c>
      <c r="W42" s="68">
        <f t="shared" si="19"/>
        <v>7803345.4791980013</v>
      </c>
      <c r="X42" s="17">
        <f t="shared" si="23"/>
        <v>1.2306857581608968E-2</v>
      </c>
      <c r="Y42" s="67">
        <v>446500</v>
      </c>
      <c r="Z42" s="52">
        <f t="shared" si="24"/>
        <v>1.4925373134328358E-2</v>
      </c>
      <c r="AA42" s="67">
        <v>34462592.859999999</v>
      </c>
      <c r="AB42" s="52">
        <f t="shared" si="25"/>
        <v>1.7229082363439743E-2</v>
      </c>
      <c r="AC42" s="69">
        <f t="shared" si="26"/>
        <v>28356250.279198002</v>
      </c>
      <c r="AD42" s="44">
        <f t="shared" si="27"/>
        <v>1.1649781985600609E-2</v>
      </c>
      <c r="AE42" s="17">
        <f t="shared" si="28"/>
        <v>0.12054181095245267</v>
      </c>
      <c r="AF42" s="69">
        <f t="shared" si="29"/>
        <v>62818843.139198005</v>
      </c>
      <c r="AG42" s="44">
        <f t="shared" si="30"/>
        <v>1.4166525507459003E-2</v>
      </c>
      <c r="AH42" s="48">
        <f t="shared" si="31"/>
        <v>0.23473757738317028</v>
      </c>
    </row>
    <row r="43" spans="1:34" x14ac:dyDescent="0.2">
      <c r="A43" s="6" t="s">
        <v>2</v>
      </c>
      <c r="B43" s="67">
        <v>20994683506.455551</v>
      </c>
      <c r="C43" s="70">
        <v>13005899418.455553</v>
      </c>
      <c r="D43" s="67">
        <v>796968797.2629776</v>
      </c>
      <c r="E43" s="68">
        <v>0</v>
      </c>
      <c r="F43" s="68">
        <f t="shared" si="20"/>
        <v>0</v>
      </c>
      <c r="G43" s="68">
        <f t="shared" si="12"/>
        <v>796968797.2629776</v>
      </c>
      <c r="H43" s="17">
        <f t="shared" si="21"/>
        <v>3.6227368844596E-2</v>
      </c>
      <c r="I43" s="69">
        <v>44465915.989999995</v>
      </c>
      <c r="J43" s="68">
        <v>24676134.619999997</v>
      </c>
      <c r="K43" s="68">
        <f t="shared" si="13"/>
        <v>69142050.609999985</v>
      </c>
      <c r="L43" s="68">
        <v>0</v>
      </c>
      <c r="M43" s="68">
        <v>0</v>
      </c>
      <c r="N43" s="68">
        <v>0</v>
      </c>
      <c r="O43" s="68">
        <f t="shared" si="14"/>
        <v>44465915.989999995</v>
      </c>
      <c r="P43" s="68">
        <f t="shared" si="15"/>
        <v>24676134.619999997</v>
      </c>
      <c r="Q43" s="68">
        <f t="shared" si="16"/>
        <v>69142050.609999985</v>
      </c>
      <c r="R43" s="17">
        <f t="shared" si="22"/>
        <v>3.9061581284504349E-2</v>
      </c>
      <c r="S43" s="69">
        <v>13330173.519999998</v>
      </c>
      <c r="T43" s="68">
        <f t="shared" si="17"/>
        <v>12930268.314399997</v>
      </c>
      <c r="U43" s="68">
        <v>8246505.339999998</v>
      </c>
      <c r="V43" s="68">
        <f t="shared" si="18"/>
        <v>5991910.7800439987</v>
      </c>
      <c r="W43" s="68">
        <f t="shared" si="19"/>
        <v>18922179.094443996</v>
      </c>
      <c r="X43" s="17">
        <f t="shared" si="23"/>
        <v>2.9842657084683449E-2</v>
      </c>
      <c r="Y43" s="67">
        <v>446500</v>
      </c>
      <c r="Z43" s="52">
        <f t="shared" si="24"/>
        <v>1.4925373134328358E-2</v>
      </c>
      <c r="AA43" s="67">
        <v>0</v>
      </c>
      <c r="AB43" s="52">
        <f t="shared" si="25"/>
        <v>0</v>
      </c>
      <c r="AC43" s="69">
        <f t="shared" si="26"/>
        <v>88510729.704443976</v>
      </c>
      <c r="AD43" s="44">
        <f t="shared" si="27"/>
        <v>3.6363436430790298E-2</v>
      </c>
      <c r="AE43" s="17">
        <f t="shared" si="28"/>
        <v>0.11105921587948679</v>
      </c>
      <c r="AF43" s="69">
        <f t="shared" si="29"/>
        <v>88510729.704443976</v>
      </c>
      <c r="AG43" s="44">
        <f t="shared" si="30"/>
        <v>1.996040435293223E-2</v>
      </c>
      <c r="AH43" s="48">
        <f t="shared" si="31"/>
        <v>0.11105921587948679</v>
      </c>
    </row>
    <row r="44" spans="1:34" x14ac:dyDescent="0.2">
      <c r="A44" s="6" t="s">
        <v>21</v>
      </c>
      <c r="B44" s="67">
        <v>7358013605.3784199</v>
      </c>
      <c r="C44" s="70">
        <v>4138244794.3784189</v>
      </c>
      <c r="D44" s="67">
        <v>259016509.05373251</v>
      </c>
      <c r="E44" s="68">
        <v>50976542.050000004</v>
      </c>
      <c r="F44" s="68">
        <f t="shared" si="20"/>
        <v>4201817.5383598935</v>
      </c>
      <c r="G44" s="68">
        <f t="shared" si="12"/>
        <v>314194868.64209241</v>
      </c>
      <c r="H44" s="17">
        <f t="shared" si="21"/>
        <v>1.4282181980608431E-2</v>
      </c>
      <c r="I44" s="69">
        <v>12291768.140000001</v>
      </c>
      <c r="J44" s="68">
        <v>10031965.180000002</v>
      </c>
      <c r="K44" s="68">
        <f t="shared" si="13"/>
        <v>22323733.32</v>
      </c>
      <c r="L44" s="68">
        <v>0</v>
      </c>
      <c r="M44" s="68">
        <v>0</v>
      </c>
      <c r="N44" s="68">
        <v>0</v>
      </c>
      <c r="O44" s="68">
        <f t="shared" si="14"/>
        <v>12291768.140000001</v>
      </c>
      <c r="P44" s="68">
        <f t="shared" si="15"/>
        <v>10031965.180000002</v>
      </c>
      <c r="Q44" s="68">
        <f t="shared" si="16"/>
        <v>22323733.32</v>
      </c>
      <c r="R44" s="17">
        <f t="shared" si="22"/>
        <v>1.2611722041212661E-2</v>
      </c>
      <c r="S44" s="69">
        <v>5054530.75</v>
      </c>
      <c r="T44" s="68">
        <f t="shared" si="17"/>
        <v>4902894.8274999997</v>
      </c>
      <c r="U44" s="68">
        <v>5285161.2699999996</v>
      </c>
      <c r="V44" s="68">
        <f t="shared" si="18"/>
        <v>3840198.1787819997</v>
      </c>
      <c r="W44" s="68">
        <f t="shared" si="19"/>
        <v>8743093.0062819999</v>
      </c>
      <c r="X44" s="17">
        <f t="shared" si="23"/>
        <v>1.3788957664108537E-2</v>
      </c>
      <c r="Y44" s="67">
        <v>446500</v>
      </c>
      <c r="Z44" s="52">
        <f t="shared" si="24"/>
        <v>1.4925373134328358E-2</v>
      </c>
      <c r="AA44" s="67">
        <v>58401500.669999987</v>
      </c>
      <c r="AB44" s="52">
        <f t="shared" si="25"/>
        <v>2.9196998301302835E-2</v>
      </c>
      <c r="AC44" s="69">
        <f t="shared" si="26"/>
        <v>31513326.326282002</v>
      </c>
      <c r="AD44" s="44">
        <f t="shared" si="27"/>
        <v>1.2946823988628472E-2</v>
      </c>
      <c r="AE44" s="17">
        <f t="shared" si="28"/>
        <v>0.1216653194864294</v>
      </c>
      <c r="AF44" s="69">
        <f t="shared" si="29"/>
        <v>89914826.996281981</v>
      </c>
      <c r="AG44" s="44">
        <f t="shared" si="30"/>
        <v>2.0277047880666435E-2</v>
      </c>
      <c r="AH44" s="48">
        <f t="shared" si="31"/>
        <v>0.28617535157363222</v>
      </c>
    </row>
    <row r="45" spans="1:34" x14ac:dyDescent="0.2">
      <c r="A45" s="6" t="s">
        <v>45</v>
      </c>
      <c r="B45" s="67">
        <v>831529707.50284684</v>
      </c>
      <c r="C45" s="70">
        <v>346885598.50284678</v>
      </c>
      <c r="D45" s="67">
        <v>21792707.802193582</v>
      </c>
      <c r="E45" s="68">
        <v>2853432.28</v>
      </c>
      <c r="F45" s="68">
        <f t="shared" si="20"/>
        <v>235198.41316161334</v>
      </c>
      <c r="G45" s="68">
        <f t="shared" si="12"/>
        <v>24881338.495355196</v>
      </c>
      <c r="H45" s="17">
        <f t="shared" si="21"/>
        <v>1.1310172118583531E-3</v>
      </c>
      <c r="I45" s="69">
        <v>1468231.61</v>
      </c>
      <c r="J45" s="68">
        <v>409014.75</v>
      </c>
      <c r="K45" s="68">
        <f t="shared" si="13"/>
        <v>1877246.36</v>
      </c>
      <c r="L45" s="68">
        <v>1142751.68</v>
      </c>
      <c r="M45" s="68">
        <v>0</v>
      </c>
      <c r="N45" s="68">
        <v>542411.43999999994</v>
      </c>
      <c r="O45" s="68">
        <f t="shared" si="14"/>
        <v>3153394.73</v>
      </c>
      <c r="P45" s="68">
        <f t="shared" si="15"/>
        <v>409014.75</v>
      </c>
      <c r="Q45" s="68">
        <f t="shared" si="16"/>
        <v>3562409.48</v>
      </c>
      <c r="R45" s="17">
        <f t="shared" si="22"/>
        <v>2.0125718899575589E-3</v>
      </c>
      <c r="S45" s="69">
        <v>816610.09</v>
      </c>
      <c r="T45" s="68">
        <f t="shared" si="17"/>
        <v>792111.78729999997</v>
      </c>
      <c r="U45" s="68">
        <v>338823.34</v>
      </c>
      <c r="V45" s="68">
        <f t="shared" si="18"/>
        <v>246189.03884400002</v>
      </c>
      <c r="W45" s="68">
        <f t="shared" si="19"/>
        <v>1038300.826144</v>
      </c>
      <c r="X45" s="17">
        <f t="shared" si="23"/>
        <v>1.6375310343858362E-3</v>
      </c>
      <c r="Y45" s="67">
        <v>446500</v>
      </c>
      <c r="Z45" s="52">
        <f t="shared" si="24"/>
        <v>1.4925373134328358E-2</v>
      </c>
      <c r="AA45" s="67">
        <v>3415452.89</v>
      </c>
      <c r="AB45" s="52">
        <f t="shared" si="25"/>
        <v>1.7075070175163339E-3</v>
      </c>
      <c r="AC45" s="69">
        <f t="shared" si="26"/>
        <v>5047210.306144</v>
      </c>
      <c r="AD45" s="44">
        <f t="shared" si="27"/>
        <v>2.0735781044078552E-3</v>
      </c>
      <c r="AE45" s="17">
        <f t="shared" si="28"/>
        <v>0.23160088007218471</v>
      </c>
      <c r="AF45" s="69">
        <f t="shared" si="29"/>
        <v>8462663.1961439997</v>
      </c>
      <c r="AG45" s="44">
        <f t="shared" si="30"/>
        <v>1.908448612521505E-3</v>
      </c>
      <c r="AH45" s="48">
        <f t="shared" si="31"/>
        <v>0.34012089814717139</v>
      </c>
    </row>
    <row r="46" spans="1:34" x14ac:dyDescent="0.2">
      <c r="A46" s="6" t="s">
        <v>63</v>
      </c>
      <c r="B46" s="67">
        <v>89374051.070811182</v>
      </c>
      <c r="C46" s="70">
        <v>28505068.070811171</v>
      </c>
      <c r="D46" s="67">
        <v>2087631.0288151598</v>
      </c>
      <c r="E46" s="68">
        <v>208589.58</v>
      </c>
      <c r="F46" s="68">
        <f t="shared" si="20"/>
        <v>17193.307358970298</v>
      </c>
      <c r="G46" s="68">
        <f t="shared" si="12"/>
        <v>2313413.91617413</v>
      </c>
      <c r="H46" s="17">
        <f t="shared" si="21"/>
        <v>1.0515957402508808E-4</v>
      </c>
      <c r="I46" s="69">
        <v>152117.67000000001</v>
      </c>
      <c r="J46" s="68">
        <v>24015.07</v>
      </c>
      <c r="K46" s="68">
        <f t="shared" si="13"/>
        <v>176132.74000000002</v>
      </c>
      <c r="L46" s="68">
        <v>250664.41</v>
      </c>
      <c r="M46" s="68">
        <v>23056.560000000001</v>
      </c>
      <c r="N46" s="68">
        <v>678014.29</v>
      </c>
      <c r="O46" s="68">
        <f t="shared" si="14"/>
        <v>1103852.9300000002</v>
      </c>
      <c r="P46" s="68">
        <f t="shared" si="15"/>
        <v>24015.07</v>
      </c>
      <c r="Q46" s="68">
        <f t="shared" si="16"/>
        <v>1127868.0000000002</v>
      </c>
      <c r="R46" s="17">
        <f t="shared" si="22"/>
        <v>6.3718543450054272E-4</v>
      </c>
      <c r="S46" s="69">
        <v>140513.84</v>
      </c>
      <c r="T46" s="68">
        <f t="shared" si="17"/>
        <v>136298.42479999998</v>
      </c>
      <c r="U46" s="68">
        <v>50349.38</v>
      </c>
      <c r="V46" s="68">
        <f t="shared" si="18"/>
        <v>36583.859508000001</v>
      </c>
      <c r="W46" s="68">
        <f t="shared" si="19"/>
        <v>172882.28430799997</v>
      </c>
      <c r="X46" s="17">
        <f t="shared" si="23"/>
        <v>2.7265711316173296E-4</v>
      </c>
      <c r="Y46" s="67">
        <v>446500</v>
      </c>
      <c r="Z46" s="52">
        <f t="shared" si="24"/>
        <v>1.4925373134328358E-2</v>
      </c>
      <c r="AA46" s="67">
        <v>304608.01</v>
      </c>
      <c r="AB46" s="52">
        <f t="shared" si="25"/>
        <v>1.522844353056457E-4</v>
      </c>
      <c r="AC46" s="69">
        <f t="shared" si="26"/>
        <v>1747250.2843080002</v>
      </c>
      <c r="AD46" s="44">
        <f t="shared" si="27"/>
        <v>7.178341524725245E-4</v>
      </c>
      <c r="AE46" s="17">
        <f t="shared" si="28"/>
        <v>0.83695359006982017</v>
      </c>
      <c r="AF46" s="69">
        <f t="shared" si="29"/>
        <v>2051858.2943080002</v>
      </c>
      <c r="AG46" s="44">
        <f t="shared" si="30"/>
        <v>4.6272267064192084E-4</v>
      </c>
      <c r="AH46" s="48">
        <f t="shared" si="31"/>
        <v>0.88693954850125378</v>
      </c>
    </row>
    <row r="47" spans="1:34" x14ac:dyDescent="0.2">
      <c r="A47" s="6" t="s">
        <v>3</v>
      </c>
      <c r="B47" s="67">
        <v>209334694.06417429</v>
      </c>
      <c r="C47" s="70">
        <v>89570028.064174309</v>
      </c>
      <c r="D47" s="67">
        <v>6337457.9483638545</v>
      </c>
      <c r="E47" s="68">
        <v>1001237.04</v>
      </c>
      <c r="F47" s="68">
        <f t="shared" si="20"/>
        <v>82528.456924385406</v>
      </c>
      <c r="G47" s="68">
        <f t="shared" si="12"/>
        <v>7421223.44528824</v>
      </c>
      <c r="H47" s="17">
        <f t="shared" si="21"/>
        <v>3.3734244044928032E-4</v>
      </c>
      <c r="I47" s="69">
        <v>434283.95</v>
      </c>
      <c r="J47" s="68">
        <v>112315.89</v>
      </c>
      <c r="K47" s="68">
        <f t="shared" si="13"/>
        <v>546599.84</v>
      </c>
      <c r="L47" s="68">
        <v>784324.92</v>
      </c>
      <c r="M47" s="68">
        <v>22725.24</v>
      </c>
      <c r="N47" s="68">
        <v>678014.29</v>
      </c>
      <c r="O47" s="68">
        <f t="shared" si="14"/>
        <v>1919348.4000000001</v>
      </c>
      <c r="P47" s="68">
        <f t="shared" si="15"/>
        <v>112315.89</v>
      </c>
      <c r="Q47" s="68">
        <f t="shared" si="16"/>
        <v>2031664.29</v>
      </c>
      <c r="R47" s="17">
        <f t="shared" si="22"/>
        <v>1.1477822700731704E-3</v>
      </c>
      <c r="S47" s="69">
        <v>370803.55</v>
      </c>
      <c r="T47" s="68">
        <f t="shared" si="17"/>
        <v>359679.44349999999</v>
      </c>
      <c r="U47" s="68">
        <v>204446.77</v>
      </c>
      <c r="V47" s="68">
        <f t="shared" si="18"/>
        <v>148551.023082</v>
      </c>
      <c r="W47" s="68">
        <f t="shared" si="19"/>
        <v>508230.46658200002</v>
      </c>
      <c r="X47" s="17">
        <f t="shared" si="23"/>
        <v>8.0154338770890702E-4</v>
      </c>
      <c r="Y47" s="67">
        <v>446500</v>
      </c>
      <c r="Z47" s="52">
        <f t="shared" si="24"/>
        <v>1.4925373134328358E-2</v>
      </c>
      <c r="AA47" s="67">
        <v>1278864.68</v>
      </c>
      <c r="AB47" s="52">
        <f t="shared" si="25"/>
        <v>6.3935017869732073E-4</v>
      </c>
      <c r="AC47" s="69">
        <f t="shared" si="26"/>
        <v>2986394.7565820003</v>
      </c>
      <c r="AD47" s="44">
        <f t="shared" si="27"/>
        <v>1.2269199028280369E-3</v>
      </c>
      <c r="AE47" s="17">
        <f t="shared" si="28"/>
        <v>0.47122912387181987</v>
      </c>
      <c r="AF47" s="69">
        <f t="shared" si="29"/>
        <v>4265259.436582</v>
      </c>
      <c r="AG47" s="44">
        <f t="shared" si="30"/>
        <v>9.618755071687322E-4</v>
      </c>
      <c r="AH47" s="48">
        <f t="shared" si="31"/>
        <v>0.57473804259188932</v>
      </c>
    </row>
    <row r="48" spans="1:34" x14ac:dyDescent="0.2">
      <c r="A48" s="6" t="s">
        <v>19</v>
      </c>
      <c r="B48" s="67">
        <v>10132503783.340246</v>
      </c>
      <c r="C48" s="70">
        <v>4764204468.3402481</v>
      </c>
      <c r="D48" s="67">
        <v>292615357.89513677</v>
      </c>
      <c r="E48" s="68">
        <v>20981393.829999998</v>
      </c>
      <c r="F48" s="68">
        <f t="shared" si="20"/>
        <v>1729422.6918659743</v>
      </c>
      <c r="G48" s="68">
        <f t="shared" si="12"/>
        <v>315326174.41700274</v>
      </c>
      <c r="H48" s="17">
        <f t="shared" si="21"/>
        <v>1.4333607120117593E-2</v>
      </c>
      <c r="I48" s="69">
        <v>19696907.09</v>
      </c>
      <c r="J48" s="68">
        <v>5569431.6400000006</v>
      </c>
      <c r="K48" s="68">
        <f t="shared" si="13"/>
        <v>25266338.73</v>
      </c>
      <c r="L48" s="68">
        <v>0</v>
      </c>
      <c r="M48" s="68">
        <v>0</v>
      </c>
      <c r="N48" s="68">
        <v>0</v>
      </c>
      <c r="O48" s="68">
        <f t="shared" si="14"/>
        <v>19696907.09</v>
      </c>
      <c r="P48" s="68">
        <f t="shared" si="15"/>
        <v>5569431.6400000006</v>
      </c>
      <c r="Q48" s="68">
        <f t="shared" si="16"/>
        <v>25266338.73</v>
      </c>
      <c r="R48" s="17">
        <f t="shared" si="22"/>
        <v>1.4274137595811689E-2</v>
      </c>
      <c r="S48" s="69">
        <v>7377103.4099999992</v>
      </c>
      <c r="T48" s="68">
        <f t="shared" si="17"/>
        <v>7155790.3076999988</v>
      </c>
      <c r="U48" s="68">
        <v>2645508.11</v>
      </c>
      <c r="V48" s="68">
        <f t="shared" si="18"/>
        <v>1922226.192726</v>
      </c>
      <c r="W48" s="68">
        <f t="shared" si="19"/>
        <v>9078016.5004259981</v>
      </c>
      <c r="X48" s="17">
        <f t="shared" si="23"/>
        <v>1.4317174152043486E-2</v>
      </c>
      <c r="Y48" s="67">
        <v>446500</v>
      </c>
      <c r="Z48" s="52">
        <f t="shared" si="24"/>
        <v>1.4925373134328358E-2</v>
      </c>
      <c r="AA48" s="67">
        <v>23908712.59</v>
      </c>
      <c r="AB48" s="52">
        <f t="shared" si="25"/>
        <v>1.1952820267770147E-2</v>
      </c>
      <c r="AC48" s="69">
        <f t="shared" si="26"/>
        <v>34790855.230425999</v>
      </c>
      <c r="AD48" s="44">
        <f t="shared" si="27"/>
        <v>1.4293352419180255E-2</v>
      </c>
      <c r="AE48" s="17">
        <f t="shared" si="28"/>
        <v>0.11889620381064837</v>
      </c>
      <c r="AF48" s="69">
        <f t="shared" si="29"/>
        <v>58699567.820426002</v>
      </c>
      <c r="AG48" s="44">
        <f t="shared" si="30"/>
        <v>1.3237571455466652E-2</v>
      </c>
      <c r="AH48" s="48">
        <f t="shared" si="31"/>
        <v>0.18615507554662691</v>
      </c>
    </row>
    <row r="49" spans="1:34" x14ac:dyDescent="0.2">
      <c r="A49" s="6" t="s">
        <v>20</v>
      </c>
      <c r="B49" s="67">
        <v>10368179860.475262</v>
      </c>
      <c r="C49" s="70">
        <v>4850201673.4752626</v>
      </c>
      <c r="D49" s="67">
        <v>298427617.47231793</v>
      </c>
      <c r="E49" s="68">
        <v>20774670.919999998</v>
      </c>
      <c r="F49" s="68">
        <f t="shared" si="20"/>
        <v>1712383.2475669316</v>
      </c>
      <c r="G49" s="68">
        <f t="shared" si="12"/>
        <v>320914671.63988489</v>
      </c>
      <c r="H49" s="17">
        <f t="shared" si="21"/>
        <v>1.4587640340584501E-2</v>
      </c>
      <c r="I49" s="69">
        <v>21620345.940000001</v>
      </c>
      <c r="J49" s="68">
        <v>4303598.57</v>
      </c>
      <c r="K49" s="68">
        <f t="shared" si="13"/>
        <v>25923944.510000002</v>
      </c>
      <c r="L49" s="68">
        <v>0</v>
      </c>
      <c r="M49" s="68">
        <v>0</v>
      </c>
      <c r="N49" s="68">
        <v>0</v>
      </c>
      <c r="O49" s="68">
        <f t="shared" si="14"/>
        <v>21620345.940000001</v>
      </c>
      <c r="P49" s="68">
        <f t="shared" si="15"/>
        <v>4303598.57</v>
      </c>
      <c r="Q49" s="68">
        <f t="shared" si="16"/>
        <v>25923944.510000002</v>
      </c>
      <c r="R49" s="17">
        <f t="shared" si="22"/>
        <v>1.464564988684164E-2</v>
      </c>
      <c r="S49" s="69">
        <v>7608936.2300000014</v>
      </c>
      <c r="T49" s="68">
        <f t="shared" si="17"/>
        <v>7380668.1431000009</v>
      </c>
      <c r="U49" s="68">
        <v>1962045.27</v>
      </c>
      <c r="V49" s="68">
        <f t="shared" si="18"/>
        <v>1425622.0931820001</v>
      </c>
      <c r="W49" s="68">
        <f t="shared" si="19"/>
        <v>8806290.2362820003</v>
      </c>
      <c r="X49" s="17">
        <f t="shared" si="23"/>
        <v>1.3888627646840368E-2</v>
      </c>
      <c r="Y49" s="67">
        <v>446500</v>
      </c>
      <c r="Z49" s="52">
        <f t="shared" si="24"/>
        <v>1.4925373134328358E-2</v>
      </c>
      <c r="AA49" s="67">
        <v>23579949.359999996</v>
      </c>
      <c r="AB49" s="52">
        <f t="shared" si="25"/>
        <v>1.1788459774328722E-2</v>
      </c>
      <c r="AC49" s="69">
        <f t="shared" si="26"/>
        <v>35176734.746282004</v>
      </c>
      <c r="AD49" s="44">
        <f t="shared" si="27"/>
        <v>1.4451885800292686E-2</v>
      </c>
      <c r="AE49" s="17">
        <f t="shared" si="28"/>
        <v>0.11787359040101236</v>
      </c>
      <c r="AF49" s="69">
        <f t="shared" si="29"/>
        <v>58756684.106281996</v>
      </c>
      <c r="AG49" s="44">
        <f t="shared" si="30"/>
        <v>1.3250451974750926E-2</v>
      </c>
      <c r="AH49" s="48">
        <f t="shared" si="31"/>
        <v>0.18309129902361068</v>
      </c>
    </row>
    <row r="50" spans="1:34" x14ac:dyDescent="0.2">
      <c r="A50" s="6" t="s">
        <v>30</v>
      </c>
      <c r="B50" s="67">
        <v>6176947890.1898603</v>
      </c>
      <c r="C50" s="70">
        <v>3153539237.1898613</v>
      </c>
      <c r="D50" s="67">
        <v>193783439.36491057</v>
      </c>
      <c r="E50" s="68">
        <v>5440334.9699999997</v>
      </c>
      <c r="F50" s="68">
        <f t="shared" si="20"/>
        <v>448427.72719022905</v>
      </c>
      <c r="G50" s="68">
        <f t="shared" si="12"/>
        <v>199672202.0621008</v>
      </c>
      <c r="H50" s="17">
        <f t="shared" si="21"/>
        <v>9.076388607632704E-3</v>
      </c>
      <c r="I50" s="69">
        <v>14709421.150000002</v>
      </c>
      <c r="J50" s="68">
        <v>2152072.7200000002</v>
      </c>
      <c r="K50" s="68">
        <f t="shared" si="13"/>
        <v>16861493.870000001</v>
      </c>
      <c r="L50" s="68">
        <v>0</v>
      </c>
      <c r="M50" s="68">
        <v>0</v>
      </c>
      <c r="N50" s="68">
        <v>0</v>
      </c>
      <c r="O50" s="68">
        <f t="shared" si="14"/>
        <v>14709421.150000002</v>
      </c>
      <c r="P50" s="68">
        <f t="shared" si="15"/>
        <v>2152072.7200000002</v>
      </c>
      <c r="Q50" s="68">
        <f t="shared" si="16"/>
        <v>16861493.870000001</v>
      </c>
      <c r="R50" s="17">
        <f t="shared" si="22"/>
        <v>9.5258472603923384E-3</v>
      </c>
      <c r="S50" s="69">
        <v>4079426.92</v>
      </c>
      <c r="T50" s="68">
        <f t="shared" si="17"/>
        <v>3957044.1124</v>
      </c>
      <c r="U50" s="68">
        <v>738353.45</v>
      </c>
      <c r="V50" s="68">
        <f t="shared" si="18"/>
        <v>536487.61676999996</v>
      </c>
      <c r="W50" s="68">
        <f t="shared" si="19"/>
        <v>4493531.7291700002</v>
      </c>
      <c r="X50" s="17">
        <f t="shared" si="23"/>
        <v>7.0868648808074981E-3</v>
      </c>
      <c r="Y50" s="67">
        <v>446500</v>
      </c>
      <c r="Z50" s="52">
        <f t="shared" si="24"/>
        <v>1.4925373134328358E-2</v>
      </c>
      <c r="AA50" s="67">
        <v>4668199.84</v>
      </c>
      <c r="AB50" s="52">
        <f t="shared" si="25"/>
        <v>2.3338000091603158E-3</v>
      </c>
      <c r="AC50" s="69">
        <f t="shared" si="26"/>
        <v>21801525.599169999</v>
      </c>
      <c r="AD50" s="44">
        <f t="shared" si="27"/>
        <v>8.9568619857380016E-3</v>
      </c>
      <c r="AE50" s="17">
        <f t="shared" si="28"/>
        <v>0.11250458589557742</v>
      </c>
      <c r="AF50" s="69">
        <f t="shared" si="29"/>
        <v>26469725.439169999</v>
      </c>
      <c r="AG50" s="44">
        <f t="shared" si="30"/>
        <v>5.9692923630975609E-3</v>
      </c>
      <c r="AH50" s="48">
        <f t="shared" si="31"/>
        <v>0.13256590134132717</v>
      </c>
    </row>
    <row r="51" spans="1:34" x14ac:dyDescent="0.2">
      <c r="A51" s="6" t="s">
        <v>65</v>
      </c>
      <c r="B51" s="67">
        <v>130309855733.57639</v>
      </c>
      <c r="C51" s="70">
        <v>42162052206.576355</v>
      </c>
      <c r="D51" s="67">
        <v>2583881745.9671931</v>
      </c>
      <c r="E51" s="68">
        <v>346055912.28999996</v>
      </c>
      <c r="F51" s="68">
        <f t="shared" si="20"/>
        <v>28524174.905529018</v>
      </c>
      <c r="G51" s="68">
        <f t="shared" si="12"/>
        <v>2958461833.1627221</v>
      </c>
      <c r="H51" s="17">
        <f t="shared" si="21"/>
        <v>0.13448115962723198</v>
      </c>
      <c r="I51" s="69">
        <v>133247526.64000002</v>
      </c>
      <c r="J51" s="68">
        <v>89005113.650000006</v>
      </c>
      <c r="K51" s="68">
        <f t="shared" si="13"/>
        <v>222252640.29000002</v>
      </c>
      <c r="L51" s="68">
        <v>0</v>
      </c>
      <c r="M51" s="68">
        <v>0</v>
      </c>
      <c r="N51" s="68">
        <v>0</v>
      </c>
      <c r="O51" s="68">
        <f t="shared" si="14"/>
        <v>133247526.64000002</v>
      </c>
      <c r="P51" s="68">
        <f t="shared" si="15"/>
        <v>89005113.650000006</v>
      </c>
      <c r="Q51" s="68">
        <f t="shared" si="16"/>
        <v>222252640.29000002</v>
      </c>
      <c r="R51" s="17">
        <f t="shared" si="22"/>
        <v>0.12556092128872923</v>
      </c>
      <c r="S51" s="69">
        <v>48895541.039999999</v>
      </c>
      <c r="T51" s="68">
        <f t="shared" si="17"/>
        <v>47428674.808799997</v>
      </c>
      <c r="U51" s="68">
        <v>91577961.159999982</v>
      </c>
      <c r="V51" s="68">
        <f t="shared" si="18"/>
        <v>66540546.578855991</v>
      </c>
      <c r="W51" s="68">
        <f t="shared" si="19"/>
        <v>113969221.38765599</v>
      </c>
      <c r="X51" s="17">
        <f t="shared" si="23"/>
        <v>0.17974380091766734</v>
      </c>
      <c r="Y51" s="67">
        <v>446500</v>
      </c>
      <c r="Z51" s="52">
        <f t="shared" si="24"/>
        <v>1.4925373134328358E-2</v>
      </c>
      <c r="AA51" s="67">
        <v>389138235.57999998</v>
      </c>
      <c r="AB51" s="52">
        <f t="shared" si="25"/>
        <v>0.19454411740891392</v>
      </c>
      <c r="AC51" s="69">
        <f t="shared" si="26"/>
        <v>336668361.67765599</v>
      </c>
      <c r="AD51" s="44">
        <f t="shared" si="27"/>
        <v>0.13831564386604633</v>
      </c>
      <c r="AE51" s="17">
        <f t="shared" si="28"/>
        <v>0.13029557649188586</v>
      </c>
      <c r="AF51" s="69">
        <f t="shared" si="29"/>
        <v>725806597.25765598</v>
      </c>
      <c r="AG51" s="44">
        <f t="shared" si="30"/>
        <v>0.16367951333883601</v>
      </c>
      <c r="AH51" s="48">
        <f t="shared" si="31"/>
        <v>0.2453324187325201</v>
      </c>
    </row>
    <row r="52" spans="1:34" x14ac:dyDescent="0.2">
      <c r="A52" s="6" t="s">
        <v>34</v>
      </c>
      <c r="B52" s="67">
        <v>3874241656.2946138</v>
      </c>
      <c r="C52" s="70">
        <v>2636062389.2946138</v>
      </c>
      <c r="D52" s="67">
        <v>163008179.58803374</v>
      </c>
      <c r="E52" s="68">
        <v>36012488.479999997</v>
      </c>
      <c r="F52" s="68">
        <f t="shared" si="20"/>
        <v>2968383.0956369783</v>
      </c>
      <c r="G52" s="68">
        <f t="shared" si="12"/>
        <v>201989051.16367069</v>
      </c>
      <c r="H52" s="17">
        <f t="shared" si="21"/>
        <v>9.181704332976149E-3</v>
      </c>
      <c r="I52" s="69">
        <v>8424358.3699999992</v>
      </c>
      <c r="J52" s="68">
        <v>5668079.1799999988</v>
      </c>
      <c r="K52" s="68">
        <f t="shared" si="13"/>
        <v>14092437.549999997</v>
      </c>
      <c r="L52" s="68">
        <v>0</v>
      </c>
      <c r="M52" s="68">
        <v>0</v>
      </c>
      <c r="N52" s="68">
        <v>0</v>
      </c>
      <c r="O52" s="68">
        <f t="shared" si="14"/>
        <v>8424358.3699999992</v>
      </c>
      <c r="P52" s="68">
        <f t="shared" si="15"/>
        <v>5668079.1799999988</v>
      </c>
      <c r="Q52" s="68">
        <f t="shared" si="16"/>
        <v>14092437.549999997</v>
      </c>
      <c r="R52" s="17">
        <f t="shared" si="22"/>
        <v>7.9614777114595959E-3</v>
      </c>
      <c r="S52" s="69">
        <v>2209066.54</v>
      </c>
      <c r="T52" s="68">
        <f t="shared" si="17"/>
        <v>2142794.5438000001</v>
      </c>
      <c r="U52" s="68">
        <v>1723269.64</v>
      </c>
      <c r="V52" s="68">
        <f t="shared" si="18"/>
        <v>1252127.7204239999</v>
      </c>
      <c r="W52" s="68">
        <f t="shared" si="19"/>
        <v>3394922.2642240003</v>
      </c>
      <c r="X52" s="17">
        <f t="shared" si="23"/>
        <v>5.3542195354308857E-3</v>
      </c>
      <c r="Y52" s="67">
        <v>446500</v>
      </c>
      <c r="Z52" s="52">
        <f t="shared" si="24"/>
        <v>1.4925373134328358E-2</v>
      </c>
      <c r="AA52" s="67">
        <v>38638607.810000002</v>
      </c>
      <c r="AB52" s="52">
        <f t="shared" si="25"/>
        <v>1.9316821548265136E-2</v>
      </c>
      <c r="AC52" s="69">
        <f t="shared" si="26"/>
        <v>17933859.814223997</v>
      </c>
      <c r="AD52" s="44">
        <f t="shared" si="27"/>
        <v>7.3678837977142605E-3</v>
      </c>
      <c r="AE52" s="17">
        <f t="shared" si="28"/>
        <v>0.11001815896323587</v>
      </c>
      <c r="AF52" s="69">
        <f t="shared" si="29"/>
        <v>56572467.624224</v>
      </c>
      <c r="AG52" s="44">
        <f t="shared" si="30"/>
        <v>1.2757880686255179E-2</v>
      </c>
      <c r="AH52" s="48">
        <f t="shared" si="31"/>
        <v>0.28007690168505034</v>
      </c>
    </row>
    <row r="53" spans="1:34" x14ac:dyDescent="0.2">
      <c r="A53" s="6" t="s">
        <v>38</v>
      </c>
      <c r="B53" s="67">
        <v>1856189308.2271695</v>
      </c>
      <c r="C53" s="70">
        <v>827581967.22716916</v>
      </c>
      <c r="D53" s="67">
        <v>52095202.807447515</v>
      </c>
      <c r="E53" s="68">
        <v>7469520.4400000004</v>
      </c>
      <c r="F53" s="68">
        <f t="shared" si="20"/>
        <v>615686.36721465702</v>
      </c>
      <c r="G53" s="68">
        <f t="shared" si="12"/>
        <v>60180409.61466217</v>
      </c>
      <c r="H53" s="17">
        <f t="shared" si="21"/>
        <v>2.7355875208873955E-3</v>
      </c>
      <c r="I53" s="69">
        <v>3530909.38</v>
      </c>
      <c r="J53" s="68">
        <v>917603.59</v>
      </c>
      <c r="K53" s="68">
        <f t="shared" si="13"/>
        <v>4448512.97</v>
      </c>
      <c r="L53" s="68">
        <v>0</v>
      </c>
      <c r="M53" s="68">
        <v>0</v>
      </c>
      <c r="N53" s="68">
        <v>0</v>
      </c>
      <c r="O53" s="68">
        <f t="shared" si="14"/>
        <v>3530909.38</v>
      </c>
      <c r="P53" s="68">
        <f t="shared" si="15"/>
        <v>917603.59</v>
      </c>
      <c r="Q53" s="68">
        <f t="shared" si="16"/>
        <v>4448512.97</v>
      </c>
      <c r="R53" s="17">
        <f t="shared" si="22"/>
        <v>2.5131732345192426E-3</v>
      </c>
      <c r="S53" s="69">
        <v>1517022.9</v>
      </c>
      <c r="T53" s="68">
        <f t="shared" si="17"/>
        <v>1471512.2129999998</v>
      </c>
      <c r="U53" s="68">
        <v>458092</v>
      </c>
      <c r="V53" s="68">
        <f t="shared" si="18"/>
        <v>332849.64720000001</v>
      </c>
      <c r="W53" s="68">
        <f t="shared" si="19"/>
        <v>1804361.8601999998</v>
      </c>
      <c r="X53" s="17">
        <f t="shared" si="23"/>
        <v>2.8457056653924647E-3</v>
      </c>
      <c r="Y53" s="67">
        <v>446500</v>
      </c>
      <c r="Z53" s="52">
        <f t="shared" si="24"/>
        <v>1.4925373134328358E-2</v>
      </c>
      <c r="AA53" s="67">
        <v>8567700.7400000002</v>
      </c>
      <c r="AB53" s="52">
        <f t="shared" si="25"/>
        <v>4.2832999337695122E-3</v>
      </c>
      <c r="AC53" s="69">
        <f t="shared" si="26"/>
        <v>6699374.8301999997</v>
      </c>
      <c r="AD53" s="44">
        <f t="shared" si="27"/>
        <v>2.7523475580586349E-3</v>
      </c>
      <c r="AE53" s="17">
        <f t="shared" si="28"/>
        <v>0.12859868988248299</v>
      </c>
      <c r="AF53" s="69">
        <f t="shared" si="29"/>
        <v>15267075.5702</v>
      </c>
      <c r="AG53" s="44">
        <f t="shared" si="30"/>
        <v>3.4429385305662558E-3</v>
      </c>
      <c r="AH53" s="48">
        <f t="shared" si="31"/>
        <v>0.2536884622081465</v>
      </c>
    </row>
    <row r="54" spans="1:34" x14ac:dyDescent="0.2">
      <c r="A54" s="6" t="s">
        <v>24</v>
      </c>
      <c r="B54" s="67">
        <v>7311430837.0761356</v>
      </c>
      <c r="C54" s="70">
        <v>3662283197.0761356</v>
      </c>
      <c r="D54" s="67">
        <v>228973468.82517725</v>
      </c>
      <c r="E54" s="68">
        <v>0</v>
      </c>
      <c r="F54" s="68">
        <f t="shared" si="20"/>
        <v>0</v>
      </c>
      <c r="G54" s="68">
        <f t="shared" si="12"/>
        <v>228973468.82517725</v>
      </c>
      <c r="H54" s="17">
        <f t="shared" si="21"/>
        <v>1.0408320048719732E-2</v>
      </c>
      <c r="I54" s="69">
        <v>13510443.179999998</v>
      </c>
      <c r="J54" s="68">
        <v>6395689.6300000008</v>
      </c>
      <c r="K54" s="68">
        <f t="shared" si="13"/>
        <v>19906132.809999999</v>
      </c>
      <c r="L54" s="68">
        <v>0</v>
      </c>
      <c r="M54" s="68">
        <v>0</v>
      </c>
      <c r="N54" s="68">
        <v>0</v>
      </c>
      <c r="O54" s="68">
        <f t="shared" si="14"/>
        <v>13510443.179999998</v>
      </c>
      <c r="P54" s="68">
        <f t="shared" si="15"/>
        <v>6395689.6300000008</v>
      </c>
      <c r="Q54" s="68">
        <f t="shared" si="16"/>
        <v>19906132.809999999</v>
      </c>
      <c r="R54" s="17">
        <f t="shared" si="22"/>
        <v>1.124590633280256E-2</v>
      </c>
      <c r="S54" s="69">
        <v>4544298.6100000003</v>
      </c>
      <c r="T54" s="68">
        <f t="shared" si="17"/>
        <v>4407969.6517000003</v>
      </c>
      <c r="U54" s="68">
        <v>2847208.95</v>
      </c>
      <c r="V54" s="68">
        <f t="shared" si="18"/>
        <v>2068782.0230700001</v>
      </c>
      <c r="W54" s="68">
        <f t="shared" si="19"/>
        <v>6476751.6747700004</v>
      </c>
      <c r="X54" s="17">
        <f t="shared" si="23"/>
        <v>1.0214652249516178E-2</v>
      </c>
      <c r="Y54" s="67">
        <v>446500</v>
      </c>
      <c r="Z54" s="52">
        <f t="shared" si="24"/>
        <v>1.4925373134328358E-2</v>
      </c>
      <c r="AA54" s="67">
        <v>0</v>
      </c>
      <c r="AB54" s="52">
        <f t="shared" si="25"/>
        <v>0</v>
      </c>
      <c r="AC54" s="69">
        <f t="shared" si="26"/>
        <v>26829384.48477</v>
      </c>
      <c r="AD54" s="44">
        <f t="shared" si="27"/>
        <v>1.1022489820690991E-2</v>
      </c>
      <c r="AE54" s="17">
        <f t="shared" si="28"/>
        <v>0.1171724594225998</v>
      </c>
      <c r="AF54" s="69">
        <f t="shared" si="29"/>
        <v>26829384.48477</v>
      </c>
      <c r="AG54" s="44">
        <f t="shared" si="30"/>
        <v>6.0504004954487194E-3</v>
      </c>
      <c r="AH54" s="48">
        <f t="shared" si="31"/>
        <v>0.1171724594225998</v>
      </c>
    </row>
    <row r="55" spans="1:34" x14ac:dyDescent="0.2">
      <c r="A55" s="6" t="s">
        <v>4</v>
      </c>
      <c r="B55" s="67">
        <v>1073631773.8068753</v>
      </c>
      <c r="C55" s="70">
        <v>488270455.80687517</v>
      </c>
      <c r="D55" s="67">
        <v>29213412.318867516</v>
      </c>
      <c r="E55" s="68">
        <v>3898607.34</v>
      </c>
      <c r="F55" s="68">
        <f t="shared" si="20"/>
        <v>321348.52694251371</v>
      </c>
      <c r="G55" s="68">
        <f t="shared" si="12"/>
        <v>33433368.18581003</v>
      </c>
      <c r="H55" s="17">
        <f t="shared" si="21"/>
        <v>1.5197620849701323E-3</v>
      </c>
      <c r="I55" s="69">
        <v>2185402.4900000002</v>
      </c>
      <c r="J55" s="68">
        <v>349918.06</v>
      </c>
      <c r="K55" s="68">
        <f t="shared" si="13"/>
        <v>2535320.5500000003</v>
      </c>
      <c r="L55" s="68">
        <v>0</v>
      </c>
      <c r="M55" s="68">
        <v>0</v>
      </c>
      <c r="N55" s="68">
        <v>275080.08</v>
      </c>
      <c r="O55" s="68">
        <f t="shared" si="14"/>
        <v>2460482.5700000003</v>
      </c>
      <c r="P55" s="68">
        <f t="shared" si="15"/>
        <v>349918.06</v>
      </c>
      <c r="Q55" s="68">
        <f t="shared" si="16"/>
        <v>2810400.6300000004</v>
      </c>
      <c r="R55" s="17">
        <f t="shared" si="22"/>
        <v>1.5877268851914844E-3</v>
      </c>
      <c r="S55" s="69">
        <v>897311.77</v>
      </c>
      <c r="T55" s="68">
        <f t="shared" si="17"/>
        <v>870392.41689999995</v>
      </c>
      <c r="U55" s="68">
        <v>276463.8</v>
      </c>
      <c r="V55" s="68">
        <f t="shared" si="18"/>
        <v>200878.59708000001</v>
      </c>
      <c r="W55" s="68">
        <f t="shared" si="19"/>
        <v>1071271.01398</v>
      </c>
      <c r="X55" s="17">
        <f t="shared" si="23"/>
        <v>1.689529168675573E-3</v>
      </c>
      <c r="Y55" s="67">
        <v>446500</v>
      </c>
      <c r="Z55" s="52">
        <f t="shared" si="24"/>
        <v>1.4925373134328358E-2</v>
      </c>
      <c r="AA55" s="67">
        <v>4511153.82</v>
      </c>
      <c r="AB55" s="52">
        <f t="shared" si="25"/>
        <v>2.2552870886606248E-3</v>
      </c>
      <c r="AC55" s="69">
        <f t="shared" si="26"/>
        <v>4328171.6439800002</v>
      </c>
      <c r="AD55" s="44">
        <f t="shared" si="27"/>
        <v>1.7781707931113547E-3</v>
      </c>
      <c r="AE55" s="17">
        <f t="shared" si="28"/>
        <v>0.14815700393838091</v>
      </c>
      <c r="AF55" s="69">
        <f t="shared" si="29"/>
        <v>8839325.4639800005</v>
      </c>
      <c r="AG55" s="44">
        <f t="shared" si="30"/>
        <v>1.9933912086971817E-3</v>
      </c>
      <c r="AH55" s="48">
        <f t="shared" si="31"/>
        <v>0.26438632849835436</v>
      </c>
    </row>
    <row r="56" spans="1:34" x14ac:dyDescent="0.2">
      <c r="A56" s="6" t="s">
        <v>12</v>
      </c>
      <c r="B56" s="67">
        <v>72371022289.656387</v>
      </c>
      <c r="C56" s="70">
        <v>34464515812.656403</v>
      </c>
      <c r="D56" s="67">
        <v>2092779170.6966352</v>
      </c>
      <c r="E56" s="68">
        <v>158473313.26999998</v>
      </c>
      <c r="F56" s="68">
        <f t="shared" si="20"/>
        <v>13062399.297440918</v>
      </c>
      <c r="G56" s="68">
        <f t="shared" si="12"/>
        <v>2264314883.2640762</v>
      </c>
      <c r="H56" s="17">
        <f t="shared" si="21"/>
        <v>0.10292770650247722</v>
      </c>
      <c r="I56" s="69">
        <v>128956260.71000001</v>
      </c>
      <c r="J56" s="68">
        <v>51204777.750000007</v>
      </c>
      <c r="K56" s="68">
        <f t="shared" si="13"/>
        <v>180161038.46000001</v>
      </c>
      <c r="L56" s="68">
        <v>0</v>
      </c>
      <c r="M56" s="68">
        <v>0</v>
      </c>
      <c r="N56" s="68">
        <v>0</v>
      </c>
      <c r="O56" s="68">
        <f t="shared" si="14"/>
        <v>128956260.71000001</v>
      </c>
      <c r="P56" s="68">
        <f t="shared" si="15"/>
        <v>51204777.750000007</v>
      </c>
      <c r="Q56" s="68">
        <f t="shared" si="16"/>
        <v>180161038.46000001</v>
      </c>
      <c r="R56" s="17">
        <f t="shared" si="22"/>
        <v>0.10178140489064684</v>
      </c>
      <c r="S56" s="69">
        <v>30815319.399999995</v>
      </c>
      <c r="T56" s="68">
        <f t="shared" si="17"/>
        <v>29890859.817999993</v>
      </c>
      <c r="U56" s="68">
        <v>15861117.580000002</v>
      </c>
      <c r="V56" s="68">
        <f t="shared" si="18"/>
        <v>11524688.033628002</v>
      </c>
      <c r="W56" s="68">
        <f t="shared" si="19"/>
        <v>41415547.851627991</v>
      </c>
      <c r="X56" s="17">
        <f t="shared" si="23"/>
        <v>6.5317529568956298E-2</v>
      </c>
      <c r="Y56" s="67">
        <v>446500</v>
      </c>
      <c r="Z56" s="52">
        <f t="shared" si="24"/>
        <v>1.4925373134328358E-2</v>
      </c>
      <c r="AA56" s="67">
        <v>169253726.22999999</v>
      </c>
      <c r="AB56" s="52">
        <f t="shared" si="25"/>
        <v>8.4615989324482638E-2</v>
      </c>
      <c r="AC56" s="69">
        <f t="shared" si="26"/>
        <v>222023086.31162798</v>
      </c>
      <c r="AD56" s="44">
        <f t="shared" si="27"/>
        <v>9.1215182749254789E-2</v>
      </c>
      <c r="AE56" s="17">
        <f t="shared" si="28"/>
        <v>0.10609006885218659</v>
      </c>
      <c r="AF56" s="69">
        <f t="shared" si="29"/>
        <v>391276812.541628</v>
      </c>
      <c r="AG56" s="44">
        <f t="shared" si="30"/>
        <v>8.8238379892886937E-2</v>
      </c>
      <c r="AH56" s="48">
        <f t="shared" si="31"/>
        <v>0.17280141354615441</v>
      </c>
    </row>
    <row r="57" spans="1:34" x14ac:dyDescent="0.2">
      <c r="A57" s="6" t="s">
        <v>25</v>
      </c>
      <c r="B57" s="67">
        <v>10054755288.416931</v>
      </c>
      <c r="C57" s="70">
        <v>4203409769.4169326</v>
      </c>
      <c r="D57" s="67">
        <v>253937798.21635139</v>
      </c>
      <c r="E57" s="68">
        <v>36321789.089999996</v>
      </c>
      <c r="F57" s="68">
        <f t="shared" si="20"/>
        <v>2993877.6599102607</v>
      </c>
      <c r="G57" s="68">
        <f t="shared" si="12"/>
        <v>293253464.96626163</v>
      </c>
      <c r="H57" s="17">
        <f t="shared" si="21"/>
        <v>1.3330260201872135E-2</v>
      </c>
      <c r="I57" s="69">
        <v>15590119.449999999</v>
      </c>
      <c r="J57" s="68">
        <v>6377639.5700000003</v>
      </c>
      <c r="K57" s="68">
        <f t="shared" si="13"/>
        <v>21967759.02</v>
      </c>
      <c r="L57" s="68">
        <v>0</v>
      </c>
      <c r="M57" s="68">
        <v>0</v>
      </c>
      <c r="N57" s="68">
        <v>0</v>
      </c>
      <c r="O57" s="68">
        <f t="shared" si="14"/>
        <v>15590119.449999999</v>
      </c>
      <c r="P57" s="68">
        <f t="shared" si="15"/>
        <v>6377639.5700000003</v>
      </c>
      <c r="Q57" s="68">
        <f t="shared" si="16"/>
        <v>21967759.02</v>
      </c>
      <c r="R57" s="17">
        <f t="shared" si="22"/>
        <v>1.2410615494155269E-2</v>
      </c>
      <c r="S57" s="69">
        <v>5476771.54</v>
      </c>
      <c r="T57" s="68">
        <f t="shared" si="17"/>
        <v>5312468.3937999997</v>
      </c>
      <c r="U57" s="68">
        <v>2725203.7</v>
      </c>
      <c r="V57" s="68">
        <f t="shared" si="18"/>
        <v>1980133.0084200001</v>
      </c>
      <c r="W57" s="68">
        <f t="shared" si="19"/>
        <v>7292601.4022199996</v>
      </c>
      <c r="X57" s="17">
        <f t="shared" si="23"/>
        <v>1.1501349914061149E-2</v>
      </c>
      <c r="Y57" s="67">
        <v>446500</v>
      </c>
      <c r="Z57" s="52">
        <f t="shared" si="24"/>
        <v>1.4925373134328358E-2</v>
      </c>
      <c r="AA57" s="67">
        <v>40382885.759999998</v>
      </c>
      <c r="AB57" s="52">
        <f t="shared" si="25"/>
        <v>2.0188848461253531E-2</v>
      </c>
      <c r="AC57" s="69">
        <f t="shared" si="26"/>
        <v>29706860.422219999</v>
      </c>
      <c r="AD57" s="44">
        <f t="shared" si="27"/>
        <v>1.220466189951115E-2</v>
      </c>
      <c r="AE57" s="17">
        <f t="shared" si="28"/>
        <v>0.11698479167292053</v>
      </c>
      <c r="AF57" s="69">
        <f t="shared" si="29"/>
        <v>70089746.182219997</v>
      </c>
      <c r="AG57" s="44">
        <f t="shared" si="30"/>
        <v>1.580621557932153E-2</v>
      </c>
      <c r="AH57" s="48">
        <f t="shared" si="31"/>
        <v>0.2390073931105425</v>
      </c>
    </row>
    <row r="58" spans="1:34" x14ac:dyDescent="0.2">
      <c r="A58" s="6" t="s">
        <v>5</v>
      </c>
      <c r="B58" s="67">
        <v>48770895850.820511</v>
      </c>
      <c r="C58" s="70">
        <v>24875370113.820518</v>
      </c>
      <c r="D58" s="67">
        <v>1525871554.6237955</v>
      </c>
      <c r="E58" s="68">
        <v>106261099.13000003</v>
      </c>
      <c r="F58" s="68">
        <f t="shared" si="20"/>
        <v>8758729.6433700174</v>
      </c>
      <c r="G58" s="68">
        <f t="shared" si="12"/>
        <v>1640891383.3971655</v>
      </c>
      <c r="H58" s="17">
        <f t="shared" si="21"/>
        <v>7.4589090042672335E-2</v>
      </c>
      <c r="I58" s="69">
        <v>78383493.950000018</v>
      </c>
      <c r="J58" s="68">
        <v>53870713.070000015</v>
      </c>
      <c r="K58" s="68">
        <f t="shared" si="13"/>
        <v>132254207.02000004</v>
      </c>
      <c r="L58" s="68">
        <v>0</v>
      </c>
      <c r="M58" s="68">
        <v>0</v>
      </c>
      <c r="N58" s="68">
        <v>0</v>
      </c>
      <c r="O58" s="68">
        <f t="shared" si="14"/>
        <v>78383493.950000018</v>
      </c>
      <c r="P58" s="68">
        <f t="shared" si="15"/>
        <v>53870713.070000015</v>
      </c>
      <c r="Q58" s="68">
        <f t="shared" si="16"/>
        <v>132254207.02000004</v>
      </c>
      <c r="R58" s="17">
        <f t="shared" si="22"/>
        <v>7.4716593045075705E-2</v>
      </c>
      <c r="S58" s="69">
        <v>27194938.560000002</v>
      </c>
      <c r="T58" s="68">
        <f t="shared" si="17"/>
        <v>26379090.403200001</v>
      </c>
      <c r="U58" s="68">
        <v>22076279.379999999</v>
      </c>
      <c r="V58" s="68">
        <f t="shared" si="18"/>
        <v>16040624.597508</v>
      </c>
      <c r="W58" s="68">
        <f t="shared" si="19"/>
        <v>42419715.000707999</v>
      </c>
      <c r="X58" s="17">
        <f t="shared" si="23"/>
        <v>6.6901227500157992E-2</v>
      </c>
      <c r="Y58" s="67">
        <v>446500</v>
      </c>
      <c r="Z58" s="52">
        <f t="shared" si="24"/>
        <v>1.4925373134328358E-2</v>
      </c>
      <c r="AA58" s="67">
        <v>118196738.66999999</v>
      </c>
      <c r="AB58" s="52">
        <f t="shared" si="25"/>
        <v>5.9090775726251994E-2</v>
      </c>
      <c r="AC58" s="69">
        <f t="shared" si="26"/>
        <v>175120422.02070802</v>
      </c>
      <c r="AD58" s="44">
        <f t="shared" si="27"/>
        <v>7.1945857357037027E-2</v>
      </c>
      <c r="AE58" s="17">
        <f t="shared" si="28"/>
        <v>0.11476747272078486</v>
      </c>
      <c r="AF58" s="69">
        <f t="shared" si="29"/>
        <v>293317160.69070804</v>
      </c>
      <c r="AG58" s="44">
        <f t="shared" si="30"/>
        <v>6.6147111774930656E-2</v>
      </c>
      <c r="AH58" s="48">
        <f t="shared" si="31"/>
        <v>0.17875476930316284</v>
      </c>
    </row>
    <row r="59" spans="1:34" x14ac:dyDescent="0.2">
      <c r="A59" s="6" t="s">
        <v>17</v>
      </c>
      <c r="B59" s="67">
        <v>9545462390.1794815</v>
      </c>
      <c r="C59" s="70">
        <v>4870326597.1794825</v>
      </c>
      <c r="D59" s="67">
        <v>301351953.67220473</v>
      </c>
      <c r="E59" s="68">
        <v>39041701.729999997</v>
      </c>
      <c r="F59" s="68">
        <f t="shared" si="20"/>
        <v>3218070.5175260073</v>
      </c>
      <c r="G59" s="68">
        <f t="shared" si="12"/>
        <v>343611725.91973078</v>
      </c>
      <c r="H59" s="17">
        <f t="shared" si="21"/>
        <v>1.5619367755642223E-2</v>
      </c>
      <c r="I59" s="69">
        <v>23696529.649999999</v>
      </c>
      <c r="J59" s="68">
        <v>2451159.89</v>
      </c>
      <c r="K59" s="68">
        <f t="shared" si="13"/>
        <v>26147689.539999999</v>
      </c>
      <c r="L59" s="68">
        <v>0</v>
      </c>
      <c r="M59" s="68">
        <v>0</v>
      </c>
      <c r="N59" s="68">
        <v>0</v>
      </c>
      <c r="O59" s="68">
        <f t="shared" si="14"/>
        <v>23696529.649999999</v>
      </c>
      <c r="P59" s="68">
        <f t="shared" si="15"/>
        <v>2451159.89</v>
      </c>
      <c r="Q59" s="68">
        <f t="shared" si="16"/>
        <v>26147689.539999999</v>
      </c>
      <c r="R59" s="17">
        <f t="shared" si="22"/>
        <v>1.4772053928943985E-2</v>
      </c>
      <c r="S59" s="69">
        <v>10109123.950000001</v>
      </c>
      <c r="T59" s="68">
        <f t="shared" si="17"/>
        <v>9805850.2315000016</v>
      </c>
      <c r="U59" s="68">
        <v>1586608.3</v>
      </c>
      <c r="V59" s="68">
        <f t="shared" si="18"/>
        <v>1152829.59078</v>
      </c>
      <c r="W59" s="68">
        <f t="shared" si="19"/>
        <v>10958679.822280001</v>
      </c>
      <c r="X59" s="17">
        <f t="shared" si="23"/>
        <v>1.7283216822166506E-2</v>
      </c>
      <c r="Y59" s="67">
        <v>446500</v>
      </c>
      <c r="Z59" s="52">
        <f t="shared" si="24"/>
        <v>1.4925373134328358E-2</v>
      </c>
      <c r="AA59" s="67">
        <v>46221160.850000009</v>
      </c>
      <c r="AB59" s="52">
        <f t="shared" si="25"/>
        <v>2.310761092334266E-2</v>
      </c>
      <c r="AC59" s="69">
        <f t="shared" si="26"/>
        <v>37552869.362279996</v>
      </c>
      <c r="AD59" s="44">
        <f t="shared" si="27"/>
        <v>1.5428088576480002E-2</v>
      </c>
      <c r="AE59" s="17">
        <f t="shared" si="28"/>
        <v>0.12461465374512916</v>
      </c>
      <c r="AF59" s="69">
        <f t="shared" si="29"/>
        <v>83774030.212280005</v>
      </c>
      <c r="AG59" s="44">
        <f t="shared" si="30"/>
        <v>1.8892212536215407E-2</v>
      </c>
      <c r="AH59" s="48">
        <f t="shared" si="31"/>
        <v>0.24380434046028449</v>
      </c>
    </row>
    <row r="60" spans="1:34" x14ac:dyDescent="0.2">
      <c r="A60" s="6" t="s">
        <v>11</v>
      </c>
      <c r="B60" s="67">
        <v>35347842387.527931</v>
      </c>
      <c r="C60" s="70">
        <v>14954299374.527927</v>
      </c>
      <c r="D60" s="67">
        <v>923257721.28789902</v>
      </c>
      <c r="E60" s="68">
        <v>122379067.26000001</v>
      </c>
      <c r="F60" s="68">
        <f t="shared" si="20"/>
        <v>10087277.215406826</v>
      </c>
      <c r="G60" s="68">
        <f t="shared" si="12"/>
        <v>1055724065.7633058</v>
      </c>
      <c r="H60" s="17">
        <f t="shared" si="21"/>
        <v>4.7989463652619829E-2</v>
      </c>
      <c r="I60" s="69">
        <v>41554153.5</v>
      </c>
      <c r="J60" s="68">
        <v>38116128.689999998</v>
      </c>
      <c r="K60" s="68">
        <f t="shared" si="13"/>
        <v>79670282.189999998</v>
      </c>
      <c r="L60" s="68">
        <v>0</v>
      </c>
      <c r="M60" s="68">
        <v>0</v>
      </c>
      <c r="N60" s="68">
        <v>0</v>
      </c>
      <c r="O60" s="68">
        <f t="shared" si="14"/>
        <v>41554153.5</v>
      </c>
      <c r="P60" s="68">
        <f t="shared" si="15"/>
        <v>38116128.689999998</v>
      </c>
      <c r="Q60" s="68">
        <f t="shared" si="16"/>
        <v>79670282.189999998</v>
      </c>
      <c r="R60" s="17">
        <f t="shared" si="22"/>
        <v>4.5009472184702456E-2</v>
      </c>
      <c r="S60" s="69">
        <v>17144821.439999998</v>
      </c>
      <c r="T60" s="68">
        <f t="shared" si="17"/>
        <v>16630476.796799997</v>
      </c>
      <c r="U60" s="68">
        <v>22453926.27</v>
      </c>
      <c r="V60" s="68">
        <f t="shared" si="18"/>
        <v>16315022.827781999</v>
      </c>
      <c r="W60" s="68">
        <f t="shared" si="19"/>
        <v>32945499.624581996</v>
      </c>
      <c r="X60" s="17">
        <f t="shared" si="23"/>
        <v>5.1959197874237084E-2</v>
      </c>
      <c r="Y60" s="67">
        <v>446500</v>
      </c>
      <c r="Z60" s="52">
        <f t="shared" si="24"/>
        <v>1.4925373134328358E-2</v>
      </c>
      <c r="AA60" s="67">
        <v>140140492.65000001</v>
      </c>
      <c r="AB60" s="52">
        <f t="shared" si="25"/>
        <v>7.0061242928773415E-2</v>
      </c>
      <c r="AC60" s="69">
        <f t="shared" si="26"/>
        <v>113062281.81458199</v>
      </c>
      <c r="AD60" s="44">
        <f t="shared" si="27"/>
        <v>4.6450109621887198E-2</v>
      </c>
      <c r="AE60" s="17">
        <f t="shared" si="28"/>
        <v>0.12246015300783586</v>
      </c>
      <c r="AF60" s="69">
        <f t="shared" si="29"/>
        <v>253202774.464582</v>
      </c>
      <c r="AG60" s="44">
        <f t="shared" si="30"/>
        <v>5.7100758049039177E-2</v>
      </c>
      <c r="AH60" s="48">
        <f t="shared" si="31"/>
        <v>0.23983802460874304</v>
      </c>
    </row>
    <row r="61" spans="1:34" x14ac:dyDescent="0.2">
      <c r="A61" s="6" t="s">
        <v>14</v>
      </c>
      <c r="B61" s="67">
        <v>29742203048.52359</v>
      </c>
      <c r="C61" s="70">
        <v>8240215696.5235901</v>
      </c>
      <c r="D61" s="67">
        <v>497067242.6036042</v>
      </c>
      <c r="E61" s="68">
        <v>62889028.300000004</v>
      </c>
      <c r="F61" s="68">
        <f t="shared" si="20"/>
        <v>5183721.9916204894</v>
      </c>
      <c r="G61" s="68">
        <f t="shared" si="12"/>
        <v>565139992.89522469</v>
      </c>
      <c r="H61" s="17">
        <f t="shared" si="21"/>
        <v>2.5689255390875701E-2</v>
      </c>
      <c r="I61" s="69">
        <v>30092569.300000004</v>
      </c>
      <c r="J61" s="68">
        <v>13039333.100000001</v>
      </c>
      <c r="K61" s="68">
        <f t="shared" si="13"/>
        <v>43131902.400000006</v>
      </c>
      <c r="L61" s="68">
        <v>0</v>
      </c>
      <c r="M61" s="68">
        <v>0</v>
      </c>
      <c r="N61" s="68">
        <v>0</v>
      </c>
      <c r="O61" s="68">
        <f t="shared" si="14"/>
        <v>30092569.300000004</v>
      </c>
      <c r="P61" s="68">
        <f t="shared" si="15"/>
        <v>13039333.100000001</v>
      </c>
      <c r="Q61" s="68">
        <f t="shared" si="16"/>
        <v>43131902.400000006</v>
      </c>
      <c r="R61" s="17">
        <f t="shared" si="22"/>
        <v>2.4367230891894267E-2</v>
      </c>
      <c r="S61" s="69">
        <v>11994960.540000001</v>
      </c>
      <c r="T61" s="68">
        <f t="shared" si="17"/>
        <v>11635111.7238</v>
      </c>
      <c r="U61" s="68">
        <v>7505323.7100000009</v>
      </c>
      <c r="V61" s="68">
        <f t="shared" si="18"/>
        <v>5453368.2076860005</v>
      </c>
      <c r="W61" s="68">
        <f t="shared" si="19"/>
        <v>17088479.931485999</v>
      </c>
      <c r="X61" s="17">
        <f t="shared" si="23"/>
        <v>2.6950682801832784E-2</v>
      </c>
      <c r="Y61" s="67">
        <v>446500</v>
      </c>
      <c r="Z61" s="52">
        <f t="shared" si="24"/>
        <v>1.4925373134328358E-2</v>
      </c>
      <c r="AA61" s="67">
        <v>73416373.899999991</v>
      </c>
      <c r="AB61" s="52">
        <f t="shared" si="25"/>
        <v>3.670347027824266E-2</v>
      </c>
      <c r="AC61" s="69">
        <f t="shared" si="26"/>
        <v>60666882.331486002</v>
      </c>
      <c r="AD61" s="44">
        <f t="shared" si="27"/>
        <v>2.4924168250354668E-2</v>
      </c>
      <c r="AE61" s="17">
        <f t="shared" si="28"/>
        <v>0.12204964868277585</v>
      </c>
      <c r="AF61" s="69">
        <f t="shared" si="29"/>
        <v>134083256.23148599</v>
      </c>
      <c r="AG61" s="44">
        <f t="shared" si="30"/>
        <v>3.0237644862664659E-2</v>
      </c>
      <c r="AH61" s="48">
        <f t="shared" si="31"/>
        <v>0.23725671146466648</v>
      </c>
    </row>
    <row r="62" spans="1:34" x14ac:dyDescent="0.2">
      <c r="A62" s="6" t="s">
        <v>36</v>
      </c>
      <c r="B62" s="67">
        <v>1558056448.416719</v>
      </c>
      <c r="C62" s="70">
        <v>678793221.41671896</v>
      </c>
      <c r="D62" s="67">
        <v>41822135.336336888</v>
      </c>
      <c r="E62" s="68">
        <v>5395504.46</v>
      </c>
      <c r="F62" s="68">
        <f t="shared" si="20"/>
        <v>444732.50551381847</v>
      </c>
      <c r="G62" s="68">
        <f t="shared" si="12"/>
        <v>47662372.301850706</v>
      </c>
      <c r="H62" s="17">
        <f t="shared" si="21"/>
        <v>2.1665620377077882E-3</v>
      </c>
      <c r="I62" s="69">
        <v>2935008.79</v>
      </c>
      <c r="J62" s="68">
        <v>681341.67</v>
      </c>
      <c r="K62" s="68">
        <f t="shared" si="13"/>
        <v>3616350.46</v>
      </c>
      <c r="L62" s="68">
        <v>0</v>
      </c>
      <c r="M62" s="68">
        <v>0</v>
      </c>
      <c r="N62" s="68">
        <v>550160.17000000004</v>
      </c>
      <c r="O62" s="68">
        <f t="shared" si="14"/>
        <v>3485168.96</v>
      </c>
      <c r="P62" s="68">
        <f t="shared" si="15"/>
        <v>681341.67</v>
      </c>
      <c r="Q62" s="68">
        <f t="shared" si="16"/>
        <v>4166510.63</v>
      </c>
      <c r="R62" s="17">
        <f t="shared" si="22"/>
        <v>2.3538569106736598E-3</v>
      </c>
      <c r="S62" s="69">
        <v>1627588.51</v>
      </c>
      <c r="T62" s="68">
        <f t="shared" si="17"/>
        <v>1578760.8547</v>
      </c>
      <c r="U62" s="68">
        <v>566777.44999999995</v>
      </c>
      <c r="V62" s="68">
        <f t="shared" si="18"/>
        <v>411820.49516999995</v>
      </c>
      <c r="W62" s="68">
        <f t="shared" si="19"/>
        <v>1990581.34987</v>
      </c>
      <c r="X62" s="17">
        <f t="shared" si="23"/>
        <v>3.1393972294015125E-3</v>
      </c>
      <c r="Y62" s="67">
        <v>446500</v>
      </c>
      <c r="Z62" s="52">
        <f t="shared" si="24"/>
        <v>1.4925373134328358E-2</v>
      </c>
      <c r="AA62" s="67">
        <v>6681253.4700000007</v>
      </c>
      <c r="AB62" s="52">
        <f t="shared" si="25"/>
        <v>3.3401974945203704E-3</v>
      </c>
      <c r="AC62" s="69">
        <f t="shared" si="26"/>
        <v>6603591.9798699999</v>
      </c>
      <c r="AD62" s="44">
        <f t="shared" si="27"/>
        <v>2.7129964692046019E-3</v>
      </c>
      <c r="AE62" s="17">
        <f t="shared" si="28"/>
        <v>0.15789705443692428</v>
      </c>
      <c r="AF62" s="69">
        <f t="shared" si="29"/>
        <v>13284845.449870002</v>
      </c>
      <c r="AG62" s="44">
        <f t="shared" si="30"/>
        <v>2.9959179845322564E-3</v>
      </c>
      <c r="AH62" s="48">
        <f t="shared" si="31"/>
        <v>0.27872816245351173</v>
      </c>
    </row>
    <row r="63" spans="1:34" x14ac:dyDescent="0.2">
      <c r="A63" s="6" t="s">
        <v>67</v>
      </c>
      <c r="B63" s="67">
        <v>4612417306.6015081</v>
      </c>
      <c r="C63" s="70">
        <v>2671395860.6015081</v>
      </c>
      <c r="D63" s="67">
        <v>164932626.60090256</v>
      </c>
      <c r="E63" s="68">
        <v>0</v>
      </c>
      <c r="F63" s="68">
        <f t="shared" si="20"/>
        <v>0</v>
      </c>
      <c r="G63" s="68">
        <f t="shared" si="12"/>
        <v>164932626.60090256</v>
      </c>
      <c r="H63" s="17">
        <f t="shared" si="21"/>
        <v>7.497250982596894E-3</v>
      </c>
      <c r="I63" s="69">
        <v>12486191.239999998</v>
      </c>
      <c r="J63" s="68">
        <v>1666778.63</v>
      </c>
      <c r="K63" s="68">
        <f t="shared" si="13"/>
        <v>14152969.869999997</v>
      </c>
      <c r="L63" s="68">
        <v>0</v>
      </c>
      <c r="M63" s="68">
        <v>0</v>
      </c>
      <c r="N63" s="68">
        <v>0</v>
      </c>
      <c r="O63" s="68">
        <f t="shared" si="14"/>
        <v>12486191.239999998</v>
      </c>
      <c r="P63" s="68">
        <f t="shared" si="15"/>
        <v>1666778.63</v>
      </c>
      <c r="Q63" s="68">
        <f t="shared" si="16"/>
        <v>14152969.869999997</v>
      </c>
      <c r="R63" s="17">
        <f t="shared" si="22"/>
        <v>7.9956752528567501E-3</v>
      </c>
      <c r="S63" s="69">
        <v>4128749.85</v>
      </c>
      <c r="T63" s="68">
        <f t="shared" si="17"/>
        <v>4004887.3544999999</v>
      </c>
      <c r="U63" s="68">
        <v>763570.6</v>
      </c>
      <c r="V63" s="68">
        <f t="shared" si="18"/>
        <v>554810.39795999997</v>
      </c>
      <c r="W63" s="68">
        <f t="shared" si="19"/>
        <v>4559697.7524600001</v>
      </c>
      <c r="X63" s="17">
        <f t="shared" si="23"/>
        <v>7.1912170240699212E-3</v>
      </c>
      <c r="Y63" s="67">
        <v>446500</v>
      </c>
      <c r="Z63" s="52">
        <f t="shared" si="24"/>
        <v>1.4925373134328358E-2</v>
      </c>
      <c r="AA63" s="67">
        <v>0</v>
      </c>
      <c r="AB63" s="52">
        <f t="shared" si="25"/>
        <v>0</v>
      </c>
      <c r="AC63" s="69">
        <f t="shared" si="26"/>
        <v>19159167.622459996</v>
      </c>
      <c r="AD63" s="44">
        <f t="shared" si="27"/>
        <v>7.871284941753225E-3</v>
      </c>
      <c r="AE63" s="17">
        <f t="shared" si="28"/>
        <v>0.11616359975167674</v>
      </c>
      <c r="AF63" s="69">
        <f t="shared" si="29"/>
        <v>19159167.622459996</v>
      </c>
      <c r="AG63" s="44">
        <f t="shared" si="30"/>
        <v>4.3206595865484983E-3</v>
      </c>
      <c r="AH63" s="48">
        <f t="shared" si="31"/>
        <v>0.11616359975167674</v>
      </c>
    </row>
    <row r="64" spans="1:34" x14ac:dyDescent="0.2">
      <c r="A64" s="6" t="s">
        <v>66</v>
      </c>
      <c r="B64" s="67">
        <v>8223344803.1218452</v>
      </c>
      <c r="C64" s="70">
        <v>2987947197.1218438</v>
      </c>
      <c r="D64" s="67">
        <v>183981752.57228535</v>
      </c>
      <c r="E64" s="68">
        <v>12236461.529999997</v>
      </c>
      <c r="F64" s="68">
        <f t="shared" si="20"/>
        <v>1008608.5991040681</v>
      </c>
      <c r="G64" s="68">
        <f t="shared" si="12"/>
        <v>197226822.70138943</v>
      </c>
      <c r="H64" s="17">
        <f t="shared" si="21"/>
        <v>8.96523035354585E-3</v>
      </c>
      <c r="I64" s="69">
        <v>8432255.8900000006</v>
      </c>
      <c r="J64" s="68">
        <v>7669452.7000000002</v>
      </c>
      <c r="K64" s="68">
        <f t="shared" si="13"/>
        <v>16101708.59</v>
      </c>
      <c r="L64" s="68">
        <v>0</v>
      </c>
      <c r="M64" s="68">
        <v>0</v>
      </c>
      <c r="N64" s="68">
        <v>0</v>
      </c>
      <c r="O64" s="68">
        <f t="shared" si="14"/>
        <v>8432255.8900000006</v>
      </c>
      <c r="P64" s="68">
        <f t="shared" si="15"/>
        <v>7669452.7000000002</v>
      </c>
      <c r="Q64" s="68">
        <f t="shared" si="16"/>
        <v>16101708.59</v>
      </c>
      <c r="R64" s="17">
        <f t="shared" si="22"/>
        <v>9.0966089862645899E-3</v>
      </c>
      <c r="S64" s="69">
        <v>4094271.8</v>
      </c>
      <c r="T64" s="68">
        <f t="shared" si="17"/>
        <v>3971443.6459999997</v>
      </c>
      <c r="U64" s="68">
        <v>4346964.16</v>
      </c>
      <c r="V64" s="68">
        <f t="shared" si="18"/>
        <v>3158504.1586560002</v>
      </c>
      <c r="W64" s="68">
        <f t="shared" si="19"/>
        <v>7129947.8046559999</v>
      </c>
      <c r="X64" s="17">
        <f t="shared" si="23"/>
        <v>1.1244824726794648E-2</v>
      </c>
      <c r="Y64" s="67">
        <v>446500</v>
      </c>
      <c r="Z64" s="52">
        <f t="shared" si="24"/>
        <v>1.4925373134328358E-2</v>
      </c>
      <c r="AA64" s="67">
        <v>14535363.439999999</v>
      </c>
      <c r="AB64" s="52">
        <f t="shared" si="25"/>
        <v>7.266747888286745E-3</v>
      </c>
      <c r="AC64" s="69">
        <f t="shared" si="26"/>
        <v>23678156.394655999</v>
      </c>
      <c r="AD64" s="44">
        <f t="shared" si="27"/>
        <v>9.7278503717064483E-3</v>
      </c>
      <c r="AE64" s="17">
        <f t="shared" si="28"/>
        <v>0.1286983957028727</v>
      </c>
      <c r="AF64" s="69">
        <f t="shared" si="29"/>
        <v>38213519.834656</v>
      </c>
      <c r="AG64" s="44">
        <f t="shared" si="30"/>
        <v>8.6176818358128723E-3</v>
      </c>
      <c r="AH64" s="48">
        <f t="shared" si="31"/>
        <v>0.1937541725372367</v>
      </c>
    </row>
    <row r="65" spans="1:34" x14ac:dyDescent="0.2">
      <c r="A65" s="6" t="s">
        <v>32</v>
      </c>
      <c r="B65" s="67">
        <v>2314993117.4850044</v>
      </c>
      <c r="C65" s="70">
        <v>1145676879.4850044</v>
      </c>
      <c r="D65" s="67">
        <v>73534992.340980306</v>
      </c>
      <c r="E65" s="68">
        <v>5239521.92</v>
      </c>
      <c r="F65" s="68">
        <f t="shared" si="20"/>
        <v>431875.41191953211</v>
      </c>
      <c r="G65" s="68">
        <f t="shared" si="12"/>
        <v>79206389.672899842</v>
      </c>
      <c r="H65" s="17">
        <f t="shared" si="21"/>
        <v>3.600440949988795E-3</v>
      </c>
      <c r="I65" s="69">
        <v>5639500.5200000005</v>
      </c>
      <c r="J65" s="68">
        <v>598104</v>
      </c>
      <c r="K65" s="68">
        <f t="shared" si="13"/>
        <v>6237604.5200000005</v>
      </c>
      <c r="L65" s="68">
        <v>0</v>
      </c>
      <c r="M65" s="68">
        <v>0</v>
      </c>
      <c r="N65" s="68">
        <v>0</v>
      </c>
      <c r="O65" s="68">
        <f t="shared" si="14"/>
        <v>5639500.5200000005</v>
      </c>
      <c r="P65" s="68">
        <f t="shared" si="15"/>
        <v>598104</v>
      </c>
      <c r="Q65" s="68">
        <f t="shared" si="16"/>
        <v>6237604.5200000005</v>
      </c>
      <c r="R65" s="17">
        <f t="shared" si="22"/>
        <v>3.5239148076891525E-3</v>
      </c>
      <c r="S65" s="69">
        <v>3240727.95</v>
      </c>
      <c r="T65" s="68">
        <f t="shared" si="17"/>
        <v>3143506.1115000001</v>
      </c>
      <c r="U65" s="68">
        <v>513490.69</v>
      </c>
      <c r="V65" s="68">
        <f t="shared" si="18"/>
        <v>373102.33535400004</v>
      </c>
      <c r="W65" s="68">
        <f t="shared" si="19"/>
        <v>3516608.446854</v>
      </c>
      <c r="X65" s="17">
        <f t="shared" si="23"/>
        <v>5.5461339551203977E-3</v>
      </c>
      <c r="Y65" s="67">
        <v>446500</v>
      </c>
      <c r="Z65" s="52">
        <f t="shared" si="24"/>
        <v>1.4925373134328358E-2</v>
      </c>
      <c r="AA65" s="67">
        <v>6258860.3499999996</v>
      </c>
      <c r="AB65" s="52">
        <f t="shared" si="25"/>
        <v>3.1290280713781819E-3</v>
      </c>
      <c r="AC65" s="69">
        <f t="shared" si="26"/>
        <v>10200712.966854</v>
      </c>
      <c r="AD65" s="44">
        <f t="shared" si="27"/>
        <v>4.1908249853724782E-3</v>
      </c>
      <c r="AE65" s="17">
        <f t="shared" si="28"/>
        <v>0.13871916814179427</v>
      </c>
      <c r="AF65" s="69">
        <f t="shared" si="29"/>
        <v>16459573.316854</v>
      </c>
      <c r="AG65" s="44">
        <f t="shared" si="30"/>
        <v>3.7118634088567945E-3</v>
      </c>
      <c r="AH65" s="48">
        <f t="shared" si="31"/>
        <v>0.20780613009666793</v>
      </c>
    </row>
    <row r="66" spans="1:34" x14ac:dyDescent="0.2">
      <c r="A66" s="6" t="s">
        <v>7</v>
      </c>
      <c r="B66" s="67">
        <v>14430172904.750998</v>
      </c>
      <c r="C66" s="70">
        <v>7395882350.7509956</v>
      </c>
      <c r="D66" s="67">
        <v>454872742.25506771</v>
      </c>
      <c r="E66" s="68">
        <v>58281648.060000002</v>
      </c>
      <c r="F66" s="68">
        <f t="shared" si="20"/>
        <v>4803951.8008661568</v>
      </c>
      <c r="G66" s="68">
        <f t="shared" si="12"/>
        <v>517958342.1159339</v>
      </c>
      <c r="H66" s="17">
        <f t="shared" si="21"/>
        <v>2.3544545244947267E-2</v>
      </c>
      <c r="I66" s="69">
        <v>28720275.25</v>
      </c>
      <c r="J66" s="68">
        <v>10604022.75</v>
      </c>
      <c r="K66" s="68">
        <f t="shared" si="13"/>
        <v>39324298</v>
      </c>
      <c r="L66" s="68">
        <v>0</v>
      </c>
      <c r="M66" s="68">
        <v>0</v>
      </c>
      <c r="N66" s="68">
        <v>0</v>
      </c>
      <c r="O66" s="68">
        <f t="shared" si="14"/>
        <v>28720275.25</v>
      </c>
      <c r="P66" s="68">
        <f t="shared" si="15"/>
        <v>10604022.75</v>
      </c>
      <c r="Q66" s="68">
        <f t="shared" si="16"/>
        <v>39324298</v>
      </c>
      <c r="R66" s="17">
        <f t="shared" si="22"/>
        <v>2.2216136912793713E-2</v>
      </c>
      <c r="S66" s="69">
        <v>9305915.5499999989</v>
      </c>
      <c r="T66" s="68">
        <f t="shared" si="17"/>
        <v>9026738.0834999979</v>
      </c>
      <c r="U66" s="68">
        <v>3812188.38</v>
      </c>
      <c r="V66" s="68">
        <f t="shared" si="18"/>
        <v>2769936.0769079998</v>
      </c>
      <c r="W66" s="68">
        <f t="shared" si="19"/>
        <v>11796674.160407998</v>
      </c>
      <c r="X66" s="17">
        <f t="shared" si="23"/>
        <v>1.8604839323826634E-2</v>
      </c>
      <c r="Y66" s="67">
        <v>446500</v>
      </c>
      <c r="Z66" s="52">
        <f t="shared" si="24"/>
        <v>1.4925373134328358E-2</v>
      </c>
      <c r="AA66" s="67">
        <v>65812153.910000004</v>
      </c>
      <c r="AB66" s="52">
        <f t="shared" si="25"/>
        <v>3.2901848820169215E-2</v>
      </c>
      <c r="AC66" s="69">
        <f t="shared" si="26"/>
        <v>51567472.160407998</v>
      </c>
      <c r="AD66" s="44">
        <f t="shared" si="27"/>
        <v>2.1185798626484439E-2</v>
      </c>
      <c r="AE66" s="17">
        <f t="shared" si="28"/>
        <v>0.11336681091234037</v>
      </c>
      <c r="AF66" s="69">
        <f t="shared" si="29"/>
        <v>117379626.070408</v>
      </c>
      <c r="AG66" s="44">
        <f t="shared" si="30"/>
        <v>2.6470743230622061E-2</v>
      </c>
      <c r="AH66" s="48">
        <f t="shared" si="31"/>
        <v>0.22661981963818836</v>
      </c>
    </row>
    <row r="67" spans="1:34" x14ac:dyDescent="0.2">
      <c r="A67" s="6" t="s">
        <v>6</v>
      </c>
      <c r="B67" s="67">
        <v>16690006856.995272</v>
      </c>
      <c r="C67" s="70">
        <v>7835849529.9952679</v>
      </c>
      <c r="D67" s="67">
        <v>481385824.06367838</v>
      </c>
      <c r="E67" s="68">
        <v>60440211.810000002</v>
      </c>
      <c r="F67" s="68">
        <f t="shared" si="20"/>
        <v>4981874.6386593077</v>
      </c>
      <c r="G67" s="68">
        <f t="shared" si="12"/>
        <v>546807910.5123378</v>
      </c>
      <c r="H67" s="17">
        <f t="shared" si="21"/>
        <v>2.4855944083764108E-2</v>
      </c>
      <c r="I67" s="69">
        <v>26124642.029999997</v>
      </c>
      <c r="J67" s="68">
        <v>15924633.93</v>
      </c>
      <c r="K67" s="68">
        <f t="shared" si="13"/>
        <v>42049275.959999993</v>
      </c>
      <c r="L67" s="68">
        <v>0</v>
      </c>
      <c r="M67" s="68">
        <v>0</v>
      </c>
      <c r="N67" s="68">
        <v>0</v>
      </c>
      <c r="O67" s="68">
        <f t="shared" si="14"/>
        <v>26124642.029999997</v>
      </c>
      <c r="P67" s="68">
        <f t="shared" si="15"/>
        <v>15924633.93</v>
      </c>
      <c r="Q67" s="68">
        <f t="shared" si="16"/>
        <v>42049275.959999993</v>
      </c>
      <c r="R67" s="17">
        <f t="shared" si="22"/>
        <v>2.3755604532627771E-2</v>
      </c>
      <c r="S67" s="69">
        <v>9131042.6399999987</v>
      </c>
      <c r="T67" s="68">
        <f t="shared" si="17"/>
        <v>8857111.360799998</v>
      </c>
      <c r="U67" s="68">
        <v>6891930.75</v>
      </c>
      <c r="V67" s="68">
        <f t="shared" si="18"/>
        <v>5007676.8829500005</v>
      </c>
      <c r="W67" s="68">
        <f t="shared" si="19"/>
        <v>13864788.243749999</v>
      </c>
      <c r="X67" s="17">
        <f t="shared" si="23"/>
        <v>2.1866515428525468E-2</v>
      </c>
      <c r="Y67" s="67">
        <v>446500</v>
      </c>
      <c r="Z67" s="52">
        <f t="shared" si="24"/>
        <v>1.4925373134328358E-2</v>
      </c>
      <c r="AA67" s="67">
        <v>69306650.129999995</v>
      </c>
      <c r="AB67" s="52">
        <f t="shared" si="25"/>
        <v>3.464887242450717E-2</v>
      </c>
      <c r="AC67" s="69">
        <f t="shared" si="26"/>
        <v>56360564.203749992</v>
      </c>
      <c r="AD67" s="44">
        <f t="shared" si="27"/>
        <v>2.3154975678882445E-2</v>
      </c>
      <c r="AE67" s="17">
        <f t="shared" si="28"/>
        <v>0.11707981703319652</v>
      </c>
      <c r="AF67" s="69">
        <f t="shared" si="29"/>
        <v>125667214.33374998</v>
      </c>
      <c r="AG67" s="44">
        <f t="shared" si="30"/>
        <v>2.8339710003343354E-2</v>
      </c>
      <c r="AH67" s="48">
        <f t="shared" si="31"/>
        <v>0.22981967143819237</v>
      </c>
    </row>
    <row r="68" spans="1:34" x14ac:dyDescent="0.2">
      <c r="A68" s="6" t="s">
        <v>41</v>
      </c>
      <c r="B68" s="67">
        <v>1952186487.0888169</v>
      </c>
      <c r="C68" s="70">
        <v>824769533.08881676</v>
      </c>
      <c r="D68" s="67">
        <v>51420271.174039543</v>
      </c>
      <c r="E68" s="68">
        <v>6711296.2799999984</v>
      </c>
      <c r="F68" s="68">
        <f t="shared" si="20"/>
        <v>553188.60951325553</v>
      </c>
      <c r="G68" s="68">
        <f t="shared" si="12"/>
        <v>58684756.063552797</v>
      </c>
      <c r="H68" s="17">
        <f t="shared" si="21"/>
        <v>2.6676004264793692E-3</v>
      </c>
      <c r="I68" s="69">
        <v>4018413.42</v>
      </c>
      <c r="J68" s="68">
        <v>582398.71999999997</v>
      </c>
      <c r="K68" s="68">
        <f t="shared" si="13"/>
        <v>4600812.1399999997</v>
      </c>
      <c r="L68" s="68">
        <v>0</v>
      </c>
      <c r="M68" s="68">
        <v>105674.16</v>
      </c>
      <c r="N68" s="68">
        <v>300941.48</v>
      </c>
      <c r="O68" s="68">
        <f t="shared" si="14"/>
        <v>4425029.0600000005</v>
      </c>
      <c r="P68" s="68">
        <f t="shared" si="15"/>
        <v>582398.71999999997</v>
      </c>
      <c r="Q68" s="68">
        <f t="shared" si="16"/>
        <v>5007427.78</v>
      </c>
      <c r="R68" s="17">
        <f t="shared" si="22"/>
        <v>2.8289303763644217E-3</v>
      </c>
      <c r="S68" s="69">
        <v>1572384.03</v>
      </c>
      <c r="T68" s="68">
        <f t="shared" si="17"/>
        <v>1525212.5090999999</v>
      </c>
      <c r="U68" s="68">
        <v>402278.79</v>
      </c>
      <c r="V68" s="68">
        <f t="shared" si="18"/>
        <v>292295.76881400001</v>
      </c>
      <c r="W68" s="68">
        <f t="shared" si="19"/>
        <v>1817508.277914</v>
      </c>
      <c r="X68" s="17">
        <f t="shared" si="23"/>
        <v>2.866439220115351E-3</v>
      </c>
      <c r="Y68" s="67">
        <v>446500</v>
      </c>
      <c r="Z68" s="52">
        <f t="shared" si="24"/>
        <v>1.4925373134328358E-2</v>
      </c>
      <c r="AA68" s="67">
        <v>8224999.2199999997</v>
      </c>
      <c r="AB68" s="52">
        <f t="shared" si="25"/>
        <v>4.1119711908005185E-3</v>
      </c>
      <c r="AC68" s="69">
        <f t="shared" si="26"/>
        <v>7271436.057914</v>
      </c>
      <c r="AD68" s="44">
        <f t="shared" si="27"/>
        <v>2.9873711778837177E-3</v>
      </c>
      <c r="AE68" s="17">
        <f t="shared" si="28"/>
        <v>0.14141185746187035</v>
      </c>
      <c r="AF68" s="69">
        <f t="shared" si="29"/>
        <v>15496435.277913999</v>
      </c>
      <c r="AG68" s="44">
        <f t="shared" si="30"/>
        <v>3.4946623444307334E-3</v>
      </c>
      <c r="AH68" s="48">
        <f t="shared" si="31"/>
        <v>0.26406236163156405</v>
      </c>
    </row>
    <row r="69" spans="1:34" x14ac:dyDescent="0.2">
      <c r="A69" s="6" t="s">
        <v>44</v>
      </c>
      <c r="B69" s="67">
        <v>808085966.20927024</v>
      </c>
      <c r="C69" s="70">
        <v>343791457.20927024</v>
      </c>
      <c r="D69" s="67">
        <v>21590252.334230378</v>
      </c>
      <c r="E69" s="68">
        <v>2826430.37</v>
      </c>
      <c r="F69" s="68">
        <f t="shared" si="20"/>
        <v>232972.74044148394</v>
      </c>
      <c r="G69" s="68">
        <f t="shared" si="12"/>
        <v>24649655.444671862</v>
      </c>
      <c r="H69" s="17">
        <f t="shared" si="21"/>
        <v>1.1204857238490719E-3</v>
      </c>
      <c r="I69" s="69">
        <v>1547766.21</v>
      </c>
      <c r="J69" s="68">
        <v>315269.55</v>
      </c>
      <c r="K69" s="68">
        <f t="shared" si="13"/>
        <v>1863035.76</v>
      </c>
      <c r="L69" s="68">
        <v>1157933.33</v>
      </c>
      <c r="M69" s="68">
        <v>0</v>
      </c>
      <c r="N69" s="68">
        <v>569532.01</v>
      </c>
      <c r="O69" s="68">
        <f t="shared" si="14"/>
        <v>3275231.55</v>
      </c>
      <c r="P69" s="68">
        <f t="shared" si="15"/>
        <v>315269.55</v>
      </c>
      <c r="Q69" s="68">
        <f t="shared" si="16"/>
        <v>3590501.0999999996</v>
      </c>
      <c r="R69" s="17">
        <f t="shared" si="22"/>
        <v>2.0284421612087374E-3</v>
      </c>
      <c r="S69" s="69">
        <v>857600.16</v>
      </c>
      <c r="T69" s="68">
        <f t="shared" si="17"/>
        <v>831872.15520000004</v>
      </c>
      <c r="U69" s="68">
        <v>380786.82</v>
      </c>
      <c r="V69" s="68">
        <f t="shared" si="18"/>
        <v>276679.70341200003</v>
      </c>
      <c r="W69" s="68">
        <f t="shared" si="19"/>
        <v>1108551.858612</v>
      </c>
      <c r="X69" s="17">
        <f t="shared" si="23"/>
        <v>1.7483257510684969E-3</v>
      </c>
      <c r="Y69" s="67">
        <v>446500</v>
      </c>
      <c r="Z69" s="52">
        <f t="shared" si="24"/>
        <v>1.4925373134328358E-2</v>
      </c>
      <c r="AA69" s="67">
        <v>3478631.07</v>
      </c>
      <c r="AB69" s="52">
        <f t="shared" si="25"/>
        <v>1.7390920486024778E-3</v>
      </c>
      <c r="AC69" s="69">
        <f t="shared" si="26"/>
        <v>5145552.9586119996</v>
      </c>
      <c r="AD69" s="44">
        <f t="shared" si="27"/>
        <v>2.113980853355883E-3</v>
      </c>
      <c r="AE69" s="17">
        <f t="shared" si="28"/>
        <v>0.23832759705424822</v>
      </c>
      <c r="AF69" s="69">
        <f t="shared" si="29"/>
        <v>8624184.028611999</v>
      </c>
      <c r="AG69" s="44">
        <f t="shared" si="30"/>
        <v>1.9448738136044605E-3</v>
      </c>
      <c r="AH69" s="48">
        <f t="shared" si="31"/>
        <v>0.34987036828850104</v>
      </c>
    </row>
    <row r="70" spans="1:34" x14ac:dyDescent="0.2">
      <c r="A70" s="6" t="s">
        <v>52</v>
      </c>
      <c r="B70" s="67">
        <v>498505720.61315429</v>
      </c>
      <c r="C70" s="70">
        <v>231435764.61315435</v>
      </c>
      <c r="D70" s="67">
        <v>14678208.045694491</v>
      </c>
      <c r="E70" s="68">
        <v>1812271.33</v>
      </c>
      <c r="F70" s="68">
        <f t="shared" si="20"/>
        <v>149379.1683867425</v>
      </c>
      <c r="G70" s="68">
        <f t="shared" si="12"/>
        <v>16639858.544081233</v>
      </c>
      <c r="H70" s="17">
        <f t="shared" si="21"/>
        <v>7.5638882609781741E-4</v>
      </c>
      <c r="I70" s="69">
        <v>902600.96</v>
      </c>
      <c r="J70" s="68">
        <v>356113.74</v>
      </c>
      <c r="K70" s="68">
        <f t="shared" si="13"/>
        <v>1258714.7</v>
      </c>
      <c r="L70" s="68">
        <v>0</v>
      </c>
      <c r="M70" s="68">
        <v>22601.040000000001</v>
      </c>
      <c r="N70" s="68">
        <v>312893.90000000002</v>
      </c>
      <c r="O70" s="68">
        <f t="shared" si="14"/>
        <v>1238095.8999999999</v>
      </c>
      <c r="P70" s="68">
        <f t="shared" si="15"/>
        <v>356113.74</v>
      </c>
      <c r="Q70" s="68">
        <f t="shared" si="16"/>
        <v>1594209.64</v>
      </c>
      <c r="R70" s="17">
        <f t="shared" si="22"/>
        <v>9.0064365878662542E-4</v>
      </c>
      <c r="S70" s="69">
        <v>424143.27</v>
      </c>
      <c r="T70" s="68">
        <f t="shared" si="17"/>
        <v>411418.9719</v>
      </c>
      <c r="U70" s="68">
        <v>268314.05</v>
      </c>
      <c r="V70" s="68">
        <f t="shared" si="18"/>
        <v>194956.98873000001</v>
      </c>
      <c r="W70" s="68">
        <f t="shared" si="19"/>
        <v>606375.96062999999</v>
      </c>
      <c r="X70" s="17">
        <f t="shared" si="23"/>
        <v>9.5633117978414985E-4</v>
      </c>
      <c r="Y70" s="67">
        <v>446500</v>
      </c>
      <c r="Z70" s="52">
        <f t="shared" si="24"/>
        <v>1.4925373134328358E-2</v>
      </c>
      <c r="AA70" s="67">
        <v>2123173.5699999998</v>
      </c>
      <c r="AB70" s="52">
        <f t="shared" si="25"/>
        <v>1.0614503806492869E-3</v>
      </c>
      <c r="AC70" s="69">
        <f t="shared" si="26"/>
        <v>2647085.6006299998</v>
      </c>
      <c r="AD70" s="44">
        <f t="shared" si="27"/>
        <v>1.0875193243439778E-3</v>
      </c>
      <c r="AE70" s="17">
        <f t="shared" si="28"/>
        <v>0.18034119644505656</v>
      </c>
      <c r="AF70" s="69">
        <f t="shared" si="29"/>
        <v>4770259.1706299996</v>
      </c>
      <c r="AG70" s="44">
        <f t="shared" si="30"/>
        <v>1.0757599923987213E-3</v>
      </c>
      <c r="AH70" s="48">
        <f t="shared" si="31"/>
        <v>0.2866766660301191</v>
      </c>
    </row>
    <row r="71" spans="1:34" x14ac:dyDescent="0.2">
      <c r="A71" s="6" t="s">
        <v>58</v>
      </c>
      <c r="B71" s="67">
        <v>221611255.47839275</v>
      </c>
      <c r="C71" s="70">
        <v>60056944.478392735</v>
      </c>
      <c r="D71" s="67">
        <v>3942128.7045307052</v>
      </c>
      <c r="E71" s="68">
        <v>463408.01</v>
      </c>
      <c r="F71" s="68">
        <f t="shared" si="20"/>
        <v>38197.096655253743</v>
      </c>
      <c r="G71" s="68">
        <f t="shared" si="12"/>
        <v>4443733.8111859588</v>
      </c>
      <c r="H71" s="17">
        <f t="shared" si="21"/>
        <v>2.0199634462215408E-4</v>
      </c>
      <c r="I71" s="69">
        <v>266445.56</v>
      </c>
      <c r="J71" s="68">
        <v>76288.350000000006</v>
      </c>
      <c r="K71" s="68">
        <f t="shared" si="13"/>
        <v>342733.91000000003</v>
      </c>
      <c r="L71" s="68">
        <v>448804.3</v>
      </c>
      <c r="M71" s="68">
        <v>66298.320000000007</v>
      </c>
      <c r="N71" s="68">
        <v>774873.46</v>
      </c>
      <c r="O71" s="68">
        <f t="shared" si="14"/>
        <v>1556421.64</v>
      </c>
      <c r="P71" s="68">
        <f t="shared" si="15"/>
        <v>76288.350000000006</v>
      </c>
      <c r="Q71" s="68">
        <f t="shared" si="16"/>
        <v>1632709.99</v>
      </c>
      <c r="R71" s="17">
        <f t="shared" si="22"/>
        <v>9.2239430890097651E-4</v>
      </c>
      <c r="S71" s="69">
        <v>207562.36</v>
      </c>
      <c r="T71" s="68">
        <f t="shared" si="17"/>
        <v>201335.48919999998</v>
      </c>
      <c r="U71" s="68">
        <v>126692.77</v>
      </c>
      <c r="V71" s="68">
        <f t="shared" si="18"/>
        <v>92054.966682000013</v>
      </c>
      <c r="W71" s="68">
        <f t="shared" si="19"/>
        <v>293390.45588199998</v>
      </c>
      <c r="X71" s="17">
        <f t="shared" si="23"/>
        <v>4.6271366120703895E-4</v>
      </c>
      <c r="Y71" s="67">
        <v>446500</v>
      </c>
      <c r="Z71" s="52">
        <f t="shared" si="24"/>
        <v>1.4925373134328358E-2</v>
      </c>
      <c r="AA71" s="67">
        <v>629682.74</v>
      </c>
      <c r="AB71" s="52">
        <f t="shared" si="25"/>
        <v>3.1480091571660151E-4</v>
      </c>
      <c r="AC71" s="69">
        <f t="shared" si="26"/>
        <v>2372600.445882</v>
      </c>
      <c r="AD71" s="44">
        <f t="shared" si="27"/>
        <v>9.7475081018525442E-4</v>
      </c>
      <c r="AE71" s="17">
        <f t="shared" si="28"/>
        <v>0.60185768241284465</v>
      </c>
      <c r="AF71" s="69">
        <f t="shared" si="29"/>
        <v>3002283.1858820003</v>
      </c>
      <c r="AG71" s="44">
        <f t="shared" si="30"/>
        <v>6.7705674297706636E-4</v>
      </c>
      <c r="AH71" s="48">
        <f t="shared" si="31"/>
        <v>0.67562174366172056</v>
      </c>
    </row>
    <row r="72" spans="1:34" x14ac:dyDescent="0.2">
      <c r="A72" s="6" t="s">
        <v>16</v>
      </c>
      <c r="B72" s="67">
        <v>14724171582.640194</v>
      </c>
      <c r="C72" s="70">
        <v>7423623407.6401949</v>
      </c>
      <c r="D72" s="67">
        <v>454955571.62753326</v>
      </c>
      <c r="E72" s="68">
        <v>31960696.129999995</v>
      </c>
      <c r="F72" s="68">
        <f t="shared" si="20"/>
        <v>2634408.0656845011</v>
      </c>
      <c r="G72" s="68">
        <f t="shared" si="12"/>
        <v>489550675.82321775</v>
      </c>
      <c r="H72" s="17">
        <f t="shared" si="21"/>
        <v>2.2253233705104337E-2</v>
      </c>
      <c r="I72" s="69">
        <v>19260916.869999997</v>
      </c>
      <c r="J72" s="68">
        <v>19963720.41</v>
      </c>
      <c r="K72" s="68">
        <f t="shared" si="13"/>
        <v>39224637.280000001</v>
      </c>
      <c r="L72" s="68">
        <v>0</v>
      </c>
      <c r="M72" s="68">
        <v>0</v>
      </c>
      <c r="N72" s="68">
        <v>0</v>
      </c>
      <c r="O72" s="68">
        <f t="shared" si="14"/>
        <v>19260916.869999997</v>
      </c>
      <c r="P72" s="68">
        <f t="shared" si="15"/>
        <v>19963720.41</v>
      </c>
      <c r="Q72" s="68">
        <f t="shared" si="16"/>
        <v>39224637.280000001</v>
      </c>
      <c r="R72" s="17">
        <f t="shared" si="22"/>
        <v>2.2159833906434959E-2</v>
      </c>
      <c r="S72" s="69">
        <v>8292404.8899999987</v>
      </c>
      <c r="T72" s="68">
        <f t="shared" si="17"/>
        <v>8043632.7432999983</v>
      </c>
      <c r="U72" s="68">
        <v>11784999.879999997</v>
      </c>
      <c r="V72" s="68">
        <f t="shared" si="18"/>
        <v>8562980.9128079973</v>
      </c>
      <c r="W72" s="68">
        <f t="shared" si="19"/>
        <v>16606613.656107996</v>
      </c>
      <c r="X72" s="17">
        <f t="shared" si="23"/>
        <v>2.6190719060605865E-2</v>
      </c>
      <c r="Y72" s="67">
        <v>446500</v>
      </c>
      <c r="Z72" s="52">
        <f t="shared" si="24"/>
        <v>1.4925373134328358E-2</v>
      </c>
      <c r="AA72" s="67">
        <v>36603418.620000005</v>
      </c>
      <c r="AB72" s="52">
        <f t="shared" si="25"/>
        <v>1.8299357705015236E-2</v>
      </c>
      <c r="AC72" s="69">
        <f t="shared" si="26"/>
        <v>56277750.936107993</v>
      </c>
      <c r="AD72" s="44">
        <f t="shared" si="27"/>
        <v>2.3120952967697242E-2</v>
      </c>
      <c r="AE72" s="17">
        <f t="shared" si="28"/>
        <v>0.12369944329900838</v>
      </c>
      <c r="AF72" s="69">
        <f t="shared" si="29"/>
        <v>92881169.556107998</v>
      </c>
      <c r="AG72" s="44">
        <f t="shared" si="30"/>
        <v>2.0945999511063698E-2</v>
      </c>
      <c r="AH72" s="48">
        <f t="shared" si="31"/>
        <v>0.18972738501467912</v>
      </c>
    </row>
    <row r="73" spans="1:34" x14ac:dyDescent="0.2">
      <c r="A73" s="6" t="s">
        <v>51</v>
      </c>
      <c r="B73" s="67">
        <v>338236106.93659842</v>
      </c>
      <c r="C73" s="70">
        <v>174819394.93659845</v>
      </c>
      <c r="D73" s="67">
        <v>11190180.591688694</v>
      </c>
      <c r="E73" s="68">
        <v>1534124.24</v>
      </c>
      <c r="F73" s="68">
        <f>(E73/E$76)*F$76</f>
        <v>126452.47948227673</v>
      </c>
      <c r="G73" s="68">
        <f t="shared" si="12"/>
        <v>12850757.311170971</v>
      </c>
      <c r="H73" s="17">
        <f>(G73/G$76)</f>
        <v>5.8414975171300365E-4</v>
      </c>
      <c r="I73" s="69">
        <v>928243.12</v>
      </c>
      <c r="J73" s="68">
        <v>26946.41</v>
      </c>
      <c r="K73" s="68">
        <f t="shared" si="13"/>
        <v>955189.53</v>
      </c>
      <c r="L73" s="68">
        <v>980422.62</v>
      </c>
      <c r="M73" s="68">
        <v>0</v>
      </c>
      <c r="N73" s="68">
        <v>513353.66</v>
      </c>
      <c r="O73" s="68">
        <f t="shared" si="14"/>
        <v>2422019.4</v>
      </c>
      <c r="P73" s="68">
        <f t="shared" si="15"/>
        <v>26946.41</v>
      </c>
      <c r="Q73" s="68">
        <f t="shared" si="16"/>
        <v>2448965.81</v>
      </c>
      <c r="R73" s="17">
        <f>(Q73/Q$76)</f>
        <v>1.3835354347510732E-3</v>
      </c>
      <c r="S73" s="69">
        <v>597131.44999999995</v>
      </c>
      <c r="T73" s="68">
        <f t="shared" si="17"/>
        <v>579217.5064999999</v>
      </c>
      <c r="U73" s="68">
        <v>59876.34</v>
      </c>
      <c r="V73" s="68">
        <f t="shared" si="18"/>
        <v>43506.148644000001</v>
      </c>
      <c r="W73" s="68">
        <f t="shared" si="19"/>
        <v>622723.65514399996</v>
      </c>
      <c r="X73" s="17">
        <f>(W73/W$76)</f>
        <v>9.821135507823034E-4</v>
      </c>
      <c r="Y73" s="67">
        <v>446500</v>
      </c>
      <c r="Z73" s="52">
        <f>(Y73/Y$76)</f>
        <v>1.4925373134328358E-2</v>
      </c>
      <c r="AA73" s="67">
        <v>1936124.9</v>
      </c>
      <c r="AB73" s="52">
        <f>(AA73/AA$76)</f>
        <v>9.6793806268489037E-4</v>
      </c>
      <c r="AC73" s="69">
        <f t="shared" si="26"/>
        <v>3518189.465144</v>
      </c>
      <c r="AD73" s="44">
        <f>(AC73/AC$76)</f>
        <v>1.4454005677553084E-3</v>
      </c>
      <c r="AE73" s="17">
        <f t="shared" si="28"/>
        <v>0.31439970394732253</v>
      </c>
      <c r="AF73" s="69">
        <f t="shared" si="29"/>
        <v>5454314.3651439995</v>
      </c>
      <c r="AG73" s="44">
        <f>(AF73/AF$76)</f>
        <v>1.2300239819491047E-3</v>
      </c>
      <c r="AH73" s="48">
        <f t="shared" si="31"/>
        <v>0.4244352479057904</v>
      </c>
    </row>
    <row r="74" spans="1:34" x14ac:dyDescent="0.2">
      <c r="A74" s="6" t="s">
        <v>43</v>
      </c>
      <c r="B74" s="67">
        <v>2027816061.7592666</v>
      </c>
      <c r="C74" s="70">
        <v>1326114648.7592666</v>
      </c>
      <c r="D74" s="67">
        <v>81218517.327630132</v>
      </c>
      <c r="E74" s="68">
        <v>11944041.52</v>
      </c>
      <c r="F74" s="68">
        <f>(E74/E$76)*F$76</f>
        <v>984505.44347259717</v>
      </c>
      <c r="G74" s="68">
        <f t="shared" si="12"/>
        <v>94147064.291102722</v>
      </c>
      <c r="H74" s="17">
        <f>(G74/G$76)</f>
        <v>4.2795909142528642E-3</v>
      </c>
      <c r="I74" s="69">
        <v>6064607.4600000009</v>
      </c>
      <c r="J74" s="68">
        <v>898537.21</v>
      </c>
      <c r="K74" s="68">
        <f t="shared" si="13"/>
        <v>6963144.6700000009</v>
      </c>
      <c r="L74" s="68">
        <v>0</v>
      </c>
      <c r="M74" s="68">
        <v>0</v>
      </c>
      <c r="N74" s="68">
        <v>0</v>
      </c>
      <c r="O74" s="68">
        <f t="shared" si="14"/>
        <v>6064607.4600000009</v>
      </c>
      <c r="P74" s="68">
        <f t="shared" si="15"/>
        <v>898537.21</v>
      </c>
      <c r="Q74" s="68">
        <f t="shared" si="16"/>
        <v>6963144.6700000009</v>
      </c>
      <c r="R74" s="17">
        <f>(Q74/Q$76)</f>
        <v>3.9338064046892792E-3</v>
      </c>
      <c r="S74" s="69">
        <v>1533636.4</v>
      </c>
      <c r="T74" s="68">
        <f t="shared" si="17"/>
        <v>1487627.308</v>
      </c>
      <c r="U74" s="68">
        <v>364346.87</v>
      </c>
      <c r="V74" s="68">
        <f t="shared" si="18"/>
        <v>264734.435742</v>
      </c>
      <c r="W74" s="68">
        <f t="shared" si="19"/>
        <v>1752361.7437419998</v>
      </c>
      <c r="X74" s="17">
        <f>(W74/W$76)</f>
        <v>2.7636949394568163E-3</v>
      </c>
      <c r="Y74" s="67">
        <v>446500</v>
      </c>
      <c r="Z74" s="52">
        <f>(Y74/Y$76)</f>
        <v>1.4925373134328358E-2</v>
      </c>
      <c r="AA74" s="67">
        <v>12872950.950000001</v>
      </c>
      <c r="AB74" s="52">
        <f>(AA74/AA$76)</f>
        <v>6.4356484458108158E-3</v>
      </c>
      <c r="AC74" s="69">
        <f t="shared" si="26"/>
        <v>9162006.4137420002</v>
      </c>
      <c r="AD74" s="44">
        <f>(AC74/AC$76)</f>
        <v>3.7640864437238136E-3</v>
      </c>
      <c r="AE74" s="17">
        <f t="shared" si="28"/>
        <v>0.1128068661581579</v>
      </c>
      <c r="AF74" s="69">
        <f t="shared" si="29"/>
        <v>22034957.363742001</v>
      </c>
      <c r="AG74" s="44">
        <f>(AF74/AF$76)</f>
        <v>4.9691902930705245E-3</v>
      </c>
      <c r="AH74" s="48">
        <f t="shared" si="31"/>
        <v>0.23404826830935391</v>
      </c>
    </row>
    <row r="75" spans="1:34" x14ac:dyDescent="0.2">
      <c r="A75" s="6" t="s">
        <v>49</v>
      </c>
      <c r="B75" s="67">
        <v>300729429.91116995</v>
      </c>
      <c r="C75" s="70">
        <v>153272079.91117001</v>
      </c>
      <c r="D75" s="67">
        <v>10177061.845959559</v>
      </c>
      <c r="E75" s="68">
        <v>1327781.29</v>
      </c>
      <c r="F75" s="68">
        <f>(E75/E$76)*F$76</f>
        <v>109444.35395315566</v>
      </c>
      <c r="G75" s="68">
        <f>SUM(D75:F75)</f>
        <v>11614287.489912713</v>
      </c>
      <c r="H75" s="17">
        <f>(G75/G$76)</f>
        <v>5.2794422844312111E-4</v>
      </c>
      <c r="I75" s="69">
        <v>681313.09</v>
      </c>
      <c r="J75" s="68">
        <v>180830.33</v>
      </c>
      <c r="K75" s="68">
        <f>SUM(I75:J75)</f>
        <v>862143.41999999993</v>
      </c>
      <c r="L75" s="68">
        <v>824996.08</v>
      </c>
      <c r="M75" s="68">
        <v>0</v>
      </c>
      <c r="N75" s="68">
        <v>658642.43999999994</v>
      </c>
      <c r="O75" s="68">
        <f>(I75+L75+M75+N75)</f>
        <v>2164951.61</v>
      </c>
      <c r="P75" s="68">
        <f>J75</f>
        <v>180830.33</v>
      </c>
      <c r="Q75" s="68">
        <f>SUM(O75:P75)</f>
        <v>2345781.94</v>
      </c>
      <c r="R75" s="17">
        <f>(Q75/Q$76)</f>
        <v>1.3252420360205502E-3</v>
      </c>
      <c r="S75" s="69">
        <v>457329.1</v>
      </c>
      <c r="T75" s="68">
        <f>(S75*0.97)</f>
        <v>443609.22699999996</v>
      </c>
      <c r="U75" s="68">
        <v>223794.32</v>
      </c>
      <c r="V75" s="68">
        <f>(U75*0.7266)</f>
        <v>162608.95291200001</v>
      </c>
      <c r="W75" s="68">
        <f>(T75+V75)</f>
        <v>606218.17991199996</v>
      </c>
      <c r="X75" s="17">
        <f>(W75/W$76)</f>
        <v>9.5608233974102646E-4</v>
      </c>
      <c r="Y75" s="67">
        <v>446500</v>
      </c>
      <c r="Z75" s="52">
        <f>(Y75/Y$76)</f>
        <v>1.4925373134328358E-2</v>
      </c>
      <c r="AA75" s="67">
        <v>1663461.06</v>
      </c>
      <c r="AB75" s="52">
        <f>(AA75/AA$76)</f>
        <v>8.3162366011002413E-4</v>
      </c>
      <c r="AC75" s="69">
        <f t="shared" si="26"/>
        <v>3398500.1199119999</v>
      </c>
      <c r="AD75" s="44">
        <f>(AC75/AC$76)</f>
        <v>1.3962278187414877E-3</v>
      </c>
      <c r="AE75" s="17">
        <f t="shared" si="28"/>
        <v>0.33393725727050128</v>
      </c>
      <c r="AF75" s="69">
        <f t="shared" si="29"/>
        <v>5061961.179912</v>
      </c>
      <c r="AG75" s="44">
        <f>(AF75/AF$76)</f>
        <v>1.1415428649981683E-3</v>
      </c>
      <c r="AH75" s="48">
        <f t="shared" si="31"/>
        <v>0.43583914935018053</v>
      </c>
    </row>
    <row r="76" spans="1:34" x14ac:dyDescent="0.2">
      <c r="A76" s="20" t="s">
        <v>74</v>
      </c>
      <c r="B76" s="21">
        <f>SUM(B9:B75)</f>
        <v>771387118446.29407</v>
      </c>
      <c r="C76" s="53">
        <f>SUM(C9:C75)</f>
        <v>327575855270.29407</v>
      </c>
      <c r="D76" s="21">
        <f>SUM(D9:D75)</f>
        <v>20080834803.779991</v>
      </c>
      <c r="E76" s="22">
        <f>SUM(E9:E75)</f>
        <v>1772171632.6299994</v>
      </c>
      <c r="F76" s="22">
        <v>146073891</v>
      </c>
      <c r="G76" s="22">
        <f>SUM(D76:F76)</f>
        <v>21999080327.409992</v>
      </c>
      <c r="H76" s="23">
        <f>(G76/G$76)</f>
        <v>1</v>
      </c>
      <c r="I76" s="24">
        <f>SUM(I9:I75)</f>
        <v>1148992183.3999999</v>
      </c>
      <c r="J76" s="22">
        <f>SUM(J9:J75)</f>
        <v>586495747.21999991</v>
      </c>
      <c r="K76" s="22">
        <f>SUM(I76:J76)</f>
        <v>1735487930.6199999</v>
      </c>
      <c r="L76" s="22">
        <f>SUM(L9:L75)</f>
        <v>17911048.399999999</v>
      </c>
      <c r="M76" s="22">
        <f>SUM(M9:M75)</f>
        <v>592956.24</v>
      </c>
      <c r="N76" s="22">
        <f>SUM(N9:N75)</f>
        <v>16086191.029999999</v>
      </c>
      <c r="O76" s="22">
        <f>(I76+L76+M76+N76)</f>
        <v>1183582379.0699999</v>
      </c>
      <c r="P76" s="22">
        <f>J76</f>
        <v>586495747.21999991</v>
      </c>
      <c r="Q76" s="22">
        <f>SUM(O76:P76)</f>
        <v>1770078126.29</v>
      </c>
      <c r="R76" s="23">
        <f>(Q76/Q$76)</f>
        <v>1</v>
      </c>
      <c r="S76" s="24">
        <f>SUM(S9:S75)</f>
        <v>392759092.07000005</v>
      </c>
      <c r="T76" s="22">
        <f>SUM(T9:T75)</f>
        <v>380976319.30790013</v>
      </c>
      <c r="U76" s="22">
        <f>SUM(U9:U75)</f>
        <v>348318888.10999995</v>
      </c>
      <c r="V76" s="22">
        <f>SUM(V9:V75)</f>
        <v>253088504.10072595</v>
      </c>
      <c r="W76" s="22">
        <f>(T76+V76)</f>
        <v>634064823.40862608</v>
      </c>
      <c r="X76" s="23">
        <f>(W76/W$76)</f>
        <v>1</v>
      </c>
      <c r="Y76" s="21">
        <f>SUM(Y9:Y75)</f>
        <v>29915500</v>
      </c>
      <c r="Z76" s="54">
        <f>(Y76/Y$76)</f>
        <v>1</v>
      </c>
      <c r="AA76" s="21">
        <f>SUM(AA9:AA75)</f>
        <v>2000257015.03</v>
      </c>
      <c r="AB76" s="54">
        <f>(AA76/$AA76)</f>
        <v>1</v>
      </c>
      <c r="AC76" s="24">
        <f t="shared" si="26"/>
        <v>2434058449.698626</v>
      </c>
      <c r="AD76" s="45">
        <f>(AC76/AC$76)</f>
        <v>1</v>
      </c>
      <c r="AE76" s="42">
        <f t="shared" si="28"/>
        <v>0.12121301098699552</v>
      </c>
      <c r="AF76" s="24">
        <f t="shared" si="29"/>
        <v>4434315464.7286263</v>
      </c>
      <c r="AG76" s="45">
        <f>(AF76/AF$76)</f>
        <v>1</v>
      </c>
      <c r="AH76" s="25">
        <f t="shared" si="31"/>
        <v>0.20156822006798361</v>
      </c>
    </row>
    <row r="77" spans="1:34"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2"/>
    </row>
    <row r="78" spans="1:34" x14ac:dyDescent="0.2">
      <c r="A78" s="8" t="s">
        <v>101</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2"/>
    </row>
    <row r="79" spans="1:34" x14ac:dyDescent="0.2">
      <c r="A79" s="8" t="s">
        <v>123</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2"/>
    </row>
    <row r="80" spans="1:34" x14ac:dyDescent="0.2">
      <c r="A80" s="8" t="s">
        <v>124</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2"/>
    </row>
    <row r="81" spans="1:34" x14ac:dyDescent="0.2">
      <c r="A81" s="8" t="s">
        <v>118</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2"/>
    </row>
    <row r="82" spans="1:34" x14ac:dyDescent="0.2">
      <c r="A82" s="8" t="s">
        <v>110</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2"/>
    </row>
    <row r="83" spans="1:34" ht="13.5" thickBot="1" x14ac:dyDescent="0.25">
      <c r="A83" s="71" t="s">
        <v>126</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49"/>
    </row>
  </sheetData>
  <mergeCells count="11">
    <mergeCell ref="AA4:AB4"/>
    <mergeCell ref="Y3:Z3"/>
    <mergeCell ref="Y4:Z4"/>
    <mergeCell ref="AA3:AB3"/>
    <mergeCell ref="A1:AH1"/>
    <mergeCell ref="A2:AH2"/>
    <mergeCell ref="B3:C3"/>
    <mergeCell ref="D3:H3"/>
    <mergeCell ref="I3:R3"/>
    <mergeCell ref="S3:X3"/>
    <mergeCell ref="AC3:AH3"/>
  </mergeCells>
  <phoneticPr fontId="0" type="noConversion"/>
  <printOptions horizontalCentered="1"/>
  <pageMargins left="0.5" right="0.5" top="0.5" bottom="0.5" header="0.3" footer="0.3"/>
  <pageSetup paperSize="5" scale="34" fitToHeight="0" orientation="landscape" r:id="rId1"/>
  <headerFooter>
    <oddFooter>&amp;L&amp;12Office of Economic and Demographic Research&amp;R&amp;12Page &amp;P of &amp;N</oddFooter>
  </headerFooter>
  <ignoredErrors>
    <ignoredError sqref="Y76 AC9:AC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2014-03-07T16:43:33Z</cp:lastPrinted>
  <dcterms:created xsi:type="dcterms:W3CDTF">2000-01-10T21:55:04Z</dcterms:created>
  <dcterms:modified xsi:type="dcterms:W3CDTF">2023-06-30T20:37:21Z</dcterms:modified>
</cp:coreProperties>
</file>