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15" windowWidth="7680" windowHeight="7320" tabRatio="604"/>
  </bookViews>
  <sheets>
    <sheet name="Summary" sheetId="7" r:id="rId1"/>
    <sheet name="Data Worksheet" sheetId="4" r:id="rId2"/>
  </sheets>
  <definedNames>
    <definedName name="_xlnm.Print_Area" localSheetId="1">'Data Worksheet'!$A$1:$AG$82</definedName>
    <definedName name="_xlnm.Print_Area" localSheetId="0">Summary!$A$1:$L$84</definedName>
    <definedName name="_xlnm.Print_Titles" localSheetId="1">'Data Worksheet'!$1:$7</definedName>
    <definedName name="_xlnm.Print_Titles" localSheetId="0">Summary!$1:$7</definedName>
  </definedNames>
  <calcPr calcId="162913" fullCalcOnLoad="1"/>
</workbook>
</file>

<file path=xl/calcChain.xml><?xml version="1.0" encoding="utf-8"?>
<calcChain xmlns="http://schemas.openxmlformats.org/spreadsheetml/2006/main">
  <c r="U10" i="4" l="1"/>
  <c r="U11" i="4"/>
  <c r="U12" i="4"/>
  <c r="U13" i="4"/>
  <c r="U14" i="4"/>
  <c r="V14" i="4" s="1"/>
  <c r="U15" i="4"/>
  <c r="U16" i="4"/>
  <c r="U17" i="4"/>
  <c r="U18" i="4"/>
  <c r="U19" i="4"/>
  <c r="U20" i="4"/>
  <c r="U21" i="4"/>
  <c r="U22" i="4"/>
  <c r="U23" i="4"/>
  <c r="U24" i="4"/>
  <c r="U25" i="4"/>
  <c r="U26" i="4"/>
  <c r="U27" i="4"/>
  <c r="U28" i="4"/>
  <c r="U29" i="4"/>
  <c r="U30" i="4"/>
  <c r="U31" i="4"/>
  <c r="U32" i="4"/>
  <c r="V32" i="4" s="1"/>
  <c r="U33" i="4"/>
  <c r="V33" i="4" s="1"/>
  <c r="U34" i="4"/>
  <c r="V34" i="4" s="1"/>
  <c r="U35" i="4"/>
  <c r="U36" i="4"/>
  <c r="U37" i="4"/>
  <c r="U38" i="4"/>
  <c r="V38" i="4" s="1"/>
  <c r="U39" i="4"/>
  <c r="U40" i="4"/>
  <c r="U41" i="4"/>
  <c r="U42" i="4"/>
  <c r="U43" i="4"/>
  <c r="U44" i="4"/>
  <c r="U45" i="4"/>
  <c r="U46" i="4"/>
  <c r="U47" i="4"/>
  <c r="U48" i="4"/>
  <c r="U49" i="4"/>
  <c r="U50" i="4"/>
  <c r="U51" i="4"/>
  <c r="U52" i="4"/>
  <c r="U53" i="4"/>
  <c r="U54" i="4"/>
  <c r="U55" i="4"/>
  <c r="U56" i="4"/>
  <c r="U57" i="4"/>
  <c r="U58" i="4"/>
  <c r="V58" i="4" s="1"/>
  <c r="U59" i="4"/>
  <c r="U60" i="4"/>
  <c r="U61" i="4"/>
  <c r="U62" i="4"/>
  <c r="U63" i="4"/>
  <c r="U64" i="4"/>
  <c r="U65" i="4"/>
  <c r="U66" i="4"/>
  <c r="U67" i="4"/>
  <c r="U68" i="4"/>
  <c r="U69" i="4"/>
  <c r="U70" i="4"/>
  <c r="U71" i="4"/>
  <c r="U72" i="4"/>
  <c r="U73" i="4"/>
  <c r="U74" i="4"/>
  <c r="U9" i="4"/>
  <c r="U8" i="4"/>
  <c r="S8" i="4"/>
  <c r="S9" i="4"/>
  <c r="V9" i="4" s="1"/>
  <c r="S10" i="4"/>
  <c r="S11" i="4"/>
  <c r="V11" i="4" s="1"/>
  <c r="S12" i="4"/>
  <c r="S13" i="4"/>
  <c r="S14" i="4"/>
  <c r="S15" i="4"/>
  <c r="S16" i="4"/>
  <c r="V16" i="4" s="1"/>
  <c r="AB16" i="4" s="1"/>
  <c r="S17" i="4"/>
  <c r="V17" i="4" s="1"/>
  <c r="S18" i="4"/>
  <c r="V18" i="4" s="1"/>
  <c r="AE18" i="4" s="1"/>
  <c r="J18" i="7" s="1"/>
  <c r="S19" i="4"/>
  <c r="S50" i="4"/>
  <c r="S20" i="4"/>
  <c r="S21" i="4"/>
  <c r="V21" i="4" s="1"/>
  <c r="S22" i="4"/>
  <c r="V22" i="4" s="1"/>
  <c r="AB22" i="4" s="1"/>
  <c r="S23" i="4"/>
  <c r="V23" i="4" s="1"/>
  <c r="S24" i="4"/>
  <c r="S25" i="4"/>
  <c r="V25" i="4" s="1"/>
  <c r="S26" i="4"/>
  <c r="S27" i="4"/>
  <c r="V27" i="4" s="1"/>
  <c r="S28" i="4"/>
  <c r="S29" i="4"/>
  <c r="S30" i="4"/>
  <c r="V30" i="4" s="1"/>
  <c r="S31" i="4"/>
  <c r="V31" i="4"/>
  <c r="S32" i="4"/>
  <c r="S33" i="4"/>
  <c r="S34" i="4"/>
  <c r="S35" i="4"/>
  <c r="V35" i="4"/>
  <c r="S36" i="4"/>
  <c r="S37" i="4"/>
  <c r="S38" i="4"/>
  <c r="S39" i="4"/>
  <c r="V39" i="4"/>
  <c r="S40" i="4"/>
  <c r="S41" i="4"/>
  <c r="V41" i="4" s="1"/>
  <c r="S42" i="4"/>
  <c r="S43" i="4"/>
  <c r="V43" i="4" s="1"/>
  <c r="S44" i="4"/>
  <c r="S45" i="4"/>
  <c r="S46" i="4"/>
  <c r="V46" i="4" s="1"/>
  <c r="S47" i="4"/>
  <c r="V47" i="4"/>
  <c r="S48" i="4"/>
  <c r="V48" i="4" s="1"/>
  <c r="AB48" i="4" s="1"/>
  <c r="S49" i="4"/>
  <c r="V49" i="4" s="1"/>
  <c r="S51" i="4"/>
  <c r="S52" i="4"/>
  <c r="V52" i="4" s="1"/>
  <c r="S53" i="4"/>
  <c r="S54" i="4"/>
  <c r="S55" i="4"/>
  <c r="S56" i="4"/>
  <c r="S57" i="4"/>
  <c r="V57" i="4" s="1"/>
  <c r="AB57" i="4" s="1"/>
  <c r="S58" i="4"/>
  <c r="S59" i="4"/>
  <c r="V59" i="4" s="1"/>
  <c r="S60" i="4"/>
  <c r="V60" i="4" s="1"/>
  <c r="S61" i="4"/>
  <c r="V61" i="4" s="1"/>
  <c r="S62" i="4"/>
  <c r="V62" i="4" s="1"/>
  <c r="AE62" i="4" s="1"/>
  <c r="AG62" i="4" s="1"/>
  <c r="L62" i="7" s="1"/>
  <c r="S63" i="4"/>
  <c r="S64" i="4"/>
  <c r="V64" i="4" s="1"/>
  <c r="S65" i="4"/>
  <c r="S66" i="4"/>
  <c r="S67" i="4"/>
  <c r="S68" i="4"/>
  <c r="S69" i="4"/>
  <c r="V69" i="4" s="1"/>
  <c r="S70" i="4"/>
  <c r="S71" i="4"/>
  <c r="V71" i="4" s="1"/>
  <c r="S72" i="4"/>
  <c r="V72" i="4" s="1"/>
  <c r="S73" i="4"/>
  <c r="V73" i="4" s="1"/>
  <c r="S74" i="4"/>
  <c r="V74" i="4" s="1"/>
  <c r="AB74" i="4" s="1"/>
  <c r="AD74" i="4" s="1"/>
  <c r="I74" i="7" s="1"/>
  <c r="E75" i="4"/>
  <c r="F13" i="4" s="1"/>
  <c r="F10" i="4"/>
  <c r="G10" i="4" s="1"/>
  <c r="F25" i="4"/>
  <c r="G25" i="4" s="1"/>
  <c r="F29" i="4"/>
  <c r="G29" i="4" s="1"/>
  <c r="F49" i="4"/>
  <c r="F53" i="4"/>
  <c r="G53" i="4" s="1"/>
  <c r="F57" i="4"/>
  <c r="F73" i="4"/>
  <c r="G73" i="4" s="1"/>
  <c r="T75" i="4"/>
  <c r="R75" i="4"/>
  <c r="Z75" i="4"/>
  <c r="I75" i="4"/>
  <c r="N75" i="4" s="1"/>
  <c r="P75" i="4" s="1"/>
  <c r="Q28" i="4" s="1"/>
  <c r="L75" i="4"/>
  <c r="M75" i="4"/>
  <c r="J75" i="4"/>
  <c r="O75" i="4" s="1"/>
  <c r="D75" i="4"/>
  <c r="G75" i="4"/>
  <c r="V8" i="4"/>
  <c r="V12" i="4"/>
  <c r="V13" i="4"/>
  <c r="V15" i="4"/>
  <c r="V19" i="4"/>
  <c r="AB19" i="4" s="1"/>
  <c r="V24" i="4"/>
  <c r="V26" i="4"/>
  <c r="V28" i="4"/>
  <c r="V29" i="4"/>
  <c r="V36" i="4"/>
  <c r="V37" i="4"/>
  <c r="V40" i="4"/>
  <c r="V42" i="4"/>
  <c r="AE42" i="4" s="1"/>
  <c r="J42" i="7" s="1"/>
  <c r="V45" i="4"/>
  <c r="V50" i="4"/>
  <c r="V51" i="4"/>
  <c r="V53" i="4"/>
  <c r="V54" i="4"/>
  <c r="V55" i="4"/>
  <c r="V56" i="4"/>
  <c r="V63" i="4"/>
  <c r="V65" i="4"/>
  <c r="V66" i="4"/>
  <c r="V67" i="4"/>
  <c r="V68" i="4"/>
  <c r="V70" i="4"/>
  <c r="X75" i="4"/>
  <c r="Y16" i="4" s="1"/>
  <c r="N10" i="4"/>
  <c r="O10" i="4"/>
  <c r="P10" i="4"/>
  <c r="N11" i="4"/>
  <c r="P11" i="4" s="1"/>
  <c r="O11" i="4"/>
  <c r="N12" i="4"/>
  <c r="O12" i="4"/>
  <c r="P12" i="4"/>
  <c r="AB12" i="4" s="1"/>
  <c r="G12" i="7" s="1"/>
  <c r="AE12" i="4"/>
  <c r="N13" i="4"/>
  <c r="O13" i="4"/>
  <c r="P13" i="4"/>
  <c r="N14" i="4"/>
  <c r="O14" i="4"/>
  <c r="P14" i="4"/>
  <c r="N15" i="4"/>
  <c r="O15" i="4"/>
  <c r="P15" i="4"/>
  <c r="N16" i="4"/>
  <c r="O16" i="4"/>
  <c r="P16" i="4"/>
  <c r="AE16" i="4" s="1"/>
  <c r="J16" i="7" s="1"/>
  <c r="N17" i="4"/>
  <c r="P17" i="4" s="1"/>
  <c r="O17" i="4"/>
  <c r="N18" i="4"/>
  <c r="O18" i="4"/>
  <c r="P18" i="4"/>
  <c r="AB18" i="4" s="1"/>
  <c r="AD18" i="4" s="1"/>
  <c r="I18" i="7" s="1"/>
  <c r="N19" i="4"/>
  <c r="O19" i="4"/>
  <c r="P19" i="4"/>
  <c r="AE19" i="4" s="1"/>
  <c r="J19" i="7" s="1"/>
  <c r="N20" i="4"/>
  <c r="O20" i="4"/>
  <c r="P20" i="4"/>
  <c r="N21" i="4"/>
  <c r="O21" i="4"/>
  <c r="P21" i="4"/>
  <c r="N22" i="4"/>
  <c r="O22" i="4"/>
  <c r="P22" i="4"/>
  <c r="AE22" i="4" s="1"/>
  <c r="J22" i="7" s="1"/>
  <c r="N23" i="4"/>
  <c r="O23" i="4"/>
  <c r="P23" i="4"/>
  <c r="N24" i="4"/>
  <c r="O24" i="4"/>
  <c r="P24" i="4"/>
  <c r="AB24" i="4" s="1"/>
  <c r="AE24" i="4"/>
  <c r="J24" i="7" s="1"/>
  <c r="N25" i="4"/>
  <c r="O25" i="4"/>
  <c r="P25" i="4"/>
  <c r="N26" i="4"/>
  <c r="P26" i="4" s="1"/>
  <c r="O26" i="4"/>
  <c r="N27" i="4"/>
  <c r="P27" i="4" s="1"/>
  <c r="O27" i="4"/>
  <c r="N28" i="4"/>
  <c r="O28" i="4"/>
  <c r="N29" i="4"/>
  <c r="P29" i="4" s="1"/>
  <c r="O29" i="4"/>
  <c r="N30" i="4"/>
  <c r="O30" i="4"/>
  <c r="N31" i="4"/>
  <c r="P31" i="4" s="1"/>
  <c r="O31" i="4"/>
  <c r="N32" i="4"/>
  <c r="O32" i="4"/>
  <c r="N33" i="4"/>
  <c r="O33" i="4"/>
  <c r="P33" i="4" s="1"/>
  <c r="Q33" i="4" s="1"/>
  <c r="N34" i="4"/>
  <c r="O34" i="4"/>
  <c r="N35" i="4"/>
  <c r="O35" i="4"/>
  <c r="N36" i="4"/>
  <c r="O36" i="4"/>
  <c r="N37" i="4"/>
  <c r="P37" i="4" s="1"/>
  <c r="AB37" i="4" s="1"/>
  <c r="AD37" i="4" s="1"/>
  <c r="I37" i="7" s="1"/>
  <c r="O37" i="4"/>
  <c r="N38" i="4"/>
  <c r="P38" i="4" s="1"/>
  <c r="O38" i="4"/>
  <c r="N39" i="4"/>
  <c r="P39" i="4" s="1"/>
  <c r="AE39" i="4" s="1"/>
  <c r="O39" i="4"/>
  <c r="N40" i="4"/>
  <c r="O40" i="4"/>
  <c r="P40" i="4" s="1"/>
  <c r="AE40" i="4" s="1"/>
  <c r="N41" i="4"/>
  <c r="P41" i="4"/>
  <c r="O41" i="4"/>
  <c r="N42" i="4"/>
  <c r="O42" i="4"/>
  <c r="N43" i="4"/>
  <c r="P43" i="4"/>
  <c r="O43" i="4"/>
  <c r="N44" i="4"/>
  <c r="O44" i="4"/>
  <c r="N45" i="4"/>
  <c r="O45" i="4"/>
  <c r="P45" i="4" s="1"/>
  <c r="N46" i="4"/>
  <c r="O46" i="4"/>
  <c r="P46" i="4" s="1"/>
  <c r="N47" i="4"/>
  <c r="P47" i="4" s="1"/>
  <c r="O47" i="4"/>
  <c r="N48" i="4"/>
  <c r="P48" i="4"/>
  <c r="O48" i="4"/>
  <c r="N49" i="4"/>
  <c r="O49" i="4"/>
  <c r="N50" i="4"/>
  <c r="O50" i="4"/>
  <c r="N51" i="4"/>
  <c r="P51" i="4" s="1"/>
  <c r="O51" i="4"/>
  <c r="N52" i="4"/>
  <c r="O52" i="4"/>
  <c r="N53" i="4"/>
  <c r="O53" i="4"/>
  <c r="N54" i="4"/>
  <c r="O54" i="4"/>
  <c r="N55" i="4"/>
  <c r="P55" i="4"/>
  <c r="O55" i="4"/>
  <c r="N56" i="4"/>
  <c r="O56" i="4"/>
  <c r="N57" i="4"/>
  <c r="O57" i="4"/>
  <c r="N58" i="4"/>
  <c r="O58" i="4"/>
  <c r="N59" i="4"/>
  <c r="P59" i="4" s="1"/>
  <c r="AB59" i="4" s="1"/>
  <c r="O59" i="4"/>
  <c r="AE59" i="4"/>
  <c r="AG59" i="4" s="1"/>
  <c r="L59" i="7" s="1"/>
  <c r="N60" i="4"/>
  <c r="O60" i="4"/>
  <c r="P60" i="4" s="1"/>
  <c r="N61" i="4"/>
  <c r="P61" i="4" s="1"/>
  <c r="AB61" i="4" s="1"/>
  <c r="AD61" i="4" s="1"/>
  <c r="I61" i="7" s="1"/>
  <c r="O61" i="4"/>
  <c r="N62" i="4"/>
  <c r="O62" i="4"/>
  <c r="N63" i="4"/>
  <c r="O63" i="4"/>
  <c r="P63" i="4" s="1"/>
  <c r="N64" i="4"/>
  <c r="O64" i="4"/>
  <c r="N65" i="4"/>
  <c r="O65" i="4"/>
  <c r="N66" i="4"/>
  <c r="P66" i="4" s="1"/>
  <c r="O66" i="4"/>
  <c r="N67" i="4"/>
  <c r="O67" i="4"/>
  <c r="P67" i="4" s="1"/>
  <c r="N68" i="4"/>
  <c r="P68" i="4" s="1"/>
  <c r="O68" i="4"/>
  <c r="N69" i="4"/>
  <c r="P69" i="4" s="1"/>
  <c r="O69" i="4"/>
  <c r="N70" i="4"/>
  <c r="P70" i="4" s="1"/>
  <c r="O70" i="4"/>
  <c r="N71" i="4"/>
  <c r="O71" i="4"/>
  <c r="P71" i="4"/>
  <c r="N72" i="4"/>
  <c r="O72" i="4"/>
  <c r="N73" i="4"/>
  <c r="O73" i="4"/>
  <c r="P73" i="4" s="1"/>
  <c r="AB73" i="4" s="1"/>
  <c r="N74" i="4"/>
  <c r="P74" i="4" s="1"/>
  <c r="O74" i="4"/>
  <c r="N9" i="4"/>
  <c r="O9" i="4"/>
  <c r="P9" i="4" s="1"/>
  <c r="N8" i="4"/>
  <c r="P8" i="4" s="1"/>
  <c r="O8" i="4"/>
  <c r="AB14" i="4"/>
  <c r="AB15" i="4"/>
  <c r="AB21" i="4"/>
  <c r="AA75"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9" i="4"/>
  <c r="AA8" i="4"/>
  <c r="Y13" i="4"/>
  <c r="Y15" i="4"/>
  <c r="Y19" i="4"/>
  <c r="Y20" i="4"/>
  <c r="Y25" i="4"/>
  <c r="Y27" i="4"/>
  <c r="Y31" i="4"/>
  <c r="Y32" i="4"/>
  <c r="Y37" i="4"/>
  <c r="Y39" i="4"/>
  <c r="Y43" i="4"/>
  <c r="Y44" i="4"/>
  <c r="Y49" i="4"/>
  <c r="Y51" i="4"/>
  <c r="Y55" i="4"/>
  <c r="Y56" i="4"/>
  <c r="Y61" i="4"/>
  <c r="Y63" i="4"/>
  <c r="Y67" i="4"/>
  <c r="Y68" i="4"/>
  <c r="Y73" i="4"/>
  <c r="Y9" i="4"/>
  <c r="Q8"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9" i="4"/>
  <c r="K8" i="4"/>
  <c r="C75" i="4"/>
  <c r="B75"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10" i="7"/>
  <c r="D25" i="7"/>
  <c r="D29" i="7"/>
  <c r="E29" i="7"/>
  <c r="D53" i="7"/>
  <c r="E53" i="7"/>
  <c r="D73" i="7"/>
  <c r="B75" i="7"/>
  <c r="C75" i="7"/>
  <c r="D75" i="7"/>
  <c r="E75" i="7"/>
  <c r="J12" i="7"/>
  <c r="G24" i="7"/>
  <c r="AE74" i="4"/>
  <c r="P65" i="4"/>
  <c r="AB65" i="4" s="1"/>
  <c r="P56" i="4"/>
  <c r="AE9" i="4"/>
  <c r="AE51" i="4"/>
  <c r="AB51" i="4"/>
  <c r="AD51" i="4" s="1"/>
  <c r="AE37" i="4"/>
  <c r="J37" i="7" s="1"/>
  <c r="AE33" i="4"/>
  <c r="AB33" i="4"/>
  <c r="AE27" i="4"/>
  <c r="H75" i="4"/>
  <c r="F75" i="7" s="1"/>
  <c r="H29" i="4"/>
  <c r="F29" i="7" s="1"/>
  <c r="H53" i="4"/>
  <c r="F53" i="7" s="1"/>
  <c r="P64" i="4"/>
  <c r="P57" i="4"/>
  <c r="P52" i="4"/>
  <c r="AB52" i="4" s="1"/>
  <c r="AD52" i="4" s="1"/>
  <c r="I52" i="7" s="1"/>
  <c r="P44" i="4"/>
  <c r="P62" i="4"/>
  <c r="P58" i="4"/>
  <c r="Q58" i="4" s="1"/>
  <c r="P54" i="4"/>
  <c r="AE54" i="4" s="1"/>
  <c r="P50" i="4"/>
  <c r="P53" i="4"/>
  <c r="P49" i="4"/>
  <c r="AB49" i="4" s="1"/>
  <c r="P42" i="4"/>
  <c r="P36" i="4"/>
  <c r="P34" i="4"/>
  <c r="P32" i="4"/>
  <c r="P30" i="4"/>
  <c r="P28" i="4"/>
  <c r="K75" i="4"/>
  <c r="F8" i="4"/>
  <c r="D8" i="7" s="1"/>
  <c r="F72" i="4"/>
  <c r="F68" i="4"/>
  <c r="F64" i="4"/>
  <c r="F60" i="4"/>
  <c r="F56" i="4"/>
  <c r="F52" i="4"/>
  <c r="F48" i="4"/>
  <c r="F44" i="4"/>
  <c r="F40" i="4"/>
  <c r="F36" i="4"/>
  <c r="F32" i="4"/>
  <c r="F28" i="4"/>
  <c r="D28" i="7" s="1"/>
  <c r="F24" i="4"/>
  <c r="G24" i="4" s="1"/>
  <c r="F20" i="4"/>
  <c r="F16" i="4"/>
  <c r="F12" i="4"/>
  <c r="F9" i="4"/>
  <c r="G9" i="4" s="1"/>
  <c r="E9" i="7" s="1"/>
  <c r="F71" i="4"/>
  <c r="G71" i="4" s="1"/>
  <c r="E71" i="7" s="1"/>
  <c r="F67" i="4"/>
  <c r="F63" i="4"/>
  <c r="F59" i="4"/>
  <c r="F55" i="4"/>
  <c r="F51" i="4"/>
  <c r="F47" i="4"/>
  <c r="F43" i="4"/>
  <c r="F39" i="4"/>
  <c r="F35" i="4"/>
  <c r="F31" i="4"/>
  <c r="F27" i="4"/>
  <c r="D27" i="7" s="1"/>
  <c r="F23" i="4"/>
  <c r="F19" i="4"/>
  <c r="F15" i="4"/>
  <c r="F11" i="4"/>
  <c r="G11" i="4" s="1"/>
  <c r="F74" i="4"/>
  <c r="F70" i="4"/>
  <c r="F66" i="4"/>
  <c r="D66" i="7" s="1"/>
  <c r="F62" i="4"/>
  <c r="F58" i="4"/>
  <c r="F54" i="4"/>
  <c r="F50" i="4"/>
  <c r="F46" i="4"/>
  <c r="F42" i="4"/>
  <c r="F38" i="4"/>
  <c r="F34" i="4"/>
  <c r="F30" i="4"/>
  <c r="F26" i="4"/>
  <c r="F22" i="4"/>
  <c r="F18" i="4"/>
  <c r="G18" i="4" s="1"/>
  <c r="H18" i="4" s="1"/>
  <c r="F18" i="7" s="1"/>
  <c r="F14" i="4"/>
  <c r="G30" i="4"/>
  <c r="D30" i="7"/>
  <c r="D11" i="7"/>
  <c r="G43" i="4"/>
  <c r="D43" i="7"/>
  <c r="G66" i="4"/>
  <c r="E66" i="7" s="1"/>
  <c r="G31" i="4"/>
  <c r="D31" i="7"/>
  <c r="G12" i="4"/>
  <c r="D12" i="7"/>
  <c r="G44" i="4"/>
  <c r="D44" i="7"/>
  <c r="G60" i="4"/>
  <c r="D60" i="7"/>
  <c r="AB30" i="4"/>
  <c r="G30" i="7" s="1"/>
  <c r="AE66" i="4"/>
  <c r="G54" i="4"/>
  <c r="H54" i="4" s="1"/>
  <c r="F54" i="7" s="1"/>
  <c r="D54" i="7"/>
  <c r="G35" i="4"/>
  <c r="D35" i="7"/>
  <c r="G16" i="4"/>
  <c r="D16" i="7"/>
  <c r="G64" i="4"/>
  <c r="H64" i="4" s="1"/>
  <c r="D64" i="7"/>
  <c r="AE32" i="4"/>
  <c r="AB40" i="4"/>
  <c r="AB54" i="4"/>
  <c r="AD54" i="4" s="1"/>
  <c r="I54" i="7" s="1"/>
  <c r="AE61" i="4"/>
  <c r="G37" i="7"/>
  <c r="G34" i="4"/>
  <c r="D34" i="7"/>
  <c r="G15" i="4"/>
  <c r="D15" i="7"/>
  <c r="G63" i="4"/>
  <c r="D63" i="7"/>
  <c r="G26" i="4"/>
  <c r="D26" i="7"/>
  <c r="G42" i="4"/>
  <c r="E42" i="7" s="1"/>
  <c r="D42" i="7"/>
  <c r="G58" i="4"/>
  <c r="D58" i="7"/>
  <c r="G74" i="4"/>
  <c r="D74" i="7"/>
  <c r="G23" i="4"/>
  <c r="D23" i="7"/>
  <c r="G39" i="4"/>
  <c r="D39" i="7"/>
  <c r="G55" i="4"/>
  <c r="D55" i="7"/>
  <c r="D71" i="7"/>
  <c r="G20" i="4"/>
  <c r="D20" i="7"/>
  <c r="G36" i="4"/>
  <c r="D36" i="7"/>
  <c r="G52" i="4"/>
  <c r="D52" i="7"/>
  <c r="G68" i="4"/>
  <c r="D68" i="7"/>
  <c r="AE26" i="4"/>
  <c r="AG26" i="4" s="1"/>
  <c r="L26" i="7" s="1"/>
  <c r="AB26" i="4"/>
  <c r="I51" i="7"/>
  <c r="G51" i="7"/>
  <c r="AE65" i="4"/>
  <c r="G72" i="4"/>
  <c r="D72" i="7"/>
  <c r="AE28" i="4"/>
  <c r="AB28" i="4"/>
  <c r="AD28" i="4" s="1"/>
  <c r="I28" i="7" s="1"/>
  <c r="AE36" i="4"/>
  <c r="AB62" i="4"/>
  <c r="G14" i="4"/>
  <c r="D14" i="7"/>
  <c r="G62" i="4"/>
  <c r="D62" i="7"/>
  <c r="G59" i="4"/>
  <c r="E59" i="7" s="1"/>
  <c r="D59" i="7"/>
  <c r="G40" i="4"/>
  <c r="H40" i="4" s="1"/>
  <c r="D40" i="7"/>
  <c r="G50" i="4"/>
  <c r="E50" i="7" s="1"/>
  <c r="D50" i="7"/>
  <c r="G47" i="4"/>
  <c r="H47" i="4" s="1"/>
  <c r="F47" i="7" s="1"/>
  <c r="D47" i="7"/>
  <c r="G8" i="4"/>
  <c r="AE57" i="4"/>
  <c r="AG39" i="4"/>
  <c r="L39" i="7"/>
  <c r="J9" i="7"/>
  <c r="G28" i="7"/>
  <c r="E47" i="7"/>
  <c r="H62" i="4"/>
  <c r="F62" i="7" s="1"/>
  <c r="E62" i="7"/>
  <c r="J62" i="7"/>
  <c r="G65" i="7"/>
  <c r="H52" i="4"/>
  <c r="F52" i="7" s="1"/>
  <c r="E52" i="7"/>
  <c r="H20" i="4"/>
  <c r="F20" i="7" s="1"/>
  <c r="E20" i="7"/>
  <c r="H58" i="4"/>
  <c r="F58" i="7"/>
  <c r="E58" i="7"/>
  <c r="H26" i="4"/>
  <c r="F26" i="7" s="1"/>
  <c r="E26" i="7"/>
  <c r="F64" i="7"/>
  <c r="E64" i="7"/>
  <c r="H35" i="4"/>
  <c r="F35" i="7"/>
  <c r="E35" i="7"/>
  <c r="J57" i="7"/>
  <c r="H50" i="4"/>
  <c r="F50" i="7" s="1"/>
  <c r="H59" i="4"/>
  <c r="F59" i="7" s="1"/>
  <c r="H14" i="4"/>
  <c r="F14" i="7" s="1"/>
  <c r="E14" i="7"/>
  <c r="H72" i="4"/>
  <c r="F72" i="7"/>
  <c r="E72" i="7"/>
  <c r="AG54" i="4"/>
  <c r="L54" i="7" s="1"/>
  <c r="J54" i="7"/>
  <c r="AD62" i="4"/>
  <c r="I62" i="7" s="1"/>
  <c r="G62" i="7"/>
  <c r="AG42" i="4"/>
  <c r="L42" i="7" s="1"/>
  <c r="H68" i="4"/>
  <c r="F68" i="7" s="1"/>
  <c r="E68" i="7"/>
  <c r="E36" i="7"/>
  <c r="H36" i="4"/>
  <c r="F36" i="7"/>
  <c r="H71" i="4"/>
  <c r="F71" i="7" s="1"/>
  <c r="H39" i="4"/>
  <c r="F39" i="7" s="1"/>
  <c r="E39" i="7"/>
  <c r="H74" i="4"/>
  <c r="F74" i="7" s="1"/>
  <c r="E74" i="7"/>
  <c r="H63" i="4"/>
  <c r="F63" i="7"/>
  <c r="E63" i="7"/>
  <c r="H34" i="4"/>
  <c r="F34" i="7" s="1"/>
  <c r="E34" i="7"/>
  <c r="H9" i="4"/>
  <c r="F9" i="7" s="1"/>
  <c r="J61" i="7"/>
  <c r="AD40" i="4"/>
  <c r="I40" i="7"/>
  <c r="G40" i="7"/>
  <c r="J32" i="7"/>
  <c r="H16" i="4"/>
  <c r="F16" i="7" s="1"/>
  <c r="E16" i="7"/>
  <c r="E54" i="7"/>
  <c r="H60" i="4"/>
  <c r="F60" i="7"/>
  <c r="E60" i="7"/>
  <c r="H12" i="4"/>
  <c r="F12" i="7" s="1"/>
  <c r="E12" i="7"/>
  <c r="AG12" i="4"/>
  <c r="L12" i="7" s="1"/>
  <c r="H66" i="4"/>
  <c r="F66" i="7" s="1"/>
  <c r="E24" i="7"/>
  <c r="H24" i="4"/>
  <c r="F24" i="7"/>
  <c r="AG24" i="4"/>
  <c r="L24" i="7"/>
  <c r="H11" i="4"/>
  <c r="F11" i="7" s="1"/>
  <c r="E11" i="7"/>
  <c r="E40" i="7"/>
  <c r="F40" i="7"/>
  <c r="J28" i="7"/>
  <c r="J65" i="7"/>
  <c r="G26" i="7"/>
  <c r="G61" i="7"/>
  <c r="AG40" i="4"/>
  <c r="L40" i="7" s="1"/>
  <c r="J40" i="7"/>
  <c r="AG66" i="4"/>
  <c r="L66" i="7" s="1"/>
  <c r="J66" i="7"/>
  <c r="AD30" i="4"/>
  <c r="I30" i="7" s="1"/>
  <c r="J26" i="7"/>
  <c r="H23" i="4"/>
  <c r="F23" i="7" s="1"/>
  <c r="E23" i="7"/>
  <c r="E15" i="7"/>
  <c r="H15" i="4"/>
  <c r="F15" i="7" s="1"/>
  <c r="H44" i="4"/>
  <c r="F44" i="7"/>
  <c r="E44" i="7"/>
  <c r="H31" i="4"/>
  <c r="F31" i="7"/>
  <c r="E31" i="7"/>
  <c r="AG18" i="4"/>
  <c r="L18" i="7"/>
  <c r="E18" i="7"/>
  <c r="H43" i="4"/>
  <c r="F43" i="7"/>
  <c r="E43" i="7"/>
  <c r="H30" i="4"/>
  <c r="F30" i="7"/>
  <c r="E30" i="7"/>
  <c r="AD73" i="4" l="1"/>
  <c r="I73" i="7" s="1"/>
  <c r="G73" i="7"/>
  <c r="AG51" i="4"/>
  <c r="L51" i="7" s="1"/>
  <c r="J51" i="7"/>
  <c r="AB13" i="4"/>
  <c r="E73" i="7"/>
  <c r="H73" i="4"/>
  <c r="F73" i="7" s="1"/>
  <c r="AB25" i="4"/>
  <c r="Q19" i="4"/>
  <c r="AE8" i="4"/>
  <c r="AB8" i="4"/>
  <c r="AD59" i="4"/>
  <c r="I59" i="7" s="1"/>
  <c r="G59" i="7"/>
  <c r="AE45" i="4"/>
  <c r="G57" i="7"/>
  <c r="AD57" i="4"/>
  <c r="I57" i="7" s="1"/>
  <c r="AB36" i="4"/>
  <c r="Q36" i="4"/>
  <c r="Q17" i="4"/>
  <c r="AE17" i="4"/>
  <c r="AB17" i="4"/>
  <c r="H8" i="4"/>
  <c r="F8" i="7" s="1"/>
  <c r="E8" i="7"/>
  <c r="Q68" i="4"/>
  <c r="D9" i="7"/>
  <c r="Q30" i="4"/>
  <c r="G46" i="4"/>
  <c r="D46" i="7"/>
  <c r="G56" i="4"/>
  <c r="D56" i="7"/>
  <c r="AD65" i="4"/>
  <c r="I65" i="7" s="1"/>
  <c r="AE63" i="4"/>
  <c r="AB63" i="4"/>
  <c r="Q63" i="4"/>
  <c r="Q47" i="4"/>
  <c r="AB47" i="4"/>
  <c r="AE47" i="4"/>
  <c r="AG16" i="4"/>
  <c r="L16" i="7" s="1"/>
  <c r="G27" i="4"/>
  <c r="G49" i="7"/>
  <c r="AD49" i="4"/>
  <c r="I49" i="7" s="1"/>
  <c r="J74" i="7"/>
  <c r="AG74" i="4"/>
  <c r="L74" i="7" s="1"/>
  <c r="Q69" i="4"/>
  <c r="Q46" i="4"/>
  <c r="AE46" i="4"/>
  <c r="Q41" i="4"/>
  <c r="AE41" i="4"/>
  <c r="AB41" i="4"/>
  <c r="AD24" i="4"/>
  <c r="I24" i="7" s="1"/>
  <c r="Q20" i="4"/>
  <c r="AB20" i="4"/>
  <c r="AB46" i="4"/>
  <c r="J36" i="7"/>
  <c r="AG36" i="4"/>
  <c r="L36" i="7" s="1"/>
  <c r="Q34" i="4"/>
  <c r="Q73" i="4"/>
  <c r="AE73" i="4"/>
  <c r="AE68" i="4"/>
  <c r="AB68" i="4"/>
  <c r="AD26" i="4"/>
  <c r="I26" i="7" s="1"/>
  <c r="H55" i="4"/>
  <c r="F55" i="7" s="1"/>
  <c r="E55" i="7"/>
  <c r="J27" i="7"/>
  <c r="AB67" i="4"/>
  <c r="AE67" i="4"/>
  <c r="Q67" i="4"/>
  <c r="G54" i="7"/>
  <c r="AE11" i="4"/>
  <c r="AB11" i="4"/>
  <c r="Q11" i="4"/>
  <c r="Q56" i="4"/>
  <c r="Q75" i="4"/>
  <c r="Q44" i="4"/>
  <c r="Q10" i="4"/>
  <c r="Q22" i="4"/>
  <c r="Q12" i="4"/>
  <c r="Q24" i="4"/>
  <c r="Q48" i="4"/>
  <c r="Q13" i="4"/>
  <c r="Q25" i="4"/>
  <c r="Q42" i="4"/>
  <c r="Q64" i="4"/>
  <c r="Q16" i="4"/>
  <c r="Q40" i="4"/>
  <c r="Q37" i="4"/>
  <c r="Q61" i="4"/>
  <c r="Q45" i="4"/>
  <c r="Q62" i="4"/>
  <c r="Q49" i="4"/>
  <c r="G74" i="7"/>
  <c r="D22" i="7"/>
  <c r="G22" i="4"/>
  <c r="G70" i="4"/>
  <c r="D70" i="7"/>
  <c r="D51" i="7"/>
  <c r="G51" i="4"/>
  <c r="G32" i="4"/>
  <c r="D32" i="7"/>
  <c r="J39" i="7"/>
  <c r="G48" i="7"/>
  <c r="AD48" i="4"/>
  <c r="I48" i="7" s="1"/>
  <c r="H42" i="4"/>
  <c r="F42" i="7" s="1"/>
  <c r="Q54" i="4"/>
  <c r="AD15" i="4"/>
  <c r="I15" i="7" s="1"/>
  <c r="G15" i="7"/>
  <c r="G52" i="7"/>
  <c r="G14" i="7"/>
  <c r="AD14" i="4"/>
  <c r="I14" i="7" s="1"/>
  <c r="J59" i="7"/>
  <c r="AB53" i="4"/>
  <c r="AE53" i="4"/>
  <c r="Q53" i="4"/>
  <c r="P72" i="4"/>
  <c r="Q51" i="4"/>
  <c r="AB45" i="4"/>
  <c r="V44" i="4"/>
  <c r="AE50" i="4"/>
  <c r="Q50" i="4"/>
  <c r="Q71" i="4"/>
  <c r="AE71" i="4"/>
  <c r="AB71" i="4"/>
  <c r="AE23" i="4"/>
  <c r="AB23" i="4"/>
  <c r="Q23" i="4"/>
  <c r="Q15" i="4"/>
  <c r="G49" i="4"/>
  <c r="D49" i="7"/>
  <c r="G22" i="7"/>
  <c r="AD22" i="4"/>
  <c r="I22" i="7" s="1"/>
  <c r="AG22" i="4"/>
  <c r="L22" i="7" s="1"/>
  <c r="AE49" i="4"/>
  <c r="J33" i="7"/>
  <c r="AB66" i="4"/>
  <c r="Q66" i="4"/>
  <c r="AB60" i="4"/>
  <c r="AE60" i="4"/>
  <c r="Q60" i="4"/>
  <c r="AE21" i="4"/>
  <c r="V10" i="4"/>
  <c r="AB58" i="4"/>
  <c r="AE58" i="4"/>
  <c r="AE55" i="4"/>
  <c r="Q55" i="4"/>
  <c r="AB55" i="4"/>
  <c r="Q39" i="4"/>
  <c r="AB39" i="4"/>
  <c r="Q27" i="4"/>
  <c r="AB27" i="4"/>
  <c r="E25" i="7"/>
  <c r="H25" i="4"/>
  <c r="F25" i="7" s="1"/>
  <c r="V20" i="4"/>
  <c r="AE20" i="4" s="1"/>
  <c r="AE14" i="4"/>
  <c r="Q14" i="4"/>
  <c r="E10" i="7"/>
  <c r="H10" i="4"/>
  <c r="F10" i="7" s="1"/>
  <c r="AE64" i="4"/>
  <c r="AB64" i="4"/>
  <c r="S75" i="4"/>
  <c r="G28" i="4"/>
  <c r="AB56" i="4"/>
  <c r="Q52" i="4"/>
  <c r="AG9" i="4"/>
  <c r="L9" i="7" s="1"/>
  <c r="AB9" i="4"/>
  <c r="Q9" i="4"/>
  <c r="AE70" i="4"/>
  <c r="AB70" i="4"/>
  <c r="Q70" i="4"/>
  <c r="Q43" i="4"/>
  <c r="AE38" i="4"/>
  <c r="AB38" i="4"/>
  <c r="Q38" i="4"/>
  <c r="Q26" i="4"/>
  <c r="AE10" i="4"/>
  <c r="G13" i="4"/>
  <c r="D13" i="7"/>
  <c r="AE30" i="4"/>
  <c r="U75" i="4"/>
  <c r="AE56" i="4"/>
  <c r="AE48" i="4"/>
  <c r="AE25" i="4"/>
  <c r="AB32" i="4"/>
  <c r="Q32" i="4"/>
  <c r="AE52" i="4"/>
  <c r="Q65" i="4"/>
  <c r="AD21" i="4"/>
  <c r="I21" i="7" s="1"/>
  <c r="G21" i="7"/>
  <c r="AE69" i="4"/>
  <c r="AB69" i="4"/>
  <c r="Q59" i="4"/>
  <c r="AE31" i="4"/>
  <c r="AB31" i="4"/>
  <c r="Q31" i="4"/>
  <c r="Q21" i="4"/>
  <c r="AE13" i="4"/>
  <c r="G19" i="7"/>
  <c r="AD19" i="4"/>
  <c r="I19" i="7" s="1"/>
  <c r="AB50" i="4"/>
  <c r="D18" i="7"/>
  <c r="G38" i="4"/>
  <c r="D38" i="7"/>
  <c r="G19" i="4"/>
  <c r="D19" i="7"/>
  <c r="G67" i="4"/>
  <c r="D67" i="7"/>
  <c r="G48" i="4"/>
  <c r="D48" i="7"/>
  <c r="AB34" i="4"/>
  <c r="Q57" i="4"/>
  <c r="G18" i="7"/>
  <c r="Q74" i="4"/>
  <c r="AE15" i="4"/>
  <c r="G16" i="7"/>
  <c r="AD16" i="4"/>
  <c r="I16" i="7" s="1"/>
  <c r="AD33" i="4"/>
  <c r="I33" i="7" s="1"/>
  <c r="G33" i="7"/>
  <c r="P35" i="4"/>
  <c r="Q29" i="4"/>
  <c r="AE29" i="4"/>
  <c r="AB29" i="4"/>
  <c r="AD12" i="4"/>
  <c r="I12" i="7" s="1"/>
  <c r="AB42" i="4"/>
  <c r="G57" i="4"/>
  <c r="D57" i="7"/>
  <c r="AE34" i="4"/>
  <c r="Q18" i="4"/>
  <c r="Y74" i="4"/>
  <c r="Y62" i="4"/>
  <c r="Y50" i="4"/>
  <c r="Y38" i="4"/>
  <c r="Y26" i="4"/>
  <c r="Y14" i="4"/>
  <c r="Y72" i="4"/>
  <c r="Y60" i="4"/>
  <c r="Y48" i="4"/>
  <c r="Y36" i="4"/>
  <c r="Y24" i="4"/>
  <c r="Y12" i="4"/>
  <c r="F45" i="4"/>
  <c r="Y71" i="4"/>
  <c r="Y59" i="4"/>
  <c r="Y47" i="4"/>
  <c r="Y35" i="4"/>
  <c r="Y23" i="4"/>
  <c r="Y11" i="4"/>
  <c r="F41" i="4"/>
  <c r="AB43" i="4"/>
  <c r="Y70" i="4"/>
  <c r="Y58" i="4"/>
  <c r="Y46" i="4"/>
  <c r="Y34" i="4"/>
  <c r="Y22" i="4"/>
  <c r="Y10" i="4"/>
  <c r="F37" i="4"/>
  <c r="AE43" i="4"/>
  <c r="Y69" i="4"/>
  <c r="Y57" i="4"/>
  <c r="Y45" i="4"/>
  <c r="Y33" i="4"/>
  <c r="Y21" i="4"/>
  <c r="Y75" i="4"/>
  <c r="F33" i="4"/>
  <c r="Y66" i="4"/>
  <c r="Y54" i="4"/>
  <c r="Y42" i="4"/>
  <c r="Y30" i="4"/>
  <c r="Y18" i="4"/>
  <c r="F69" i="4"/>
  <c r="F21" i="4"/>
  <c r="D24" i="7"/>
  <c r="Y65" i="4"/>
  <c r="Y53" i="4"/>
  <c r="Y41" i="4"/>
  <c r="Y29" i="4"/>
  <c r="Y17" i="4"/>
  <c r="F65" i="4"/>
  <c r="F17" i="4"/>
  <c r="Y8" i="4"/>
  <c r="Y64" i="4"/>
  <c r="Y52" i="4"/>
  <c r="Y40" i="4"/>
  <c r="Y28" i="4"/>
  <c r="F61" i="4"/>
  <c r="J20" i="7" l="1"/>
  <c r="AG20" i="4"/>
  <c r="L20" i="7" s="1"/>
  <c r="H38" i="4"/>
  <c r="F38" i="7" s="1"/>
  <c r="E38" i="7"/>
  <c r="G41" i="4"/>
  <c r="D41" i="7"/>
  <c r="AD69" i="4"/>
  <c r="I69" i="7" s="1"/>
  <c r="G69" i="7"/>
  <c r="J56" i="7"/>
  <c r="AG56" i="4"/>
  <c r="L56" i="7" s="1"/>
  <c r="AG64" i="4"/>
  <c r="L64" i="7" s="1"/>
  <c r="J64" i="7"/>
  <c r="E70" i="7"/>
  <c r="H70" i="4"/>
  <c r="F70" i="7" s="1"/>
  <c r="G21" i="4"/>
  <c r="D21" i="7"/>
  <c r="E57" i="7"/>
  <c r="H57" i="4"/>
  <c r="F57" i="7" s="1"/>
  <c r="H48" i="4"/>
  <c r="F48" i="7" s="1"/>
  <c r="E48" i="7"/>
  <c r="J69" i="7"/>
  <c r="G70" i="7"/>
  <c r="AD70" i="4"/>
  <c r="I70" i="7" s="1"/>
  <c r="G39" i="7"/>
  <c r="AD39" i="4"/>
  <c r="I39" i="7" s="1"/>
  <c r="J60" i="7"/>
  <c r="AG60" i="4"/>
  <c r="L60" i="7" s="1"/>
  <c r="AE72" i="4"/>
  <c r="Q72" i="4"/>
  <c r="AB72" i="4"/>
  <c r="H22" i="4"/>
  <c r="F22" i="7" s="1"/>
  <c r="E22" i="7"/>
  <c r="G46" i="7"/>
  <c r="AD46" i="4"/>
  <c r="I46" i="7" s="1"/>
  <c r="G25" i="7"/>
  <c r="AD25" i="4"/>
  <c r="I25" i="7" s="1"/>
  <c r="AD42" i="4"/>
  <c r="I42" i="7" s="1"/>
  <c r="G42" i="7"/>
  <c r="AD60" i="4"/>
  <c r="I60" i="7" s="1"/>
  <c r="G60" i="7"/>
  <c r="AD9" i="4"/>
  <c r="I9" i="7" s="1"/>
  <c r="G9" i="7"/>
  <c r="G66" i="7"/>
  <c r="AD66" i="4"/>
  <c r="I66" i="7" s="1"/>
  <c r="AD71" i="4"/>
  <c r="I71" i="7" s="1"/>
  <c r="G71" i="7"/>
  <c r="AG53" i="4"/>
  <c r="L53" i="7" s="1"/>
  <c r="J53" i="7"/>
  <c r="J11" i="7"/>
  <c r="AG11" i="4"/>
  <c r="L11" i="7" s="1"/>
  <c r="AG45" i="4"/>
  <c r="L45" i="7" s="1"/>
  <c r="J45" i="7"/>
  <c r="G23" i="7"/>
  <c r="AD23" i="4"/>
  <c r="I23" i="7" s="1"/>
  <c r="J43" i="7"/>
  <c r="AG43" i="4"/>
  <c r="L43" i="7" s="1"/>
  <c r="H67" i="4"/>
  <c r="F67" i="7" s="1"/>
  <c r="E67" i="7"/>
  <c r="J23" i="7"/>
  <c r="AG23" i="4"/>
  <c r="L23" i="7" s="1"/>
  <c r="G11" i="7"/>
  <c r="AD11" i="4"/>
  <c r="I11" i="7" s="1"/>
  <c r="D37" i="7"/>
  <c r="G37" i="4"/>
  <c r="H19" i="4"/>
  <c r="F19" i="7" s="1"/>
  <c r="AG19" i="4"/>
  <c r="L19" i="7" s="1"/>
  <c r="E19" i="7"/>
  <c r="H13" i="4"/>
  <c r="F13" i="7" s="1"/>
  <c r="E13" i="7"/>
  <c r="J14" i="7"/>
  <c r="AG14" i="4"/>
  <c r="L14" i="7" s="1"/>
  <c r="J55" i="7"/>
  <c r="AG55" i="4"/>
  <c r="L55" i="7" s="1"/>
  <c r="J71" i="7"/>
  <c r="AG71" i="4"/>
  <c r="L71" i="7" s="1"/>
  <c r="AD53" i="4"/>
  <c r="I53" i="7" s="1"/>
  <c r="G53" i="7"/>
  <c r="E27" i="7"/>
  <c r="H27" i="4"/>
  <c r="F27" i="7" s="1"/>
  <c r="G17" i="7"/>
  <c r="AD17" i="4"/>
  <c r="I17" i="7" s="1"/>
  <c r="G13" i="7"/>
  <c r="AD13" i="4"/>
  <c r="I13" i="7" s="1"/>
  <c r="G69" i="4"/>
  <c r="D69" i="7"/>
  <c r="G20" i="7"/>
  <c r="AD20" i="4"/>
  <c r="I20" i="7" s="1"/>
  <c r="AD63" i="4"/>
  <c r="I63" i="7" s="1"/>
  <c r="G63" i="7"/>
  <c r="G55" i="7"/>
  <c r="AD55" i="4"/>
  <c r="I55" i="7" s="1"/>
  <c r="AG63" i="4"/>
  <c r="L63" i="7" s="1"/>
  <c r="J63" i="7"/>
  <c r="G17" i="4"/>
  <c r="D17" i="7"/>
  <c r="G65" i="4"/>
  <c r="D65" i="7"/>
  <c r="G29" i="7"/>
  <c r="AD29" i="4"/>
  <c r="I29" i="7" s="1"/>
  <c r="J13" i="7"/>
  <c r="AG13" i="4"/>
  <c r="L13" i="7" s="1"/>
  <c r="AG52" i="4"/>
  <c r="L52" i="7" s="1"/>
  <c r="J52" i="7"/>
  <c r="AG10" i="4"/>
  <c r="L10" i="7" s="1"/>
  <c r="J10" i="7"/>
  <c r="W20" i="4"/>
  <c r="AG58" i="4"/>
  <c r="L58" i="7" s="1"/>
  <c r="J58" i="7"/>
  <c r="J49" i="7"/>
  <c r="AG49" i="4"/>
  <c r="L49" i="7" s="1"/>
  <c r="AD68" i="4"/>
  <c r="I68" i="7" s="1"/>
  <c r="G68" i="7"/>
  <c r="J17" i="7"/>
  <c r="AG17" i="4"/>
  <c r="L17" i="7" s="1"/>
  <c r="G45" i="4"/>
  <c r="D45" i="7"/>
  <c r="J15" i="7"/>
  <c r="AG15" i="4"/>
  <c r="L15" i="7" s="1"/>
  <c r="AD58" i="4"/>
  <c r="I58" i="7" s="1"/>
  <c r="G58" i="7"/>
  <c r="D33" i="7"/>
  <c r="G33" i="4"/>
  <c r="AD32" i="4"/>
  <c r="I32" i="7" s="1"/>
  <c r="G32" i="7"/>
  <c r="E28" i="7"/>
  <c r="H28" i="4"/>
  <c r="F28" i="7" s="1"/>
  <c r="AG28" i="4"/>
  <c r="L28" i="7" s="1"/>
  <c r="J50" i="7"/>
  <c r="AG50" i="4"/>
  <c r="L50" i="7" s="1"/>
  <c r="E32" i="7"/>
  <c r="AG32" i="4"/>
  <c r="L32" i="7" s="1"/>
  <c r="H32" i="4"/>
  <c r="F32" i="7" s="1"/>
  <c r="J67" i="7"/>
  <c r="AG67" i="4"/>
  <c r="L67" i="7" s="1"/>
  <c r="J73" i="7"/>
  <c r="AG73" i="4"/>
  <c r="L73" i="7" s="1"/>
  <c r="J41" i="7"/>
  <c r="AG41" i="4"/>
  <c r="L41" i="7" s="1"/>
  <c r="AD8" i="4"/>
  <c r="I8" i="7" s="1"/>
  <c r="G8" i="7"/>
  <c r="AE35" i="4"/>
  <c r="AB35" i="4"/>
  <c r="Q35" i="4"/>
  <c r="AD50" i="4"/>
  <c r="I50" i="7" s="1"/>
  <c r="G50" i="7"/>
  <c r="G31" i="7"/>
  <c r="AD31" i="4"/>
  <c r="I31" i="7" s="1"/>
  <c r="AD38" i="4"/>
  <c r="I38" i="7" s="1"/>
  <c r="G38" i="7"/>
  <c r="V75" i="4"/>
  <c r="W44" i="4" s="1"/>
  <c r="AB10" i="4"/>
  <c r="E51" i="7"/>
  <c r="H51" i="4"/>
  <c r="F51" i="7" s="1"/>
  <c r="G67" i="7"/>
  <c r="AD67" i="4"/>
  <c r="I67" i="7" s="1"/>
  <c r="H46" i="4"/>
  <c r="F46" i="7" s="1"/>
  <c r="E46" i="7"/>
  <c r="J8" i="7"/>
  <c r="AG8" i="4"/>
  <c r="L8" i="7" s="1"/>
  <c r="J30" i="7"/>
  <c r="AG30" i="4"/>
  <c r="L30" i="7" s="1"/>
  <c r="AG29" i="4"/>
  <c r="L29" i="7" s="1"/>
  <c r="J29" i="7"/>
  <c r="AD56" i="4"/>
  <c r="I56" i="7" s="1"/>
  <c r="G56" i="7"/>
  <c r="J68" i="7"/>
  <c r="AG68" i="4"/>
  <c r="L68" i="7" s="1"/>
  <c r="AD41" i="4"/>
  <c r="I41" i="7" s="1"/>
  <c r="G41" i="7"/>
  <c r="E56" i="7"/>
  <c r="H56" i="4"/>
  <c r="F56" i="7" s="1"/>
  <c r="AG34" i="4"/>
  <c r="L34" i="7" s="1"/>
  <c r="J34" i="7"/>
  <c r="AG31" i="4"/>
  <c r="L31" i="7" s="1"/>
  <c r="J31" i="7"/>
  <c r="AG25" i="4"/>
  <c r="L25" i="7" s="1"/>
  <c r="J25" i="7"/>
  <c r="AG38" i="4"/>
  <c r="L38" i="7" s="1"/>
  <c r="J38" i="7"/>
  <c r="AB44" i="4"/>
  <c r="AE44" i="4"/>
  <c r="AG46" i="4"/>
  <c r="L46" i="7" s="1"/>
  <c r="J46" i="7"/>
  <c r="J47" i="7"/>
  <c r="AG47" i="4"/>
  <c r="L47" i="7" s="1"/>
  <c r="AD36" i="4"/>
  <c r="I36" i="7" s="1"/>
  <c r="G36" i="7"/>
  <c r="G61" i="4"/>
  <c r="D61" i="7"/>
  <c r="AD43" i="4"/>
  <c r="I43" i="7" s="1"/>
  <c r="G43" i="7"/>
  <c r="AD34" i="4"/>
  <c r="I34" i="7" s="1"/>
  <c r="G34" i="7"/>
  <c r="J48" i="7"/>
  <c r="AG48" i="4"/>
  <c r="L48" i="7" s="1"/>
  <c r="G64" i="7"/>
  <c r="AD64" i="4"/>
  <c r="I64" i="7" s="1"/>
  <c r="G27" i="7"/>
  <c r="AD27" i="4"/>
  <c r="I27" i="7" s="1"/>
  <c r="J21" i="7"/>
  <c r="AG21" i="4"/>
  <c r="L21" i="7" s="1"/>
  <c r="E49" i="7"/>
  <c r="H49" i="4"/>
  <c r="F49" i="7" s="1"/>
  <c r="AD45" i="4"/>
  <c r="I45" i="7" s="1"/>
  <c r="G45" i="7"/>
  <c r="AG27" i="4"/>
  <c r="L27" i="7" s="1"/>
  <c r="G47" i="7"/>
  <c r="AD47" i="4"/>
  <c r="I47" i="7" s="1"/>
  <c r="AG57" i="4"/>
  <c r="L57" i="7" s="1"/>
  <c r="AG70" i="4"/>
  <c r="L70" i="7" s="1"/>
  <c r="J70" i="7"/>
  <c r="J72" i="7" l="1"/>
  <c r="AG72" i="4"/>
  <c r="L72" i="7" s="1"/>
  <c r="W10" i="4"/>
  <c r="E45" i="7"/>
  <c r="H45" i="4"/>
  <c r="F45" i="7" s="1"/>
  <c r="E33" i="7"/>
  <c r="H33" i="4"/>
  <c r="F33" i="7" s="1"/>
  <c r="AG33" i="4"/>
  <c r="L33" i="7" s="1"/>
  <c r="E17" i="7"/>
  <c r="H17" i="4"/>
  <c r="F17" i="7" s="1"/>
  <c r="E21" i="7"/>
  <c r="H21" i="4"/>
  <c r="F21" i="7" s="1"/>
  <c r="J35" i="7"/>
  <c r="AG35" i="4"/>
  <c r="L35" i="7" s="1"/>
  <c r="E41" i="7"/>
  <c r="H41" i="4"/>
  <c r="F41" i="7" s="1"/>
  <c r="G35" i="7"/>
  <c r="AD35" i="4"/>
  <c r="I35" i="7" s="1"/>
  <c r="AG44" i="4"/>
  <c r="L44" i="7" s="1"/>
  <c r="AF44" i="4"/>
  <c r="K44" i="7" s="1"/>
  <c r="J44" i="7"/>
  <c r="E69" i="7"/>
  <c r="H69" i="4"/>
  <c r="F69" i="7" s="1"/>
  <c r="H61" i="4"/>
  <c r="F61" i="7" s="1"/>
  <c r="E61" i="7"/>
  <c r="AG61" i="4"/>
  <c r="L61" i="7" s="1"/>
  <c r="G44" i="7"/>
  <c r="AD44" i="4"/>
  <c r="I44" i="7" s="1"/>
  <c r="G10" i="7"/>
  <c r="AD10" i="4"/>
  <c r="I10" i="7" s="1"/>
  <c r="AC10" i="4"/>
  <c r="H10" i="7" s="1"/>
  <c r="W53" i="4"/>
  <c r="W67" i="4"/>
  <c r="W63" i="4"/>
  <c r="W55" i="4"/>
  <c r="W19" i="4"/>
  <c r="W54" i="4"/>
  <c r="W24" i="4"/>
  <c r="W35" i="4"/>
  <c r="W41" i="4"/>
  <c r="W12" i="4"/>
  <c r="W18" i="4"/>
  <c r="W47" i="4"/>
  <c r="W28" i="4"/>
  <c r="W74" i="4"/>
  <c r="W22" i="4"/>
  <c r="W33" i="4"/>
  <c r="W26" i="4"/>
  <c r="W39" i="4"/>
  <c r="W16" i="4"/>
  <c r="W65" i="4"/>
  <c r="W40" i="4"/>
  <c r="W37" i="4"/>
  <c r="W8" i="4"/>
  <c r="W51" i="4"/>
  <c r="W72" i="4"/>
  <c r="W50" i="4"/>
  <c r="W60" i="4"/>
  <c r="W66" i="4"/>
  <c r="W75" i="4"/>
  <c r="W36" i="4"/>
  <c r="W11" i="4"/>
  <c r="W69" i="4"/>
  <c r="W9" i="4"/>
  <c r="W14" i="4"/>
  <c r="W57" i="4"/>
  <c r="W21" i="4"/>
  <c r="W29" i="4"/>
  <c r="W52" i="4"/>
  <c r="W43" i="4"/>
  <c r="W71" i="4"/>
  <c r="W23" i="4"/>
  <c r="W49" i="4"/>
  <c r="W34" i="4"/>
  <c r="AB75" i="4"/>
  <c r="AC44" i="4" s="1"/>
  <c r="H44" i="7" s="1"/>
  <c r="W32" i="4"/>
  <c r="W48" i="4"/>
  <c r="W15" i="4"/>
  <c r="W27" i="4"/>
  <c r="W70" i="4"/>
  <c r="W45" i="4"/>
  <c r="W30" i="4"/>
  <c r="W42" i="4"/>
  <c r="W13" i="4"/>
  <c r="W68" i="4"/>
  <c r="W73" i="4"/>
  <c r="W56" i="4"/>
  <c r="W61" i="4"/>
  <c r="W17" i="4"/>
  <c r="W59" i="4"/>
  <c r="W46" i="4"/>
  <c r="W25" i="4"/>
  <c r="W58" i="4"/>
  <c r="AE75" i="4"/>
  <c r="AF35" i="4" s="1"/>
  <c r="K35" i="7" s="1"/>
  <c r="W38" i="4"/>
  <c r="W64" i="4"/>
  <c r="W62" i="4"/>
  <c r="W31" i="4"/>
  <c r="E65" i="7"/>
  <c r="H65" i="4"/>
  <c r="F65" i="7" s="1"/>
  <c r="AG65" i="4"/>
  <c r="L65" i="7" s="1"/>
  <c r="H37" i="4"/>
  <c r="F37" i="7" s="1"/>
  <c r="E37" i="7"/>
  <c r="AG37" i="4"/>
  <c r="L37" i="7" s="1"/>
  <c r="AD72" i="4"/>
  <c r="I72" i="7" s="1"/>
  <c r="G72" i="7"/>
  <c r="AG69" i="4"/>
  <c r="L69" i="7" s="1"/>
  <c r="AC35" i="4" l="1"/>
  <c r="H35" i="7" s="1"/>
  <c r="AD75" i="4"/>
  <c r="I75" i="7" s="1"/>
  <c r="AC75" i="4"/>
  <c r="H75" i="7" s="1"/>
  <c r="AC22" i="4"/>
  <c r="H22" i="7" s="1"/>
  <c r="AC51" i="4"/>
  <c r="H51" i="7" s="1"/>
  <c r="G75" i="7"/>
  <c r="AC33" i="4"/>
  <c r="H33" i="7" s="1"/>
  <c r="AC18" i="4"/>
  <c r="H18" i="7" s="1"/>
  <c r="AC61" i="4"/>
  <c r="H61" i="7" s="1"/>
  <c r="AC49" i="4"/>
  <c r="H49" i="7" s="1"/>
  <c r="AC30" i="4"/>
  <c r="H30" i="7" s="1"/>
  <c r="AC40" i="4"/>
  <c r="H40" i="7" s="1"/>
  <c r="AC73" i="4"/>
  <c r="H73" i="7" s="1"/>
  <c r="AC15" i="4"/>
  <c r="H15" i="7" s="1"/>
  <c r="AC14" i="4"/>
  <c r="H14" i="7" s="1"/>
  <c r="AC59" i="4"/>
  <c r="H59" i="7" s="1"/>
  <c r="AC28" i="4"/>
  <c r="H28" i="7" s="1"/>
  <c r="AC62" i="4"/>
  <c r="H62" i="7" s="1"/>
  <c r="AC54" i="4"/>
  <c r="H54" i="7" s="1"/>
  <c r="AC37" i="4"/>
  <c r="H37" i="7" s="1"/>
  <c r="AC21" i="4"/>
  <c r="H21" i="7" s="1"/>
  <c r="AC16" i="4"/>
  <c r="H16" i="7" s="1"/>
  <c r="AC24" i="4"/>
  <c r="H24" i="7" s="1"/>
  <c r="AC57" i="4"/>
  <c r="H57" i="7" s="1"/>
  <c r="AC74" i="4"/>
  <c r="H74" i="7" s="1"/>
  <c r="AC19" i="4"/>
  <c r="H19" i="7" s="1"/>
  <c r="AC12" i="4"/>
  <c r="H12" i="7" s="1"/>
  <c r="AC65" i="4"/>
  <c r="H65" i="7" s="1"/>
  <c r="AC26" i="4"/>
  <c r="H26" i="7" s="1"/>
  <c r="AC52" i="4"/>
  <c r="H52" i="7" s="1"/>
  <c r="AC48" i="4"/>
  <c r="H48" i="7" s="1"/>
  <c r="AC42" i="4"/>
  <c r="H42" i="7" s="1"/>
  <c r="AC23" i="4"/>
  <c r="H23" i="7" s="1"/>
  <c r="AC13" i="4"/>
  <c r="H13" i="7" s="1"/>
  <c r="AC50" i="4"/>
  <c r="H50" i="7" s="1"/>
  <c r="AC67" i="4"/>
  <c r="H67" i="7" s="1"/>
  <c r="AC45" i="4"/>
  <c r="H45" i="7" s="1"/>
  <c r="AC27" i="4"/>
  <c r="H27" i="7" s="1"/>
  <c r="AC69" i="4"/>
  <c r="H69" i="7" s="1"/>
  <c r="AC25" i="4"/>
  <c r="H25" i="7" s="1"/>
  <c r="AC70" i="4"/>
  <c r="H70" i="7" s="1"/>
  <c r="AC31" i="4"/>
  <c r="H31" i="7" s="1"/>
  <c r="AC64" i="4"/>
  <c r="H64" i="7" s="1"/>
  <c r="AC43" i="4"/>
  <c r="H43" i="7" s="1"/>
  <c r="AC39" i="4"/>
  <c r="H39" i="7" s="1"/>
  <c r="AC66" i="4"/>
  <c r="H66" i="7" s="1"/>
  <c r="AC60" i="4"/>
  <c r="H60" i="7" s="1"/>
  <c r="AC56" i="4"/>
  <c r="H56" i="7" s="1"/>
  <c r="AC20" i="4"/>
  <c r="H20" i="7" s="1"/>
  <c r="AC34" i="4"/>
  <c r="H34" i="7" s="1"/>
  <c r="AC46" i="4"/>
  <c r="H46" i="7" s="1"/>
  <c r="AC58" i="4"/>
  <c r="H58" i="7" s="1"/>
  <c r="AC47" i="4"/>
  <c r="H47" i="7" s="1"/>
  <c r="AC9" i="4"/>
  <c r="H9" i="7" s="1"/>
  <c r="AC53" i="4"/>
  <c r="H53" i="7" s="1"/>
  <c r="AC68" i="4"/>
  <c r="H68" i="7" s="1"/>
  <c r="AC8" i="4"/>
  <c r="H8" i="7" s="1"/>
  <c r="AC38" i="4"/>
  <c r="H38" i="7" s="1"/>
  <c r="AC63" i="4"/>
  <c r="H63" i="7" s="1"/>
  <c r="AC32" i="4"/>
  <c r="H32" i="7" s="1"/>
  <c r="AC29" i="4"/>
  <c r="H29" i="7" s="1"/>
  <c r="AC41" i="4"/>
  <c r="H41" i="7" s="1"/>
  <c r="AC71" i="4"/>
  <c r="H71" i="7" s="1"/>
  <c r="AC11" i="4"/>
  <c r="H11" i="7" s="1"/>
  <c r="AC17" i="4"/>
  <c r="H17" i="7" s="1"/>
  <c r="AC55" i="4"/>
  <c r="H55" i="7" s="1"/>
  <c r="AC36" i="4"/>
  <c r="H36" i="7" s="1"/>
  <c r="AC72" i="4"/>
  <c r="H72" i="7" s="1"/>
  <c r="AF37" i="4"/>
  <c r="K37" i="7" s="1"/>
  <c r="AF54" i="4"/>
  <c r="K54" i="7" s="1"/>
  <c r="AF28" i="4"/>
  <c r="K28" i="7" s="1"/>
  <c r="AF12" i="4"/>
  <c r="K12" i="7" s="1"/>
  <c r="AF65" i="4"/>
  <c r="K65" i="7" s="1"/>
  <c r="AF9" i="4"/>
  <c r="K9" i="7" s="1"/>
  <c r="AG75" i="4"/>
  <c r="L75" i="7" s="1"/>
  <c r="AF62" i="4"/>
  <c r="K62" i="7" s="1"/>
  <c r="J75" i="7"/>
  <c r="AF18" i="4"/>
  <c r="K18" i="7" s="1"/>
  <c r="AF16" i="4"/>
  <c r="K16" i="7" s="1"/>
  <c r="AF22" i="4"/>
  <c r="K22" i="7" s="1"/>
  <c r="AF66" i="4"/>
  <c r="K66" i="7" s="1"/>
  <c r="AF26" i="4"/>
  <c r="K26" i="7" s="1"/>
  <c r="AF42" i="4"/>
  <c r="K42" i="7" s="1"/>
  <c r="AF75" i="4"/>
  <c r="K75" i="7" s="1"/>
  <c r="AF40" i="4"/>
  <c r="K40" i="7" s="1"/>
  <c r="AF74" i="4"/>
  <c r="K74" i="7" s="1"/>
  <c r="AF24" i="4"/>
  <c r="K24" i="7" s="1"/>
  <c r="AF32" i="4"/>
  <c r="K32" i="7" s="1"/>
  <c r="AF36" i="4"/>
  <c r="K36" i="7" s="1"/>
  <c r="AF59" i="4"/>
  <c r="K59" i="7" s="1"/>
  <c r="AF19" i="4"/>
  <c r="K19" i="7" s="1"/>
  <c r="AF51" i="4"/>
  <c r="K51" i="7" s="1"/>
  <c r="AF57" i="4"/>
  <c r="K57" i="7" s="1"/>
  <c r="AF33" i="4"/>
  <c r="K33" i="7" s="1"/>
  <c r="AF39" i="4"/>
  <c r="K39" i="7" s="1"/>
  <c r="AF61" i="4"/>
  <c r="K61" i="7" s="1"/>
  <c r="AF27" i="4"/>
  <c r="K27" i="7" s="1"/>
  <c r="AF55" i="4"/>
  <c r="K55" i="7" s="1"/>
  <c r="AF15" i="4"/>
  <c r="K15" i="7" s="1"/>
  <c r="AF29" i="4"/>
  <c r="K29" i="7" s="1"/>
  <c r="AF38" i="4"/>
  <c r="K38" i="7" s="1"/>
  <c r="AF20" i="4"/>
  <c r="K20" i="7" s="1"/>
  <c r="AF64" i="4"/>
  <c r="K64" i="7" s="1"/>
  <c r="AF43" i="4"/>
  <c r="K43" i="7" s="1"/>
  <c r="AF71" i="4"/>
  <c r="K71" i="7" s="1"/>
  <c r="AF13" i="4"/>
  <c r="K13" i="7" s="1"/>
  <c r="AF49" i="4"/>
  <c r="K49" i="7" s="1"/>
  <c r="AF73" i="4"/>
  <c r="K73" i="7" s="1"/>
  <c r="AF14" i="4"/>
  <c r="K14" i="7" s="1"/>
  <c r="AF53" i="4"/>
  <c r="K53" i="7" s="1"/>
  <c r="AF50" i="4"/>
  <c r="K50" i="7" s="1"/>
  <c r="AF8" i="4"/>
  <c r="K8" i="7" s="1"/>
  <c r="AF60" i="4"/>
  <c r="K60" i="7" s="1"/>
  <c r="AF25" i="4"/>
  <c r="K25" i="7" s="1"/>
  <c r="AF41" i="4"/>
  <c r="K41" i="7" s="1"/>
  <c r="AF34" i="4"/>
  <c r="K34" i="7" s="1"/>
  <c r="AF31" i="4"/>
  <c r="K31" i="7" s="1"/>
  <c r="AF23" i="4"/>
  <c r="K23" i="7" s="1"/>
  <c r="AF47" i="4"/>
  <c r="K47" i="7" s="1"/>
  <c r="AF21" i="4"/>
  <c r="K21" i="7" s="1"/>
  <c r="AF63" i="4"/>
  <c r="K63" i="7" s="1"/>
  <c r="AF52" i="4"/>
  <c r="K52" i="7" s="1"/>
  <c r="AF17" i="4"/>
  <c r="K17" i="7" s="1"/>
  <c r="AF10" i="4"/>
  <c r="K10" i="7" s="1"/>
  <c r="AF68" i="4"/>
  <c r="K68" i="7" s="1"/>
  <c r="AF67" i="4"/>
  <c r="K67" i="7" s="1"/>
  <c r="AF11" i="4"/>
  <c r="K11" i="7" s="1"/>
  <c r="AF46" i="4"/>
  <c r="K46" i="7" s="1"/>
  <c r="AF45" i="4"/>
  <c r="K45" i="7" s="1"/>
  <c r="AF30" i="4"/>
  <c r="K30" i="7" s="1"/>
  <c r="AF70" i="4"/>
  <c r="K70" i="7" s="1"/>
  <c r="AF58" i="4"/>
  <c r="K58" i="7" s="1"/>
  <c r="AF56" i="4"/>
  <c r="K56" i="7" s="1"/>
  <c r="AF69" i="4"/>
  <c r="K69" i="7" s="1"/>
  <c r="AF48" i="4"/>
  <c r="K48" i="7" s="1"/>
  <c r="AF72" i="4"/>
  <c r="K72" i="7" s="1"/>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FY 2006 Sales Tax Return Data by County (Form 9)
DOR website
Taxes: Tax Receipts and Distributions</t>
        </r>
      </text>
    </comment>
    <comment ref="I3" authorId="1" shapeId="0">
      <text>
        <r>
          <rPr>
            <sz val="8"/>
            <color indexed="81"/>
            <rFont val="Tahoma"/>
            <family val="2"/>
          </rPr>
          <t>FY 2006 Half-cent Sales Tax (Form 5)
DOR website
Taxes: Tax Receipts and Distributions</t>
        </r>
      </text>
    </comment>
    <comment ref="R3" authorId="1" shapeId="0">
      <text>
        <r>
          <rPr>
            <sz val="8"/>
            <color indexed="81"/>
            <rFont val="Tahoma"/>
            <family val="2"/>
          </rPr>
          <t>FY 2006 State Revenue Sharing (Form 6)
DOR website
Taxes: Tax Receipts and Distributions</t>
        </r>
      </text>
    </comment>
    <comment ref="X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Z4" authorId="1" shapeId="0">
      <text>
        <r>
          <rPr>
            <sz val="8"/>
            <color indexed="81"/>
            <rFont val="Tahoma"/>
            <family val="2"/>
          </rPr>
          <t>FY 2006 Local Government Tax Distributions by County (Form 4)
DOR website
Taxes: Tax Receipts and Distributions</t>
        </r>
      </text>
    </comment>
    <comment ref="D7" authorId="1" shapeId="0">
      <text>
        <r>
          <rPr>
            <sz val="8"/>
            <color indexed="81"/>
            <rFont val="Tahoma"/>
            <family val="2"/>
          </rPr>
          <t>FY 2006 Sales Tax Return Data by County (Form 9)
DOR website
Taxes: Tax Receipts and Distributions</t>
        </r>
      </text>
    </comment>
    <comment ref="E7" authorId="1" shapeId="0">
      <text>
        <r>
          <rPr>
            <sz val="8"/>
            <color indexed="81"/>
            <rFont val="Tahoma"/>
            <family val="2"/>
          </rPr>
          <t>FY 2006 Local Gov't Tax Receipts by County (Form 3)
DOR website
Taxes: Tax Receipts and Distributions</t>
        </r>
      </text>
    </comment>
    <comment ref="F7" authorId="1" shapeId="0">
      <text>
        <r>
          <rPr>
            <sz val="8"/>
            <color indexed="81"/>
            <rFont val="Tahoma"/>
            <family val="2"/>
          </rPr>
          <t>County's proportional share of statewide local option sales taxes multiplied by the discretionary pool amount: $129,655,169.</t>
        </r>
      </text>
    </comment>
    <comment ref="S7" authorId="1" shapeId="0">
      <text>
        <r>
          <rPr>
            <sz val="8"/>
            <color indexed="81"/>
            <rFont val="Tahoma"/>
            <family val="2"/>
          </rPr>
          <t>Sales Tax Component represents 97% of total county revenue proceeds in FY 2005-06.
2005 Local Gov't Financial Information Handbook, p. 48.</t>
        </r>
      </text>
    </comment>
    <comment ref="U7" authorId="1" shapeId="0">
      <text>
        <r>
          <rPr>
            <sz val="8"/>
            <color indexed="81"/>
            <rFont val="Tahoma"/>
            <family val="2"/>
          </rPr>
          <t>Sales Tax Component represents 71.78% of total municipal revenue proceeds in FY 2005-06.
2005 Local Gov't Financial Information Handbook, p. 94.</t>
        </r>
      </text>
    </comment>
    <comment ref="D75" authorId="1" shapeId="0">
      <text>
        <r>
          <rPr>
            <sz val="8"/>
            <color indexed="81"/>
            <rFont val="Tahoma"/>
            <family val="2"/>
          </rPr>
          <t>Excludes "out of state" amount totaling $1,662,410,932 and "in/out state" amount totaling $32,412,690.  Local gov'ts do not share in these dollars.</t>
        </r>
      </text>
    </comment>
    <comment ref="E75" authorId="1" shapeId="0">
      <text>
        <r>
          <rPr>
            <sz val="8"/>
            <color indexed="81"/>
            <rFont val="Tahoma"/>
            <family val="2"/>
          </rPr>
          <t>Excludes discretionary pool amount totaling $129,655,169.</t>
        </r>
      </text>
    </comment>
  </commentList>
</comments>
</file>

<file path=xl/sharedStrings.xml><?xml version="1.0" encoding="utf-8"?>
<sst xmlns="http://schemas.openxmlformats.org/spreadsheetml/2006/main" count="286" uniqueCount="125">
  <si>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</si>
  <si>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</si>
  <si>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</si>
  <si>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</si>
  <si>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</si>
  <si>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</si>
  <si>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</si>
  <si>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</si>
  <si>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</si>
  <si>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</si>
  <si>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</si>
  <si>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</si>
  <si>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</si>
  <si>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</si>
  <si>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</si>
  <si>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</si>
  <si>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</si>
  <si>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</si>
  <si>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</si>
  <si>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</si>
  <si>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</si>
  <si>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</si>
  <si>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</si>
  <si>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</si>
  <si>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</si>
  <si>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</si>
  <si>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</si>
  <si>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</si>
  <si>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</si>
  <si>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</si>
  <si>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</si>
  <si>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</si>
  <si>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</si>
  <si>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</si>
  <si>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</si>
  <si>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</si>
  <si>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</si>
  <si>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</si>
  <si>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</si>
  <si>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</si>
  <si>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</si>
  <si>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</si>
  <si>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</si>
  <si>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</si>
  <si>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</si>
  <si>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</si>
  <si>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</si>
  <si>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</si>
  <si>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</si>
  <si>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</si>
  <si>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</si>
  <si>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</si>
  <si>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</si>
  <si>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</si>
  <si>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</si>
  <si>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</si>
  <si>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</si>
  <si>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</si>
  <si>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</si>
  <si>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</si>
  <si>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</si>
  <si>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</si>
  <si>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</si>
  <si>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</si>
  <si>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</si>
  <si>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</si>
  <si>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Saint Lucie</t>
  </si>
  <si>
    <t>Saint Johns</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</si>
  <si>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</si>
  <si>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</si>
  <si>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</si>
  <si>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</si>
  <si>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</si>
  <si>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</si>
  <si>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</si>
  <si>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</si>
  <si>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</si>
  <si>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</si>
  <si>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</si>
  <si>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</si>
  <si>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</si>
  <si>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</si>
  <si>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</si>
  <si>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</si>
  <si>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Local Government Half-cent Sales Tax Program</t>
  </si>
  <si>
    <t>Statewide</t>
  </si>
  <si>
    <t>Sales Tax</t>
  </si>
  <si>
    <t>Portion to</t>
  </si>
  <si>
    <t>Local Gov'ts</t>
  </si>
  <si>
    <t>Local Option</t>
  </si>
  <si>
    <t>Sales Taxes</t>
  </si>
  <si>
    <t>Including</t>
  </si>
  <si>
    <t>Excluding</t>
  </si>
  <si>
    <t>De Soto</t>
  </si>
  <si>
    <t>Ratio</t>
  </si>
  <si>
    <t>Collections</t>
  </si>
  <si>
    <t>Distributions/</t>
  </si>
  <si>
    <t>State and Local Sales Tax Collections</t>
  </si>
  <si>
    <t>State Revenue Sharing Programs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</si>
  <si>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</si>
  <si>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</si>
  <si>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</si>
  <si>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</si>
  <si>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</si>
  <si>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</si>
  <si>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</si>
  <si>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</si>
  <si>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</si>
  <si>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</si>
  <si>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s. 212.20(6)(d)7.a., F.S.</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</si>
  <si>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</si>
  <si>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</si>
  <si>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 xml:space="preserve">      portions derived from the state sales tax); Sales Tax Distribution pursuant to s. 212.20(6)(d)7.a., F.S.; and the Local Option Sales Taxes.</t>
  </si>
  <si>
    <t>2)  The "Distributions of Sales Tax Revenues to Local Governments" include the following: Local Government Half-cent Sales Tax Program; County and Municipal Revenue Sharing Programs (only those</t>
  </si>
  <si>
    <t xml:space="preserve">      municipal governments; however, it should be noted that some local option sales tax monies are distributed directly to school districts.</t>
  </si>
  <si>
    <t>3)  The dollar figures reported in the "Distributions of Sales Tax Revenues to Local Governments" columns reflect countywide totals.  The majority of those dollars account for distributions to county and</t>
  </si>
  <si>
    <t xml:space="preserve">      pool monies are allocated on the basis of each levying county's proportional share of statewide local option sales taxes multiplied by the total discretionary pool amount of $129,655,169.</t>
  </si>
  <si>
    <t>1)  The term "Discretionary Pool" consists of local option sales tax monies collected by dealers located in non-tax counties selling into taxing counties.  For purposes of this exercise, the discretionary</t>
  </si>
  <si>
    <t>State Fiscal Year Ended June 30, 2006</t>
  </si>
  <si>
    <t>Distribution to</t>
  </si>
  <si>
    <t>1)  Pursuant to law, 2.044 percent of state sales and use tax collections are transferred into the Revenue Sharing Trust Fund for Counties [s. 212.20(6)(d)5., F.S.].  In state fiscal year ended June 30, 2006, this revenue source was estimated to account for 97 percent of total county revenue sharing proceeds.</t>
  </si>
  <si>
    <t>2)  Pursuant to law, 1.3409 percent of state sales and use tax collections are transferred into the Revenue Sharing Trust Fund for Municipalities [s. 212.20(5)(d)6., F.S.].  In state fiscal year ended June 30, 2006, this revenue source was estimated to account for 71.78 percent of total municipal revenue sharing proceeds.</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</si>
  <si>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</si>
  <si>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4)  These calculations were made using data obtained from the Florida Department of Revenue.</t>
  </si>
  <si>
    <t>5)  These calculations were made using data obtained from the Florida Department of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</si>
</sst>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35">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0" fontId="0" fillId="0" borderId="1" xfId="0" applyBorder="1"/>
    <xf numFmtId="0" fontId="0" fillId="0" borderId="9" xfId="0"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10" xfId="0" applyNumberFormat="1" applyFont="1" applyBorder="1"/>
    <xf numFmtId="42" fontId="3" fillId="0" borderId="11" xfId="0" applyNumberFormat="1" applyFont="1" applyBorder="1"/>
    <xf numFmtId="0" fontId="2" fillId="2" borderId="12" xfId="0" applyFont="1" applyFill="1" applyBorder="1"/>
    <xf numFmtId="42" fontId="2" fillId="2" borderId="12" xfId="0" applyNumberFormat="1" applyFont="1" applyFill="1" applyBorder="1"/>
    <xf numFmtId="42" fontId="2" fillId="2" borderId="13" xfId="0" applyNumberFormat="1" applyFont="1" applyFill="1" applyBorder="1"/>
    <xf numFmtId="9" fontId="2" fillId="2" borderId="14" xfId="0" applyNumberFormat="1" applyFont="1" applyFill="1" applyBorder="1"/>
    <xf numFmtId="42" fontId="2" fillId="2" borderId="15" xfId="0" applyNumberFormat="1" applyFont="1" applyFill="1" applyBorder="1"/>
    <xf numFmtId="166" fontId="2" fillId="2" borderId="14" xfId="1" applyNumberFormat="1" applyFont="1" applyFill="1" applyBorder="1"/>
    <xf numFmtId="0" fontId="2" fillId="2" borderId="16" xfId="0" applyFont="1" applyFill="1" applyBorder="1" applyAlignment="1">
      <alignment horizontal="centerContinuous"/>
    </xf>
    <xf numFmtId="0" fontId="2" fillId="2" borderId="7" xfId="0" applyFont="1" applyFill="1" applyBorder="1" applyAlignment="1">
      <alignment horizontal="centerContinuous"/>
    </xf>
    <xf numFmtId="0" fontId="2" fillId="2" borderId="17" xfId="0" applyFont="1" applyFill="1" applyBorder="1" applyAlignment="1">
      <alignment horizontal="left"/>
    </xf>
    <xf numFmtId="0" fontId="2" fillId="2" borderId="1" xfId="0" applyFont="1" applyFill="1" applyBorder="1" applyAlignment="1">
      <alignment horizontal="left"/>
    </xf>
    <xf numFmtId="0" fontId="2" fillId="2" borderId="9"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1"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7" xfId="0" applyFont="1" applyFill="1" applyBorder="1"/>
    <xf numFmtId="0" fontId="2" fillId="2" borderId="17" xfId="0" applyFont="1" applyFill="1" applyBorder="1" applyAlignment="1">
      <alignment horizontal="right"/>
    </xf>
    <xf numFmtId="0" fontId="2" fillId="2" borderId="19" xfId="0" applyFont="1" applyFill="1" applyBorder="1" applyAlignment="1">
      <alignment horizontal="right"/>
    </xf>
    <xf numFmtId="0" fontId="2" fillId="2" borderId="9"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4" xfId="0" applyNumberFormat="1" applyFont="1" applyFill="1" applyBorder="1"/>
    <xf numFmtId="166" fontId="3" fillId="0" borderId="10" xfId="0" applyNumberFormat="1" applyFont="1" applyBorder="1"/>
    <xf numFmtId="166" fontId="3" fillId="0" borderId="20" xfId="0" applyNumberFormat="1" applyFont="1" applyBorder="1"/>
    <xf numFmtId="9" fontId="2" fillId="2" borderId="13"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9"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2" xfId="0" applyFont="1" applyFill="1" applyBorder="1" applyAlignment="1">
      <alignment horizontal="left"/>
    </xf>
    <xf numFmtId="0" fontId="4" fillId="2" borderId="14" xfId="0" applyFont="1" applyFill="1" applyBorder="1" applyAlignment="1">
      <alignment horizontal="left"/>
    </xf>
    <xf numFmtId="0" fontId="4" fillId="2" borderId="15" xfId="0" applyFont="1" applyFill="1" applyBorder="1" applyAlignment="1">
      <alignment horizontal="left"/>
    </xf>
    <xf numFmtId="0" fontId="2" fillId="2" borderId="15" xfId="0" applyFont="1" applyFill="1" applyBorder="1" applyAlignment="1">
      <alignment horizontal="left"/>
    </xf>
    <xf numFmtId="0" fontId="2" fillId="2" borderId="14"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0" xfId="0" applyNumberFormat="1" applyFont="1" applyBorder="1"/>
    <xf numFmtId="42" fontId="3" fillId="0" borderId="29" xfId="0" applyNumberFormat="1" applyFont="1" applyBorder="1"/>
    <xf numFmtId="42" fontId="3" fillId="0" borderId="22" xfId="0" applyNumberFormat="1" applyFont="1" applyBorder="1"/>
    <xf numFmtId="0" fontId="1" fillId="0" borderId="17" xfId="0" applyFont="1" applyBorder="1"/>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16"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4" fillId="2" borderId="16"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7" fillId="0" borderId="16"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5" fillId="0" borderId="17"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4" fillId="2" borderId="12" xfId="0" applyFont="1" applyFill="1" applyBorder="1" applyAlignment="1">
      <alignment horizontal="center"/>
    </xf>
    <xf numFmtId="0" fontId="4" fillId="2" borderId="14"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4"/>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75" t="s">
        <v>111</v>
      </c>
      <c r="B1" s="76"/>
      <c r="C1" s="76"/>
      <c r="D1" s="76"/>
      <c r="E1" s="76"/>
      <c r="F1" s="76"/>
      <c r="G1" s="76"/>
      <c r="H1" s="76"/>
      <c r="I1" s="76"/>
      <c r="J1" s="76"/>
      <c r="K1" s="76"/>
      <c r="L1" s="77"/>
    </row>
    <row r="2" spans="1:12" ht="16.5" thickBot="1" x14ac:dyDescent="0.3">
      <c r="A2" s="78" t="s">
        <v>118</v>
      </c>
      <c r="B2" s="79"/>
      <c r="C2" s="79"/>
      <c r="D2" s="79"/>
      <c r="E2" s="79"/>
      <c r="F2" s="79"/>
      <c r="G2" s="79"/>
      <c r="H2" s="79"/>
      <c r="I2" s="79"/>
      <c r="J2" s="79"/>
      <c r="K2" s="79"/>
      <c r="L2" s="80"/>
    </row>
    <row r="3" spans="1:12" ht="15.75" x14ac:dyDescent="0.25">
      <c r="A3" s="26"/>
      <c r="B3" s="86" t="s">
        <v>97</v>
      </c>
      <c r="C3" s="87"/>
      <c r="D3" s="87"/>
      <c r="E3" s="87"/>
      <c r="F3" s="88"/>
      <c r="G3" s="72" t="s">
        <v>100</v>
      </c>
      <c r="H3" s="73"/>
      <c r="I3" s="73"/>
      <c r="J3" s="73"/>
      <c r="K3" s="73"/>
      <c r="L3" s="74"/>
    </row>
    <row r="4" spans="1:12" ht="13.5" thickBot="1" x14ac:dyDescent="0.25">
      <c r="A4" s="27"/>
      <c r="B4" s="28"/>
      <c r="C4" s="29"/>
      <c r="D4" s="29"/>
      <c r="E4" s="29"/>
      <c r="F4" s="30"/>
      <c r="G4" s="81" t="s">
        <v>106</v>
      </c>
      <c r="H4" s="82"/>
      <c r="I4" s="83"/>
      <c r="J4" s="84" t="s">
        <v>107</v>
      </c>
      <c r="K4" s="84"/>
      <c r="L4" s="85"/>
    </row>
    <row r="5" spans="1:12" x14ac:dyDescent="0.2">
      <c r="A5" s="31"/>
      <c r="B5" s="32"/>
      <c r="C5" s="33"/>
      <c r="D5" s="33" t="s">
        <v>102</v>
      </c>
      <c r="E5" s="33"/>
      <c r="F5" s="34" t="s">
        <v>75</v>
      </c>
      <c r="G5" s="32"/>
      <c r="H5" s="33" t="s">
        <v>75</v>
      </c>
      <c r="I5" s="34" t="s">
        <v>96</v>
      </c>
      <c r="J5" s="46"/>
      <c r="K5" s="33" t="s">
        <v>75</v>
      </c>
      <c r="L5" s="34" t="s">
        <v>96</v>
      </c>
    </row>
    <row r="6" spans="1:12" x14ac:dyDescent="0.2">
      <c r="A6" s="31"/>
      <c r="B6" s="32" t="s">
        <v>72</v>
      </c>
      <c r="C6" s="35" t="s">
        <v>89</v>
      </c>
      <c r="D6" s="35" t="s">
        <v>103</v>
      </c>
      <c r="E6" s="35" t="s">
        <v>0</v>
      </c>
      <c r="F6" s="34" t="s">
        <v>85</v>
      </c>
      <c r="G6" s="32" t="s">
        <v>0</v>
      </c>
      <c r="H6" s="35" t="s">
        <v>85</v>
      </c>
      <c r="I6" s="34" t="s">
        <v>95</v>
      </c>
      <c r="J6" s="46" t="s">
        <v>0</v>
      </c>
      <c r="K6" s="35" t="s">
        <v>85</v>
      </c>
      <c r="L6" s="34" t="s">
        <v>95</v>
      </c>
    </row>
    <row r="7" spans="1:12" ht="13.5" thickBot="1" x14ac:dyDescent="0.25">
      <c r="A7" s="36" t="s">
        <v>8</v>
      </c>
      <c r="B7" s="37" t="s">
        <v>73</v>
      </c>
      <c r="C7" s="38" t="s">
        <v>90</v>
      </c>
      <c r="D7" s="38" t="s">
        <v>104</v>
      </c>
      <c r="E7" s="38" t="s">
        <v>95</v>
      </c>
      <c r="F7" s="39" t="s">
        <v>0</v>
      </c>
      <c r="G7" s="37" t="s">
        <v>99</v>
      </c>
      <c r="H7" s="38" t="s">
        <v>0</v>
      </c>
      <c r="I7" s="39" t="s">
        <v>94</v>
      </c>
      <c r="J7" s="3" t="s">
        <v>99</v>
      </c>
      <c r="K7" s="38" t="s">
        <v>0</v>
      </c>
      <c r="L7" s="39" t="s">
        <v>94</v>
      </c>
    </row>
    <row r="8" spans="1:12" x14ac:dyDescent="0.2">
      <c r="A8" s="4" t="s">
        <v>1</v>
      </c>
      <c r="B8" s="15">
        <f>'Data Worksheet'!D8</f>
        <v>232464560.34762216</v>
      </c>
      <c r="C8" s="18">
        <f>'Data Worksheet'!E8</f>
        <v>10254863.43</v>
      </c>
      <c r="D8" s="19">
        <f>'Data Worksheet'!F8</f>
        <v>756909.69756603206</v>
      </c>
      <c r="E8" s="18">
        <f>'Data Worksheet'!G8</f>
        <v>243476333.4751882</v>
      </c>
      <c r="F8" s="16">
        <f>'Data Worksheet'!H8</f>
        <v>1.1064556835636917E-2</v>
      </c>
      <c r="G8" s="15">
        <f>'Data Worksheet'!AB8</f>
        <v>28549599.723200001</v>
      </c>
      <c r="H8" s="43">
        <f>'Data Worksheet'!AC8</f>
        <v>1.1843242042655185E-2</v>
      </c>
      <c r="I8" s="40">
        <f>'Data Worksheet'!AD8</f>
        <v>0.12281269747314423</v>
      </c>
      <c r="J8" s="2">
        <f>'Data Worksheet'!AE8</f>
        <v>39988859.603200004</v>
      </c>
      <c r="K8" s="43">
        <f>'Data Worksheet'!AF8</f>
        <v>9.1740023215127042E-3</v>
      </c>
      <c r="L8" s="5">
        <f>'Data Worksheet'!AG8</f>
        <v>0.16424125923218375</v>
      </c>
    </row>
    <row r="9" spans="1:12" x14ac:dyDescent="0.2">
      <c r="A9" s="6" t="s">
        <v>50</v>
      </c>
      <c r="B9" s="67">
        <f>'Data Worksheet'!D9</f>
        <v>9563942.855011683</v>
      </c>
      <c r="C9" s="68">
        <f>'Data Worksheet'!E9</f>
        <v>1214441.49</v>
      </c>
      <c r="D9" s="68">
        <f>'Data Worksheet'!F9</f>
        <v>89637.716502241266</v>
      </c>
      <c r="E9" s="68">
        <f>'Data Worksheet'!G9</f>
        <v>10868022.061513925</v>
      </c>
      <c r="F9" s="17">
        <f>'Data Worksheet'!H9</f>
        <v>4.9388721307827219E-4</v>
      </c>
      <c r="G9" s="67">
        <f>'Data Worksheet'!AB9</f>
        <v>2756709.3726460002</v>
      </c>
      <c r="H9" s="44">
        <f>'Data Worksheet'!AC9</f>
        <v>1.1435668681187134E-3</v>
      </c>
      <c r="I9" s="41">
        <f>'Data Worksheet'!AD9</f>
        <v>0.28823984150024834</v>
      </c>
      <c r="J9" s="69">
        <f>'Data Worksheet'!AE9</f>
        <v>4256787.4526460003</v>
      </c>
      <c r="K9" s="44">
        <f>'Data Worksheet'!AF9</f>
        <v>9.7656643275807601E-4</v>
      </c>
      <c r="L9" s="7">
        <f>'Data Worksheet'!AG9</f>
        <v>0.39168005259395161</v>
      </c>
    </row>
    <row r="10" spans="1:12" x14ac:dyDescent="0.2">
      <c r="A10" s="6" t="s">
        <v>26</v>
      </c>
      <c r="B10" s="67">
        <f>'Data Worksheet'!D10</f>
        <v>203797930.83437422</v>
      </c>
      <c r="C10" s="68">
        <f>'Data Worksheet'!E10</f>
        <v>14617753.1</v>
      </c>
      <c r="D10" s="68">
        <f>'Data Worksheet'!F10</f>
        <v>1078933.8301325312</v>
      </c>
      <c r="E10" s="68">
        <f>'Data Worksheet'!G10</f>
        <v>219494617.76450676</v>
      </c>
      <c r="F10" s="17">
        <f>'Data Worksheet'!H10</f>
        <v>9.974729940720406E-3</v>
      </c>
      <c r="G10" s="67">
        <f>'Data Worksheet'!AB10</f>
        <v>24156875.261732001</v>
      </c>
      <c r="H10" s="44">
        <f>'Data Worksheet'!AC10</f>
        <v>1.002100637111329E-2</v>
      </c>
      <c r="I10" s="41">
        <f>'Data Worksheet'!AD10</f>
        <v>0.11853346676696241</v>
      </c>
      <c r="J10" s="69">
        <f>'Data Worksheet'!AE10</f>
        <v>39935025.091732003</v>
      </c>
      <c r="K10" s="44">
        <f>'Data Worksheet'!AF10</f>
        <v>9.1616519334774982E-3</v>
      </c>
      <c r="L10" s="7">
        <f>'Data Worksheet'!AG10</f>
        <v>0.18194079425937373</v>
      </c>
    </row>
    <row r="11" spans="1:12" x14ac:dyDescent="0.2">
      <c r="A11" s="6" t="s">
        <v>47</v>
      </c>
      <c r="B11" s="67">
        <f>'Data Worksheet'!D11</f>
        <v>14754026.913743287</v>
      </c>
      <c r="C11" s="68">
        <f>'Data Worksheet'!E11</f>
        <v>1818684.64</v>
      </c>
      <c r="D11" s="68">
        <f>'Data Worksheet'!F11</f>
        <v>134236.79898098728</v>
      </c>
      <c r="E11" s="68">
        <f>'Data Worksheet'!G11</f>
        <v>16706948.352724275</v>
      </c>
      <c r="F11" s="17">
        <f>'Data Worksheet'!H11</f>
        <v>7.59231819209263E-4</v>
      </c>
      <c r="G11" s="67">
        <f>'Data Worksheet'!AB11</f>
        <v>3202110.9003099999</v>
      </c>
      <c r="H11" s="44">
        <f>'Data Worksheet'!AC11</f>
        <v>1.3283329646467342E-3</v>
      </c>
      <c r="I11" s="41">
        <f>'Data Worksheet'!AD11</f>
        <v>0.21703301200618341</v>
      </c>
      <c r="J11" s="69">
        <f>'Data Worksheet'!AE11</f>
        <v>5395586.5503099998</v>
      </c>
      <c r="K11" s="44">
        <f>'Data Worksheet'!AF11</f>
        <v>1.2378228344002496E-3</v>
      </c>
      <c r="L11" s="7">
        <f>'Data Worksheet'!AG11</f>
        <v>0.32295464356482451</v>
      </c>
    </row>
    <row r="12" spans="1:12" x14ac:dyDescent="0.2">
      <c r="A12" s="6" t="s">
        <v>15</v>
      </c>
      <c r="B12" s="67">
        <f>'Data Worksheet'!D12</f>
        <v>503183617.4510985</v>
      </c>
      <c r="C12" s="68">
        <f>'Data Worksheet'!E12</f>
        <v>0</v>
      </c>
      <c r="D12" s="68">
        <f>'Data Worksheet'!F12</f>
        <v>0</v>
      </c>
      <c r="E12" s="68">
        <f>'Data Worksheet'!G12</f>
        <v>503183617.4510985</v>
      </c>
      <c r="F12" s="17">
        <f>'Data Worksheet'!H12</f>
        <v>2.2866714208247381E-2</v>
      </c>
      <c r="G12" s="67">
        <f>'Data Worksheet'!AB12</f>
        <v>61409007.123411998</v>
      </c>
      <c r="H12" s="44">
        <f>'Data Worksheet'!AC12</f>
        <v>2.5474323353496982E-2</v>
      </c>
      <c r="I12" s="41">
        <f>'Data Worksheet'!AD12</f>
        <v>0.12204095084510573</v>
      </c>
      <c r="J12" s="69">
        <f>'Data Worksheet'!AE12</f>
        <v>61409007.123411998</v>
      </c>
      <c r="K12" s="44">
        <f>'Data Worksheet'!AF12</f>
        <v>1.4088083018673781E-2</v>
      </c>
      <c r="L12" s="7">
        <f>'Data Worksheet'!AG12</f>
        <v>0.12204095084510573</v>
      </c>
    </row>
    <row r="13" spans="1:12" x14ac:dyDescent="0.2">
      <c r="A13" s="6" t="s">
        <v>9</v>
      </c>
      <c r="B13" s="67">
        <f>'Data Worksheet'!D13</f>
        <v>2055594362.1639538</v>
      </c>
      <c r="C13" s="68">
        <f>'Data Worksheet'!E13</f>
        <v>0</v>
      </c>
      <c r="D13" s="68">
        <f>'Data Worksheet'!F13</f>
        <v>0</v>
      </c>
      <c r="E13" s="68">
        <f>'Data Worksheet'!G13</f>
        <v>2055594362.1639538</v>
      </c>
      <c r="F13" s="17">
        <f>'Data Worksheet'!H13</f>
        <v>9.341458500932974E-2</v>
      </c>
      <c r="G13" s="67">
        <f>'Data Worksheet'!AB13</f>
        <v>241102042.77503797</v>
      </c>
      <c r="H13" s="44">
        <f>'Data Worksheet'!AC13</f>
        <v>0.10001645827780194</v>
      </c>
      <c r="I13" s="41">
        <f>'Data Worksheet'!AD13</f>
        <v>0.11729067135659313</v>
      </c>
      <c r="J13" s="69">
        <f>'Data Worksheet'!AE13</f>
        <v>241102042.77503797</v>
      </c>
      <c r="K13" s="44">
        <f>'Data Worksheet'!AF13</f>
        <v>5.5312172492227175E-2</v>
      </c>
      <c r="L13" s="7">
        <f>'Data Worksheet'!AG13</f>
        <v>0.11729067135659313</v>
      </c>
    </row>
    <row r="14" spans="1:12" x14ac:dyDescent="0.2">
      <c r="A14" s="6" t="s">
        <v>57</v>
      </c>
      <c r="B14" s="67">
        <f>'Data Worksheet'!D14</f>
        <v>5135919.1659258548</v>
      </c>
      <c r="C14" s="68">
        <f>'Data Worksheet'!E14</f>
        <v>782995.24</v>
      </c>
      <c r="D14" s="68">
        <f>'Data Worksheet'!F14</f>
        <v>57792.743350463395</v>
      </c>
      <c r="E14" s="68">
        <f>'Data Worksheet'!G14</f>
        <v>5976707.149276318</v>
      </c>
      <c r="F14" s="17">
        <f>'Data Worksheet'!H14</f>
        <v>2.7160592982177607E-4</v>
      </c>
      <c r="G14" s="67">
        <f>'Data Worksheet'!AB14</f>
        <v>1736398.9614200001</v>
      </c>
      <c r="H14" s="44">
        <f>'Data Worksheet'!AC14</f>
        <v>7.2031108604303572E-4</v>
      </c>
      <c r="I14" s="41">
        <f>'Data Worksheet'!AD14</f>
        <v>0.33808923102608424</v>
      </c>
      <c r="J14" s="69">
        <f>'Data Worksheet'!AE14</f>
        <v>2557818.7914200001</v>
      </c>
      <c r="K14" s="44">
        <f>'Data Worksheet'!AF14</f>
        <v>5.8679931769342435E-4</v>
      </c>
      <c r="L14" s="7">
        <f>'Data Worksheet'!AG14</f>
        <v>0.42796455097012914</v>
      </c>
    </row>
    <row r="15" spans="1:12" x14ac:dyDescent="0.2">
      <c r="A15" s="6" t="s">
        <v>28</v>
      </c>
      <c r="B15" s="67">
        <f>'Data Worksheet'!D15</f>
        <v>168100775.28489414</v>
      </c>
      <c r="C15" s="68">
        <f>'Data Worksheet'!E15</f>
        <v>22522731.66</v>
      </c>
      <c r="D15" s="68">
        <f>'Data Worksheet'!F15</f>
        <v>1662398.9315410606</v>
      </c>
      <c r="E15" s="68">
        <f>'Data Worksheet'!G15</f>
        <v>192285905.87643519</v>
      </c>
      <c r="F15" s="17">
        <f>'Data Worksheet'!H15</f>
        <v>8.7382551884804018E-3</v>
      </c>
      <c r="G15" s="67">
        <f>'Data Worksheet'!AB15</f>
        <v>19341172.165171996</v>
      </c>
      <c r="H15" s="44">
        <f>'Data Worksheet'!AC15</f>
        <v>8.0233063006714071E-3</v>
      </c>
      <c r="I15" s="41">
        <f>'Data Worksheet'!AD15</f>
        <v>0.11505700751464666</v>
      </c>
      <c r="J15" s="69">
        <f>'Data Worksheet'!AE15</f>
        <v>44170229.615171991</v>
      </c>
      <c r="K15" s="44">
        <f>'Data Worksheet'!AF15</f>
        <v>1.0133266941148545E-2</v>
      </c>
      <c r="L15" s="7">
        <f>'Data Worksheet'!AG15</f>
        <v>0.2297112178547096</v>
      </c>
    </row>
    <row r="16" spans="1:12" x14ac:dyDescent="0.2">
      <c r="A16" s="6" t="s">
        <v>31</v>
      </c>
      <c r="B16" s="67">
        <f>'Data Worksheet'!D16</f>
        <v>93909579.893375069</v>
      </c>
      <c r="C16" s="68">
        <f>'Data Worksheet'!E16</f>
        <v>0</v>
      </c>
      <c r="D16" s="68">
        <f>'Data Worksheet'!F16</f>
        <v>0</v>
      </c>
      <c r="E16" s="68">
        <f>'Data Worksheet'!G16</f>
        <v>93909579.893375069</v>
      </c>
      <c r="F16" s="17">
        <f>'Data Worksheet'!H16</f>
        <v>4.2676340213859921E-3</v>
      </c>
      <c r="G16" s="67">
        <f>'Data Worksheet'!AB16</f>
        <v>12139458.800441999</v>
      </c>
      <c r="H16" s="44">
        <f>'Data Worksheet'!AC16</f>
        <v>5.0358166221029085E-3</v>
      </c>
      <c r="I16" s="41">
        <f>'Data Worksheet'!AD16</f>
        <v>0.12926752323059201</v>
      </c>
      <c r="J16" s="69">
        <f>'Data Worksheet'!AE16</f>
        <v>12139458.800441999</v>
      </c>
      <c r="K16" s="44">
        <f>'Data Worksheet'!AF16</f>
        <v>2.7849612197555851E-3</v>
      </c>
      <c r="L16" s="7">
        <f>'Data Worksheet'!AG16</f>
        <v>0.12926752323059201</v>
      </c>
    </row>
    <row r="17" spans="1:12" x14ac:dyDescent="0.2">
      <c r="A17" s="6" t="s">
        <v>27</v>
      </c>
      <c r="B17" s="67">
        <f>'Data Worksheet'!D17</f>
        <v>126224546.63575895</v>
      </c>
      <c r="C17" s="68">
        <f>'Data Worksheet'!E17</f>
        <v>17014143.650000002</v>
      </c>
      <c r="D17" s="68">
        <f>'Data Worksheet'!F17</f>
        <v>1255811.0024939189</v>
      </c>
      <c r="E17" s="68">
        <f>'Data Worksheet'!G17</f>
        <v>144494501.28825286</v>
      </c>
      <c r="F17" s="17">
        <f>'Data Worksheet'!H17</f>
        <v>6.5664189990104734E-3</v>
      </c>
      <c r="G17" s="67">
        <f>'Data Worksheet'!AB17</f>
        <v>15697004.833394002</v>
      </c>
      <c r="H17" s="44">
        <f>'Data Worksheet'!AC17</f>
        <v>6.5115948871095558E-3</v>
      </c>
      <c r="I17" s="41">
        <f>'Data Worksheet'!AD17</f>
        <v>0.12435778342456806</v>
      </c>
      <c r="J17" s="69">
        <f>'Data Worksheet'!AE17</f>
        <v>35235292.513393998</v>
      </c>
      <c r="K17" s="44">
        <f>'Data Worksheet'!AF17</f>
        <v>8.0834677088713145E-3</v>
      </c>
      <c r="L17" s="7">
        <f>'Data Worksheet'!AG17</f>
        <v>0.2438521341590911</v>
      </c>
    </row>
    <row r="18" spans="1:12" x14ac:dyDescent="0.2">
      <c r="A18" s="6" t="s">
        <v>22</v>
      </c>
      <c r="B18" s="67">
        <f>'Data Worksheet'!D18</f>
        <v>454273839.52307302</v>
      </c>
      <c r="C18" s="68">
        <f>'Data Worksheet'!E18</f>
        <v>0</v>
      </c>
      <c r="D18" s="68">
        <f>'Data Worksheet'!F18</f>
        <v>0</v>
      </c>
      <c r="E18" s="68">
        <f>'Data Worksheet'!G18</f>
        <v>454273839.52307302</v>
      </c>
      <c r="F18" s="17">
        <f>'Data Worksheet'!H18</f>
        <v>2.0644054576492387E-2</v>
      </c>
      <c r="G18" s="67">
        <f>'Data Worksheet'!AB18</f>
        <v>49587121.116017997</v>
      </c>
      <c r="H18" s="44">
        <f>'Data Worksheet'!AC18</f>
        <v>2.0570245582050294E-2</v>
      </c>
      <c r="I18" s="41">
        <f>'Data Worksheet'!AD18</f>
        <v>0.10915689348978991</v>
      </c>
      <c r="J18" s="69">
        <f>'Data Worksheet'!AE18</f>
        <v>49587121.116017997</v>
      </c>
      <c r="K18" s="44">
        <f>'Data Worksheet'!AF18</f>
        <v>1.1375977428450538E-2</v>
      </c>
      <c r="L18" s="7">
        <f>'Data Worksheet'!AG18</f>
        <v>0.10915689348978991</v>
      </c>
    </row>
    <row r="19" spans="1:12" x14ac:dyDescent="0.2">
      <c r="A19" s="6" t="s">
        <v>37</v>
      </c>
      <c r="B19" s="67">
        <f>'Data Worksheet'!D19</f>
        <v>57189500.572098739</v>
      </c>
      <c r="C19" s="68">
        <f>'Data Worksheet'!E19</f>
        <v>7087019.8600000003</v>
      </c>
      <c r="D19" s="68">
        <f>'Data Worksheet'!F19</f>
        <v>523091.7111177037</v>
      </c>
      <c r="E19" s="68">
        <f>'Data Worksheet'!G19</f>
        <v>64799612.143216446</v>
      </c>
      <c r="F19" s="17">
        <f>'Data Worksheet'!H19</f>
        <v>2.9447584545580128E-3</v>
      </c>
      <c r="G19" s="67">
        <f>'Data Worksheet'!AB19</f>
        <v>7134321.8829399999</v>
      </c>
      <c r="H19" s="44">
        <f>'Data Worksheet'!AC19</f>
        <v>2.9595336428205237E-3</v>
      </c>
      <c r="I19" s="41">
        <f>'Data Worksheet'!AD19</f>
        <v>0.12474880549001767</v>
      </c>
      <c r="J19" s="69">
        <f>'Data Worksheet'!AE19</f>
        <v>15087118.87294</v>
      </c>
      <c r="K19" s="44">
        <f>'Data Worksheet'!AF19</f>
        <v>3.4611955664325539E-3</v>
      </c>
      <c r="L19" s="7">
        <f>'Data Worksheet'!AG19</f>
        <v>0.23282730210784752</v>
      </c>
    </row>
    <row r="20" spans="1:12" x14ac:dyDescent="0.2">
      <c r="A20" s="6" t="s">
        <v>93</v>
      </c>
      <c r="B20" s="67">
        <f>'Data Worksheet'!D20</f>
        <v>18570872.997919023</v>
      </c>
      <c r="C20" s="68">
        <f>'Data Worksheet'!E20</f>
        <v>2123014.77</v>
      </c>
      <c r="D20" s="68">
        <f>'Data Worksheet'!F20</f>
        <v>156699.35328323717</v>
      </c>
      <c r="E20" s="68">
        <f>'Data Worksheet'!G20</f>
        <v>20850587.12120226</v>
      </c>
      <c r="F20" s="17">
        <f>'Data Worksheet'!H20</f>
        <v>9.4753565147822304E-4</v>
      </c>
      <c r="G20" s="67">
        <f>'Data Worksheet'!AB20</f>
        <v>3902211.1725880005</v>
      </c>
      <c r="H20" s="44">
        <f>'Data Worksheet'!AC20</f>
        <v>1.6187558447958855E-3</v>
      </c>
      <c r="I20" s="41">
        <f>'Data Worksheet'!AD20</f>
        <v>0.21012534914353603</v>
      </c>
      <c r="J20" s="69">
        <f>'Data Worksheet'!AE20</f>
        <v>6433368.462588001</v>
      </c>
      <c r="K20" s="44">
        <f>'Data Worksheet'!AF20</f>
        <v>1.4759044843130772E-3</v>
      </c>
      <c r="L20" s="7">
        <f>'Data Worksheet'!AG20</f>
        <v>0.30854615388964873</v>
      </c>
    </row>
    <row r="21" spans="1:12" x14ac:dyDescent="0.2">
      <c r="A21" s="6" t="s">
        <v>59</v>
      </c>
      <c r="B21" s="67">
        <f>'Data Worksheet'!D21</f>
        <v>13887172.292426938</v>
      </c>
      <c r="C21" s="68">
        <f>'Data Worksheet'!E21</f>
        <v>716719.99</v>
      </c>
      <c r="D21" s="68">
        <f>'Data Worksheet'!F21</f>
        <v>52900.978601372713</v>
      </c>
      <c r="E21" s="68">
        <f>'Data Worksheet'!G21</f>
        <v>14656793.26102831</v>
      </c>
      <c r="F21" s="17">
        <f>'Data Worksheet'!H21</f>
        <v>6.6606441681673408E-4</v>
      </c>
      <c r="G21" s="67">
        <f>'Data Worksheet'!AB21</f>
        <v>1842703.9182180001</v>
      </c>
      <c r="H21" s="44">
        <f>'Data Worksheet'!AC21</f>
        <v>7.6440961442519135E-4</v>
      </c>
      <c r="I21" s="41">
        <f>'Data Worksheet'!AD21</f>
        <v>0.1326910820587196</v>
      </c>
      <c r="J21" s="69">
        <f>'Data Worksheet'!AE21</f>
        <v>2743697.4182179999</v>
      </c>
      <c r="K21" s="44">
        <f>'Data Worksheet'!AF21</f>
        <v>6.2944246807793754E-4</v>
      </c>
      <c r="L21" s="7">
        <f>'Data Worksheet'!AG21</f>
        <v>0.1871962965810097</v>
      </c>
    </row>
    <row r="22" spans="1:12" x14ac:dyDescent="0.2">
      <c r="A22" s="6" t="s">
        <v>13</v>
      </c>
      <c r="B22" s="67">
        <f>'Data Worksheet'!D22</f>
        <v>1033686472.4759568</v>
      </c>
      <c r="C22" s="68">
        <f>'Data Worksheet'!E22</f>
        <v>133390934.46000001</v>
      </c>
      <c r="D22" s="68">
        <f>'Data Worksheet'!F22</f>
        <v>9845561.820433626</v>
      </c>
      <c r="E22" s="68">
        <f>'Data Worksheet'!G22</f>
        <v>1176922968.7563903</v>
      </c>
      <c r="F22" s="17">
        <f>'Data Worksheet'!H22</f>
        <v>5.3484176031008988E-2</v>
      </c>
      <c r="G22" s="67">
        <f>'Data Worksheet'!AB22</f>
        <v>131356356.64107399</v>
      </c>
      <c r="H22" s="44">
        <f>'Data Worksheet'!AC22</f>
        <v>5.4490610748472036E-2</v>
      </c>
      <c r="I22" s="41">
        <f>'Data Worksheet'!AD22</f>
        <v>0.12707562702880326</v>
      </c>
      <c r="J22" s="69">
        <f>'Data Worksheet'!AE22</f>
        <v>279236453.84107399</v>
      </c>
      <c r="K22" s="44">
        <f>'Data Worksheet'!AF22</f>
        <v>6.4060738445864393E-2</v>
      </c>
      <c r="L22" s="7">
        <f>'Data Worksheet'!AG22</f>
        <v>0.237259753827502</v>
      </c>
    </row>
    <row r="23" spans="1:12" x14ac:dyDescent="0.2">
      <c r="A23" s="6" t="s">
        <v>18</v>
      </c>
      <c r="B23" s="67">
        <f>'Data Worksheet'!D23</f>
        <v>318268280.3948583</v>
      </c>
      <c r="C23" s="68">
        <f>'Data Worksheet'!E23</f>
        <v>60524610.539999999</v>
      </c>
      <c r="D23" s="68">
        <f>'Data Worksheet'!F23</f>
        <v>4467311.0443493519</v>
      </c>
      <c r="E23" s="68">
        <f>'Data Worksheet'!G23</f>
        <v>383260201.97920769</v>
      </c>
      <c r="F23" s="17">
        <f>'Data Worksheet'!H23</f>
        <v>1.7416905483623825E-2</v>
      </c>
      <c r="G23" s="67">
        <f>'Data Worksheet'!AB23</f>
        <v>37182498.149116002</v>
      </c>
      <c r="H23" s="44">
        <f>'Data Worksheet'!AC23</f>
        <v>1.5424430801133525E-2</v>
      </c>
      <c r="I23" s="41">
        <f>'Data Worksheet'!AD23</f>
        <v>0.11682753337211513</v>
      </c>
      <c r="J23" s="69">
        <f>'Data Worksheet'!AE23</f>
        <v>105498264.849116</v>
      </c>
      <c r="K23" s="44">
        <f>'Data Worksheet'!AF23</f>
        <v>2.4202773878650528E-2</v>
      </c>
      <c r="L23" s="7">
        <f>'Data Worksheet'!AG23</f>
        <v>0.27526537924968114</v>
      </c>
    </row>
    <row r="24" spans="1:12" x14ac:dyDescent="0.2">
      <c r="A24" s="6" t="s">
        <v>42</v>
      </c>
      <c r="B24" s="67">
        <f>'Data Worksheet'!D24</f>
        <v>53025094.401022583</v>
      </c>
      <c r="C24" s="68">
        <f>'Data Worksheet'!E24</f>
        <v>7186436.5200000005</v>
      </c>
      <c r="D24" s="68">
        <f>'Data Worksheet'!F24</f>
        <v>530429.63761153549</v>
      </c>
      <c r="E24" s="68">
        <f>'Data Worksheet'!G24</f>
        <v>60741960.558634125</v>
      </c>
      <c r="F24" s="17">
        <f>'Data Worksheet'!H24</f>
        <v>2.7603622303500508E-3</v>
      </c>
      <c r="G24" s="67">
        <f>'Data Worksheet'!AB24</f>
        <v>7126105.948624</v>
      </c>
      <c r="H24" s="44">
        <f>'Data Worksheet'!AC24</f>
        <v>2.9561254234530252E-3</v>
      </c>
      <c r="I24" s="41">
        <f>'Data Worksheet'!AD24</f>
        <v>0.13439119777383318</v>
      </c>
      <c r="J24" s="69">
        <f>'Data Worksheet'!AE24</f>
        <v>15548052.708624</v>
      </c>
      <c r="K24" s="44">
        <f>'Data Worksheet'!AF24</f>
        <v>3.5669402193330927E-3</v>
      </c>
      <c r="L24" s="7">
        <f>'Data Worksheet'!AG24</f>
        <v>0.25596889803409434</v>
      </c>
    </row>
    <row r="25" spans="1:12" x14ac:dyDescent="0.2">
      <c r="A25" s="6" t="s">
        <v>61</v>
      </c>
      <c r="B25" s="67">
        <f>'Data Worksheet'!D25</f>
        <v>9906192.9525440652</v>
      </c>
      <c r="C25" s="68">
        <f>'Data Worksheet'!E25</f>
        <v>0</v>
      </c>
      <c r="D25" s="68">
        <f>'Data Worksheet'!F25</f>
        <v>0</v>
      </c>
      <c r="E25" s="68">
        <f>'Data Worksheet'!G25</f>
        <v>9906192.9525440652</v>
      </c>
      <c r="F25" s="17">
        <f>'Data Worksheet'!H25</f>
        <v>4.5017777861099351E-4</v>
      </c>
      <c r="G25" s="67">
        <f>'Data Worksheet'!AB25</f>
        <v>1610505.1836299999</v>
      </c>
      <c r="H25" s="44">
        <f>'Data Worksheet'!AC25</f>
        <v>6.6808651909684453E-4</v>
      </c>
      <c r="I25" s="41">
        <f>'Data Worksheet'!AD25</f>
        <v>0.16257559199030108</v>
      </c>
      <c r="J25" s="69">
        <f>'Data Worksheet'!AE25</f>
        <v>1610505.1836299999</v>
      </c>
      <c r="K25" s="44">
        <f>'Data Worksheet'!AF25</f>
        <v>3.6947235905290858E-4</v>
      </c>
      <c r="L25" s="7">
        <f>'Data Worksheet'!AG25</f>
        <v>0.16257559199030108</v>
      </c>
    </row>
    <row r="26" spans="1:12" x14ac:dyDescent="0.2">
      <c r="A26" s="6" t="s">
        <v>39</v>
      </c>
      <c r="B26" s="67">
        <f>'Data Worksheet'!D26</f>
        <v>19882122.055510759</v>
      </c>
      <c r="C26" s="68">
        <f>'Data Worksheet'!E26</f>
        <v>2489222.81</v>
      </c>
      <c r="D26" s="68">
        <f>'Data Worksheet'!F26</f>
        <v>183729.10542910747</v>
      </c>
      <c r="E26" s="68">
        <f>'Data Worksheet'!G26</f>
        <v>22555073.970939867</v>
      </c>
      <c r="F26" s="17">
        <f>'Data Worksheet'!H26</f>
        <v>1.0249944802495187E-3</v>
      </c>
      <c r="G26" s="67">
        <f>'Data Worksheet'!AB26</f>
        <v>5310080.3694860004</v>
      </c>
      <c r="H26" s="44">
        <f>'Data Worksheet'!AC26</f>
        <v>2.2027827952582472E-3</v>
      </c>
      <c r="I26" s="41">
        <f>'Data Worksheet'!AD26</f>
        <v>0.26707814963917281</v>
      </c>
      <c r="J26" s="69">
        <f>'Data Worksheet'!AE26</f>
        <v>8400467.4394860007</v>
      </c>
      <c r="K26" s="44">
        <f>'Data Worksheet'!AF26</f>
        <v>1.9271844347736654E-3</v>
      </c>
      <c r="L26" s="7">
        <f>'Data Worksheet'!AG26</f>
        <v>0.37244246905637413</v>
      </c>
    </row>
    <row r="27" spans="1:12" x14ac:dyDescent="0.2">
      <c r="A27" s="6" t="s">
        <v>60</v>
      </c>
      <c r="B27" s="67">
        <f>'Data Worksheet'!D27</f>
        <v>4321772.8976388955</v>
      </c>
      <c r="C27" s="68">
        <f>'Data Worksheet'!E27</f>
        <v>576589.44999999995</v>
      </c>
      <c r="D27" s="68">
        <f>'Data Worksheet'!F27</f>
        <v>42557.967660741895</v>
      </c>
      <c r="E27" s="68">
        <f>'Data Worksheet'!G27</f>
        <v>4940920.3152996376</v>
      </c>
      <c r="F27" s="17">
        <f>'Data Worksheet'!H27</f>
        <v>2.2453555492923114E-4</v>
      </c>
      <c r="G27" s="67">
        <f>'Data Worksheet'!AB27</f>
        <v>1913263.9458079999</v>
      </c>
      <c r="H27" s="44">
        <f>'Data Worksheet'!AC27</f>
        <v>7.9368005931362601E-4</v>
      </c>
      <c r="I27" s="41">
        <f>'Data Worksheet'!AD27</f>
        <v>0.44270349023968131</v>
      </c>
      <c r="J27" s="69">
        <f>'Data Worksheet'!AE27</f>
        <v>2676944.565808</v>
      </c>
      <c r="K27" s="44">
        <f>'Data Worksheet'!AF27</f>
        <v>6.1412843239266066E-4</v>
      </c>
      <c r="L27" s="7">
        <f>'Data Worksheet'!AG27</f>
        <v>0.54179067764335298</v>
      </c>
    </row>
    <row r="28" spans="1:12" x14ac:dyDescent="0.2">
      <c r="A28" s="6" t="s">
        <v>62</v>
      </c>
      <c r="B28" s="67">
        <f>'Data Worksheet'!D28</f>
        <v>2442367.4185871216</v>
      </c>
      <c r="C28" s="68">
        <f>'Data Worksheet'!E28</f>
        <v>276524.88</v>
      </c>
      <c r="D28" s="68">
        <f>'Data Worksheet'!F28</f>
        <v>20410.253604935948</v>
      </c>
      <c r="E28" s="68">
        <f>'Data Worksheet'!G28</f>
        <v>2739302.5521920575</v>
      </c>
      <c r="F28" s="17">
        <f>'Data Worksheet'!H28</f>
        <v>1.244850714898045E-4</v>
      </c>
      <c r="G28" s="67">
        <f>'Data Worksheet'!AB28</f>
        <v>1398573.2845120002</v>
      </c>
      <c r="H28" s="44">
        <f>'Data Worksheet'!AC28</f>
        <v>5.8017072335367673E-4</v>
      </c>
      <c r="I28" s="41">
        <f>'Data Worksheet'!AD28</f>
        <v>0.57263017589755472</v>
      </c>
      <c r="J28" s="69">
        <f>'Data Worksheet'!AE28</f>
        <v>1817739.2345120001</v>
      </c>
      <c r="K28" s="44">
        <f>'Data Worksheet'!AF28</f>
        <v>4.1701474167528819E-4</v>
      </c>
      <c r="L28" s="7">
        <f>'Data Worksheet'!AG28</f>
        <v>0.6635773887252433</v>
      </c>
    </row>
    <row r="29" spans="1:12" x14ac:dyDescent="0.2">
      <c r="A29" s="6" t="s">
        <v>54</v>
      </c>
      <c r="B29" s="67">
        <f>'Data Worksheet'!D29</f>
        <v>6974973.1797847096</v>
      </c>
      <c r="C29" s="68">
        <f>'Data Worksheet'!E29</f>
        <v>689808.93</v>
      </c>
      <c r="D29" s="68">
        <f>'Data Worksheet'!F29</f>
        <v>50914.677913428655</v>
      </c>
      <c r="E29" s="68">
        <f>'Data Worksheet'!G29</f>
        <v>7715696.7876981376</v>
      </c>
      <c r="F29" s="17">
        <f>'Data Worksheet'!H29</f>
        <v>3.5063270592058205E-4</v>
      </c>
      <c r="G29" s="67">
        <f>'Data Worksheet'!AB29</f>
        <v>1957898.3213</v>
      </c>
      <c r="H29" s="44">
        <f>'Data Worksheet'!AC29</f>
        <v>8.1219575541793777E-4</v>
      </c>
      <c r="I29" s="41">
        <f>'Data Worksheet'!AD29</f>
        <v>0.28070334764504895</v>
      </c>
      <c r="J29" s="69">
        <f>'Data Worksheet'!AE29</f>
        <v>2725698.8312999997</v>
      </c>
      <c r="K29" s="44">
        <f>'Data Worksheet'!AF29</f>
        <v>6.2531334112087705E-4</v>
      </c>
      <c r="L29" s="7">
        <f>'Data Worksheet'!AG29</f>
        <v>0.35326671152316902</v>
      </c>
    </row>
    <row r="30" spans="1:12" x14ac:dyDescent="0.2">
      <c r="A30" s="6" t="s">
        <v>56</v>
      </c>
      <c r="B30" s="67">
        <f>'Data Worksheet'!D30</f>
        <v>4583592.3723116871</v>
      </c>
      <c r="C30" s="68">
        <f>'Data Worksheet'!E30</f>
        <v>497996.46</v>
      </c>
      <c r="D30" s="68">
        <f>'Data Worksheet'!F30</f>
        <v>36757.032650951121</v>
      </c>
      <c r="E30" s="68">
        <f>'Data Worksheet'!G30</f>
        <v>5118345.8649626384</v>
      </c>
      <c r="F30" s="17">
        <f>'Data Worksheet'!H30</f>
        <v>2.325984949707545E-4</v>
      </c>
      <c r="G30" s="67">
        <f>'Data Worksheet'!AB30</f>
        <v>1678568.195842</v>
      </c>
      <c r="H30" s="44">
        <f>'Data Worksheet'!AC30</f>
        <v>6.9632112608238028E-4</v>
      </c>
      <c r="I30" s="41">
        <f>'Data Worksheet'!AD30</f>
        <v>0.36621236346883779</v>
      </c>
      <c r="J30" s="69">
        <f>'Data Worksheet'!AE30</f>
        <v>2331946.4658420002</v>
      </c>
      <c r="K30" s="44">
        <f>'Data Worksheet'!AF30</f>
        <v>5.3498105481272382E-4</v>
      </c>
      <c r="L30" s="7">
        <f>'Data Worksheet'!AG30</f>
        <v>0.45560548805527473</v>
      </c>
    </row>
    <row r="31" spans="1:12" x14ac:dyDescent="0.2">
      <c r="A31" s="6" t="s">
        <v>48</v>
      </c>
      <c r="B31" s="67">
        <f>'Data Worksheet'!D31</f>
        <v>12126182.77425015</v>
      </c>
      <c r="C31" s="68">
        <f>'Data Worksheet'!E31</f>
        <v>1498994.46</v>
      </c>
      <c r="D31" s="68">
        <f>'Data Worksheet'!F31</f>
        <v>110640.52204269654</v>
      </c>
      <c r="E31" s="68">
        <f>'Data Worksheet'!G31</f>
        <v>13735817.756292848</v>
      </c>
      <c r="F31" s="17">
        <f>'Data Worksheet'!H31</f>
        <v>6.2421153661713403E-4</v>
      </c>
      <c r="G31" s="67">
        <f>'Data Worksheet'!AB31</f>
        <v>3340028.0745979999</v>
      </c>
      <c r="H31" s="44">
        <f>'Data Worksheet'!AC31</f>
        <v>1.3855452020429917E-3</v>
      </c>
      <c r="I31" s="41">
        <f>'Data Worksheet'!AD31</f>
        <v>0.27543936428952087</v>
      </c>
      <c r="J31" s="69">
        <f>'Data Worksheet'!AE31</f>
        <v>5189763.6145980004</v>
      </c>
      <c r="K31" s="44">
        <f>'Data Worksheet'!AF31</f>
        <v>1.190604181285887E-3</v>
      </c>
      <c r="L31" s="7">
        <f>'Data Worksheet'!AG31</f>
        <v>0.37782705818300422</v>
      </c>
    </row>
    <row r="32" spans="1:12" x14ac:dyDescent="0.2">
      <c r="A32" s="6" t="s">
        <v>46</v>
      </c>
      <c r="B32" s="67">
        <f>'Data Worksheet'!D32</f>
        <v>28339439.675398473</v>
      </c>
      <c r="C32" s="68">
        <f>'Data Worksheet'!E32</f>
        <v>3121866.99</v>
      </c>
      <c r="D32" s="68">
        <f>'Data Worksheet'!F32</f>
        <v>230424.46302400724</v>
      </c>
      <c r="E32" s="68">
        <f>'Data Worksheet'!G32</f>
        <v>31691731.12842248</v>
      </c>
      <c r="F32" s="17">
        <f>'Data Worksheet'!H32</f>
        <v>1.4402014162328768E-3</v>
      </c>
      <c r="G32" s="67">
        <f>'Data Worksheet'!AB32</f>
        <v>4842472.7343039997</v>
      </c>
      <c r="H32" s="44">
        <f>'Data Worksheet'!AC32</f>
        <v>2.0088049301341436E-3</v>
      </c>
      <c r="I32" s="41">
        <f>'Data Worksheet'!AD32</f>
        <v>0.17087397597729359</v>
      </c>
      <c r="J32" s="69">
        <f>'Data Worksheet'!AE32</f>
        <v>8318641.4943039995</v>
      </c>
      <c r="K32" s="44">
        <f>'Data Worksheet'!AF32</f>
        <v>1.9084124213052047E-3</v>
      </c>
      <c r="L32" s="7">
        <f>'Data Worksheet'!AG32</f>
        <v>0.26248618166659538</v>
      </c>
    </row>
    <row r="33" spans="1:12" x14ac:dyDescent="0.2">
      <c r="A33" s="6" t="s">
        <v>29</v>
      </c>
      <c r="B33" s="67">
        <f>'Data Worksheet'!D33</f>
        <v>102372954.54784602</v>
      </c>
      <c r="C33" s="68">
        <f>'Data Worksheet'!E33</f>
        <v>7337663.6599999992</v>
      </c>
      <c r="D33" s="68">
        <f>'Data Worksheet'!F33</f>
        <v>541591.68668049865</v>
      </c>
      <c r="E33" s="68">
        <f>'Data Worksheet'!G33</f>
        <v>110252209.89452651</v>
      </c>
      <c r="F33" s="17">
        <f>'Data Worksheet'!H33</f>
        <v>5.0103097299880866E-3</v>
      </c>
      <c r="G33" s="67">
        <f>'Data Worksheet'!AB33</f>
        <v>13180592.325244</v>
      </c>
      <c r="H33" s="44">
        <f>'Data Worksheet'!AC33</f>
        <v>5.4677104648362942E-3</v>
      </c>
      <c r="I33" s="41">
        <f>'Data Worksheet'!AD33</f>
        <v>0.12875072702022866</v>
      </c>
      <c r="J33" s="69">
        <f>'Data Worksheet'!AE33</f>
        <v>21566284.375243999</v>
      </c>
      <c r="K33" s="44">
        <f>'Data Worksheet'!AF33</f>
        <v>4.9476065306213249E-3</v>
      </c>
      <c r="L33" s="7">
        <f>'Data Worksheet'!AG33</f>
        <v>0.19560863583483293</v>
      </c>
    </row>
    <row r="34" spans="1:12" x14ac:dyDescent="0.2">
      <c r="A34" s="6" t="s">
        <v>35</v>
      </c>
      <c r="B34" s="67">
        <f>'Data Worksheet'!D34</f>
        <v>85843712.338502169</v>
      </c>
      <c r="C34" s="68">
        <f>'Data Worksheet'!E34</f>
        <v>9969324.7400000002</v>
      </c>
      <c r="D34" s="68">
        <f>'Data Worksheet'!F34</f>
        <v>735834.13620272488</v>
      </c>
      <c r="E34" s="68">
        <f>'Data Worksheet'!G34</f>
        <v>96548871.214704886</v>
      </c>
      <c r="F34" s="17">
        <f>'Data Worksheet'!H34</f>
        <v>4.3875741749682421E-3</v>
      </c>
      <c r="G34" s="67">
        <f>'Data Worksheet'!AB34</f>
        <v>9555914.913573999</v>
      </c>
      <c r="H34" s="44">
        <f>'Data Worksheet'!AC34</f>
        <v>3.9640840627446182E-3</v>
      </c>
      <c r="I34" s="41">
        <f>'Data Worksheet'!AD34</f>
        <v>0.11131758696423512</v>
      </c>
      <c r="J34" s="69">
        <f>'Data Worksheet'!AE34</f>
        <v>20809321.093573999</v>
      </c>
      <c r="K34" s="44">
        <f>'Data Worksheet'!AF34</f>
        <v>4.7739485925793823E-3</v>
      </c>
      <c r="L34" s="7">
        <f>'Data Worksheet'!AG34</f>
        <v>0.21553147987922444</v>
      </c>
    </row>
    <row r="35" spans="1:12" x14ac:dyDescent="0.2">
      <c r="A35" s="6" t="s">
        <v>10</v>
      </c>
      <c r="B35" s="67">
        <f>'Data Worksheet'!D35</f>
        <v>1488683046.3079708</v>
      </c>
      <c r="C35" s="68">
        <f>'Data Worksheet'!E35</f>
        <v>190734636.21000001</v>
      </c>
      <c r="D35" s="68">
        <f>'Data Worksheet'!F35</f>
        <v>14078090.536704326</v>
      </c>
      <c r="E35" s="68">
        <f>'Data Worksheet'!G35</f>
        <v>1693495773.0546751</v>
      </c>
      <c r="F35" s="17">
        <f>'Data Worksheet'!H35</f>
        <v>7.6959349454733886E-2</v>
      </c>
      <c r="G35" s="67">
        <f>'Data Worksheet'!AB35</f>
        <v>168655118.43913001</v>
      </c>
      <c r="H35" s="44">
        <f>'Data Worksheet'!AC35</f>
        <v>6.9963271246291633E-2</v>
      </c>
      <c r="I35" s="41">
        <f>'Data Worksheet'!AD35</f>
        <v>0.11329148864656281</v>
      </c>
      <c r="J35" s="69">
        <f>'Data Worksheet'!AE35</f>
        <v>378591760.87913001</v>
      </c>
      <c r="K35" s="44">
        <f>'Data Worksheet'!AF35</f>
        <v>8.6854232095500611E-2</v>
      </c>
      <c r="L35" s="7">
        <f>'Data Worksheet'!AG35</f>
        <v>0.22355636601102225</v>
      </c>
    </row>
    <row r="36" spans="1:12" x14ac:dyDescent="0.2">
      <c r="A36" s="6" t="s">
        <v>53</v>
      </c>
      <c r="B36" s="67">
        <f>'Data Worksheet'!D36</f>
        <v>6874624.6180346068</v>
      </c>
      <c r="C36" s="68">
        <f>'Data Worksheet'!E36</f>
        <v>749435.19</v>
      </c>
      <c r="D36" s="68">
        <f>'Data Worksheet'!F36</f>
        <v>55315.681859669756</v>
      </c>
      <c r="E36" s="68">
        <f>'Data Worksheet'!G36</f>
        <v>7679375.4898942765</v>
      </c>
      <c r="F36" s="17">
        <f>'Data Worksheet'!H36</f>
        <v>3.4898211812767909E-4</v>
      </c>
      <c r="G36" s="67">
        <f>'Data Worksheet'!AB36</f>
        <v>2245151.12108</v>
      </c>
      <c r="H36" s="44">
        <f>'Data Worksheet'!AC36</f>
        <v>9.3135695095863632E-4</v>
      </c>
      <c r="I36" s="41">
        <f>'Data Worksheet'!AD36</f>
        <v>0.32658526767994911</v>
      </c>
      <c r="J36" s="69">
        <f>'Data Worksheet'!AE36</f>
        <v>3248709.9410799998</v>
      </c>
      <c r="K36" s="44">
        <f>'Data Worksheet'!AF36</f>
        <v>7.4529938680732873E-4</v>
      </c>
      <c r="L36" s="7">
        <f>'Data Worksheet'!AG36</f>
        <v>0.42304350729498258</v>
      </c>
    </row>
    <row r="37" spans="1:12" x14ac:dyDescent="0.2">
      <c r="A37" s="6" t="s">
        <v>33</v>
      </c>
      <c r="B37" s="67">
        <f>'Data Worksheet'!D37</f>
        <v>147467917.75115231</v>
      </c>
      <c r="C37" s="68">
        <f>'Data Worksheet'!E37</f>
        <v>19991698.899999999</v>
      </c>
      <c r="D37" s="68">
        <f>'Data Worksheet'!F37</f>
        <v>1475583.8409278723</v>
      </c>
      <c r="E37" s="68">
        <f>'Data Worksheet'!G37</f>
        <v>168935200.49208018</v>
      </c>
      <c r="F37" s="17">
        <f>'Data Worksheet'!H37</f>
        <v>7.6771039743574162E-3</v>
      </c>
      <c r="G37" s="67">
        <f>'Data Worksheet'!AB37</f>
        <v>16971727.199932002</v>
      </c>
      <c r="H37" s="44">
        <f>'Data Worksheet'!AC37</f>
        <v>7.0403884838837949E-3</v>
      </c>
      <c r="I37" s="41">
        <f>'Data Worksheet'!AD37</f>
        <v>0.1150875896177722</v>
      </c>
      <c r="J37" s="69">
        <f>'Data Worksheet'!AE37</f>
        <v>39177554.589932002</v>
      </c>
      <c r="K37" s="44">
        <f>'Data Worksheet'!AF37</f>
        <v>8.987877632060947E-3</v>
      </c>
      <c r="L37" s="7">
        <f>'Data Worksheet'!AG37</f>
        <v>0.23190877020191347</v>
      </c>
    </row>
    <row r="38" spans="1:12" x14ac:dyDescent="0.2">
      <c r="A38" s="6" t="s">
        <v>40</v>
      </c>
      <c r="B38" s="67">
        <f>'Data Worksheet'!D38</f>
        <v>29840850.976524491</v>
      </c>
      <c r="C38" s="68">
        <f>'Data Worksheet'!E38</f>
        <v>5546958.7400000002</v>
      </c>
      <c r="D38" s="68">
        <f>'Data Worksheet'!F38</f>
        <v>409420.06599737419</v>
      </c>
      <c r="E38" s="68">
        <f>'Data Worksheet'!G38</f>
        <v>35797229.782521866</v>
      </c>
      <c r="F38" s="17">
        <f>'Data Worksheet'!H38</f>
        <v>1.6267720062715292E-3</v>
      </c>
      <c r="G38" s="67">
        <f>'Data Worksheet'!AB38</f>
        <v>5740299.1856999993</v>
      </c>
      <c r="H38" s="44">
        <f>'Data Worksheet'!AC38</f>
        <v>2.3812506414321649E-3</v>
      </c>
      <c r="I38" s="41">
        <f>'Data Worksheet'!AD38</f>
        <v>0.19236378983346814</v>
      </c>
      <c r="J38" s="69">
        <f>'Data Worksheet'!AE38</f>
        <v>12153099.8957</v>
      </c>
      <c r="K38" s="44">
        <f>'Data Worksheet'!AF38</f>
        <v>2.7880906773296858E-3</v>
      </c>
      <c r="L38" s="7">
        <f>'Data Worksheet'!AG38</f>
        <v>0.33949833463464812</v>
      </c>
    </row>
    <row r="39" spans="1:12" x14ac:dyDescent="0.2">
      <c r="A39" s="6" t="s">
        <v>55</v>
      </c>
      <c r="B39" s="67">
        <f>'Data Worksheet'!D39</f>
        <v>6876710.8560004495</v>
      </c>
      <c r="C39" s="68">
        <f>'Data Worksheet'!E39</f>
        <v>608974.18000000005</v>
      </c>
      <c r="D39" s="68">
        <f>'Data Worksheet'!F39</f>
        <v>44948.278985449389</v>
      </c>
      <c r="E39" s="68">
        <f>'Data Worksheet'!G39</f>
        <v>7530633.3149858983</v>
      </c>
      <c r="F39" s="17">
        <f>'Data Worksheet'!H39</f>
        <v>3.4222266752876614E-4</v>
      </c>
      <c r="G39" s="67">
        <f>'Data Worksheet'!AB39</f>
        <v>1800146.3643359998</v>
      </c>
      <c r="H39" s="44">
        <f>'Data Worksheet'!AC39</f>
        <v>7.4675544707242486E-4</v>
      </c>
      <c r="I39" s="41">
        <f>'Data Worksheet'!AD39</f>
        <v>0.2617743281681294</v>
      </c>
      <c r="J39" s="69">
        <f>'Data Worksheet'!AE39</f>
        <v>2584370.6743359999</v>
      </c>
      <c r="K39" s="44">
        <f>'Data Worksheet'!AF39</f>
        <v>5.9289069008886073E-4</v>
      </c>
      <c r="L39" s="7">
        <f>'Data Worksheet'!AG39</f>
        <v>0.34318105347037992</v>
      </c>
    </row>
    <row r="40" spans="1:12" x14ac:dyDescent="0.2">
      <c r="A40" s="6" t="s">
        <v>64</v>
      </c>
      <c r="B40" s="67">
        <f>'Data Worksheet'!D40</f>
        <v>3825007.2342601307</v>
      </c>
      <c r="C40" s="68">
        <f>'Data Worksheet'!E40</f>
        <v>265654.03999999998</v>
      </c>
      <c r="D40" s="68">
        <f>'Data Worksheet'!F40</f>
        <v>19607.878783188688</v>
      </c>
      <c r="E40" s="68">
        <f>'Data Worksheet'!G40</f>
        <v>4110269.1530433195</v>
      </c>
      <c r="F40" s="17">
        <f>'Data Worksheet'!H40</f>
        <v>1.8678738095194601E-4</v>
      </c>
      <c r="G40" s="67">
        <f>'Data Worksheet'!AB40</f>
        <v>1060812.67301</v>
      </c>
      <c r="H40" s="44">
        <f>'Data Worksheet'!AC40</f>
        <v>4.4005735177310136E-4</v>
      </c>
      <c r="I40" s="41">
        <f>'Data Worksheet'!AD40</f>
        <v>0.27733612201002611</v>
      </c>
      <c r="J40" s="69">
        <f>'Data Worksheet'!AE40</f>
        <v>1400279.8330099999</v>
      </c>
      <c r="K40" s="44">
        <f>'Data Worksheet'!AF40</f>
        <v>3.2124373053572103E-4</v>
      </c>
      <c r="L40" s="7">
        <f>'Data Worksheet'!AG40</f>
        <v>0.34067837916969668</v>
      </c>
    </row>
    <row r="41" spans="1:12" x14ac:dyDescent="0.2">
      <c r="A41" s="6" t="s">
        <v>23</v>
      </c>
      <c r="B41" s="67">
        <f>'Data Worksheet'!D41</f>
        <v>246014751.33364648</v>
      </c>
      <c r="C41" s="68">
        <f>'Data Worksheet'!E41</f>
        <v>30975986.600000001</v>
      </c>
      <c r="D41" s="68">
        <f>'Data Worksheet'!F41</f>
        <v>2286332.2178065772</v>
      </c>
      <c r="E41" s="68">
        <f>'Data Worksheet'!G41</f>
        <v>279277070.15145308</v>
      </c>
      <c r="F41" s="17">
        <f>'Data Worksheet'!H41</f>
        <v>1.2691488209451823E-2</v>
      </c>
      <c r="G41" s="67">
        <f>'Data Worksheet'!AB41</f>
        <v>28962201.365319997</v>
      </c>
      <c r="H41" s="44">
        <f>'Data Worksheet'!AC41</f>
        <v>1.2014401749348138E-2</v>
      </c>
      <c r="I41" s="41">
        <f>'Data Worksheet'!AD41</f>
        <v>0.11772546649465467</v>
      </c>
      <c r="J41" s="69">
        <f>'Data Worksheet'!AE41</f>
        <v>64017686.585319996</v>
      </c>
      <c r="K41" s="44">
        <f>'Data Worksheet'!AF41</f>
        <v>1.4686550483790275E-2</v>
      </c>
      <c r="L41" s="7">
        <f>'Data Worksheet'!AG41</f>
        <v>0.22922643291338937</v>
      </c>
    </row>
    <row r="42" spans="1:12" x14ac:dyDescent="0.2">
      <c r="A42" s="6" t="s">
        <v>2</v>
      </c>
      <c r="B42" s="67">
        <f>'Data Worksheet'!D42</f>
        <v>795737816.47240853</v>
      </c>
      <c r="C42" s="68">
        <f>'Data Worksheet'!E42</f>
        <v>0</v>
      </c>
      <c r="D42" s="68">
        <f>'Data Worksheet'!F42</f>
        <v>0</v>
      </c>
      <c r="E42" s="68">
        <f>'Data Worksheet'!G42</f>
        <v>795737816.47240853</v>
      </c>
      <c r="F42" s="17">
        <f>'Data Worksheet'!H42</f>
        <v>3.6161569262015428E-2</v>
      </c>
      <c r="G42" s="67">
        <f>'Data Worksheet'!AB42</f>
        <v>88009430.544670016</v>
      </c>
      <c r="H42" s="44">
        <f>'Data Worksheet'!AC42</f>
        <v>3.650898779956515E-2</v>
      </c>
      <c r="I42" s="41">
        <f>'Data Worksheet'!AD42</f>
        <v>0.1106010405975492</v>
      </c>
      <c r="J42" s="69">
        <f>'Data Worksheet'!AE42</f>
        <v>88009430.544670016</v>
      </c>
      <c r="K42" s="44">
        <f>'Data Worksheet'!AF42</f>
        <v>2.0190591283258397E-2</v>
      </c>
      <c r="L42" s="7">
        <f>'Data Worksheet'!AG42</f>
        <v>0.1106010405975492</v>
      </c>
    </row>
    <row r="43" spans="1:12" x14ac:dyDescent="0.2">
      <c r="A43" s="6" t="s">
        <v>21</v>
      </c>
      <c r="B43" s="67">
        <f>'Data Worksheet'!D43</f>
        <v>258671098.23629582</v>
      </c>
      <c r="C43" s="68">
        <f>'Data Worksheet'!E43</f>
        <v>51235722.039999999</v>
      </c>
      <c r="D43" s="68">
        <f>'Data Worksheet'!F43</f>
        <v>3781699.7894309047</v>
      </c>
      <c r="E43" s="68">
        <f>'Data Worksheet'!G43</f>
        <v>313688520.06572676</v>
      </c>
      <c r="F43" s="17">
        <f>'Data Worksheet'!H43</f>
        <v>1.4255284731021977E-2</v>
      </c>
      <c r="G43" s="67">
        <f>'Data Worksheet'!AB43</f>
        <v>31474947.806065999</v>
      </c>
      <c r="H43" s="44">
        <f>'Data Worksheet'!AC43</f>
        <v>1.3056765375391988E-2</v>
      </c>
      <c r="I43" s="41">
        <f>'Data Worksheet'!AD43</f>
        <v>0.12167941459510742</v>
      </c>
      <c r="J43" s="69">
        <f>'Data Worksheet'!AE43</f>
        <v>88608161.14606601</v>
      </c>
      <c r="K43" s="44">
        <f>'Data Worksheet'!AF43</f>
        <v>2.0327948436767423E-2</v>
      </c>
      <c r="L43" s="7">
        <f>'Data Worksheet'!AG43</f>
        <v>0.2824718007770895</v>
      </c>
    </row>
    <row r="44" spans="1:12" x14ac:dyDescent="0.2">
      <c r="A44" s="6" t="s">
        <v>45</v>
      </c>
      <c r="B44" s="67">
        <f>'Data Worksheet'!D44</f>
        <v>22171273.990661021</v>
      </c>
      <c r="C44" s="68">
        <f>'Data Worksheet'!E44</f>
        <v>2868451.2</v>
      </c>
      <c r="D44" s="68">
        <f>'Data Worksheet'!F44</f>
        <v>211719.8873583558</v>
      </c>
      <c r="E44" s="68">
        <f>'Data Worksheet'!G44</f>
        <v>25251445.078019377</v>
      </c>
      <c r="F44" s="17">
        <f>'Data Worksheet'!H44</f>
        <v>1.1475285719142873E-3</v>
      </c>
      <c r="G44" s="67">
        <f>'Data Worksheet'!AB44</f>
        <v>4433439.7238600003</v>
      </c>
      <c r="H44" s="44">
        <f>'Data Worksheet'!AC44</f>
        <v>1.8391256003680023E-3</v>
      </c>
      <c r="I44" s="41">
        <f>'Data Worksheet'!AD44</f>
        <v>0.19996323737316371</v>
      </c>
      <c r="J44" s="69">
        <f>'Data Worksheet'!AE44</f>
        <v>7735122.6438600002</v>
      </c>
      <c r="K44" s="44">
        <f>'Data Worksheet'!AF44</f>
        <v>1.7745450557004278E-3</v>
      </c>
      <c r="L44" s="7">
        <f>'Data Worksheet'!AG44</f>
        <v>0.30632395967679454</v>
      </c>
    </row>
    <row r="45" spans="1:12" x14ac:dyDescent="0.2">
      <c r="A45" s="6" t="s">
        <v>63</v>
      </c>
      <c r="B45" s="67">
        <f>'Data Worksheet'!D45</f>
        <v>3600837.8867789195</v>
      </c>
      <c r="C45" s="68">
        <f>'Data Worksheet'!E45</f>
        <v>225289.24</v>
      </c>
      <c r="D45" s="68">
        <f>'Data Worksheet'!F45</f>
        <v>16628.559870863264</v>
      </c>
      <c r="E45" s="68">
        <f>'Data Worksheet'!G45</f>
        <v>3842755.6866497826</v>
      </c>
      <c r="F45" s="17">
        <f>'Data Worksheet'!H45</f>
        <v>1.7463047883763366E-4</v>
      </c>
      <c r="G45" s="67">
        <f>'Data Worksheet'!AB45</f>
        <v>1090025.288958</v>
      </c>
      <c r="H45" s="44">
        <f>'Data Worksheet'!AC45</f>
        <v>4.5217563310543643E-4</v>
      </c>
      <c r="I45" s="41">
        <f>'Data Worksheet'!AD45</f>
        <v>0.30271434683583248</v>
      </c>
      <c r="J45" s="69">
        <f>'Data Worksheet'!AE45</f>
        <v>1395646.008958</v>
      </c>
      <c r="K45" s="44">
        <f>'Data Worksheet'!AF45</f>
        <v>3.2018066664661908E-4</v>
      </c>
      <c r="L45" s="7">
        <f>'Data Worksheet'!AG45</f>
        <v>0.36318884747387142</v>
      </c>
    </row>
    <row r="46" spans="1:12" x14ac:dyDescent="0.2">
      <c r="A46" s="6" t="s">
        <v>3</v>
      </c>
      <c r="B46" s="67">
        <f>'Data Worksheet'!D46</f>
        <v>8845178.6512825191</v>
      </c>
      <c r="C46" s="68">
        <f>'Data Worksheet'!E46</f>
        <v>905217.46</v>
      </c>
      <c r="D46" s="68">
        <f>'Data Worksheet'!F46</f>
        <v>66813.944286734564</v>
      </c>
      <c r="E46" s="68">
        <f>'Data Worksheet'!G46</f>
        <v>9817210.0555692539</v>
      </c>
      <c r="F46" s="17">
        <f>'Data Worksheet'!H46</f>
        <v>4.4613403313920719E-4</v>
      </c>
      <c r="G46" s="67">
        <f>'Data Worksheet'!AB46</f>
        <v>2329049.567944</v>
      </c>
      <c r="H46" s="44">
        <f>'Data Worksheet'!AC46</f>
        <v>9.661605777291284E-4</v>
      </c>
      <c r="I46" s="41">
        <f>'Data Worksheet'!AD46</f>
        <v>0.26331289166288308</v>
      </c>
      <c r="J46" s="69">
        <f>'Data Worksheet'!AE46</f>
        <v>3465971.7279439997</v>
      </c>
      <c r="K46" s="44">
        <f>'Data Worksheet'!AF46</f>
        <v>7.9514227197194679E-4</v>
      </c>
      <c r="L46" s="7">
        <f>'Data Worksheet'!AG46</f>
        <v>0.35305058242873916</v>
      </c>
    </row>
    <row r="47" spans="1:12" x14ac:dyDescent="0.2">
      <c r="A47" s="6" t="s">
        <v>19</v>
      </c>
      <c r="B47" s="67">
        <f>'Data Worksheet'!D47</f>
        <v>297585065.38202679</v>
      </c>
      <c r="C47" s="68">
        <f>'Data Worksheet'!E47</f>
        <v>21209218.329999998</v>
      </c>
      <c r="D47" s="68">
        <f>'Data Worksheet'!F47</f>
        <v>1565448.7396495971</v>
      </c>
      <c r="E47" s="68">
        <f>'Data Worksheet'!G47</f>
        <v>320359732.45167637</v>
      </c>
      <c r="F47" s="17">
        <f>'Data Worksheet'!H47</f>
        <v>1.455845180912514E-2</v>
      </c>
      <c r="G47" s="67">
        <f>'Data Worksheet'!AB47</f>
        <v>35142731.935389996</v>
      </c>
      <c r="H47" s="44">
        <f>'Data Worksheet'!AC47</f>
        <v>1.4578273754666896E-2</v>
      </c>
      <c r="I47" s="41">
        <f>'Data Worksheet'!AD47</f>
        <v>0.11809306320623074</v>
      </c>
      <c r="J47" s="69">
        <f>'Data Worksheet'!AE47</f>
        <v>58841713.92538999</v>
      </c>
      <c r="K47" s="44">
        <f>'Data Worksheet'!AF47</f>
        <v>1.3499110139917994E-2</v>
      </c>
      <c r="L47" s="7">
        <f>'Data Worksheet'!AG47</f>
        <v>0.18367387647342906</v>
      </c>
    </row>
    <row r="48" spans="1:12" x14ac:dyDescent="0.2">
      <c r="A48" s="6" t="s">
        <v>20</v>
      </c>
      <c r="B48" s="67">
        <f>'Data Worksheet'!D48</f>
        <v>298336575.68163335</v>
      </c>
      <c r="C48" s="68">
        <f>'Data Worksheet'!E48</f>
        <v>21009111.259999998</v>
      </c>
      <c r="D48" s="68">
        <f>'Data Worksheet'!F48</f>
        <v>1550678.8713945572</v>
      </c>
      <c r="E48" s="68">
        <f>'Data Worksheet'!G48</f>
        <v>320896365.81302792</v>
      </c>
      <c r="F48" s="17">
        <f>'Data Worksheet'!H48</f>
        <v>1.4582838616014436E-2</v>
      </c>
      <c r="G48" s="67">
        <f>'Data Worksheet'!AB48</f>
        <v>34968446.145017996</v>
      </c>
      <c r="H48" s="44">
        <f>'Data Worksheet'!AC48</f>
        <v>1.4505974709496966E-2</v>
      </c>
      <c r="I48" s="41">
        <f>'Data Worksheet'!AD48</f>
        <v>0.11721139476486515</v>
      </c>
      <c r="J48" s="69">
        <f>'Data Worksheet'!AE48</f>
        <v>58167008.625018001</v>
      </c>
      <c r="K48" s="44">
        <f>'Data Worksheet'!AF48</f>
        <v>1.3344323330457335E-2</v>
      </c>
      <c r="L48" s="7">
        <f>'Data Worksheet'!AG48</f>
        <v>0.1812641551039233</v>
      </c>
    </row>
    <row r="49" spans="1:12" x14ac:dyDescent="0.2">
      <c r="A49" s="6" t="s">
        <v>30</v>
      </c>
      <c r="B49" s="67">
        <f>'Data Worksheet'!D49</f>
        <v>222776085.97005919</v>
      </c>
      <c r="C49" s="68">
        <f>'Data Worksheet'!E49</f>
        <v>0</v>
      </c>
      <c r="D49" s="68">
        <f>'Data Worksheet'!F49</f>
        <v>0</v>
      </c>
      <c r="E49" s="68">
        <f>'Data Worksheet'!G49</f>
        <v>222776085.97005919</v>
      </c>
      <c r="F49" s="17">
        <f>'Data Worksheet'!H49</f>
        <v>1.0123853228994213E-2</v>
      </c>
      <c r="G49" s="67">
        <f>'Data Worksheet'!AB49</f>
        <v>22313380.452040002</v>
      </c>
      <c r="H49" s="44">
        <f>'Data Worksheet'!AC49</f>
        <v>9.2562686708568837E-3</v>
      </c>
      <c r="I49" s="41">
        <f>'Data Worksheet'!AD49</f>
        <v>0.10016057313727511</v>
      </c>
      <c r="J49" s="69">
        <f>'Data Worksheet'!AE49</f>
        <v>22313380.452040002</v>
      </c>
      <c r="K49" s="44">
        <f>'Data Worksheet'!AF49</f>
        <v>5.1190007941969507E-3</v>
      </c>
      <c r="L49" s="7">
        <f>'Data Worksheet'!AG49</f>
        <v>0.10016057313727511</v>
      </c>
    </row>
    <row r="50" spans="1:12" x14ac:dyDescent="0.2">
      <c r="A50" s="6" t="s">
        <v>65</v>
      </c>
      <c r="B50" s="67">
        <f>'Data Worksheet'!D50</f>
        <v>2442803960.0805302</v>
      </c>
      <c r="C50" s="68">
        <f>'Data Worksheet'!E50</f>
        <v>330831764.25999999</v>
      </c>
      <c r="D50" s="68">
        <f>'Data Worksheet'!F50</f>
        <v>24418635.347079746</v>
      </c>
      <c r="E50" s="68">
        <f>'Data Worksheet'!G50</f>
        <v>2798054359.6876101</v>
      </c>
      <c r="F50" s="17">
        <f>'Data Worksheet'!H50</f>
        <v>0.12715499305446937</v>
      </c>
      <c r="G50" s="67">
        <f>'Data Worksheet'!AB50</f>
        <v>323254965.792714</v>
      </c>
      <c r="H50" s="44">
        <f>'Data Worksheet'!AC50</f>
        <v>0.13409598868254211</v>
      </c>
      <c r="I50" s="41">
        <f>'Data Worksheet'!AD50</f>
        <v>0.13232947509306375</v>
      </c>
      <c r="J50" s="69">
        <f>'Data Worksheet'!AE50</f>
        <v>689586245.93271399</v>
      </c>
      <c r="K50" s="44">
        <f>'Data Worksheet'!AF50</f>
        <v>0.15820070599271868</v>
      </c>
      <c r="L50" s="7">
        <f>'Data Worksheet'!AG50</f>
        <v>0.24645205463760295</v>
      </c>
    </row>
    <row r="51" spans="1:12" x14ac:dyDescent="0.2">
      <c r="A51" s="6" t="s">
        <v>34</v>
      </c>
      <c r="B51" s="67">
        <f>'Data Worksheet'!D51</f>
        <v>166495359.21892822</v>
      </c>
      <c r="C51" s="68">
        <f>'Data Worksheet'!E51</f>
        <v>35468699.239999995</v>
      </c>
      <c r="D51" s="68">
        <f>'Data Worksheet'!F51</f>
        <v>2617938.5613533179</v>
      </c>
      <c r="E51" s="68">
        <f>'Data Worksheet'!G51</f>
        <v>204581997.02028155</v>
      </c>
      <c r="F51" s="17">
        <f>'Data Worksheet'!H51</f>
        <v>9.2970396804898658E-3</v>
      </c>
      <c r="G51" s="67">
        <f>'Data Worksheet'!AB51</f>
        <v>18106031.910595998</v>
      </c>
      <c r="H51" s="44">
        <f>'Data Worksheet'!AC51</f>
        <v>7.5109325674704045E-3</v>
      </c>
      <c r="I51" s="41">
        <f>'Data Worksheet'!AD51</f>
        <v>0.10874796748411468</v>
      </c>
      <c r="J51" s="69">
        <f>'Data Worksheet'!AE51</f>
        <v>55545242.160595998</v>
      </c>
      <c r="K51" s="44">
        <f>'Data Worksheet'!AF51</f>
        <v>1.2742853524372971E-2</v>
      </c>
      <c r="L51" s="7">
        <f>'Data Worksheet'!AG51</f>
        <v>0.27150601211058389</v>
      </c>
    </row>
    <row r="52" spans="1:12" x14ac:dyDescent="0.2">
      <c r="A52" s="6" t="s">
        <v>38</v>
      </c>
      <c r="B52" s="67">
        <f>'Data Worksheet'!D52</f>
        <v>50158626.075085774</v>
      </c>
      <c r="C52" s="68">
        <f>'Data Worksheet'!E52</f>
        <v>7268076.0700000003</v>
      </c>
      <c r="D52" s="68">
        <f>'Data Worksheet'!F52</f>
        <v>536455.43868843268</v>
      </c>
      <c r="E52" s="68">
        <f>'Data Worksheet'!G52</f>
        <v>57963157.583774209</v>
      </c>
      <c r="F52" s="17">
        <f>'Data Worksheet'!H52</f>
        <v>2.6340820986775911E-3</v>
      </c>
      <c r="G52" s="67">
        <f>'Data Worksheet'!AB52</f>
        <v>6566632.5743039995</v>
      </c>
      <c r="H52" s="44">
        <f>'Data Worksheet'!AC52</f>
        <v>2.7240388564701481E-3</v>
      </c>
      <c r="I52" s="41">
        <f>'Data Worksheet'!AD52</f>
        <v>0.13091731349407321</v>
      </c>
      <c r="J52" s="69">
        <f>'Data Worksheet'!AE52</f>
        <v>14810844.264304001</v>
      </c>
      <c r="K52" s="44">
        <f>'Data Worksheet'!AF52</f>
        <v>3.3978143166006917E-3</v>
      </c>
      <c r="L52" s="7">
        <f>'Data Worksheet'!AG52</f>
        <v>0.25552169484379578</v>
      </c>
    </row>
    <row r="53" spans="1:12" x14ac:dyDescent="0.2">
      <c r="A53" s="6" t="s">
        <v>24</v>
      </c>
      <c r="B53" s="67">
        <f>'Data Worksheet'!D53</f>
        <v>236994137.38138464</v>
      </c>
      <c r="C53" s="68">
        <f>'Data Worksheet'!E53</f>
        <v>0</v>
      </c>
      <c r="D53" s="68">
        <f>'Data Worksheet'!F53</f>
        <v>0</v>
      </c>
      <c r="E53" s="68">
        <f>'Data Worksheet'!G53</f>
        <v>236994137.38138464</v>
      </c>
      <c r="F53" s="17">
        <f>'Data Worksheet'!H53</f>
        <v>1.0769979428149622E-2</v>
      </c>
      <c r="G53" s="67">
        <f>'Data Worksheet'!AB53</f>
        <v>27434041.140147999</v>
      </c>
      <c r="H53" s="44">
        <f>'Data Worksheet'!AC53</f>
        <v>1.1380474422795699E-2</v>
      </c>
      <c r="I53" s="41">
        <f>'Data Worksheet'!AD53</f>
        <v>0.11575831133746384</v>
      </c>
      <c r="J53" s="69">
        <f>'Data Worksheet'!AE53</f>
        <v>27434041.140147999</v>
      </c>
      <c r="K53" s="44">
        <f>'Data Worksheet'!AF53</f>
        <v>6.2937518000151411E-3</v>
      </c>
      <c r="L53" s="7">
        <f>'Data Worksheet'!AG53</f>
        <v>0.11575831133746384</v>
      </c>
    </row>
    <row r="54" spans="1:12" x14ac:dyDescent="0.2">
      <c r="A54" s="6" t="s">
        <v>4</v>
      </c>
      <c r="B54" s="67">
        <f>'Data Worksheet'!D54</f>
        <v>30905655.847172387</v>
      </c>
      <c r="C54" s="68">
        <f>'Data Worksheet'!E54</f>
        <v>4041829.25</v>
      </c>
      <c r="D54" s="68">
        <f>'Data Worksheet'!F54</f>
        <v>298326.71845060767</v>
      </c>
      <c r="E54" s="68">
        <f>'Data Worksheet'!G54</f>
        <v>35245811.815622993</v>
      </c>
      <c r="F54" s="17">
        <f>'Data Worksheet'!H54</f>
        <v>1.6017133266542525E-3</v>
      </c>
      <c r="G54" s="67">
        <f>'Data Worksheet'!AB54</f>
        <v>4107341.5443479996</v>
      </c>
      <c r="H54" s="44">
        <f>'Data Worksheet'!AC54</f>
        <v>1.7038501601841088E-3</v>
      </c>
      <c r="I54" s="41">
        <f>'Data Worksheet'!AD54</f>
        <v>0.13289934905956016</v>
      </c>
      <c r="J54" s="69">
        <f>'Data Worksheet'!AE54</f>
        <v>8603043.1843479984</v>
      </c>
      <c r="K54" s="44">
        <f>'Data Worksheet'!AF54</f>
        <v>1.9736581370019082E-3</v>
      </c>
      <c r="L54" s="7">
        <f>'Data Worksheet'!AG54</f>
        <v>0.24408696356185586</v>
      </c>
    </row>
    <row r="55" spans="1:12" x14ac:dyDescent="0.2">
      <c r="A55" s="6" t="s">
        <v>12</v>
      </c>
      <c r="B55" s="67">
        <f>'Data Worksheet'!D55</f>
        <v>2072128861.4662356</v>
      </c>
      <c r="C55" s="68">
        <f>'Data Worksheet'!E55</f>
        <v>155738804.56000003</v>
      </c>
      <c r="D55" s="68">
        <f>'Data Worksheet'!F55</f>
        <v>11495054.250449926</v>
      </c>
      <c r="E55" s="68">
        <f>'Data Worksheet'!G55</f>
        <v>2239362720.2766857</v>
      </c>
      <c r="F55" s="17">
        <f>'Data Worksheet'!H55</f>
        <v>0.10176576811574534</v>
      </c>
      <c r="G55" s="67">
        <f>'Data Worksheet'!AB55</f>
        <v>218757253.82961997</v>
      </c>
      <c r="H55" s="44">
        <f>'Data Worksheet'!AC55</f>
        <v>9.0747160408887043E-2</v>
      </c>
      <c r="I55" s="41">
        <f>'Data Worksheet'!AD55</f>
        <v>0.10557125953780096</v>
      </c>
      <c r="J55" s="69">
        <f>'Data Worksheet'!AE55</f>
        <v>383704065.80961996</v>
      </c>
      <c r="K55" s="44">
        <f>'Data Worksheet'!AF55</f>
        <v>8.8027066173940863E-2</v>
      </c>
      <c r="L55" s="7">
        <f>'Data Worksheet'!AG55</f>
        <v>0.1713452056405633</v>
      </c>
    </row>
    <row r="56" spans="1:12" x14ac:dyDescent="0.2">
      <c r="A56" s="6" t="s">
        <v>25</v>
      </c>
      <c r="B56" s="67">
        <f>'Data Worksheet'!D56</f>
        <v>250851397.29969421</v>
      </c>
      <c r="C56" s="68">
        <f>'Data Worksheet'!E56</f>
        <v>35754378.459999993</v>
      </c>
      <c r="D56" s="68">
        <f>'Data Worksheet'!F56</f>
        <v>2639024.495211639</v>
      </c>
      <c r="E56" s="68">
        <f>'Data Worksheet'!G56</f>
        <v>289244800.25490588</v>
      </c>
      <c r="F56" s="17">
        <f>'Data Worksheet'!H56</f>
        <v>1.3144462486983324E-2</v>
      </c>
      <c r="G56" s="67">
        <f>'Data Worksheet'!AB56</f>
        <v>28925798.657331996</v>
      </c>
      <c r="H56" s="44">
        <f>'Data Worksheet'!AC56</f>
        <v>1.199930079921609E-2</v>
      </c>
      <c r="I56" s="41">
        <f>'Data Worksheet'!AD56</f>
        <v>0.11531049445490674</v>
      </c>
      <c r="J56" s="69">
        <f>'Data Worksheet'!AE56</f>
        <v>68080147.477331996</v>
      </c>
      <c r="K56" s="44">
        <f>'Data Worksheet'!AF56</f>
        <v>1.5618535692275448E-2</v>
      </c>
      <c r="L56" s="7">
        <f>'Data Worksheet'!AG56</f>
        <v>0.23537207036162541</v>
      </c>
    </row>
    <row r="57" spans="1:12" x14ac:dyDescent="0.2">
      <c r="A57" s="6" t="s">
        <v>5</v>
      </c>
      <c r="B57" s="67">
        <f>'Data Worksheet'!D57</f>
        <v>1539511950.8606725</v>
      </c>
      <c r="C57" s="68">
        <f>'Data Worksheet'!E57</f>
        <v>105910536.11999999</v>
      </c>
      <c r="D57" s="68">
        <f>'Data Worksheet'!F57</f>
        <v>7817238.3680048203</v>
      </c>
      <c r="E57" s="68">
        <f>'Data Worksheet'!G57</f>
        <v>1653239725.3486772</v>
      </c>
      <c r="F57" s="17">
        <f>'Data Worksheet'!H57</f>
        <v>7.5129950590936245E-2</v>
      </c>
      <c r="G57" s="67">
        <f>'Data Worksheet'!AB57</f>
        <v>176343678.00929999</v>
      </c>
      <c r="H57" s="44">
        <f>'Data Worksheet'!AC57</f>
        <v>7.3152719533894101E-2</v>
      </c>
      <c r="I57" s="41">
        <f>'Data Worksheet'!AD57</f>
        <v>0.11454518291378908</v>
      </c>
      <c r="J57" s="69">
        <f>'Data Worksheet'!AE57</f>
        <v>290622389.9393</v>
      </c>
      <c r="K57" s="44">
        <f>'Data Worksheet'!AF57</f>
        <v>6.6672831044508094E-2</v>
      </c>
      <c r="L57" s="7">
        <f>'Data Worksheet'!AG57</f>
        <v>0.17578962414419735</v>
      </c>
    </row>
    <row r="58" spans="1:12" x14ac:dyDescent="0.2">
      <c r="A58" s="6" t="s">
        <v>17</v>
      </c>
      <c r="B58" s="67">
        <f>'Data Worksheet'!D58</f>
        <v>301988687.0022732</v>
      </c>
      <c r="C58" s="68">
        <f>'Data Worksheet'!E58</f>
        <v>39101479.060000002</v>
      </c>
      <c r="D58" s="68">
        <f>'Data Worksheet'!F58</f>
        <v>2886073.412065824</v>
      </c>
      <c r="E58" s="68">
        <f>'Data Worksheet'!G58</f>
        <v>343976239.47433901</v>
      </c>
      <c r="F58" s="17">
        <f>'Data Worksheet'!H58</f>
        <v>1.563168213291798E-2</v>
      </c>
      <c r="G58" s="67">
        <f>'Data Worksheet'!AB58</f>
        <v>36936153.776256002</v>
      </c>
      <c r="H58" s="44">
        <f>'Data Worksheet'!AC58</f>
        <v>1.5322239664938496E-2</v>
      </c>
      <c r="I58" s="41">
        <f>'Data Worksheet'!AD58</f>
        <v>0.12230972670833185</v>
      </c>
      <c r="J58" s="69">
        <f>'Data Worksheet'!AE58</f>
        <v>84449988.266256005</v>
      </c>
      <c r="K58" s="44">
        <f>'Data Worksheet'!AF58</f>
        <v>1.9374005562898231E-2</v>
      </c>
      <c r="L58" s="7">
        <f>'Data Worksheet'!AG58</f>
        <v>0.24551110970720424</v>
      </c>
    </row>
    <row r="59" spans="1:12" x14ac:dyDescent="0.2">
      <c r="A59" s="6" t="s">
        <v>11</v>
      </c>
      <c r="B59" s="67">
        <f>'Data Worksheet'!D59</f>
        <v>936939581.0077002</v>
      </c>
      <c r="C59" s="68">
        <f>'Data Worksheet'!E59</f>
        <v>121636074.95999998</v>
      </c>
      <c r="D59" s="68">
        <f>'Data Worksheet'!F59</f>
        <v>8977937.6721638888</v>
      </c>
      <c r="E59" s="68">
        <f>'Data Worksheet'!G59</f>
        <v>1067553593.6398641</v>
      </c>
      <c r="F59" s="17">
        <f>'Data Worksheet'!H59</f>
        <v>4.8513985911162218E-2</v>
      </c>
      <c r="G59" s="67">
        <f>'Data Worksheet'!AB59</f>
        <v>114462242.26277</v>
      </c>
      <c r="H59" s="44">
        <f>'Data Worksheet'!AC59</f>
        <v>4.7482418422890485E-2</v>
      </c>
      <c r="I59" s="41">
        <f>'Data Worksheet'!AD59</f>
        <v>0.12216608688861581</v>
      </c>
      <c r="J59" s="69">
        <f>'Data Worksheet'!AE59</f>
        <v>252091693.15276998</v>
      </c>
      <c r="K59" s="44">
        <f>'Data Worksheet'!AF59</f>
        <v>5.7833351617571846E-2</v>
      </c>
      <c r="L59" s="7">
        <f>'Data Worksheet'!AG59</f>
        <v>0.23613961364998443</v>
      </c>
    </row>
    <row r="60" spans="1:12" x14ac:dyDescent="0.2">
      <c r="A60" s="6" t="s">
        <v>14</v>
      </c>
      <c r="B60" s="67">
        <f>'Data Worksheet'!D60</f>
        <v>507010926.72505462</v>
      </c>
      <c r="C60" s="68">
        <f>'Data Worksheet'!E60</f>
        <v>64346681.770000003</v>
      </c>
      <c r="D60" s="68">
        <f>'Data Worksheet'!F60</f>
        <v>4749417.4613214144</v>
      </c>
      <c r="E60" s="68">
        <f>'Data Worksheet'!G60</f>
        <v>576107025.95637608</v>
      </c>
      <c r="F60" s="17">
        <f>'Data Worksheet'!H60</f>
        <v>2.6180651076518964E-2</v>
      </c>
      <c r="G60" s="67">
        <f>'Data Worksheet'!AB60</f>
        <v>60641962.682981998</v>
      </c>
      <c r="H60" s="44">
        <f>'Data Worksheet'!AC60</f>
        <v>2.515612999689789E-2</v>
      </c>
      <c r="I60" s="41">
        <f>'Data Worksheet'!AD60</f>
        <v>0.11960681611871324</v>
      </c>
      <c r="J60" s="69">
        <f>'Data Worksheet'!AE60</f>
        <v>132561590.95298201</v>
      </c>
      <c r="K60" s="44">
        <f>'Data Worksheet'!AF60</f>
        <v>3.0411478477089596E-2</v>
      </c>
      <c r="L60" s="7">
        <f>'Data Worksheet'!AG60</f>
        <v>0.23009889652520887</v>
      </c>
    </row>
    <row r="61" spans="1:12" x14ac:dyDescent="0.2">
      <c r="A61" s="6" t="s">
        <v>36</v>
      </c>
      <c r="B61" s="67">
        <f>'Data Worksheet'!D61</f>
        <v>41723480.921517812</v>
      </c>
      <c r="C61" s="68">
        <f>'Data Worksheet'!E61</f>
        <v>5344653.5999999996</v>
      </c>
      <c r="D61" s="68">
        <f>'Data Worksheet'!F61</f>
        <v>394487.95857549558</v>
      </c>
      <c r="E61" s="68">
        <f>'Data Worksheet'!G61</f>
        <v>47462622.480093308</v>
      </c>
      <c r="F61" s="17">
        <f>'Data Worksheet'!H61</f>
        <v>2.1568949905880165E-3</v>
      </c>
      <c r="G61" s="67">
        <f>'Data Worksheet'!AB61</f>
        <v>6072815.8122680001</v>
      </c>
      <c r="H61" s="44">
        <f>'Data Worksheet'!AC61</f>
        <v>2.5191886486138158E-3</v>
      </c>
      <c r="I61" s="41">
        <f>'Data Worksheet'!AD61</f>
        <v>0.1455491171431984</v>
      </c>
      <c r="J61" s="69">
        <f>'Data Worksheet'!AE61</f>
        <v>12444741.562268</v>
      </c>
      <c r="K61" s="44">
        <f>'Data Worksheet'!AF61</f>
        <v>2.8549973446538664E-3</v>
      </c>
      <c r="L61" s="7">
        <f>'Data Worksheet'!AG61</f>
        <v>0.26220088381099366</v>
      </c>
    </row>
    <row r="62" spans="1:12" x14ac:dyDescent="0.2">
      <c r="A62" s="6" t="s">
        <v>67</v>
      </c>
      <c r="B62" s="67">
        <f>'Data Worksheet'!D62</f>
        <v>159457478.62291822</v>
      </c>
      <c r="C62" s="68">
        <f>'Data Worksheet'!E62</f>
        <v>0</v>
      </c>
      <c r="D62" s="68">
        <f>'Data Worksheet'!F62</f>
        <v>0</v>
      </c>
      <c r="E62" s="68">
        <f>'Data Worksheet'!G62</f>
        <v>159457478.62291822</v>
      </c>
      <c r="F62" s="17">
        <f>'Data Worksheet'!H62</f>
        <v>7.2463976679295345E-3</v>
      </c>
      <c r="G62" s="67">
        <f>'Data Worksheet'!AB62</f>
        <v>18653562.229921997</v>
      </c>
      <c r="H62" s="44">
        <f>'Data Worksheet'!AC62</f>
        <v>7.7380647921019329E-3</v>
      </c>
      <c r="I62" s="41">
        <f>'Data Worksheet'!AD62</f>
        <v>0.11698141969266652</v>
      </c>
      <c r="J62" s="69">
        <f>'Data Worksheet'!AE62</f>
        <v>18653562.229921997</v>
      </c>
      <c r="K62" s="44">
        <f>'Data Worksheet'!AF62</f>
        <v>4.2793874318959582E-3</v>
      </c>
      <c r="L62" s="7">
        <f>'Data Worksheet'!AG62</f>
        <v>0.11698141969266652</v>
      </c>
    </row>
    <row r="63" spans="1:12" x14ac:dyDescent="0.2">
      <c r="A63" s="6" t="s">
        <v>66</v>
      </c>
      <c r="B63" s="67">
        <f>'Data Worksheet'!D63</f>
        <v>199535895.12395316</v>
      </c>
      <c r="C63" s="68">
        <f>'Data Worksheet'!E63</f>
        <v>13264482.979999999</v>
      </c>
      <c r="D63" s="68">
        <f>'Data Worksheet'!F63</f>
        <v>979049.19644176867</v>
      </c>
      <c r="E63" s="68">
        <f>'Data Worksheet'!G63</f>
        <v>213779427.30039492</v>
      </c>
      <c r="F63" s="17">
        <f>'Data Worksheet'!H63</f>
        <v>9.7150083948351271E-3</v>
      </c>
      <c r="G63" s="67">
        <f>'Data Worksheet'!AB63</f>
        <v>24533865.150727998</v>
      </c>
      <c r="H63" s="44">
        <f>'Data Worksheet'!AC63</f>
        <v>1.017739323980151E-2</v>
      </c>
      <c r="I63" s="41">
        <f>'Data Worksheet'!AD63</f>
        <v>0.12295464500503722</v>
      </c>
      <c r="J63" s="69">
        <f>'Data Worksheet'!AE63</f>
        <v>39671966.670727998</v>
      </c>
      <c r="K63" s="44">
        <f>'Data Worksheet'!AF63</f>
        <v>9.1013026614819772E-3</v>
      </c>
      <c r="L63" s="7">
        <f>'Data Worksheet'!AG63</f>
        <v>0.18557429576692813</v>
      </c>
    </row>
    <row r="64" spans="1:12" x14ac:dyDescent="0.2">
      <c r="A64" s="6" t="s">
        <v>32</v>
      </c>
      <c r="B64" s="67">
        <f>'Data Worksheet'!D64</f>
        <v>78755301.620292202</v>
      </c>
      <c r="C64" s="68">
        <f>'Data Worksheet'!E64</f>
        <v>5511642.2300000004</v>
      </c>
      <c r="D64" s="68">
        <f>'Data Worksheet'!F64</f>
        <v>406813.36049752455</v>
      </c>
      <c r="E64" s="68">
        <f>'Data Worksheet'!G64</f>
        <v>84673757.210789725</v>
      </c>
      <c r="F64" s="17">
        <f>'Data Worksheet'!H64</f>
        <v>3.8479205998113077E-3</v>
      </c>
      <c r="G64" s="67">
        <f>'Data Worksheet'!AB64</f>
        <v>10755487.370432001</v>
      </c>
      <c r="H64" s="44">
        <f>'Data Worksheet'!AC64</f>
        <v>4.4617031919798027E-3</v>
      </c>
      <c r="I64" s="41">
        <f>'Data Worksheet'!AD64</f>
        <v>0.13656842332073205</v>
      </c>
      <c r="J64" s="69">
        <f>'Data Worksheet'!AE64</f>
        <v>17338114.750432</v>
      </c>
      <c r="K64" s="44">
        <f>'Data Worksheet'!AF64</f>
        <v>3.9776054268471431E-3</v>
      </c>
      <c r="L64" s="7">
        <f>'Data Worksheet'!AG64</f>
        <v>0.2047637346157902</v>
      </c>
    </row>
    <row r="65" spans="1:12" x14ac:dyDescent="0.2">
      <c r="A65" s="6" t="s">
        <v>7</v>
      </c>
      <c r="B65" s="67">
        <f>'Data Worksheet'!D65</f>
        <v>475629360.86605722</v>
      </c>
      <c r="C65" s="68">
        <f>'Data Worksheet'!E65</f>
        <v>60412559.220000006</v>
      </c>
      <c r="D65" s="68">
        <f>'Data Worksheet'!F65</f>
        <v>4459040.5557843894</v>
      </c>
      <c r="E65" s="68">
        <f>'Data Worksheet'!G65</f>
        <v>540500960.64184165</v>
      </c>
      <c r="F65" s="17">
        <f>'Data Worksheet'!H65</f>
        <v>2.4562566362728026E-2</v>
      </c>
      <c r="G65" s="67">
        <f>'Data Worksheet'!AB65</f>
        <v>53187454.736187994</v>
      </c>
      <c r="H65" s="44">
        <f>'Data Worksheet'!AC65</f>
        <v>2.2063773439231858E-2</v>
      </c>
      <c r="I65" s="41">
        <f>'Data Worksheet'!AD65</f>
        <v>0.11182542355951446</v>
      </c>
      <c r="J65" s="69">
        <f>'Data Worksheet'!AE65</f>
        <v>119594772.17618799</v>
      </c>
      <c r="K65" s="44">
        <f>'Data Worksheet'!AF65</f>
        <v>2.7436709335350341E-2</v>
      </c>
      <c r="L65" s="7">
        <f>'Data Worksheet'!AG65</f>
        <v>0.22126653028362783</v>
      </c>
    </row>
    <row r="66" spans="1:12" x14ac:dyDescent="0.2">
      <c r="A66" s="6" t="s">
        <v>6</v>
      </c>
      <c r="B66" s="67">
        <f>'Data Worksheet'!D66</f>
        <v>505255317.76820803</v>
      </c>
      <c r="C66" s="68">
        <f>'Data Worksheet'!E66</f>
        <v>62446598.190000005</v>
      </c>
      <c r="D66" s="68">
        <f>'Data Worksheet'!F66</f>
        <v>4609172.6206460493</v>
      </c>
      <c r="E66" s="68">
        <f>'Data Worksheet'!G66</f>
        <v>572311088.57885408</v>
      </c>
      <c r="F66" s="17">
        <f>'Data Worksheet'!H66</f>
        <v>2.6008148212447409E-2</v>
      </c>
      <c r="G66" s="67">
        <f>'Data Worksheet'!AB66</f>
        <v>57427813.392775998</v>
      </c>
      <c r="H66" s="44">
        <f>'Data Worksheet'!AC66</f>
        <v>2.3822803142083713E-2</v>
      </c>
      <c r="I66" s="41">
        <f>'Data Worksheet'!AD66</f>
        <v>0.11366097767450258</v>
      </c>
      <c r="J66" s="69">
        <f>'Data Worksheet'!AE66</f>
        <v>127041857.02277601</v>
      </c>
      <c r="K66" s="44">
        <f>'Data Worksheet'!AF66</f>
        <v>2.9145174501624637E-2</v>
      </c>
      <c r="L66" s="7">
        <f>'Data Worksheet'!AG66</f>
        <v>0.22198042211315977</v>
      </c>
    </row>
    <row r="67" spans="1:12" x14ac:dyDescent="0.2">
      <c r="A67" s="6" t="s">
        <v>41</v>
      </c>
      <c r="B67" s="67">
        <f>'Data Worksheet'!D67</f>
        <v>43726096.443997674</v>
      </c>
      <c r="C67" s="68">
        <f>'Data Worksheet'!E67</f>
        <v>5796012.6100000003</v>
      </c>
      <c r="D67" s="68">
        <f>'Data Worksheet'!F67</f>
        <v>427802.68910163426</v>
      </c>
      <c r="E67" s="68">
        <f>'Data Worksheet'!G67</f>
        <v>49949911.74309931</v>
      </c>
      <c r="F67" s="17">
        <f>'Data Worksheet'!H67</f>
        <v>2.2699275511839068E-3</v>
      </c>
      <c r="G67" s="67">
        <f>'Data Worksheet'!AB67</f>
        <v>5944941.7732139993</v>
      </c>
      <c r="H67" s="44">
        <f>'Data Worksheet'!AC67</f>
        <v>2.4661426090836084E-3</v>
      </c>
      <c r="I67" s="41">
        <f>'Data Worksheet'!AD67</f>
        <v>0.13595866671583642</v>
      </c>
      <c r="J67" s="69">
        <f>'Data Worksheet'!AE67</f>
        <v>12400916.103213999</v>
      </c>
      <c r="K67" s="44">
        <f>'Data Worksheet'!AF67</f>
        <v>2.8449431728897238E-3</v>
      </c>
      <c r="L67" s="7">
        <f>'Data Worksheet'!AG67</f>
        <v>0.24826702731716466</v>
      </c>
    </row>
    <row r="68" spans="1:12" x14ac:dyDescent="0.2">
      <c r="A68" s="6" t="s">
        <v>44</v>
      </c>
      <c r="B68" s="67">
        <f>'Data Worksheet'!D68</f>
        <v>20829005.241235383</v>
      </c>
      <c r="C68" s="68">
        <f>'Data Worksheet'!E68</f>
        <v>2703868.59</v>
      </c>
      <c r="D68" s="68">
        <f>'Data Worksheet'!F68</f>
        <v>199572.07335672862</v>
      </c>
      <c r="E68" s="68">
        <f>'Data Worksheet'!G68</f>
        <v>23732445.904592112</v>
      </c>
      <c r="F68" s="17">
        <f>'Data Worksheet'!H68</f>
        <v>1.0784990590750683E-3</v>
      </c>
      <c r="G68" s="67">
        <f>'Data Worksheet'!AB68</f>
        <v>4472062.4679279998</v>
      </c>
      <c r="H68" s="44">
        <f>'Data Worksheet'!AC68</f>
        <v>1.8551474889683226E-3</v>
      </c>
      <c r="I68" s="41">
        <f>'Data Worksheet'!AD68</f>
        <v>0.21470360279494358</v>
      </c>
      <c r="J68" s="69">
        <f>'Data Worksheet'!AE68</f>
        <v>7769673.6079280004</v>
      </c>
      <c r="K68" s="44">
        <f>'Data Worksheet'!AF68</f>
        <v>1.7824715289161072E-3</v>
      </c>
      <c r="L68" s="7">
        <f>'Data Worksheet'!AG68</f>
        <v>0.32738612948548246</v>
      </c>
    </row>
    <row r="69" spans="1:12" x14ac:dyDescent="0.2">
      <c r="A69" s="6" t="s">
        <v>52</v>
      </c>
      <c r="B69" s="67">
        <f>'Data Worksheet'!D69</f>
        <v>14772592.521501884</v>
      </c>
      <c r="C69" s="68">
        <f>'Data Worksheet'!E69</f>
        <v>1814934.95</v>
      </c>
      <c r="D69" s="68">
        <f>'Data Worksheet'!F69</f>
        <v>133960.03501009295</v>
      </c>
      <c r="E69" s="68">
        <f>'Data Worksheet'!G69</f>
        <v>16721487.506511977</v>
      </c>
      <c r="F69" s="17">
        <f>'Data Worksheet'!H69</f>
        <v>7.5989253760899397E-4</v>
      </c>
      <c r="G69" s="67">
        <f>'Data Worksheet'!AB69</f>
        <v>2417707.1788920001</v>
      </c>
      <c r="H69" s="44">
        <f>'Data Worksheet'!AC69</f>
        <v>1.0029384504685306E-3</v>
      </c>
      <c r="I69" s="41">
        <f>'Data Worksheet'!AD69</f>
        <v>0.16366167112326194</v>
      </c>
      <c r="J69" s="69">
        <f>'Data Worksheet'!AE69</f>
        <v>4488839.7088919999</v>
      </c>
      <c r="K69" s="44">
        <f>'Data Worksheet'!AF69</f>
        <v>1.0298024579570219E-3</v>
      </c>
      <c r="L69" s="7">
        <f>'Data Worksheet'!AG69</f>
        <v>0.26844739184500643</v>
      </c>
    </row>
    <row r="70" spans="1:12" x14ac:dyDescent="0.2">
      <c r="A70" s="6" t="s">
        <v>58</v>
      </c>
      <c r="B70" s="67">
        <f>'Data Worksheet'!D70</f>
        <v>3774021.1120126988</v>
      </c>
      <c r="C70" s="68">
        <f>'Data Worksheet'!E70</f>
        <v>495312.96</v>
      </c>
      <c r="D70" s="68">
        <f>'Data Worksheet'!F70</f>
        <v>36558.963979702283</v>
      </c>
      <c r="E70" s="68">
        <f>'Data Worksheet'!G70</f>
        <v>4305893.0359924017</v>
      </c>
      <c r="F70" s="17">
        <f>'Data Worksheet'!H70</f>
        <v>1.9567732742191237E-4</v>
      </c>
      <c r="G70" s="67">
        <f>'Data Worksheet'!AB70</f>
        <v>1546555.3605899999</v>
      </c>
      <c r="H70" s="44">
        <f>'Data Worksheet'!AC70</f>
        <v>6.4155818804524558E-4</v>
      </c>
      <c r="I70" s="41">
        <f>'Data Worksheet'!AD70</f>
        <v>0.40978980103405316</v>
      </c>
      <c r="J70" s="69">
        <f>'Data Worksheet'!AE70</f>
        <v>2137919.0305900001</v>
      </c>
      <c r="K70" s="44">
        <f>'Data Worksheet'!AF70</f>
        <v>4.9046845407587844E-4</v>
      </c>
      <c r="L70" s="7">
        <f>'Data Worksheet'!AG70</f>
        <v>0.4965100184141622</v>
      </c>
    </row>
    <row r="71" spans="1:12" x14ac:dyDescent="0.2">
      <c r="A71" s="6" t="s">
        <v>16</v>
      </c>
      <c r="B71" s="67">
        <f>'Data Worksheet'!D71</f>
        <v>464022921.60916191</v>
      </c>
      <c r="C71" s="68">
        <f>'Data Worksheet'!E71</f>
        <v>32623421.170000002</v>
      </c>
      <c r="D71" s="68">
        <f>'Data Worksheet'!F71</f>
        <v>2407929.07871558</v>
      </c>
      <c r="E71" s="68">
        <f>'Data Worksheet'!G71</f>
        <v>499054271.85787749</v>
      </c>
      <c r="F71" s="17">
        <f>'Data Worksheet'!H71</f>
        <v>2.2679059916111275E-2</v>
      </c>
      <c r="G71" s="67">
        <f>'Data Worksheet'!AB71</f>
        <v>57437118.528463997</v>
      </c>
      <c r="H71" s="44">
        <f>'Data Worksheet'!AC71</f>
        <v>2.3826663195298508E-2</v>
      </c>
      <c r="I71" s="41">
        <f>'Data Worksheet'!AD71</f>
        <v>0.12378077860740302</v>
      </c>
      <c r="J71" s="69">
        <f>'Data Worksheet'!AE71</f>
        <v>94386084.728464007</v>
      </c>
      <c r="K71" s="44">
        <f>'Data Worksheet'!AF71</f>
        <v>2.1653484720732884E-2</v>
      </c>
      <c r="L71" s="7">
        <f>'Data Worksheet'!AG71</f>
        <v>0.18912990039556984</v>
      </c>
    </row>
    <row r="72" spans="1:12" x14ac:dyDescent="0.2">
      <c r="A72" s="6" t="s">
        <v>51</v>
      </c>
      <c r="B72" s="67">
        <f>'Data Worksheet'!D72</f>
        <v>9160620.6738094166</v>
      </c>
      <c r="C72" s="68">
        <f>'Data Worksheet'!E72</f>
        <v>1222198.99</v>
      </c>
      <c r="D72" s="68">
        <f>'Data Worksheet'!F72</f>
        <v>90210.296236622802</v>
      </c>
      <c r="E72" s="68">
        <f>'Data Worksheet'!G72</f>
        <v>10473029.96004604</v>
      </c>
      <c r="F72" s="17">
        <f>'Data Worksheet'!H72</f>
        <v>4.7593716227070795E-4</v>
      </c>
      <c r="G72" s="67">
        <f>'Data Worksheet'!AB72</f>
        <v>2738113.1170979999</v>
      </c>
      <c r="H72" s="44">
        <f>'Data Worksheet'!AC72</f>
        <v>1.1358525758807362E-3</v>
      </c>
      <c r="I72" s="41">
        <f>'Data Worksheet'!AD72</f>
        <v>0.29890039273500052</v>
      </c>
      <c r="J72" s="69">
        <f>'Data Worksheet'!AE72</f>
        <v>4352885.4070979999</v>
      </c>
      <c r="K72" s="44">
        <f>'Data Worksheet'!AF72</f>
        <v>9.9861264427756431E-4</v>
      </c>
      <c r="L72" s="7">
        <f>'Data Worksheet'!AG72</f>
        <v>0.41562808697234593</v>
      </c>
    </row>
    <row r="73" spans="1:12" x14ac:dyDescent="0.2">
      <c r="A73" s="6" t="s">
        <v>43</v>
      </c>
      <c r="B73" s="67">
        <f>'Data Worksheet'!D73</f>
        <v>80827274.305376366</v>
      </c>
      <c r="C73" s="68">
        <f>'Data Worksheet'!E73</f>
        <v>11537128.380000001</v>
      </c>
      <c r="D73" s="68">
        <f>'Data Worksheet'!F73</f>
        <v>851553.45192990894</v>
      </c>
      <c r="E73" s="68">
        <f>'Data Worksheet'!G73</f>
        <v>93215956.137306273</v>
      </c>
      <c r="F73" s="17">
        <f>'Data Worksheet'!H73</f>
        <v>4.236112931175583E-3</v>
      </c>
      <c r="G73" s="67">
        <f>'Data Worksheet'!AB73</f>
        <v>9025495.9287860002</v>
      </c>
      <c r="H73" s="44">
        <f>'Data Worksheet'!AC73</f>
        <v>3.7440501399656967E-3</v>
      </c>
      <c r="I73" s="41">
        <f>'Data Worksheet'!AD73</f>
        <v>0.1116639897404737</v>
      </c>
      <c r="J73" s="69">
        <f>'Data Worksheet'!AE73</f>
        <v>21389110.288786002</v>
      </c>
      <c r="K73" s="44">
        <f>'Data Worksheet'!AF73</f>
        <v>4.9069603232374187E-3</v>
      </c>
      <c r="L73" s="7">
        <f>'Data Worksheet'!AG73</f>
        <v>0.22945760763618658</v>
      </c>
    </row>
    <row r="74" spans="1:12" x14ac:dyDescent="0.2">
      <c r="A74" s="6" t="s">
        <v>49</v>
      </c>
      <c r="B74" s="67">
        <f>'Data Worksheet'!D74</f>
        <v>9813192.3610052802</v>
      </c>
      <c r="C74" s="68">
        <f>'Data Worksheet'!E74</f>
        <v>1301365.8799999999</v>
      </c>
      <c r="D74" s="68">
        <f>'Data Worksheet'!F74</f>
        <v>96053.590706234623</v>
      </c>
      <c r="E74" s="68">
        <f>'Data Worksheet'!G74</f>
        <v>11210611.831711514</v>
      </c>
      <c r="F74" s="17">
        <f>'Data Worksheet'!H74</f>
        <v>5.0945588839695682E-4</v>
      </c>
      <c r="G74" s="67">
        <f>'Data Worksheet'!AB74</f>
        <v>2668081.4745140001</v>
      </c>
      <c r="H74" s="44">
        <f>'Data Worksheet'!AC74</f>
        <v>1.1068013211588343E-3</v>
      </c>
      <c r="I74" s="41">
        <f>'Data Worksheet'!AD74</f>
        <v>0.27188720819497697</v>
      </c>
      <c r="J74" s="69">
        <f>'Data Worksheet'!AE74</f>
        <v>4291666.5345140006</v>
      </c>
      <c r="K74" s="44">
        <f>'Data Worksheet'!AF74</f>
        <v>9.8456818077500771E-4</v>
      </c>
      <c r="L74" s="7">
        <f>'Data Worksheet'!AG74</f>
        <v>0.3828217941124446</v>
      </c>
    </row>
    <row r="75" spans="1:12" x14ac:dyDescent="0.2">
      <c r="A75" s="20" t="s">
        <v>74</v>
      </c>
      <c r="B75" s="21">
        <f>'Data Worksheet'!D75</f>
        <v>20118802347.920002</v>
      </c>
      <c r="C75" s="22">
        <f>'Data Worksheet'!E75</f>
        <v>1756611198.6200004</v>
      </c>
      <c r="D75" s="22">
        <f>'Data Worksheet'!F75</f>
        <v>129655169</v>
      </c>
      <c r="E75" s="22">
        <f>'Data Worksheet'!G75</f>
        <v>22005068715.540001</v>
      </c>
      <c r="F75" s="23">
        <f>'Data Worksheet'!H75</f>
        <v>1</v>
      </c>
      <c r="G75" s="21">
        <f>'Data Worksheet'!AB75</f>
        <v>2410623680.6082659</v>
      </c>
      <c r="H75" s="45">
        <f>'Data Worksheet'!AC75</f>
        <v>1</v>
      </c>
      <c r="I75" s="42">
        <f>'Data Worksheet'!AD75</f>
        <v>0.11981944247578385</v>
      </c>
      <c r="J75" s="24">
        <f>'Data Worksheet'!AE75</f>
        <v>4358932797.4582663</v>
      </c>
      <c r="K75" s="45">
        <f>'Data Worksheet'!AF75</f>
        <v>1</v>
      </c>
      <c r="L75" s="25">
        <f>'Data Worksheet'!AG75</f>
        <v>0.19808767033660676</v>
      </c>
    </row>
    <row r="76" spans="1:12" x14ac:dyDescent="0.2">
      <c r="A76" s="8"/>
      <c r="B76" s="11"/>
      <c r="C76" s="11"/>
      <c r="D76" s="11"/>
      <c r="E76" s="11"/>
      <c r="F76" s="11"/>
      <c r="G76" s="11"/>
      <c r="H76" s="11"/>
      <c r="I76" s="11"/>
      <c r="J76" s="11"/>
      <c r="K76" s="11"/>
      <c r="L76" s="12"/>
    </row>
    <row r="77" spans="1:12" x14ac:dyDescent="0.2">
      <c r="A77" s="8" t="s">
        <v>101</v>
      </c>
      <c r="B77" s="11"/>
      <c r="C77" s="11"/>
      <c r="D77" s="11"/>
      <c r="E77" s="11"/>
      <c r="F77" s="11"/>
      <c r="G77" s="11"/>
      <c r="H77" s="11"/>
      <c r="I77" s="11"/>
      <c r="J77" s="11"/>
      <c r="K77" s="11"/>
      <c r="L77" s="12"/>
    </row>
    <row r="78" spans="1:12" x14ac:dyDescent="0.2">
      <c r="A78" s="8" t="s">
        <v>117</v>
      </c>
      <c r="B78" s="11"/>
      <c r="C78" s="11"/>
      <c r="D78" s="11"/>
      <c r="E78" s="11"/>
      <c r="F78" s="11"/>
      <c r="G78" s="11"/>
      <c r="H78" s="11"/>
      <c r="I78" s="11"/>
      <c r="J78" s="11"/>
      <c r="K78" s="11"/>
      <c r="L78" s="12"/>
    </row>
    <row r="79" spans="1:12" x14ac:dyDescent="0.2">
      <c r="A79" s="8" t="s">
        <v>116</v>
      </c>
      <c r="B79" s="11"/>
      <c r="C79" s="11"/>
      <c r="D79" s="11"/>
      <c r="E79" s="11"/>
      <c r="F79" s="11"/>
      <c r="G79" s="11"/>
      <c r="H79" s="11"/>
      <c r="I79" s="11"/>
      <c r="J79" s="11"/>
      <c r="K79" s="11"/>
      <c r="L79" s="12"/>
    </row>
    <row r="80" spans="1:12" x14ac:dyDescent="0.2">
      <c r="A80" s="8" t="s">
        <v>113</v>
      </c>
      <c r="B80" s="11"/>
      <c r="C80" s="11"/>
      <c r="D80" s="11"/>
      <c r="E80" s="11"/>
      <c r="F80" s="11"/>
      <c r="G80" s="11"/>
      <c r="H80" s="11"/>
      <c r="I80" s="11"/>
      <c r="J80" s="11"/>
      <c r="K80" s="11"/>
      <c r="L80" s="12"/>
    </row>
    <row r="81" spans="1:12" x14ac:dyDescent="0.2">
      <c r="A81" s="8" t="s">
        <v>112</v>
      </c>
      <c r="B81" s="11"/>
      <c r="C81" s="11"/>
      <c r="D81" s="11"/>
      <c r="E81" s="11"/>
      <c r="F81" s="11"/>
      <c r="G81" s="11"/>
      <c r="H81" s="11"/>
      <c r="I81" s="11"/>
      <c r="J81" s="11"/>
      <c r="K81" s="11"/>
      <c r="L81" s="12"/>
    </row>
    <row r="82" spans="1:12" x14ac:dyDescent="0.2">
      <c r="A82" s="8" t="s">
        <v>115</v>
      </c>
      <c r="B82" s="11"/>
      <c r="C82" s="11"/>
      <c r="D82" s="11"/>
      <c r="E82" s="11"/>
      <c r="F82" s="11"/>
      <c r="G82" s="11"/>
      <c r="H82" s="11"/>
      <c r="I82" s="11"/>
      <c r="J82" s="11"/>
      <c r="K82" s="11"/>
      <c r="L82" s="12"/>
    </row>
    <row r="83" spans="1:12" x14ac:dyDescent="0.2">
      <c r="A83" s="8" t="s">
        <v>114</v>
      </c>
      <c r="B83" s="11"/>
      <c r="C83" s="11"/>
      <c r="D83" s="11"/>
      <c r="E83" s="11"/>
      <c r="F83" s="11"/>
      <c r="G83" s="11"/>
      <c r="H83" s="11"/>
      <c r="I83" s="11"/>
      <c r="J83" s="11"/>
      <c r="K83" s="11"/>
      <c r="L83" s="12"/>
    </row>
    <row r="84" spans="1:12" ht="13.5" thickBot="1" x14ac:dyDescent="0.25">
      <c r="A84" s="71" t="s">
        <v>123</v>
      </c>
      <c r="B84" s="13"/>
      <c r="C84" s="13"/>
      <c r="D84" s="13"/>
      <c r="E84" s="13"/>
      <c r="F84" s="13"/>
      <c r="G84" s="13"/>
      <c r="H84" s="13"/>
      <c r="I84" s="13"/>
      <c r="J84" s="13"/>
      <c r="K84" s="13"/>
      <c r="L84" s="14"/>
    </row>
  </sheetData>
  <mergeCells count="6">
    <mergeCell ref="G3:L3"/>
    <mergeCell ref="A1:L1"/>
    <mergeCell ref="A2:L2"/>
    <mergeCell ref="G4:I4"/>
    <mergeCell ref="J4:L4"/>
    <mergeCell ref="B3:F3"/>
  </mergeCells>
  <phoneticPr fontId="0" type="noConversion"/>
  <printOptions horizontalCentered="1"/>
  <pageMargins left="0.5" right="0.5" top="0.5" bottom="0.5" header="0.3" footer="0.3"/>
  <pageSetup scale="75" fitToHeight="0" orientation="landscape" r:id="rId1"/>
  <headerFooter>
    <oddFooter>&amp;L&amp;12Office of Economic and Demographic Research&amp;R&amp;12Page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82"/>
  <sheetViews>
    <sheetView workbookViewId="0">
      <selection sqref="A1:AG1"/>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9" width="15.7109375" customWidth="1"/>
    <col min="10" max="10" width="14.7109375" customWidth="1"/>
    <col min="11" max="11" width="15.7109375" customWidth="1"/>
    <col min="12" max="13" width="14.7109375" customWidth="1"/>
    <col min="14" max="14" width="15.7109375" customWidth="1"/>
    <col min="15" max="15" width="14.7109375" customWidth="1"/>
    <col min="16" max="16" width="15.7109375" customWidth="1"/>
    <col min="17" max="17" width="10.7109375" customWidth="1"/>
    <col min="18" max="22" width="14.7109375" customWidth="1"/>
    <col min="23" max="23" width="10.7109375" customWidth="1"/>
    <col min="24" max="24" width="13.7109375" customWidth="1"/>
    <col min="25" max="25" width="10.7109375" customWidth="1"/>
    <col min="26" max="26" width="15.7109375" customWidth="1"/>
    <col min="27" max="27" width="10.7109375" customWidth="1"/>
    <col min="28" max="28" width="15.7109375" customWidth="1"/>
    <col min="29" max="29" width="10.7109375" customWidth="1"/>
    <col min="30" max="30" width="13.7109375" customWidth="1"/>
    <col min="31" max="31" width="15.7109375" customWidth="1"/>
    <col min="32" max="32" width="10.7109375" customWidth="1"/>
    <col min="33" max="33" width="13.7109375" customWidth="1"/>
  </cols>
  <sheetData>
    <row r="1" spans="1:33" ht="23.25" x14ac:dyDescent="0.35">
      <c r="A1" s="89" t="s">
        <v>111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1"/>
    </row>
    <row r="2" spans="1:33" ht="18.75" thickBot="1" x14ac:dyDescent="0.3">
      <c r="A2" s="92" t="s">
        <v>118</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4"/>
    </row>
    <row r="3" spans="1:33" ht="15.75" x14ac:dyDescent="0.25">
      <c r="A3" s="26"/>
      <c r="B3" s="86" t="s">
        <v>105</v>
      </c>
      <c r="C3" s="88"/>
      <c r="D3" s="86" t="s">
        <v>97</v>
      </c>
      <c r="E3" s="87"/>
      <c r="F3" s="87"/>
      <c r="G3" s="87"/>
      <c r="H3" s="88"/>
      <c r="I3" s="86" t="s">
        <v>84</v>
      </c>
      <c r="J3" s="87"/>
      <c r="K3" s="87"/>
      <c r="L3" s="87"/>
      <c r="M3" s="87"/>
      <c r="N3" s="87"/>
      <c r="O3" s="87"/>
      <c r="P3" s="87"/>
      <c r="Q3" s="88"/>
      <c r="R3" s="86" t="s">
        <v>98</v>
      </c>
      <c r="S3" s="87"/>
      <c r="T3" s="87"/>
      <c r="U3" s="87"/>
      <c r="V3" s="87"/>
      <c r="W3" s="88"/>
      <c r="X3" s="86" t="s">
        <v>108</v>
      </c>
      <c r="Y3" s="88"/>
      <c r="Z3" s="86" t="s">
        <v>89</v>
      </c>
      <c r="AA3" s="88"/>
      <c r="AB3" s="86" t="s">
        <v>100</v>
      </c>
      <c r="AC3" s="87"/>
      <c r="AD3" s="87"/>
      <c r="AE3" s="87"/>
      <c r="AF3" s="87"/>
      <c r="AG3" s="88"/>
    </row>
    <row r="4" spans="1:33" ht="15.75" x14ac:dyDescent="0.25">
      <c r="A4" s="27"/>
      <c r="B4" s="55"/>
      <c r="C4" s="56"/>
      <c r="D4" s="55"/>
      <c r="E4" s="57"/>
      <c r="F4" s="57"/>
      <c r="G4" s="57"/>
      <c r="H4" s="56"/>
      <c r="I4" s="57"/>
      <c r="J4" s="57"/>
      <c r="K4" s="57"/>
      <c r="L4" s="57"/>
      <c r="M4" s="57"/>
      <c r="N4" s="57"/>
      <c r="O4" s="57"/>
      <c r="P4" s="57"/>
      <c r="Q4" s="56"/>
      <c r="R4" s="57"/>
      <c r="S4" s="57"/>
      <c r="T4" s="57"/>
      <c r="U4" s="57"/>
      <c r="V4" s="57"/>
      <c r="W4" s="56"/>
      <c r="X4" s="95" t="s">
        <v>109</v>
      </c>
      <c r="Y4" s="96"/>
      <c r="Z4" s="95" t="s">
        <v>90</v>
      </c>
      <c r="AA4" s="96"/>
      <c r="AB4" s="57"/>
      <c r="AC4" s="58"/>
      <c r="AD4" s="58"/>
      <c r="AE4" s="58"/>
      <c r="AF4" s="58"/>
      <c r="AG4" s="59"/>
    </row>
    <row r="5" spans="1:33" x14ac:dyDescent="0.2">
      <c r="A5" s="31"/>
      <c r="B5" s="60"/>
      <c r="C5" s="61"/>
      <c r="D5" s="32"/>
      <c r="E5" s="62"/>
      <c r="F5" s="62" t="s">
        <v>102</v>
      </c>
      <c r="G5" s="62"/>
      <c r="H5" s="34" t="s">
        <v>75</v>
      </c>
      <c r="I5" s="46" t="s">
        <v>79</v>
      </c>
      <c r="J5" s="62" t="s">
        <v>79</v>
      </c>
      <c r="K5" s="62" t="s">
        <v>0</v>
      </c>
      <c r="L5" s="62" t="s">
        <v>81</v>
      </c>
      <c r="M5" s="62" t="s">
        <v>82</v>
      </c>
      <c r="N5" s="62" t="s">
        <v>0</v>
      </c>
      <c r="O5" s="62" t="s">
        <v>0</v>
      </c>
      <c r="P5" s="62" t="s">
        <v>0</v>
      </c>
      <c r="Q5" s="34" t="s">
        <v>75</v>
      </c>
      <c r="R5" s="46" t="s">
        <v>0</v>
      </c>
      <c r="S5" s="62" t="s">
        <v>86</v>
      </c>
      <c r="T5" s="62" t="s">
        <v>0</v>
      </c>
      <c r="U5" s="62" t="s">
        <v>86</v>
      </c>
      <c r="V5" s="62" t="s">
        <v>86</v>
      </c>
      <c r="W5" s="34" t="s">
        <v>75</v>
      </c>
      <c r="X5" s="32"/>
      <c r="Y5" s="61" t="s">
        <v>75</v>
      </c>
      <c r="Z5" s="32"/>
      <c r="AA5" s="61" t="s">
        <v>75</v>
      </c>
      <c r="AB5" s="46" t="s">
        <v>99</v>
      </c>
      <c r="AC5" s="62" t="s">
        <v>75</v>
      </c>
      <c r="AD5" s="63" t="s">
        <v>96</v>
      </c>
      <c r="AE5" s="46" t="s">
        <v>99</v>
      </c>
      <c r="AF5" s="62" t="s">
        <v>75</v>
      </c>
      <c r="AG5" s="34" t="s">
        <v>96</v>
      </c>
    </row>
    <row r="6" spans="1:33" x14ac:dyDescent="0.2">
      <c r="A6" s="31"/>
      <c r="B6" s="64" t="s">
        <v>69</v>
      </c>
      <c r="C6" s="65" t="s">
        <v>71</v>
      </c>
      <c r="D6" s="32" t="s">
        <v>72</v>
      </c>
      <c r="E6" s="35" t="s">
        <v>89</v>
      </c>
      <c r="F6" s="35" t="s">
        <v>103</v>
      </c>
      <c r="G6" s="35" t="s">
        <v>0</v>
      </c>
      <c r="H6" s="34" t="s">
        <v>85</v>
      </c>
      <c r="I6" s="46" t="s">
        <v>80</v>
      </c>
      <c r="J6" s="35" t="s">
        <v>80</v>
      </c>
      <c r="K6" s="35" t="s">
        <v>79</v>
      </c>
      <c r="L6" s="35" t="s">
        <v>80</v>
      </c>
      <c r="M6" s="35" t="s">
        <v>80</v>
      </c>
      <c r="N6" s="35" t="s">
        <v>80</v>
      </c>
      <c r="O6" s="35" t="s">
        <v>80</v>
      </c>
      <c r="P6" s="35" t="s">
        <v>80</v>
      </c>
      <c r="Q6" s="34" t="s">
        <v>85</v>
      </c>
      <c r="R6" s="46" t="s">
        <v>80</v>
      </c>
      <c r="S6" s="35" t="s">
        <v>87</v>
      </c>
      <c r="T6" s="35" t="s">
        <v>80</v>
      </c>
      <c r="U6" s="35" t="s">
        <v>87</v>
      </c>
      <c r="V6" s="35" t="s">
        <v>87</v>
      </c>
      <c r="W6" s="34" t="s">
        <v>85</v>
      </c>
      <c r="X6" s="32" t="s">
        <v>119</v>
      </c>
      <c r="Y6" s="65" t="s">
        <v>85</v>
      </c>
      <c r="Z6" s="32" t="s">
        <v>68</v>
      </c>
      <c r="AA6" s="65" t="s">
        <v>85</v>
      </c>
      <c r="AB6" s="46" t="s">
        <v>92</v>
      </c>
      <c r="AC6" s="35" t="s">
        <v>85</v>
      </c>
      <c r="AD6" s="34" t="s">
        <v>95</v>
      </c>
      <c r="AE6" s="46" t="s">
        <v>91</v>
      </c>
      <c r="AF6" s="35" t="s">
        <v>85</v>
      </c>
      <c r="AG6" s="34" t="s">
        <v>95</v>
      </c>
    </row>
    <row r="7" spans="1:33" ht="13.5" thickBot="1" x14ac:dyDescent="0.25">
      <c r="A7" s="36" t="s">
        <v>8</v>
      </c>
      <c r="B7" s="37" t="s">
        <v>70</v>
      </c>
      <c r="C7" s="66" t="s">
        <v>70</v>
      </c>
      <c r="D7" s="37" t="s">
        <v>73</v>
      </c>
      <c r="E7" s="38" t="s">
        <v>90</v>
      </c>
      <c r="F7" s="38" t="s">
        <v>104</v>
      </c>
      <c r="G7" s="38" t="s">
        <v>95</v>
      </c>
      <c r="H7" s="39" t="s">
        <v>0</v>
      </c>
      <c r="I7" s="3" t="s">
        <v>77</v>
      </c>
      <c r="J7" s="38" t="s">
        <v>78</v>
      </c>
      <c r="K7" s="38" t="s">
        <v>76</v>
      </c>
      <c r="L7" s="38" t="s">
        <v>77</v>
      </c>
      <c r="M7" s="38" t="s">
        <v>77</v>
      </c>
      <c r="N7" s="38" t="s">
        <v>77</v>
      </c>
      <c r="O7" s="38" t="s">
        <v>78</v>
      </c>
      <c r="P7" s="38" t="s">
        <v>83</v>
      </c>
      <c r="Q7" s="39" t="s">
        <v>0</v>
      </c>
      <c r="R7" s="3" t="s">
        <v>77</v>
      </c>
      <c r="S7" s="38" t="s">
        <v>77</v>
      </c>
      <c r="T7" s="38" t="s">
        <v>78</v>
      </c>
      <c r="U7" s="38" t="s">
        <v>78</v>
      </c>
      <c r="V7" s="38" t="s">
        <v>88</v>
      </c>
      <c r="W7" s="39" t="s">
        <v>0</v>
      </c>
      <c r="X7" s="37" t="s">
        <v>77</v>
      </c>
      <c r="Y7" s="66" t="s">
        <v>0</v>
      </c>
      <c r="Z7" s="37" t="s">
        <v>76</v>
      </c>
      <c r="AA7" s="66" t="s">
        <v>0</v>
      </c>
      <c r="AB7" s="3" t="s">
        <v>89</v>
      </c>
      <c r="AC7" s="38" t="s">
        <v>0</v>
      </c>
      <c r="AD7" s="39" t="s">
        <v>94</v>
      </c>
      <c r="AE7" s="3" t="s">
        <v>89</v>
      </c>
      <c r="AF7" s="38" t="s">
        <v>0</v>
      </c>
      <c r="AG7" s="39" t="s">
        <v>94</v>
      </c>
    </row>
    <row r="8" spans="1:33" x14ac:dyDescent="0.2">
      <c r="A8" s="4" t="s">
        <v>1</v>
      </c>
      <c r="B8" s="15">
        <v>6914254474</v>
      </c>
      <c r="C8" s="50">
        <v>3775101014.4650326</v>
      </c>
      <c r="D8" s="15">
        <v>232464560.34762216</v>
      </c>
      <c r="E8" s="18">
        <v>10254863.43</v>
      </c>
      <c r="F8" s="19">
        <f t="shared" ref="F8:F39" si="0">(E8/E$75)*F$75</f>
        <v>756909.69756603206</v>
      </c>
      <c r="G8" s="18">
        <f>SUM(D8:F8)</f>
        <v>243476333.4751882</v>
      </c>
      <c r="H8" s="16">
        <f t="shared" ref="H8:H39" si="1">(G8/G$75)</f>
        <v>1.1064556835636917E-2</v>
      </c>
      <c r="I8" s="2">
        <v>11661743.829999998</v>
      </c>
      <c r="J8" s="18">
        <v>8428148.4900000002</v>
      </c>
      <c r="K8" s="18">
        <f>SUM(I8:J8)</f>
        <v>20089892.32</v>
      </c>
      <c r="L8" s="18">
        <v>0</v>
      </c>
      <c r="M8" s="18">
        <v>0</v>
      </c>
      <c r="N8" s="18">
        <f t="shared" ref="N8:N39" si="2">(I8+L8+M8)</f>
        <v>11661743.829999998</v>
      </c>
      <c r="O8" s="18">
        <f>J8</f>
        <v>8428148.4900000002</v>
      </c>
      <c r="P8" s="18">
        <f>SUM(N8:O8)</f>
        <v>20089892.32</v>
      </c>
      <c r="Q8" s="16">
        <f t="shared" ref="Q8:Q39" si="3">(P8/P$75)</f>
        <v>1.1478489466761126E-2</v>
      </c>
      <c r="R8" s="2">
        <v>4666072.68</v>
      </c>
      <c r="S8" s="18">
        <f>(R8*0.97)</f>
        <v>4526090.4995999997</v>
      </c>
      <c r="T8" s="18">
        <v>4858062</v>
      </c>
      <c r="U8" s="18">
        <f>(T8*0.7178)</f>
        <v>3487116.9035999998</v>
      </c>
      <c r="V8" s="18">
        <f>(S8+U8)</f>
        <v>8013207.4031999996</v>
      </c>
      <c r="W8" s="16">
        <f t="shared" ref="W8:W39" si="4">(V8/V$75)</f>
        <v>1.2709546760278814E-2</v>
      </c>
      <c r="X8" s="15">
        <v>446500</v>
      </c>
      <c r="Y8" s="51">
        <f t="shared" ref="Y8:Y39" si="5">(X8/X$75)</f>
        <v>1.4925373134328358E-2</v>
      </c>
      <c r="Z8" s="15">
        <v>11439259.879999999</v>
      </c>
      <c r="AA8" s="51">
        <f t="shared" ref="AA8:AA39" si="6">(Z8/Z$75)</f>
        <v>5.871378304945182E-3</v>
      </c>
      <c r="AB8" s="2">
        <f t="shared" ref="AB8:AB39" si="7">(P8+V8+X8)</f>
        <v>28549599.723200001</v>
      </c>
      <c r="AC8" s="43">
        <f t="shared" ref="AC8:AC39" si="8">(AB8/AB$75)</f>
        <v>1.1843242042655185E-2</v>
      </c>
      <c r="AD8" s="16">
        <f t="shared" ref="AD8:AD39" si="9">(AB8/D8)</f>
        <v>0.12281269747314423</v>
      </c>
      <c r="AE8" s="2">
        <f t="shared" ref="AE8:AE39" si="10">(P8+V8+X8+Z8)</f>
        <v>39988859.603200004</v>
      </c>
      <c r="AF8" s="43">
        <f t="shared" ref="AF8:AF39" si="11">(AE8/AE$75)</f>
        <v>9.1740023215127042E-3</v>
      </c>
      <c r="AG8" s="47">
        <f t="shared" ref="AG8:AG39" si="12">(AE8/G8)</f>
        <v>0.16424125923218375</v>
      </c>
    </row>
    <row r="9" spans="1:33" x14ac:dyDescent="0.2">
      <c r="A9" s="6" t="s">
        <v>50</v>
      </c>
      <c r="B9" s="67">
        <v>1587011763</v>
      </c>
      <c r="C9" s="70">
        <v>145077024.92664242</v>
      </c>
      <c r="D9" s="67">
        <v>9563942.855011683</v>
      </c>
      <c r="E9" s="68">
        <v>1214441.49</v>
      </c>
      <c r="F9" s="68">
        <f t="shared" si="0"/>
        <v>89637.716502241266</v>
      </c>
      <c r="G9" s="68">
        <f>SUM(D9:F9)</f>
        <v>10868022.061513925</v>
      </c>
      <c r="H9" s="17">
        <f t="shared" si="1"/>
        <v>4.9388721307827219E-4</v>
      </c>
      <c r="I9" s="69">
        <v>637133.81000000006</v>
      </c>
      <c r="J9" s="68">
        <v>174215.13</v>
      </c>
      <c r="K9" s="68">
        <f>SUM(I9:J9)</f>
        <v>811348.94000000006</v>
      </c>
      <c r="L9" s="68">
        <v>876119.82</v>
      </c>
      <c r="M9" s="68">
        <v>29096.76</v>
      </c>
      <c r="N9" s="68">
        <f t="shared" si="2"/>
        <v>1542350.39</v>
      </c>
      <c r="O9" s="68">
        <f>J9</f>
        <v>174215.13</v>
      </c>
      <c r="P9" s="68">
        <f>SUM(N9:O9)</f>
        <v>1716565.52</v>
      </c>
      <c r="Q9" s="17">
        <f t="shared" si="3"/>
        <v>9.8077077400310006E-4</v>
      </c>
      <c r="R9" s="69">
        <v>465538.68</v>
      </c>
      <c r="S9" s="68">
        <f>(R9*0.97)</f>
        <v>451572.5196</v>
      </c>
      <c r="T9" s="68">
        <v>197926.07</v>
      </c>
      <c r="U9" s="68">
        <f>(T9*0.7178)</f>
        <v>142071.33304600001</v>
      </c>
      <c r="V9" s="68">
        <f>(S9+U9)</f>
        <v>593643.85264599998</v>
      </c>
      <c r="W9" s="17">
        <f t="shared" si="4"/>
        <v>9.415635867784228E-4</v>
      </c>
      <c r="X9" s="67">
        <v>446500</v>
      </c>
      <c r="Y9" s="52">
        <f t="shared" si="5"/>
        <v>1.4925373134328358E-2</v>
      </c>
      <c r="Z9" s="67">
        <v>1500078.0800000001</v>
      </c>
      <c r="AA9" s="52">
        <f t="shared" si="6"/>
        <v>7.6993843893996962E-4</v>
      </c>
      <c r="AB9" s="69">
        <f t="shared" si="7"/>
        <v>2756709.3726460002</v>
      </c>
      <c r="AC9" s="44">
        <f t="shared" si="8"/>
        <v>1.1435668681187134E-3</v>
      </c>
      <c r="AD9" s="17">
        <f t="shared" si="9"/>
        <v>0.28823984150024834</v>
      </c>
      <c r="AE9" s="69">
        <f t="shared" si="10"/>
        <v>4256787.4526460003</v>
      </c>
      <c r="AF9" s="44">
        <f t="shared" si="11"/>
        <v>9.7656643275807601E-4</v>
      </c>
      <c r="AG9" s="48">
        <f t="shared" si="12"/>
        <v>0.39168005259395161</v>
      </c>
    </row>
    <row r="10" spans="1:33" x14ac:dyDescent="0.2">
      <c r="A10" s="6" t="s">
        <v>26</v>
      </c>
      <c r="B10" s="67">
        <v>5398723861</v>
      </c>
      <c r="C10" s="70">
        <v>3220781128.4466796</v>
      </c>
      <c r="D10" s="67">
        <v>203797930.83437422</v>
      </c>
      <c r="E10" s="68">
        <v>14617753.1</v>
      </c>
      <c r="F10" s="68">
        <f t="shared" si="0"/>
        <v>1078933.8301325312</v>
      </c>
      <c r="G10" s="68">
        <f t="shared" ref="G10:G73" si="13">SUM(D10:F10)</f>
        <v>219494617.76450676</v>
      </c>
      <c r="H10" s="17">
        <f t="shared" si="1"/>
        <v>9.974729940720406E-3</v>
      </c>
      <c r="I10" s="69">
        <v>9943500.790000001</v>
      </c>
      <c r="J10" s="68">
        <v>7565013.7999999989</v>
      </c>
      <c r="K10" s="68">
        <f t="shared" ref="K10:K73" si="14">SUM(I10:J10)</f>
        <v>17508514.59</v>
      </c>
      <c r="L10" s="68">
        <v>0</v>
      </c>
      <c r="M10" s="68">
        <v>0</v>
      </c>
      <c r="N10" s="68">
        <f t="shared" si="2"/>
        <v>9943500.790000001</v>
      </c>
      <c r="O10" s="68">
        <f t="shared" ref="O10:O73" si="15">J10</f>
        <v>7565013.7999999989</v>
      </c>
      <c r="P10" s="68">
        <f t="shared" ref="P10:P73" si="16">SUM(N10:O10)</f>
        <v>17508514.59</v>
      </c>
      <c r="Q10" s="17">
        <f t="shared" si="3"/>
        <v>1.0003602662413298E-2</v>
      </c>
      <c r="R10" s="69">
        <v>3433095.12</v>
      </c>
      <c r="S10" s="68">
        <f t="shared" ref="S10:S73" si="17">(R10*0.97)</f>
        <v>3330102.2664000001</v>
      </c>
      <c r="T10" s="68">
        <v>4000777.94</v>
      </c>
      <c r="U10" s="68">
        <f t="shared" ref="U10:U73" si="18">(T10*0.7178)</f>
        <v>2871758.405332</v>
      </c>
      <c r="V10" s="68">
        <f t="shared" ref="V10:V73" si="19">(S10+U10)</f>
        <v>6201860.6717320001</v>
      </c>
      <c r="W10" s="17">
        <f t="shared" si="4"/>
        <v>9.8366152580344878E-3</v>
      </c>
      <c r="X10" s="67">
        <v>446500</v>
      </c>
      <c r="Y10" s="52">
        <f t="shared" si="5"/>
        <v>1.4925373134328358E-2</v>
      </c>
      <c r="Z10" s="67">
        <v>15778149.830000002</v>
      </c>
      <c r="AA10" s="52">
        <f t="shared" si="6"/>
        <v>8.0983811519138704E-3</v>
      </c>
      <c r="AB10" s="69">
        <f t="shared" si="7"/>
        <v>24156875.261732001</v>
      </c>
      <c r="AC10" s="44">
        <f t="shared" si="8"/>
        <v>1.002100637111329E-2</v>
      </c>
      <c r="AD10" s="17">
        <f t="shared" si="9"/>
        <v>0.11853346676696241</v>
      </c>
      <c r="AE10" s="69">
        <f t="shared" si="10"/>
        <v>39935025.091732003</v>
      </c>
      <c r="AF10" s="44">
        <f t="shared" si="11"/>
        <v>9.1616519334774982E-3</v>
      </c>
      <c r="AG10" s="48">
        <f t="shared" si="12"/>
        <v>0.18194079425937373</v>
      </c>
    </row>
    <row r="11" spans="1:33" x14ac:dyDescent="0.2">
      <c r="A11" s="6" t="s">
        <v>47</v>
      </c>
      <c r="B11" s="67">
        <v>442663940</v>
      </c>
      <c r="C11" s="70">
        <v>237945238.61387187</v>
      </c>
      <c r="D11" s="67">
        <v>14754026.913743287</v>
      </c>
      <c r="E11" s="68">
        <v>1818684.64</v>
      </c>
      <c r="F11" s="68">
        <f t="shared" si="0"/>
        <v>134236.79898098728</v>
      </c>
      <c r="G11" s="68">
        <f t="shared" si="13"/>
        <v>16706948.352724275</v>
      </c>
      <c r="H11" s="17">
        <f t="shared" si="1"/>
        <v>7.59231819209263E-4</v>
      </c>
      <c r="I11" s="69">
        <v>940932.88</v>
      </c>
      <c r="J11" s="68">
        <v>314535.45</v>
      </c>
      <c r="K11" s="68">
        <f t="shared" si="14"/>
        <v>1255468.33</v>
      </c>
      <c r="L11" s="68">
        <v>733369.6</v>
      </c>
      <c r="M11" s="68">
        <v>62676.72</v>
      </c>
      <c r="N11" s="68">
        <f t="shared" si="2"/>
        <v>1736979.2</v>
      </c>
      <c r="O11" s="68">
        <f t="shared" si="15"/>
        <v>314535.45</v>
      </c>
      <c r="P11" s="68">
        <f t="shared" si="16"/>
        <v>2051514.65</v>
      </c>
      <c r="Q11" s="17">
        <f t="shared" si="3"/>
        <v>1.1721461183486889E-3</v>
      </c>
      <c r="R11" s="69">
        <v>504080.4</v>
      </c>
      <c r="S11" s="68">
        <f t="shared" si="17"/>
        <v>488957.98800000001</v>
      </c>
      <c r="T11" s="68">
        <v>299718.95</v>
      </c>
      <c r="U11" s="68">
        <f t="shared" si="18"/>
        <v>215138.26231000002</v>
      </c>
      <c r="V11" s="68">
        <f t="shared" si="19"/>
        <v>704096.25031000003</v>
      </c>
      <c r="W11" s="17">
        <f t="shared" si="4"/>
        <v>1.116749357252169E-3</v>
      </c>
      <c r="X11" s="67">
        <v>446500</v>
      </c>
      <c r="Y11" s="52">
        <f t="shared" si="5"/>
        <v>1.4925373134328358E-2</v>
      </c>
      <c r="Z11" s="67">
        <v>2193475.65</v>
      </c>
      <c r="AA11" s="52">
        <f t="shared" si="6"/>
        <v>1.1258355417164917E-3</v>
      </c>
      <c r="AB11" s="69">
        <f t="shared" si="7"/>
        <v>3202110.9003099999</v>
      </c>
      <c r="AC11" s="44">
        <f t="shared" si="8"/>
        <v>1.3283329646467342E-3</v>
      </c>
      <c r="AD11" s="17">
        <f t="shared" si="9"/>
        <v>0.21703301200618341</v>
      </c>
      <c r="AE11" s="69">
        <f t="shared" si="10"/>
        <v>5395586.5503099998</v>
      </c>
      <c r="AF11" s="44">
        <f t="shared" si="11"/>
        <v>1.2378228344002496E-3</v>
      </c>
      <c r="AG11" s="48">
        <f t="shared" si="12"/>
        <v>0.32295464356482451</v>
      </c>
    </row>
    <row r="12" spans="1:33" x14ac:dyDescent="0.2">
      <c r="A12" s="6" t="s">
        <v>15</v>
      </c>
      <c r="B12" s="67">
        <v>16688948527</v>
      </c>
      <c r="C12" s="70">
        <v>8120443492.8690948</v>
      </c>
      <c r="D12" s="67">
        <v>503183617.4510985</v>
      </c>
      <c r="E12" s="68">
        <v>0</v>
      </c>
      <c r="F12" s="68">
        <f t="shared" si="0"/>
        <v>0</v>
      </c>
      <c r="G12" s="68">
        <f t="shared" si="13"/>
        <v>503183617.4510985</v>
      </c>
      <c r="H12" s="17">
        <f t="shared" si="1"/>
        <v>2.2866714208247381E-2</v>
      </c>
      <c r="I12" s="69">
        <v>24819784.859999999</v>
      </c>
      <c r="J12" s="68">
        <v>18776379.119999997</v>
      </c>
      <c r="K12" s="68">
        <f t="shared" si="14"/>
        <v>43596163.979999997</v>
      </c>
      <c r="L12" s="68">
        <v>0</v>
      </c>
      <c r="M12" s="68">
        <v>0</v>
      </c>
      <c r="N12" s="68">
        <f t="shared" si="2"/>
        <v>24819784.859999999</v>
      </c>
      <c r="O12" s="68">
        <f t="shared" si="15"/>
        <v>18776379.119999997</v>
      </c>
      <c r="P12" s="68">
        <f t="shared" si="16"/>
        <v>43596163.979999997</v>
      </c>
      <c r="Q12" s="17">
        <f t="shared" si="3"/>
        <v>2.4908949289760094E-2</v>
      </c>
      <c r="R12" s="69">
        <v>10166872.680000002</v>
      </c>
      <c r="S12" s="68">
        <f t="shared" si="17"/>
        <v>9861866.4996000007</v>
      </c>
      <c r="T12" s="68">
        <v>10454829.540000003</v>
      </c>
      <c r="U12" s="68">
        <f t="shared" si="18"/>
        <v>7504476.6438120017</v>
      </c>
      <c r="V12" s="68">
        <f t="shared" si="19"/>
        <v>17366343.143412001</v>
      </c>
      <c r="W12" s="17">
        <f t="shared" si="4"/>
        <v>2.7544320161749514E-2</v>
      </c>
      <c r="X12" s="67">
        <v>446500</v>
      </c>
      <c r="Y12" s="52">
        <f t="shared" si="5"/>
        <v>1.4925373134328358E-2</v>
      </c>
      <c r="Z12" s="67">
        <v>0</v>
      </c>
      <c r="AA12" s="52">
        <f t="shared" si="6"/>
        <v>0</v>
      </c>
      <c r="AB12" s="69">
        <f t="shared" si="7"/>
        <v>61409007.123411998</v>
      </c>
      <c r="AC12" s="44">
        <f t="shared" si="8"/>
        <v>2.5474323353496982E-2</v>
      </c>
      <c r="AD12" s="17">
        <f t="shared" si="9"/>
        <v>0.12204095084510573</v>
      </c>
      <c r="AE12" s="69">
        <f t="shared" si="10"/>
        <v>61409007.123411998</v>
      </c>
      <c r="AF12" s="44">
        <f t="shared" si="11"/>
        <v>1.4088083018673781E-2</v>
      </c>
      <c r="AG12" s="48">
        <f t="shared" si="12"/>
        <v>0.12204095084510573</v>
      </c>
    </row>
    <row r="13" spans="1:33" x14ac:dyDescent="0.2">
      <c r="A13" s="6" t="s">
        <v>9</v>
      </c>
      <c r="B13" s="67">
        <v>84343891316</v>
      </c>
      <c r="C13" s="70">
        <v>33603954357.058144</v>
      </c>
      <c r="D13" s="67">
        <v>2055594362.1639538</v>
      </c>
      <c r="E13" s="68">
        <v>0</v>
      </c>
      <c r="F13" s="68">
        <f t="shared" si="0"/>
        <v>0</v>
      </c>
      <c r="G13" s="68">
        <f t="shared" si="13"/>
        <v>2055594362.1639538</v>
      </c>
      <c r="H13" s="17">
        <f t="shared" si="1"/>
        <v>9.341458500932974E-2</v>
      </c>
      <c r="I13" s="69">
        <v>73239872.699999988</v>
      </c>
      <c r="J13" s="68">
        <v>105157807.63</v>
      </c>
      <c r="K13" s="68">
        <f t="shared" si="14"/>
        <v>178397680.32999998</v>
      </c>
      <c r="L13" s="68">
        <v>0</v>
      </c>
      <c r="M13" s="68">
        <v>0</v>
      </c>
      <c r="N13" s="68">
        <f t="shared" si="2"/>
        <v>73239872.699999988</v>
      </c>
      <c r="O13" s="68">
        <f t="shared" si="15"/>
        <v>105157807.63</v>
      </c>
      <c r="P13" s="68">
        <f t="shared" si="16"/>
        <v>178397680.32999998</v>
      </c>
      <c r="Q13" s="17">
        <f t="shared" si="3"/>
        <v>0.10192866452170826</v>
      </c>
      <c r="R13" s="69">
        <v>27086413.199999999</v>
      </c>
      <c r="S13" s="68">
        <f t="shared" si="17"/>
        <v>26273820.803999998</v>
      </c>
      <c r="T13" s="68">
        <v>50131013.710000001</v>
      </c>
      <c r="U13" s="68">
        <f t="shared" si="18"/>
        <v>35984041.641038001</v>
      </c>
      <c r="V13" s="68">
        <f t="shared" si="19"/>
        <v>62257862.445037998</v>
      </c>
      <c r="W13" s="17">
        <f t="shared" si="4"/>
        <v>9.8745630073699422E-2</v>
      </c>
      <c r="X13" s="67">
        <v>446500</v>
      </c>
      <c r="Y13" s="52">
        <f t="shared" si="5"/>
        <v>1.4925373134328358E-2</v>
      </c>
      <c r="Z13" s="67">
        <v>0</v>
      </c>
      <c r="AA13" s="52">
        <f t="shared" si="6"/>
        <v>0</v>
      </c>
      <c r="AB13" s="69">
        <f t="shared" si="7"/>
        <v>241102042.77503797</v>
      </c>
      <c r="AC13" s="44">
        <f t="shared" si="8"/>
        <v>0.10001645827780194</v>
      </c>
      <c r="AD13" s="17">
        <f t="shared" si="9"/>
        <v>0.11729067135659313</v>
      </c>
      <c r="AE13" s="69">
        <f t="shared" si="10"/>
        <v>241102042.77503797</v>
      </c>
      <c r="AF13" s="44">
        <f t="shared" si="11"/>
        <v>5.5312172492227175E-2</v>
      </c>
      <c r="AG13" s="48">
        <f t="shared" si="12"/>
        <v>0.11729067135659313</v>
      </c>
    </row>
    <row r="14" spans="1:33" x14ac:dyDescent="0.2">
      <c r="A14" s="6" t="s">
        <v>57</v>
      </c>
      <c r="B14" s="67">
        <v>196493186</v>
      </c>
      <c r="C14" s="70">
        <v>65957189.851850808</v>
      </c>
      <c r="D14" s="67">
        <v>5135919.1659258548</v>
      </c>
      <c r="E14" s="68">
        <v>782995.24</v>
      </c>
      <c r="F14" s="68">
        <f t="shared" si="0"/>
        <v>57792.743350463395</v>
      </c>
      <c r="G14" s="68">
        <f t="shared" si="13"/>
        <v>5976707.149276318</v>
      </c>
      <c r="H14" s="17">
        <f t="shared" si="1"/>
        <v>2.7160592982177607E-4</v>
      </c>
      <c r="I14" s="69">
        <v>300564.84999999998</v>
      </c>
      <c r="J14" s="68">
        <v>80638.42</v>
      </c>
      <c r="K14" s="68">
        <f t="shared" si="14"/>
        <v>381203.26999999996</v>
      </c>
      <c r="L14" s="68">
        <v>543699.09</v>
      </c>
      <c r="M14" s="68">
        <v>20633.52</v>
      </c>
      <c r="N14" s="68">
        <f t="shared" si="2"/>
        <v>864897.46</v>
      </c>
      <c r="O14" s="68">
        <f t="shared" si="15"/>
        <v>80638.42</v>
      </c>
      <c r="P14" s="68">
        <f t="shared" si="16"/>
        <v>945535.88</v>
      </c>
      <c r="Q14" s="17">
        <f t="shared" si="3"/>
        <v>5.4023801950496022E-4</v>
      </c>
      <c r="R14" s="69">
        <v>251506.8</v>
      </c>
      <c r="S14" s="68">
        <f t="shared" si="17"/>
        <v>243961.59599999999</v>
      </c>
      <c r="T14" s="68">
        <v>139873.9</v>
      </c>
      <c r="U14" s="68">
        <f t="shared" si="18"/>
        <v>100401.48542</v>
      </c>
      <c r="V14" s="68">
        <f t="shared" si="19"/>
        <v>344363.08142</v>
      </c>
      <c r="W14" s="17">
        <f t="shared" si="4"/>
        <v>5.4618562400785941E-4</v>
      </c>
      <c r="X14" s="67">
        <v>446500</v>
      </c>
      <c r="Y14" s="52">
        <f t="shared" si="5"/>
        <v>1.4925373134328358E-2</v>
      </c>
      <c r="Z14" s="67">
        <v>821419.83</v>
      </c>
      <c r="AA14" s="52">
        <f t="shared" si="6"/>
        <v>4.2160652172487922E-4</v>
      </c>
      <c r="AB14" s="69">
        <f t="shared" si="7"/>
        <v>1736398.9614200001</v>
      </c>
      <c r="AC14" s="44">
        <f t="shared" si="8"/>
        <v>7.2031108604303572E-4</v>
      </c>
      <c r="AD14" s="17">
        <f t="shared" si="9"/>
        <v>0.33808923102608424</v>
      </c>
      <c r="AE14" s="69">
        <f t="shared" si="10"/>
        <v>2557818.7914200001</v>
      </c>
      <c r="AF14" s="44">
        <f t="shared" si="11"/>
        <v>5.8679931769342435E-4</v>
      </c>
      <c r="AG14" s="48">
        <f t="shared" si="12"/>
        <v>0.42796455097012914</v>
      </c>
    </row>
    <row r="15" spans="1:33" x14ac:dyDescent="0.2">
      <c r="A15" s="6" t="s">
        <v>28</v>
      </c>
      <c r="B15" s="67">
        <v>4067116631</v>
      </c>
      <c r="C15" s="70">
        <v>2655101241.6013842</v>
      </c>
      <c r="D15" s="67">
        <v>168100775.28489414</v>
      </c>
      <c r="E15" s="68">
        <v>22522731.66</v>
      </c>
      <c r="F15" s="68">
        <f t="shared" si="0"/>
        <v>1662398.9315410606</v>
      </c>
      <c r="G15" s="68">
        <f t="shared" si="13"/>
        <v>192285905.87643519</v>
      </c>
      <c r="H15" s="17">
        <f t="shared" si="1"/>
        <v>8.7382551884804018E-3</v>
      </c>
      <c r="I15" s="69">
        <v>12921112.119999997</v>
      </c>
      <c r="J15" s="68">
        <v>1473125.98</v>
      </c>
      <c r="K15" s="68">
        <f t="shared" si="14"/>
        <v>14394238.099999998</v>
      </c>
      <c r="L15" s="68">
        <v>0</v>
      </c>
      <c r="M15" s="68">
        <v>0</v>
      </c>
      <c r="N15" s="68">
        <f t="shared" si="2"/>
        <v>12921112.119999997</v>
      </c>
      <c r="O15" s="68">
        <f t="shared" si="15"/>
        <v>1473125.98</v>
      </c>
      <c r="P15" s="68">
        <f t="shared" si="16"/>
        <v>14394238.099999998</v>
      </c>
      <c r="Q15" s="17">
        <f t="shared" si="3"/>
        <v>8.2242407167318083E-3</v>
      </c>
      <c r="R15" s="69">
        <v>4233298.5599999996</v>
      </c>
      <c r="S15" s="68">
        <f t="shared" si="17"/>
        <v>4106299.6031999993</v>
      </c>
      <c r="T15" s="68">
        <v>549086.74</v>
      </c>
      <c r="U15" s="68">
        <f t="shared" si="18"/>
        <v>394134.46197199996</v>
      </c>
      <c r="V15" s="68">
        <f t="shared" si="19"/>
        <v>4500434.0651719989</v>
      </c>
      <c r="W15" s="17">
        <f t="shared" si="4"/>
        <v>7.1380253018302657E-3</v>
      </c>
      <c r="X15" s="67">
        <v>446500</v>
      </c>
      <c r="Y15" s="52">
        <f t="shared" si="5"/>
        <v>1.4925373134328358E-2</v>
      </c>
      <c r="Z15" s="67">
        <v>24829057.449999996</v>
      </c>
      <c r="AA15" s="52">
        <f t="shared" si="6"/>
        <v>1.2743900459770613E-2</v>
      </c>
      <c r="AB15" s="69">
        <f t="shared" si="7"/>
        <v>19341172.165171996</v>
      </c>
      <c r="AC15" s="44">
        <f t="shared" si="8"/>
        <v>8.0233063006714071E-3</v>
      </c>
      <c r="AD15" s="17">
        <f t="shared" si="9"/>
        <v>0.11505700751464666</v>
      </c>
      <c r="AE15" s="69">
        <f t="shared" si="10"/>
        <v>44170229.615171991</v>
      </c>
      <c r="AF15" s="44">
        <f t="shared" si="11"/>
        <v>1.0133266941148545E-2</v>
      </c>
      <c r="AG15" s="48">
        <f t="shared" si="12"/>
        <v>0.2297112178547096</v>
      </c>
    </row>
    <row r="16" spans="1:33" x14ac:dyDescent="0.2">
      <c r="A16" s="6" t="s">
        <v>31</v>
      </c>
      <c r="B16" s="67">
        <v>2568128340</v>
      </c>
      <c r="C16" s="70">
        <v>1501218614.2555153</v>
      </c>
      <c r="D16" s="67">
        <v>93909579.893375069</v>
      </c>
      <c r="E16" s="68">
        <v>0</v>
      </c>
      <c r="F16" s="68">
        <f t="shared" si="0"/>
        <v>0</v>
      </c>
      <c r="G16" s="68">
        <f t="shared" si="13"/>
        <v>93909579.893375069</v>
      </c>
      <c r="H16" s="17">
        <f t="shared" si="1"/>
        <v>4.2676340213859921E-3</v>
      </c>
      <c r="I16" s="69">
        <v>7480406.5199999996</v>
      </c>
      <c r="J16" s="68">
        <v>646260.04</v>
      </c>
      <c r="K16" s="68">
        <f t="shared" si="14"/>
        <v>8126666.5599999996</v>
      </c>
      <c r="L16" s="68">
        <v>0</v>
      </c>
      <c r="M16" s="68">
        <v>0</v>
      </c>
      <c r="N16" s="68">
        <f t="shared" si="2"/>
        <v>7480406.5199999996</v>
      </c>
      <c r="O16" s="68">
        <f t="shared" si="15"/>
        <v>646260.04</v>
      </c>
      <c r="P16" s="68">
        <f t="shared" si="16"/>
        <v>8126666.5599999996</v>
      </c>
      <c r="Q16" s="17">
        <f t="shared" si="3"/>
        <v>4.6432233196180648E-3</v>
      </c>
      <c r="R16" s="69">
        <v>3302101.92</v>
      </c>
      <c r="S16" s="68">
        <f t="shared" si="17"/>
        <v>3203038.8624</v>
      </c>
      <c r="T16" s="68">
        <v>506064.89</v>
      </c>
      <c r="U16" s="68">
        <f t="shared" si="18"/>
        <v>363253.378042</v>
      </c>
      <c r="V16" s="68">
        <f t="shared" si="19"/>
        <v>3566292.2404419999</v>
      </c>
      <c r="W16" s="17">
        <f t="shared" si="4"/>
        <v>5.656406443768895E-3</v>
      </c>
      <c r="X16" s="67">
        <v>446500</v>
      </c>
      <c r="Y16" s="52">
        <f t="shared" si="5"/>
        <v>1.4925373134328358E-2</v>
      </c>
      <c r="Z16" s="67">
        <v>0</v>
      </c>
      <c r="AA16" s="52">
        <f t="shared" si="6"/>
        <v>0</v>
      </c>
      <c r="AB16" s="69">
        <f t="shared" si="7"/>
        <v>12139458.800441999</v>
      </c>
      <c r="AC16" s="44">
        <f t="shared" si="8"/>
        <v>5.0358166221029085E-3</v>
      </c>
      <c r="AD16" s="17">
        <f t="shared" si="9"/>
        <v>0.12926752323059201</v>
      </c>
      <c r="AE16" s="69">
        <f t="shared" si="10"/>
        <v>12139458.800441999</v>
      </c>
      <c r="AF16" s="44">
        <f t="shared" si="11"/>
        <v>2.7849612197555851E-3</v>
      </c>
      <c r="AG16" s="48">
        <f t="shared" si="12"/>
        <v>0.12926752323059201</v>
      </c>
    </row>
    <row r="17" spans="1:33" x14ac:dyDescent="0.2">
      <c r="A17" s="6" t="s">
        <v>27</v>
      </c>
      <c r="B17" s="67">
        <v>3617879235</v>
      </c>
      <c r="C17" s="70">
        <v>2006576058.996455</v>
      </c>
      <c r="D17" s="67">
        <v>126224546.63575895</v>
      </c>
      <c r="E17" s="68">
        <v>17014143.650000002</v>
      </c>
      <c r="F17" s="68">
        <f t="shared" si="0"/>
        <v>1255811.0024939189</v>
      </c>
      <c r="G17" s="68">
        <f t="shared" si="13"/>
        <v>144494501.28825286</v>
      </c>
      <c r="H17" s="17">
        <f t="shared" si="1"/>
        <v>6.5664189990104734E-3</v>
      </c>
      <c r="I17" s="69">
        <v>9708186.7800000012</v>
      </c>
      <c r="J17" s="68">
        <v>1058690.3899999999</v>
      </c>
      <c r="K17" s="68">
        <f t="shared" si="14"/>
        <v>10766877.170000002</v>
      </c>
      <c r="L17" s="68">
        <v>0</v>
      </c>
      <c r="M17" s="68">
        <v>0</v>
      </c>
      <c r="N17" s="68">
        <f t="shared" si="2"/>
        <v>9708186.7800000012</v>
      </c>
      <c r="O17" s="68">
        <f t="shared" si="15"/>
        <v>1058690.3899999999</v>
      </c>
      <c r="P17" s="68">
        <f t="shared" si="16"/>
        <v>10766877.170000002</v>
      </c>
      <c r="Q17" s="17">
        <f t="shared" si="3"/>
        <v>6.1517246691621813E-3</v>
      </c>
      <c r="R17" s="69">
        <v>4146081.6</v>
      </c>
      <c r="S17" s="68">
        <f t="shared" si="17"/>
        <v>4021699.1519999998</v>
      </c>
      <c r="T17" s="68">
        <v>643533.73</v>
      </c>
      <c r="U17" s="68">
        <f t="shared" si="18"/>
        <v>461928.51139399997</v>
      </c>
      <c r="V17" s="68">
        <f t="shared" si="19"/>
        <v>4483627.6633939994</v>
      </c>
      <c r="W17" s="17">
        <f t="shared" si="4"/>
        <v>7.111369090587784E-3</v>
      </c>
      <c r="X17" s="67">
        <v>446500</v>
      </c>
      <c r="Y17" s="52">
        <f t="shared" si="5"/>
        <v>1.4925373134328358E-2</v>
      </c>
      <c r="Z17" s="67">
        <v>19538287.68</v>
      </c>
      <c r="AA17" s="52">
        <f t="shared" si="6"/>
        <v>1.0028330469237467E-2</v>
      </c>
      <c r="AB17" s="69">
        <f t="shared" si="7"/>
        <v>15697004.833394002</v>
      </c>
      <c r="AC17" s="44">
        <f t="shared" si="8"/>
        <v>6.5115948871095558E-3</v>
      </c>
      <c r="AD17" s="17">
        <f t="shared" si="9"/>
        <v>0.12435778342456806</v>
      </c>
      <c r="AE17" s="69">
        <f t="shared" si="10"/>
        <v>35235292.513393998</v>
      </c>
      <c r="AF17" s="44">
        <f t="shared" si="11"/>
        <v>8.0834677088713145E-3</v>
      </c>
      <c r="AG17" s="48">
        <f t="shared" si="12"/>
        <v>0.2438521341590911</v>
      </c>
    </row>
    <row r="18" spans="1:33" x14ac:dyDescent="0.2">
      <c r="A18" s="6" t="s">
        <v>22</v>
      </c>
      <c r="B18" s="67">
        <v>12013476314</v>
      </c>
      <c r="C18" s="70">
        <v>7322424934.9275436</v>
      </c>
      <c r="D18" s="67">
        <v>454273839.52307302</v>
      </c>
      <c r="E18" s="68">
        <v>0</v>
      </c>
      <c r="F18" s="68">
        <f t="shared" si="0"/>
        <v>0</v>
      </c>
      <c r="G18" s="68">
        <f t="shared" si="13"/>
        <v>454273839.52307302</v>
      </c>
      <c r="H18" s="17">
        <f t="shared" si="1"/>
        <v>2.0644054576492387E-2</v>
      </c>
      <c r="I18" s="69">
        <v>34562729.219999999</v>
      </c>
      <c r="J18" s="68">
        <v>4582074.12</v>
      </c>
      <c r="K18" s="68">
        <f t="shared" si="14"/>
        <v>39144803.339999996</v>
      </c>
      <c r="L18" s="68">
        <v>0</v>
      </c>
      <c r="M18" s="68">
        <v>0</v>
      </c>
      <c r="N18" s="68">
        <f t="shared" si="2"/>
        <v>34562729.219999999</v>
      </c>
      <c r="O18" s="68">
        <f t="shared" si="15"/>
        <v>4582074.12</v>
      </c>
      <c r="P18" s="68">
        <f t="shared" si="16"/>
        <v>39144803.339999996</v>
      </c>
      <c r="Q18" s="17">
        <f t="shared" si="3"/>
        <v>2.2365635696778373E-2</v>
      </c>
      <c r="R18" s="69">
        <v>9241234.6799999997</v>
      </c>
      <c r="S18" s="68">
        <f t="shared" si="17"/>
        <v>8963997.6395999994</v>
      </c>
      <c r="T18" s="68">
        <v>1437475.81</v>
      </c>
      <c r="U18" s="68">
        <f t="shared" si="18"/>
        <v>1031820.136418</v>
      </c>
      <c r="V18" s="68">
        <f t="shared" si="19"/>
        <v>9995817.7760179993</v>
      </c>
      <c r="W18" s="17">
        <f t="shared" si="4"/>
        <v>1.5854115217433882E-2</v>
      </c>
      <c r="X18" s="67">
        <v>446500</v>
      </c>
      <c r="Y18" s="52">
        <f t="shared" si="5"/>
        <v>1.4925373134328358E-2</v>
      </c>
      <c r="Z18" s="67">
        <v>0</v>
      </c>
      <c r="AA18" s="52">
        <f t="shared" si="6"/>
        <v>0</v>
      </c>
      <c r="AB18" s="69">
        <f t="shared" si="7"/>
        <v>49587121.116017997</v>
      </c>
      <c r="AC18" s="44">
        <f t="shared" si="8"/>
        <v>2.0570245582050294E-2</v>
      </c>
      <c r="AD18" s="17">
        <f t="shared" si="9"/>
        <v>0.10915689348978991</v>
      </c>
      <c r="AE18" s="69">
        <f t="shared" si="10"/>
        <v>49587121.116017997</v>
      </c>
      <c r="AF18" s="44">
        <f t="shared" si="11"/>
        <v>1.1375977428450538E-2</v>
      </c>
      <c r="AG18" s="48">
        <f t="shared" si="12"/>
        <v>0.10915689348978991</v>
      </c>
    </row>
    <row r="19" spans="1:33" x14ac:dyDescent="0.2">
      <c r="A19" s="6" t="s">
        <v>37</v>
      </c>
      <c r="B19" s="67">
        <v>2606791136</v>
      </c>
      <c r="C19" s="70">
        <v>916919824.88380504</v>
      </c>
      <c r="D19" s="67">
        <v>57189500.572098739</v>
      </c>
      <c r="E19" s="68">
        <v>7087019.8600000003</v>
      </c>
      <c r="F19" s="68">
        <f t="shared" si="0"/>
        <v>523091.7111177037</v>
      </c>
      <c r="G19" s="68">
        <f t="shared" si="13"/>
        <v>64799612.143216446</v>
      </c>
      <c r="H19" s="17">
        <f t="shared" si="1"/>
        <v>2.9447584545580128E-3</v>
      </c>
      <c r="I19" s="69">
        <v>4114723.48</v>
      </c>
      <c r="J19" s="68">
        <v>813353.21</v>
      </c>
      <c r="K19" s="68">
        <f t="shared" si="14"/>
        <v>4928076.6899999995</v>
      </c>
      <c r="L19" s="68">
        <v>0</v>
      </c>
      <c r="M19" s="68">
        <v>0</v>
      </c>
      <c r="N19" s="68">
        <f t="shared" si="2"/>
        <v>4114723.48</v>
      </c>
      <c r="O19" s="68">
        <f t="shared" si="15"/>
        <v>813353.21</v>
      </c>
      <c r="P19" s="68">
        <f t="shared" si="16"/>
        <v>4928076.6899999995</v>
      </c>
      <c r="Q19" s="17">
        <f t="shared" si="3"/>
        <v>2.8156883808303072E-3</v>
      </c>
      <c r="R19" s="69">
        <v>1499529.48</v>
      </c>
      <c r="S19" s="68">
        <f t="shared" si="17"/>
        <v>1454543.5955999999</v>
      </c>
      <c r="T19" s="68">
        <v>425190.3</v>
      </c>
      <c r="U19" s="68">
        <f t="shared" si="18"/>
        <v>305201.59733999998</v>
      </c>
      <c r="V19" s="68">
        <f t="shared" si="19"/>
        <v>1759745.19294</v>
      </c>
      <c r="W19" s="17">
        <f t="shared" si="4"/>
        <v>2.7910875995690956E-3</v>
      </c>
      <c r="X19" s="67">
        <v>446500</v>
      </c>
      <c r="Y19" s="52">
        <f t="shared" si="5"/>
        <v>1.4925373134328358E-2</v>
      </c>
      <c r="Z19" s="67">
        <v>7952796.9900000002</v>
      </c>
      <c r="AA19" s="52">
        <f t="shared" si="6"/>
        <v>4.0818969234502041E-3</v>
      </c>
      <c r="AB19" s="69">
        <f t="shared" si="7"/>
        <v>7134321.8829399999</v>
      </c>
      <c r="AC19" s="44">
        <f t="shared" si="8"/>
        <v>2.9595336428205237E-3</v>
      </c>
      <c r="AD19" s="17">
        <f t="shared" si="9"/>
        <v>0.12474880549001767</v>
      </c>
      <c r="AE19" s="69">
        <f t="shared" si="10"/>
        <v>15087118.87294</v>
      </c>
      <c r="AF19" s="44">
        <f t="shared" si="11"/>
        <v>3.4611955664325539E-3</v>
      </c>
      <c r="AG19" s="48">
        <f t="shared" si="12"/>
        <v>0.23282730210784752</v>
      </c>
    </row>
    <row r="20" spans="1:33" x14ac:dyDescent="0.2">
      <c r="A20" s="6" t="s">
        <v>93</v>
      </c>
      <c r="B20" s="67">
        <v>1192584022</v>
      </c>
      <c r="C20" s="70">
        <v>298646247.67527968</v>
      </c>
      <c r="D20" s="67">
        <v>18570872.997919023</v>
      </c>
      <c r="E20" s="68">
        <v>2123014.77</v>
      </c>
      <c r="F20" s="68">
        <f t="shared" si="0"/>
        <v>156699.35328323717</v>
      </c>
      <c r="G20" s="68">
        <f t="shared" si="13"/>
        <v>20850587.12120226</v>
      </c>
      <c r="H20" s="17">
        <f t="shared" si="1"/>
        <v>9.4753565147822304E-4</v>
      </c>
      <c r="I20" s="69">
        <v>1301398.1100000001</v>
      </c>
      <c r="J20" s="68">
        <v>300387.78000000003</v>
      </c>
      <c r="K20" s="68">
        <f t="shared" si="14"/>
        <v>1601785.8900000001</v>
      </c>
      <c r="L20" s="68">
        <v>941235.54</v>
      </c>
      <c r="M20" s="68">
        <v>0</v>
      </c>
      <c r="N20" s="68">
        <f t="shared" si="2"/>
        <v>2242633.6500000004</v>
      </c>
      <c r="O20" s="68">
        <f t="shared" si="15"/>
        <v>300387.78000000003</v>
      </c>
      <c r="P20" s="68">
        <f t="shared" si="16"/>
        <v>2543021.4300000006</v>
      </c>
      <c r="Q20" s="17">
        <f t="shared" si="3"/>
        <v>1.4529716851166689E-3</v>
      </c>
      <c r="R20" s="69">
        <v>725686.44</v>
      </c>
      <c r="S20" s="68">
        <f t="shared" si="17"/>
        <v>703915.84679999994</v>
      </c>
      <c r="T20" s="68">
        <v>290852.46000000002</v>
      </c>
      <c r="U20" s="68">
        <f t="shared" si="18"/>
        <v>208773.89578800002</v>
      </c>
      <c r="V20" s="68">
        <f t="shared" si="19"/>
        <v>912689.74258799991</v>
      </c>
      <c r="W20" s="17">
        <f t="shared" si="4"/>
        <v>1.447594250014884E-3</v>
      </c>
      <c r="X20" s="67">
        <v>446500</v>
      </c>
      <c r="Y20" s="52">
        <f t="shared" si="5"/>
        <v>1.4925373134328358E-2</v>
      </c>
      <c r="Z20" s="67">
        <v>2531157.29</v>
      </c>
      <c r="AA20" s="52">
        <f t="shared" si="6"/>
        <v>1.299155902987479E-3</v>
      </c>
      <c r="AB20" s="69">
        <f t="shared" si="7"/>
        <v>3902211.1725880005</v>
      </c>
      <c r="AC20" s="44">
        <f t="shared" si="8"/>
        <v>1.6187558447958855E-3</v>
      </c>
      <c r="AD20" s="17">
        <f t="shared" si="9"/>
        <v>0.21012534914353603</v>
      </c>
      <c r="AE20" s="69">
        <f t="shared" si="10"/>
        <v>6433368.462588001</v>
      </c>
      <c r="AF20" s="44">
        <f t="shared" si="11"/>
        <v>1.4759044843130772E-3</v>
      </c>
      <c r="AG20" s="48">
        <f t="shared" si="12"/>
        <v>0.30854615388964873</v>
      </c>
    </row>
    <row r="21" spans="1:33" x14ac:dyDescent="0.2">
      <c r="A21" s="6" t="s">
        <v>59</v>
      </c>
      <c r="B21" s="67">
        <v>502306681</v>
      </c>
      <c r="C21" s="70">
        <v>207768324.30039614</v>
      </c>
      <c r="D21" s="67">
        <v>13887172.292426938</v>
      </c>
      <c r="E21" s="68">
        <v>716719.99</v>
      </c>
      <c r="F21" s="68">
        <f t="shared" si="0"/>
        <v>52900.978601372713</v>
      </c>
      <c r="G21" s="68">
        <f t="shared" si="13"/>
        <v>14656793.26102831</v>
      </c>
      <c r="H21" s="17">
        <f t="shared" si="1"/>
        <v>6.6606441681673408E-4</v>
      </c>
      <c r="I21" s="69">
        <v>393884.48</v>
      </c>
      <c r="J21" s="68">
        <v>61476.78</v>
      </c>
      <c r="K21" s="68">
        <f t="shared" si="14"/>
        <v>455361.26</v>
      </c>
      <c r="L21" s="68">
        <v>544419.30000000005</v>
      </c>
      <c r="M21" s="68">
        <v>15159</v>
      </c>
      <c r="N21" s="68">
        <f t="shared" si="2"/>
        <v>953462.78</v>
      </c>
      <c r="O21" s="68">
        <f t="shared" si="15"/>
        <v>61476.78</v>
      </c>
      <c r="P21" s="68">
        <f t="shared" si="16"/>
        <v>1014939.56</v>
      </c>
      <c r="Q21" s="17">
        <f t="shared" si="3"/>
        <v>5.7989225941551352E-4</v>
      </c>
      <c r="R21" s="69">
        <v>307985.03999999998</v>
      </c>
      <c r="S21" s="68">
        <f t="shared" si="17"/>
        <v>298745.48879999999</v>
      </c>
      <c r="T21" s="68">
        <v>114960.81</v>
      </c>
      <c r="U21" s="68">
        <f t="shared" si="18"/>
        <v>82518.869418000002</v>
      </c>
      <c r="V21" s="68">
        <f t="shared" si="19"/>
        <v>381264.35821799998</v>
      </c>
      <c r="W21" s="17">
        <f t="shared" si="4"/>
        <v>6.0471381120926425E-4</v>
      </c>
      <c r="X21" s="67">
        <v>446500</v>
      </c>
      <c r="Y21" s="52">
        <f t="shared" si="5"/>
        <v>1.4925373134328358E-2</v>
      </c>
      <c r="Z21" s="67">
        <v>900993.5</v>
      </c>
      <c r="AA21" s="52">
        <f t="shared" si="6"/>
        <v>4.624489472475056E-4</v>
      </c>
      <c r="AB21" s="69">
        <f t="shared" si="7"/>
        <v>1842703.9182180001</v>
      </c>
      <c r="AC21" s="44">
        <f t="shared" si="8"/>
        <v>7.6440961442519135E-4</v>
      </c>
      <c r="AD21" s="17">
        <f t="shared" si="9"/>
        <v>0.1326910820587196</v>
      </c>
      <c r="AE21" s="69">
        <f t="shared" si="10"/>
        <v>2743697.4182179999</v>
      </c>
      <c r="AF21" s="44">
        <f t="shared" si="11"/>
        <v>6.2944246807793754E-4</v>
      </c>
      <c r="AG21" s="48">
        <f t="shared" si="12"/>
        <v>0.1871962965810097</v>
      </c>
    </row>
    <row r="22" spans="1:33" x14ac:dyDescent="0.2">
      <c r="A22" s="6" t="s">
        <v>13</v>
      </c>
      <c r="B22" s="67">
        <v>40351820078</v>
      </c>
      <c r="C22" s="70">
        <v>16739027854.058189</v>
      </c>
      <c r="D22" s="67">
        <v>1033686472.4759568</v>
      </c>
      <c r="E22" s="68">
        <v>133390934.46000001</v>
      </c>
      <c r="F22" s="68">
        <f t="shared" si="0"/>
        <v>9845561.820433626</v>
      </c>
      <c r="G22" s="68">
        <f t="shared" si="13"/>
        <v>1176922968.7563903</v>
      </c>
      <c r="H22" s="17">
        <f t="shared" si="1"/>
        <v>5.3484176031008988E-2</v>
      </c>
      <c r="I22" s="69">
        <v>84995947.419999987</v>
      </c>
      <c r="J22" s="68">
        <v>4572092.99</v>
      </c>
      <c r="K22" s="68">
        <f t="shared" si="14"/>
        <v>89568040.409999982</v>
      </c>
      <c r="L22" s="68">
        <v>0</v>
      </c>
      <c r="M22" s="68">
        <v>0</v>
      </c>
      <c r="N22" s="68">
        <f t="shared" si="2"/>
        <v>84995947.419999987</v>
      </c>
      <c r="O22" s="68">
        <f t="shared" si="15"/>
        <v>4572092.99</v>
      </c>
      <c r="P22" s="68">
        <f t="shared" si="16"/>
        <v>89568040.409999982</v>
      </c>
      <c r="Q22" s="17">
        <f t="shared" si="3"/>
        <v>5.1175277200521084E-2</v>
      </c>
      <c r="R22" s="69">
        <v>20934876.120000001</v>
      </c>
      <c r="S22" s="68">
        <f t="shared" si="17"/>
        <v>20306829.836400002</v>
      </c>
      <c r="T22" s="68">
        <v>29304801.329999998</v>
      </c>
      <c r="U22" s="68">
        <f t="shared" si="18"/>
        <v>21034986.394673999</v>
      </c>
      <c r="V22" s="68">
        <f t="shared" si="19"/>
        <v>41341816.231074005</v>
      </c>
      <c r="W22" s="17">
        <f t="shared" si="4"/>
        <v>6.5571215133388525E-2</v>
      </c>
      <c r="X22" s="67">
        <v>446500</v>
      </c>
      <c r="Y22" s="52">
        <f t="shared" si="5"/>
        <v>1.4925373134328358E-2</v>
      </c>
      <c r="Z22" s="67">
        <v>147880097.19999999</v>
      </c>
      <c r="AA22" s="52">
        <f t="shared" si="6"/>
        <v>7.5901763185859603E-2</v>
      </c>
      <c r="AB22" s="69">
        <f t="shared" si="7"/>
        <v>131356356.64107399</v>
      </c>
      <c r="AC22" s="44">
        <f t="shared" si="8"/>
        <v>5.4490610748472036E-2</v>
      </c>
      <c r="AD22" s="17">
        <f t="shared" si="9"/>
        <v>0.12707562702880326</v>
      </c>
      <c r="AE22" s="69">
        <f t="shared" si="10"/>
        <v>279236453.84107399</v>
      </c>
      <c r="AF22" s="44">
        <f t="shared" si="11"/>
        <v>6.4060738445864393E-2</v>
      </c>
      <c r="AG22" s="48">
        <f t="shared" si="12"/>
        <v>0.237259753827502</v>
      </c>
    </row>
    <row r="23" spans="1:33" x14ac:dyDescent="0.2">
      <c r="A23" s="6" t="s">
        <v>18</v>
      </c>
      <c r="B23" s="67">
        <v>9734410356</v>
      </c>
      <c r="C23" s="70">
        <v>5057971372.7479153</v>
      </c>
      <c r="D23" s="67">
        <v>318268280.3948583</v>
      </c>
      <c r="E23" s="68">
        <v>60524610.539999999</v>
      </c>
      <c r="F23" s="68">
        <f t="shared" si="0"/>
        <v>4467311.0443493519</v>
      </c>
      <c r="G23" s="68">
        <f t="shared" si="13"/>
        <v>383260201.97920769</v>
      </c>
      <c r="H23" s="17">
        <f t="shared" si="1"/>
        <v>1.7416905483623825E-2</v>
      </c>
      <c r="I23" s="69">
        <v>22737386.450000003</v>
      </c>
      <c r="J23" s="68">
        <v>4634679.72</v>
      </c>
      <c r="K23" s="68">
        <f t="shared" si="14"/>
        <v>27372066.170000002</v>
      </c>
      <c r="L23" s="68">
        <v>0</v>
      </c>
      <c r="M23" s="68">
        <v>0</v>
      </c>
      <c r="N23" s="68">
        <f t="shared" si="2"/>
        <v>22737386.450000003</v>
      </c>
      <c r="O23" s="68">
        <f t="shared" si="15"/>
        <v>4634679.72</v>
      </c>
      <c r="P23" s="68">
        <f t="shared" si="16"/>
        <v>27372066.170000002</v>
      </c>
      <c r="Q23" s="17">
        <f t="shared" si="3"/>
        <v>1.5639206433329132E-2</v>
      </c>
      <c r="R23" s="69">
        <v>7882343.5199999996</v>
      </c>
      <c r="S23" s="68">
        <f t="shared" si="17"/>
        <v>7645873.214399999</v>
      </c>
      <c r="T23" s="68">
        <v>2393506.2200000002</v>
      </c>
      <c r="U23" s="68">
        <f t="shared" si="18"/>
        <v>1718058.7647160001</v>
      </c>
      <c r="V23" s="68">
        <f t="shared" si="19"/>
        <v>9363931.9791159984</v>
      </c>
      <c r="W23" s="17">
        <f t="shared" si="4"/>
        <v>1.4851897044511647E-2</v>
      </c>
      <c r="X23" s="67">
        <v>446500</v>
      </c>
      <c r="Y23" s="52">
        <f t="shared" si="5"/>
        <v>1.4925373134328358E-2</v>
      </c>
      <c r="Z23" s="67">
        <v>68315766.700000003</v>
      </c>
      <c r="AA23" s="52">
        <f t="shared" si="6"/>
        <v>3.5064131307075135E-2</v>
      </c>
      <c r="AB23" s="69">
        <f t="shared" si="7"/>
        <v>37182498.149116002</v>
      </c>
      <c r="AC23" s="44">
        <f t="shared" si="8"/>
        <v>1.5424430801133525E-2</v>
      </c>
      <c r="AD23" s="17">
        <f t="shared" si="9"/>
        <v>0.11682753337211513</v>
      </c>
      <c r="AE23" s="69">
        <f t="shared" si="10"/>
        <v>105498264.849116</v>
      </c>
      <c r="AF23" s="44">
        <f t="shared" si="11"/>
        <v>2.4202773878650528E-2</v>
      </c>
      <c r="AG23" s="48">
        <f t="shared" si="12"/>
        <v>0.27526537924968114</v>
      </c>
    </row>
    <row r="24" spans="1:33" x14ac:dyDescent="0.2">
      <c r="A24" s="6" t="s">
        <v>42</v>
      </c>
      <c r="B24" s="67">
        <v>1542104487</v>
      </c>
      <c r="C24" s="70">
        <v>835043460.72092032</v>
      </c>
      <c r="D24" s="67">
        <v>53025094.401022583</v>
      </c>
      <c r="E24" s="68">
        <v>7186436.5200000005</v>
      </c>
      <c r="F24" s="68">
        <f t="shared" si="0"/>
        <v>530429.63761153549</v>
      </c>
      <c r="G24" s="68">
        <f t="shared" si="13"/>
        <v>60741960.558634125</v>
      </c>
      <c r="H24" s="17">
        <f t="shared" si="1"/>
        <v>2.7603622303500508E-3</v>
      </c>
      <c r="I24" s="69">
        <v>2107614.11</v>
      </c>
      <c r="J24" s="68">
        <v>2453548.6800000002</v>
      </c>
      <c r="K24" s="68">
        <f t="shared" si="14"/>
        <v>4561162.79</v>
      </c>
      <c r="L24" s="68">
        <v>0</v>
      </c>
      <c r="M24" s="68">
        <v>0</v>
      </c>
      <c r="N24" s="68">
        <f t="shared" si="2"/>
        <v>2107614.11</v>
      </c>
      <c r="O24" s="68">
        <f t="shared" si="15"/>
        <v>2453548.6800000002</v>
      </c>
      <c r="P24" s="68">
        <f t="shared" si="16"/>
        <v>4561162.79</v>
      </c>
      <c r="Q24" s="17">
        <f t="shared" si="3"/>
        <v>2.6060497591157716E-3</v>
      </c>
      <c r="R24" s="69">
        <v>991155.96</v>
      </c>
      <c r="S24" s="68">
        <f t="shared" si="17"/>
        <v>961421.28119999997</v>
      </c>
      <c r="T24" s="68">
        <v>1611900.08</v>
      </c>
      <c r="U24" s="68">
        <f t="shared" si="18"/>
        <v>1157021.8774240001</v>
      </c>
      <c r="V24" s="68">
        <f t="shared" si="19"/>
        <v>2118443.1586239999</v>
      </c>
      <c r="W24" s="17">
        <f t="shared" si="4"/>
        <v>3.3600094230398238E-3</v>
      </c>
      <c r="X24" s="67">
        <v>446500</v>
      </c>
      <c r="Y24" s="52">
        <f t="shared" si="5"/>
        <v>1.4925373134328358E-2</v>
      </c>
      <c r="Z24" s="67">
        <v>8421946.7599999998</v>
      </c>
      <c r="AA24" s="52">
        <f t="shared" si="6"/>
        <v>4.3226953501179976E-3</v>
      </c>
      <c r="AB24" s="69">
        <f t="shared" si="7"/>
        <v>7126105.948624</v>
      </c>
      <c r="AC24" s="44">
        <f t="shared" si="8"/>
        <v>2.9561254234530252E-3</v>
      </c>
      <c r="AD24" s="17">
        <f t="shared" si="9"/>
        <v>0.13439119777383318</v>
      </c>
      <c r="AE24" s="69">
        <f t="shared" si="10"/>
        <v>15548052.708624</v>
      </c>
      <c r="AF24" s="44">
        <f t="shared" si="11"/>
        <v>3.5669402193330927E-3</v>
      </c>
      <c r="AG24" s="48">
        <f t="shared" si="12"/>
        <v>0.25596889803409434</v>
      </c>
    </row>
    <row r="25" spans="1:33" x14ac:dyDescent="0.2">
      <c r="A25" s="6" t="s">
        <v>61</v>
      </c>
      <c r="B25" s="67">
        <v>238169641</v>
      </c>
      <c r="C25" s="70">
        <v>150096779.71388328</v>
      </c>
      <c r="D25" s="67">
        <v>9906192.9525440652</v>
      </c>
      <c r="E25" s="68">
        <v>0</v>
      </c>
      <c r="F25" s="68">
        <f t="shared" si="0"/>
        <v>0</v>
      </c>
      <c r="G25" s="68">
        <f t="shared" si="13"/>
        <v>9906192.9525440652</v>
      </c>
      <c r="H25" s="17">
        <f t="shared" si="1"/>
        <v>4.5017777861099351E-4</v>
      </c>
      <c r="I25" s="69">
        <v>586407.71</v>
      </c>
      <c r="J25" s="68">
        <v>240567.89</v>
      </c>
      <c r="K25" s="68">
        <f t="shared" si="14"/>
        <v>826975.6</v>
      </c>
      <c r="L25" s="68">
        <v>0</v>
      </c>
      <c r="M25" s="68">
        <v>0</v>
      </c>
      <c r="N25" s="68">
        <f t="shared" si="2"/>
        <v>586407.71</v>
      </c>
      <c r="O25" s="68">
        <f t="shared" si="15"/>
        <v>240567.89</v>
      </c>
      <c r="P25" s="68">
        <f t="shared" si="16"/>
        <v>826975.6</v>
      </c>
      <c r="Q25" s="17">
        <f t="shared" si="3"/>
        <v>4.7249783934473879E-4</v>
      </c>
      <c r="R25" s="69">
        <v>245181.96</v>
      </c>
      <c r="S25" s="68">
        <f t="shared" si="17"/>
        <v>237826.5012</v>
      </c>
      <c r="T25" s="68">
        <v>138204.35</v>
      </c>
      <c r="U25" s="68">
        <f t="shared" si="18"/>
        <v>99203.082430000009</v>
      </c>
      <c r="V25" s="68">
        <f t="shared" si="19"/>
        <v>337029.58363000001</v>
      </c>
      <c r="W25" s="17">
        <f t="shared" si="4"/>
        <v>5.3455414757294455E-4</v>
      </c>
      <c r="X25" s="67">
        <v>446500</v>
      </c>
      <c r="Y25" s="52">
        <f t="shared" si="5"/>
        <v>1.4925373134328358E-2</v>
      </c>
      <c r="Z25" s="67">
        <v>0</v>
      </c>
      <c r="AA25" s="52">
        <f t="shared" si="6"/>
        <v>0</v>
      </c>
      <c r="AB25" s="69">
        <f t="shared" si="7"/>
        <v>1610505.1836299999</v>
      </c>
      <c r="AC25" s="44">
        <f t="shared" si="8"/>
        <v>6.6808651909684453E-4</v>
      </c>
      <c r="AD25" s="17">
        <f t="shared" si="9"/>
        <v>0.16257559199030108</v>
      </c>
      <c r="AE25" s="69">
        <f t="shared" si="10"/>
        <v>1610505.1836299999</v>
      </c>
      <c r="AF25" s="44">
        <f t="shared" si="11"/>
        <v>3.6947235905290858E-4</v>
      </c>
      <c r="AG25" s="48">
        <f t="shared" si="12"/>
        <v>0.16257559199030108</v>
      </c>
    </row>
    <row r="26" spans="1:33" x14ac:dyDescent="0.2">
      <c r="A26" s="6" t="s">
        <v>39</v>
      </c>
      <c r="B26" s="67">
        <v>1036348105</v>
      </c>
      <c r="C26" s="70">
        <v>315550999.87515825</v>
      </c>
      <c r="D26" s="67">
        <v>19882122.055510759</v>
      </c>
      <c r="E26" s="68">
        <v>2489222.81</v>
      </c>
      <c r="F26" s="68">
        <f t="shared" si="0"/>
        <v>183729.10542910747</v>
      </c>
      <c r="G26" s="68">
        <f t="shared" si="13"/>
        <v>22555073.970939867</v>
      </c>
      <c r="H26" s="17">
        <f t="shared" si="1"/>
        <v>1.0249944802495187E-3</v>
      </c>
      <c r="I26" s="69">
        <v>1242149.32</v>
      </c>
      <c r="J26" s="68">
        <v>476140.13</v>
      </c>
      <c r="K26" s="68">
        <f t="shared" si="14"/>
        <v>1718289.4500000002</v>
      </c>
      <c r="L26" s="68">
        <v>1758331.43</v>
      </c>
      <c r="M26" s="68">
        <v>0</v>
      </c>
      <c r="N26" s="68">
        <f t="shared" si="2"/>
        <v>3000480.75</v>
      </c>
      <c r="O26" s="68">
        <f t="shared" si="15"/>
        <v>476140.13</v>
      </c>
      <c r="P26" s="68">
        <f t="shared" si="16"/>
        <v>3476620.88</v>
      </c>
      <c r="Q26" s="17">
        <f t="shared" si="3"/>
        <v>1.986389748404674E-3</v>
      </c>
      <c r="R26" s="69">
        <v>883227.6</v>
      </c>
      <c r="S26" s="68">
        <f t="shared" si="17"/>
        <v>856730.772</v>
      </c>
      <c r="T26" s="68">
        <v>738685.87</v>
      </c>
      <c r="U26" s="68">
        <f t="shared" si="18"/>
        <v>530228.71748600004</v>
      </c>
      <c r="V26" s="68">
        <f t="shared" si="19"/>
        <v>1386959.489486</v>
      </c>
      <c r="W26" s="17">
        <f t="shared" si="4"/>
        <v>2.1998215694748299E-3</v>
      </c>
      <c r="X26" s="67">
        <v>446500</v>
      </c>
      <c r="Y26" s="52">
        <f t="shared" si="5"/>
        <v>1.4925373134328358E-2</v>
      </c>
      <c r="Z26" s="67">
        <v>3090387.07</v>
      </c>
      <c r="AA26" s="52">
        <f t="shared" si="6"/>
        <v>1.5861892978237947E-3</v>
      </c>
      <c r="AB26" s="69">
        <f t="shared" si="7"/>
        <v>5310080.3694860004</v>
      </c>
      <c r="AC26" s="44">
        <f t="shared" si="8"/>
        <v>2.2027827952582472E-3</v>
      </c>
      <c r="AD26" s="17">
        <f t="shared" si="9"/>
        <v>0.26707814963917281</v>
      </c>
      <c r="AE26" s="69">
        <f t="shared" si="10"/>
        <v>8400467.4394860007</v>
      </c>
      <c r="AF26" s="44">
        <f t="shared" si="11"/>
        <v>1.9271844347736654E-3</v>
      </c>
      <c r="AG26" s="48">
        <f t="shared" si="12"/>
        <v>0.37244246905637413</v>
      </c>
    </row>
    <row r="27" spans="1:33" x14ac:dyDescent="0.2">
      <c r="A27" s="6" t="s">
        <v>60</v>
      </c>
      <c r="B27" s="67">
        <v>138757331</v>
      </c>
      <c r="C27" s="70">
        <v>65095351.671160214</v>
      </c>
      <c r="D27" s="67">
        <v>4321772.8976388955</v>
      </c>
      <c r="E27" s="68">
        <v>576589.44999999995</v>
      </c>
      <c r="F27" s="68">
        <f t="shared" si="0"/>
        <v>42557.967660741895</v>
      </c>
      <c r="G27" s="68">
        <f t="shared" si="13"/>
        <v>4940920.3152996376</v>
      </c>
      <c r="H27" s="17">
        <f t="shared" si="1"/>
        <v>2.2453555492923114E-4</v>
      </c>
      <c r="I27" s="69">
        <v>316595.92</v>
      </c>
      <c r="J27" s="68">
        <v>52831.14</v>
      </c>
      <c r="K27" s="68">
        <f t="shared" si="14"/>
        <v>369427.06</v>
      </c>
      <c r="L27" s="68">
        <v>740111.41</v>
      </c>
      <c r="M27" s="68">
        <v>0</v>
      </c>
      <c r="N27" s="68">
        <f t="shared" si="2"/>
        <v>1056707.33</v>
      </c>
      <c r="O27" s="68">
        <f t="shared" si="15"/>
        <v>52831.14</v>
      </c>
      <c r="P27" s="68">
        <f t="shared" si="16"/>
        <v>1109538.47</v>
      </c>
      <c r="Q27" s="17">
        <f t="shared" si="3"/>
        <v>6.3394195638283312E-4</v>
      </c>
      <c r="R27" s="69">
        <v>320556</v>
      </c>
      <c r="S27" s="68">
        <f t="shared" si="17"/>
        <v>310939.32</v>
      </c>
      <c r="T27" s="68">
        <v>64483.360000000001</v>
      </c>
      <c r="U27" s="68">
        <f t="shared" si="18"/>
        <v>46286.155808000003</v>
      </c>
      <c r="V27" s="68">
        <f t="shared" si="19"/>
        <v>357225.47580800002</v>
      </c>
      <c r="W27" s="17">
        <f t="shared" si="4"/>
        <v>5.6658634430597024E-4</v>
      </c>
      <c r="X27" s="67">
        <v>446500</v>
      </c>
      <c r="Y27" s="52">
        <f t="shared" si="5"/>
        <v>1.4925373134328358E-2</v>
      </c>
      <c r="Z27" s="67">
        <v>763680.62</v>
      </c>
      <c r="AA27" s="52">
        <f t="shared" si="6"/>
        <v>3.9197097287863047E-4</v>
      </c>
      <c r="AB27" s="69">
        <f t="shared" si="7"/>
        <v>1913263.9458079999</v>
      </c>
      <c r="AC27" s="44">
        <f t="shared" si="8"/>
        <v>7.9368005931362601E-4</v>
      </c>
      <c r="AD27" s="17">
        <f t="shared" si="9"/>
        <v>0.44270349023968131</v>
      </c>
      <c r="AE27" s="69">
        <f t="shared" si="10"/>
        <v>2676944.565808</v>
      </c>
      <c r="AF27" s="44">
        <f t="shared" si="11"/>
        <v>6.1412843239266066E-4</v>
      </c>
      <c r="AG27" s="48">
        <f t="shared" si="12"/>
        <v>0.54179067764335298</v>
      </c>
    </row>
    <row r="28" spans="1:33" x14ac:dyDescent="0.2">
      <c r="A28" s="6" t="s">
        <v>62</v>
      </c>
      <c r="B28" s="67">
        <v>118720202</v>
      </c>
      <c r="C28" s="70">
        <v>36618420.096869431</v>
      </c>
      <c r="D28" s="67">
        <v>2442367.4185871216</v>
      </c>
      <c r="E28" s="68">
        <v>276524.88</v>
      </c>
      <c r="F28" s="68">
        <f t="shared" si="0"/>
        <v>20410.253604935948</v>
      </c>
      <c r="G28" s="68">
        <f t="shared" si="13"/>
        <v>2739302.5521920575</v>
      </c>
      <c r="H28" s="17">
        <f t="shared" si="1"/>
        <v>1.244850714898045E-4</v>
      </c>
      <c r="I28" s="69">
        <v>171015.11</v>
      </c>
      <c r="J28" s="68">
        <v>30024.65</v>
      </c>
      <c r="K28" s="68">
        <f t="shared" si="14"/>
        <v>201039.75999999998</v>
      </c>
      <c r="L28" s="68">
        <v>506305.27</v>
      </c>
      <c r="M28" s="68">
        <v>0</v>
      </c>
      <c r="N28" s="68">
        <f t="shared" si="2"/>
        <v>677320.38</v>
      </c>
      <c r="O28" s="68">
        <f t="shared" si="15"/>
        <v>30024.65</v>
      </c>
      <c r="P28" s="68">
        <f t="shared" si="16"/>
        <v>707345.03</v>
      </c>
      <c r="Q28" s="17">
        <f t="shared" si="3"/>
        <v>4.0414614209444567E-4</v>
      </c>
      <c r="R28" s="69">
        <v>208562.4</v>
      </c>
      <c r="S28" s="68">
        <f t="shared" si="17"/>
        <v>202305.52799999999</v>
      </c>
      <c r="T28" s="68">
        <v>59101.04</v>
      </c>
      <c r="U28" s="68">
        <f t="shared" si="18"/>
        <v>42422.726512000001</v>
      </c>
      <c r="V28" s="68">
        <f t="shared" si="19"/>
        <v>244728.25451199998</v>
      </c>
      <c r="W28" s="17">
        <f t="shared" si="4"/>
        <v>3.881573304891092E-4</v>
      </c>
      <c r="X28" s="67">
        <v>446500</v>
      </c>
      <c r="Y28" s="52">
        <f t="shared" si="5"/>
        <v>1.4925373134328358E-2</v>
      </c>
      <c r="Z28" s="67">
        <v>419165.95</v>
      </c>
      <c r="AA28" s="52">
        <f t="shared" si="6"/>
        <v>2.1514345253267704E-4</v>
      </c>
      <c r="AB28" s="69">
        <f t="shared" si="7"/>
        <v>1398573.2845120002</v>
      </c>
      <c r="AC28" s="44">
        <f t="shared" si="8"/>
        <v>5.8017072335367673E-4</v>
      </c>
      <c r="AD28" s="17">
        <f t="shared" si="9"/>
        <v>0.57263017589755472</v>
      </c>
      <c r="AE28" s="69">
        <f t="shared" si="10"/>
        <v>1817739.2345120001</v>
      </c>
      <c r="AF28" s="44">
        <f t="shared" si="11"/>
        <v>4.1701474167528819E-4</v>
      </c>
      <c r="AG28" s="48">
        <f t="shared" si="12"/>
        <v>0.6635773887252433</v>
      </c>
    </row>
    <row r="29" spans="1:33" x14ac:dyDescent="0.2">
      <c r="A29" s="6" t="s">
        <v>54</v>
      </c>
      <c r="B29" s="67">
        <v>222409257</v>
      </c>
      <c r="C29" s="70">
        <v>115367470.64389278</v>
      </c>
      <c r="D29" s="67">
        <v>6974973.1797847096</v>
      </c>
      <c r="E29" s="68">
        <v>689808.93</v>
      </c>
      <c r="F29" s="68">
        <f t="shared" si="0"/>
        <v>50914.677913428655</v>
      </c>
      <c r="G29" s="68">
        <f t="shared" si="13"/>
        <v>7715696.7876981376</v>
      </c>
      <c r="H29" s="17">
        <f t="shared" si="1"/>
        <v>3.5063270592058205E-4</v>
      </c>
      <c r="I29" s="69">
        <v>405972.62</v>
      </c>
      <c r="J29" s="68">
        <v>193820.78</v>
      </c>
      <c r="K29" s="68">
        <f t="shared" si="14"/>
        <v>599793.4</v>
      </c>
      <c r="L29" s="68">
        <v>497681.77</v>
      </c>
      <c r="M29" s="68">
        <v>42790.2</v>
      </c>
      <c r="N29" s="68">
        <f t="shared" si="2"/>
        <v>946444.59</v>
      </c>
      <c r="O29" s="68">
        <f t="shared" si="15"/>
        <v>193820.78</v>
      </c>
      <c r="P29" s="68">
        <f t="shared" si="16"/>
        <v>1140265.3699999999</v>
      </c>
      <c r="Q29" s="17">
        <f t="shared" si="3"/>
        <v>6.5149796874856901E-4</v>
      </c>
      <c r="R29" s="69">
        <v>256500.12</v>
      </c>
      <c r="S29" s="68">
        <f t="shared" si="17"/>
        <v>248805.1164</v>
      </c>
      <c r="T29" s="68">
        <v>170420.5</v>
      </c>
      <c r="U29" s="68">
        <f t="shared" si="18"/>
        <v>122327.8349</v>
      </c>
      <c r="V29" s="68">
        <f t="shared" si="19"/>
        <v>371132.95130000002</v>
      </c>
      <c r="W29" s="17">
        <f t="shared" si="4"/>
        <v>5.8864464146328823E-4</v>
      </c>
      <c r="X29" s="67">
        <v>446500</v>
      </c>
      <c r="Y29" s="52">
        <f t="shared" si="5"/>
        <v>1.4925373134328358E-2</v>
      </c>
      <c r="Z29" s="67">
        <v>767800.51</v>
      </c>
      <c r="AA29" s="52">
        <f t="shared" si="6"/>
        <v>3.9408557059024055E-4</v>
      </c>
      <c r="AB29" s="69">
        <f t="shared" si="7"/>
        <v>1957898.3213</v>
      </c>
      <c r="AC29" s="44">
        <f t="shared" si="8"/>
        <v>8.1219575541793777E-4</v>
      </c>
      <c r="AD29" s="17">
        <f t="shared" si="9"/>
        <v>0.28070334764504895</v>
      </c>
      <c r="AE29" s="69">
        <f t="shared" si="10"/>
        <v>2725698.8312999997</v>
      </c>
      <c r="AF29" s="44">
        <f t="shared" si="11"/>
        <v>6.2531334112087705E-4</v>
      </c>
      <c r="AG29" s="48">
        <f t="shared" si="12"/>
        <v>0.35326671152316902</v>
      </c>
    </row>
    <row r="30" spans="1:33" x14ac:dyDescent="0.2">
      <c r="A30" s="6" t="s">
        <v>56</v>
      </c>
      <c r="B30" s="67">
        <v>152407299</v>
      </c>
      <c r="C30" s="70">
        <v>66847052.416348353</v>
      </c>
      <c r="D30" s="67">
        <v>4583592.3723116871</v>
      </c>
      <c r="E30" s="68">
        <v>497996.46</v>
      </c>
      <c r="F30" s="68">
        <f t="shared" si="0"/>
        <v>36757.032650951121</v>
      </c>
      <c r="G30" s="68">
        <f t="shared" si="13"/>
        <v>5118345.8649626384</v>
      </c>
      <c r="H30" s="17">
        <f t="shared" si="1"/>
        <v>2.325984949707545E-4</v>
      </c>
      <c r="I30" s="69">
        <v>291137.31</v>
      </c>
      <c r="J30" s="68">
        <v>94793.77</v>
      </c>
      <c r="K30" s="68">
        <f t="shared" si="14"/>
        <v>385931.08</v>
      </c>
      <c r="L30" s="68">
        <v>471282.08</v>
      </c>
      <c r="M30" s="68">
        <v>41626.32</v>
      </c>
      <c r="N30" s="68">
        <f t="shared" si="2"/>
        <v>804045.71</v>
      </c>
      <c r="O30" s="68">
        <f t="shared" si="15"/>
        <v>94793.77</v>
      </c>
      <c r="P30" s="68">
        <f t="shared" si="16"/>
        <v>898839.48</v>
      </c>
      <c r="Q30" s="17">
        <f t="shared" si="3"/>
        <v>5.135577303825513E-4</v>
      </c>
      <c r="R30" s="69">
        <v>232591.08</v>
      </c>
      <c r="S30" s="68">
        <f t="shared" si="17"/>
        <v>225613.34759999998</v>
      </c>
      <c r="T30" s="68">
        <v>149923.89000000001</v>
      </c>
      <c r="U30" s="68">
        <f t="shared" si="18"/>
        <v>107615.36824200001</v>
      </c>
      <c r="V30" s="68">
        <f t="shared" si="19"/>
        <v>333228.71584199998</v>
      </c>
      <c r="W30" s="17">
        <f t="shared" si="4"/>
        <v>5.2852568675188394E-4</v>
      </c>
      <c r="X30" s="67">
        <v>446500</v>
      </c>
      <c r="Y30" s="52">
        <f t="shared" si="5"/>
        <v>1.4925373134328358E-2</v>
      </c>
      <c r="Z30" s="67">
        <v>653378.27</v>
      </c>
      <c r="AA30" s="52">
        <f t="shared" si="6"/>
        <v>3.3535657373321391E-4</v>
      </c>
      <c r="AB30" s="69">
        <f t="shared" si="7"/>
        <v>1678568.195842</v>
      </c>
      <c r="AC30" s="44">
        <f t="shared" si="8"/>
        <v>6.9632112608238028E-4</v>
      </c>
      <c r="AD30" s="17">
        <f t="shared" si="9"/>
        <v>0.36621236346883779</v>
      </c>
      <c r="AE30" s="69">
        <f t="shared" si="10"/>
        <v>2331946.4658420002</v>
      </c>
      <c r="AF30" s="44">
        <f t="shared" si="11"/>
        <v>5.3498105481272382E-4</v>
      </c>
      <c r="AG30" s="48">
        <f t="shared" si="12"/>
        <v>0.45560548805527473</v>
      </c>
    </row>
    <row r="31" spans="1:33" x14ac:dyDescent="0.2">
      <c r="A31" s="6" t="s">
        <v>48</v>
      </c>
      <c r="B31" s="67">
        <v>517340621</v>
      </c>
      <c r="C31" s="70">
        <v>191124417.26838458</v>
      </c>
      <c r="D31" s="67">
        <v>12126182.77425015</v>
      </c>
      <c r="E31" s="68">
        <v>1498994.46</v>
      </c>
      <c r="F31" s="68">
        <f t="shared" si="0"/>
        <v>110640.52204269654</v>
      </c>
      <c r="G31" s="68">
        <f t="shared" si="13"/>
        <v>13735817.756292848</v>
      </c>
      <c r="H31" s="17">
        <f t="shared" si="1"/>
        <v>6.2421153661713403E-4</v>
      </c>
      <c r="I31" s="69">
        <v>761517.6</v>
      </c>
      <c r="J31" s="68">
        <v>299941.96999999997</v>
      </c>
      <c r="K31" s="68">
        <f t="shared" si="14"/>
        <v>1061459.5699999998</v>
      </c>
      <c r="L31" s="68">
        <v>1075419.72</v>
      </c>
      <c r="M31" s="68">
        <v>0</v>
      </c>
      <c r="N31" s="68">
        <f t="shared" si="2"/>
        <v>1836937.3199999998</v>
      </c>
      <c r="O31" s="68">
        <f t="shared" si="15"/>
        <v>299941.96999999997</v>
      </c>
      <c r="P31" s="68">
        <f t="shared" si="16"/>
        <v>2136879.29</v>
      </c>
      <c r="Q31" s="17">
        <f t="shared" si="3"/>
        <v>1.2209197556318704E-3</v>
      </c>
      <c r="R31" s="69">
        <v>519237.36</v>
      </c>
      <c r="S31" s="68">
        <f t="shared" si="17"/>
        <v>503660.23919999995</v>
      </c>
      <c r="T31" s="68">
        <v>352449.91</v>
      </c>
      <c r="U31" s="68">
        <f t="shared" si="18"/>
        <v>252988.54539799999</v>
      </c>
      <c r="V31" s="68">
        <f t="shared" si="19"/>
        <v>756648.78459799988</v>
      </c>
      <c r="W31" s="17">
        <f t="shared" si="4"/>
        <v>1.2001016103883805E-3</v>
      </c>
      <c r="X31" s="67">
        <v>446500</v>
      </c>
      <c r="Y31" s="52">
        <f t="shared" si="5"/>
        <v>1.4925373134328358E-2</v>
      </c>
      <c r="Z31" s="67">
        <v>1849735.54</v>
      </c>
      <c r="AA31" s="52">
        <f t="shared" si="6"/>
        <v>9.4940557635465319E-4</v>
      </c>
      <c r="AB31" s="69">
        <f t="shared" si="7"/>
        <v>3340028.0745979999</v>
      </c>
      <c r="AC31" s="44">
        <f t="shared" si="8"/>
        <v>1.3855452020429917E-3</v>
      </c>
      <c r="AD31" s="17">
        <f t="shared" si="9"/>
        <v>0.27543936428952087</v>
      </c>
      <c r="AE31" s="69">
        <f t="shared" si="10"/>
        <v>5189763.6145980004</v>
      </c>
      <c r="AF31" s="44">
        <f t="shared" si="11"/>
        <v>1.190604181285887E-3</v>
      </c>
      <c r="AG31" s="48">
        <f t="shared" si="12"/>
        <v>0.37782705818300422</v>
      </c>
    </row>
    <row r="32" spans="1:33" x14ac:dyDescent="0.2">
      <c r="A32" s="6" t="s">
        <v>46</v>
      </c>
      <c r="B32" s="67">
        <v>1331425425</v>
      </c>
      <c r="C32" s="70">
        <v>429314778.57938927</v>
      </c>
      <c r="D32" s="67">
        <v>28339439.675398473</v>
      </c>
      <c r="E32" s="68">
        <v>3121866.99</v>
      </c>
      <c r="F32" s="68">
        <f t="shared" si="0"/>
        <v>230424.46302400724</v>
      </c>
      <c r="G32" s="68">
        <f t="shared" si="13"/>
        <v>31691731.12842248</v>
      </c>
      <c r="H32" s="17">
        <f t="shared" si="1"/>
        <v>1.4402014162328768E-3</v>
      </c>
      <c r="I32" s="69">
        <v>1730096.39</v>
      </c>
      <c r="J32" s="68">
        <v>577712.34</v>
      </c>
      <c r="K32" s="68">
        <f t="shared" si="14"/>
        <v>2307808.73</v>
      </c>
      <c r="L32" s="68">
        <v>1038939.29</v>
      </c>
      <c r="M32" s="68">
        <v>0</v>
      </c>
      <c r="N32" s="68">
        <f t="shared" si="2"/>
        <v>2769035.6799999997</v>
      </c>
      <c r="O32" s="68">
        <f t="shared" si="15"/>
        <v>577712.34</v>
      </c>
      <c r="P32" s="68">
        <f t="shared" si="16"/>
        <v>3346748.0199999996</v>
      </c>
      <c r="Q32" s="17">
        <f t="shared" si="3"/>
        <v>1.9121860527460332E-3</v>
      </c>
      <c r="R32" s="69">
        <v>805116.48</v>
      </c>
      <c r="S32" s="68">
        <f t="shared" si="17"/>
        <v>780962.98560000001</v>
      </c>
      <c r="T32" s="68">
        <v>373727.68</v>
      </c>
      <c r="U32" s="68">
        <f t="shared" si="18"/>
        <v>268261.72870400001</v>
      </c>
      <c r="V32" s="68">
        <f t="shared" si="19"/>
        <v>1049224.7143040001</v>
      </c>
      <c r="W32" s="17">
        <f t="shared" si="4"/>
        <v>1.6641489353141658E-3</v>
      </c>
      <c r="X32" s="67">
        <v>446500</v>
      </c>
      <c r="Y32" s="52">
        <f t="shared" si="5"/>
        <v>1.4925373134328358E-2</v>
      </c>
      <c r="Z32" s="67">
        <v>3476168.76</v>
      </c>
      <c r="AA32" s="52">
        <f t="shared" si="6"/>
        <v>1.7841977589368478E-3</v>
      </c>
      <c r="AB32" s="69">
        <f t="shared" si="7"/>
        <v>4842472.7343039997</v>
      </c>
      <c r="AC32" s="44">
        <f t="shared" si="8"/>
        <v>2.0088049301341436E-3</v>
      </c>
      <c r="AD32" s="17">
        <f t="shared" si="9"/>
        <v>0.17087397597729359</v>
      </c>
      <c r="AE32" s="69">
        <f t="shared" si="10"/>
        <v>8318641.4943039995</v>
      </c>
      <c r="AF32" s="44">
        <f t="shared" si="11"/>
        <v>1.9084124213052047E-3</v>
      </c>
      <c r="AG32" s="48">
        <f t="shared" si="12"/>
        <v>0.26248618166659538</v>
      </c>
    </row>
    <row r="33" spans="1:33" x14ac:dyDescent="0.2">
      <c r="A33" s="6" t="s">
        <v>29</v>
      </c>
      <c r="B33" s="67">
        <v>5995307829</v>
      </c>
      <c r="C33" s="70">
        <v>1637778086.0565591</v>
      </c>
      <c r="D33" s="67">
        <v>102372954.54784602</v>
      </c>
      <c r="E33" s="68">
        <v>7337663.6599999992</v>
      </c>
      <c r="F33" s="68">
        <f t="shared" si="0"/>
        <v>541591.68668049865</v>
      </c>
      <c r="G33" s="68">
        <f t="shared" si="13"/>
        <v>110252209.89452651</v>
      </c>
      <c r="H33" s="17">
        <f t="shared" si="1"/>
        <v>5.0103097299880866E-3</v>
      </c>
      <c r="I33" s="69">
        <v>8411980.5500000007</v>
      </c>
      <c r="J33" s="68">
        <v>433826.36</v>
      </c>
      <c r="K33" s="68">
        <f t="shared" si="14"/>
        <v>8845806.9100000001</v>
      </c>
      <c r="L33" s="68">
        <v>0</v>
      </c>
      <c r="M33" s="68">
        <v>0</v>
      </c>
      <c r="N33" s="68">
        <f t="shared" si="2"/>
        <v>8411980.5500000007</v>
      </c>
      <c r="O33" s="68">
        <f t="shared" si="15"/>
        <v>433826.36</v>
      </c>
      <c r="P33" s="68">
        <f t="shared" si="16"/>
        <v>8845806.9100000001</v>
      </c>
      <c r="Q33" s="17">
        <f t="shared" si="3"/>
        <v>5.0541087938214381E-3</v>
      </c>
      <c r="R33" s="69">
        <v>3706199.88</v>
      </c>
      <c r="S33" s="68">
        <f t="shared" si="17"/>
        <v>3595013.8835999998</v>
      </c>
      <c r="T33" s="68">
        <v>408569.98</v>
      </c>
      <c r="U33" s="68">
        <f t="shared" si="18"/>
        <v>293271.53164399997</v>
      </c>
      <c r="V33" s="68">
        <f t="shared" si="19"/>
        <v>3888285.415244</v>
      </c>
      <c r="W33" s="17">
        <f t="shared" si="4"/>
        <v>6.1671117214087074E-3</v>
      </c>
      <c r="X33" s="67">
        <v>446500</v>
      </c>
      <c r="Y33" s="52">
        <f t="shared" si="5"/>
        <v>1.4925373134328358E-2</v>
      </c>
      <c r="Z33" s="67">
        <v>8385692.0499999998</v>
      </c>
      <c r="AA33" s="52">
        <f t="shared" si="6"/>
        <v>4.3040870555273447E-3</v>
      </c>
      <c r="AB33" s="69">
        <f t="shared" si="7"/>
        <v>13180592.325244</v>
      </c>
      <c r="AC33" s="44">
        <f t="shared" si="8"/>
        <v>5.4677104648362942E-3</v>
      </c>
      <c r="AD33" s="17">
        <f t="shared" si="9"/>
        <v>0.12875072702022866</v>
      </c>
      <c r="AE33" s="69">
        <f t="shared" si="10"/>
        <v>21566284.375243999</v>
      </c>
      <c r="AF33" s="44">
        <f t="shared" si="11"/>
        <v>4.9476065306213249E-3</v>
      </c>
      <c r="AG33" s="48">
        <f t="shared" si="12"/>
        <v>0.19560863583483293</v>
      </c>
    </row>
    <row r="34" spans="1:33" x14ac:dyDescent="0.2">
      <c r="A34" s="6" t="s">
        <v>35</v>
      </c>
      <c r="B34" s="67">
        <v>2099374930</v>
      </c>
      <c r="C34" s="70">
        <v>1351593136.6250319</v>
      </c>
      <c r="D34" s="67">
        <v>85843712.338502169</v>
      </c>
      <c r="E34" s="68">
        <v>9969324.7400000002</v>
      </c>
      <c r="F34" s="68">
        <f t="shared" si="0"/>
        <v>735834.13620272488</v>
      </c>
      <c r="G34" s="68">
        <f t="shared" si="13"/>
        <v>96548871.214704886</v>
      </c>
      <c r="H34" s="17">
        <f t="shared" si="1"/>
        <v>4.3875741749682421E-3</v>
      </c>
      <c r="I34" s="69">
        <v>5112665.63</v>
      </c>
      <c r="J34" s="68">
        <v>1231534.05</v>
      </c>
      <c r="K34" s="68">
        <f t="shared" si="14"/>
        <v>6344199.6799999997</v>
      </c>
      <c r="L34" s="68">
        <v>0</v>
      </c>
      <c r="M34" s="68">
        <v>0</v>
      </c>
      <c r="N34" s="68">
        <f t="shared" si="2"/>
        <v>5112665.63</v>
      </c>
      <c r="O34" s="68">
        <f t="shared" si="15"/>
        <v>1231534.05</v>
      </c>
      <c r="P34" s="68">
        <f t="shared" si="16"/>
        <v>6344199.6799999997</v>
      </c>
      <c r="Q34" s="17">
        <f t="shared" si="3"/>
        <v>3.6247993788106722E-3</v>
      </c>
      <c r="R34" s="69">
        <v>2233951.92</v>
      </c>
      <c r="S34" s="68">
        <f t="shared" si="17"/>
        <v>2166933.3624</v>
      </c>
      <c r="T34" s="68">
        <v>833493.83</v>
      </c>
      <c r="U34" s="68">
        <f t="shared" si="18"/>
        <v>598281.87117399997</v>
      </c>
      <c r="V34" s="68">
        <f t="shared" si="19"/>
        <v>2765215.2335740002</v>
      </c>
      <c r="W34" s="17">
        <f t="shared" si="4"/>
        <v>4.3858383472402543E-3</v>
      </c>
      <c r="X34" s="67">
        <v>446500</v>
      </c>
      <c r="Y34" s="52">
        <f t="shared" si="5"/>
        <v>1.4925373134328358E-2</v>
      </c>
      <c r="Z34" s="67">
        <v>11253406.18</v>
      </c>
      <c r="AA34" s="52">
        <f t="shared" si="6"/>
        <v>5.7759859986665531E-3</v>
      </c>
      <c r="AB34" s="69">
        <f t="shared" si="7"/>
        <v>9555914.913573999</v>
      </c>
      <c r="AC34" s="44">
        <f t="shared" si="8"/>
        <v>3.9640840627446182E-3</v>
      </c>
      <c r="AD34" s="17">
        <f t="shared" si="9"/>
        <v>0.11131758696423512</v>
      </c>
      <c r="AE34" s="69">
        <f t="shared" si="10"/>
        <v>20809321.093573999</v>
      </c>
      <c r="AF34" s="44">
        <f t="shared" si="11"/>
        <v>4.7739485925793823E-3</v>
      </c>
      <c r="AG34" s="48">
        <f t="shared" si="12"/>
        <v>0.21553147987922444</v>
      </c>
    </row>
    <row r="35" spans="1:33" x14ac:dyDescent="0.2">
      <c r="A35" s="6" t="s">
        <v>10</v>
      </c>
      <c r="B35" s="67">
        <v>59083052077</v>
      </c>
      <c r="C35" s="70">
        <v>24097354344.88192</v>
      </c>
      <c r="D35" s="67">
        <v>1488683046.3079708</v>
      </c>
      <c r="E35" s="68">
        <v>190734636.21000001</v>
      </c>
      <c r="F35" s="68">
        <f t="shared" si="0"/>
        <v>14078090.536704326</v>
      </c>
      <c r="G35" s="68">
        <f t="shared" si="13"/>
        <v>1693495773.0546751</v>
      </c>
      <c r="H35" s="17">
        <f t="shared" si="1"/>
        <v>7.6959349454733886E-2</v>
      </c>
      <c r="I35" s="69">
        <v>93613319.429999992</v>
      </c>
      <c r="J35" s="68">
        <v>36049803.410000004</v>
      </c>
      <c r="K35" s="68">
        <f t="shared" si="14"/>
        <v>129663122.84</v>
      </c>
      <c r="L35" s="68">
        <v>0</v>
      </c>
      <c r="M35" s="68">
        <v>0</v>
      </c>
      <c r="N35" s="68">
        <f t="shared" si="2"/>
        <v>93613319.429999992</v>
      </c>
      <c r="O35" s="68">
        <f t="shared" si="15"/>
        <v>36049803.410000004</v>
      </c>
      <c r="P35" s="68">
        <f t="shared" si="16"/>
        <v>129663122.84</v>
      </c>
      <c r="Q35" s="17">
        <f t="shared" si="3"/>
        <v>7.4083860980410365E-2</v>
      </c>
      <c r="R35" s="69">
        <v>28508916.240000002</v>
      </c>
      <c r="S35" s="68">
        <f t="shared" si="17"/>
        <v>27653648.752800003</v>
      </c>
      <c r="T35" s="68">
        <v>15173929.850000001</v>
      </c>
      <c r="U35" s="68">
        <f t="shared" si="18"/>
        <v>10891846.84633</v>
      </c>
      <c r="V35" s="68">
        <f t="shared" si="19"/>
        <v>38545495.599130005</v>
      </c>
      <c r="W35" s="17">
        <f t="shared" si="4"/>
        <v>6.113604129597703E-2</v>
      </c>
      <c r="X35" s="67">
        <v>446500</v>
      </c>
      <c r="Y35" s="52">
        <f t="shared" si="5"/>
        <v>1.4925373134328358E-2</v>
      </c>
      <c r="Z35" s="67">
        <v>209936642.44</v>
      </c>
      <c r="AA35" s="52">
        <f t="shared" si="6"/>
        <v>0.10775325158844543</v>
      </c>
      <c r="AB35" s="69">
        <f t="shared" si="7"/>
        <v>168655118.43913001</v>
      </c>
      <c r="AC35" s="44">
        <f t="shared" si="8"/>
        <v>6.9963271246291633E-2</v>
      </c>
      <c r="AD35" s="17">
        <f t="shared" si="9"/>
        <v>0.11329148864656281</v>
      </c>
      <c r="AE35" s="69">
        <f t="shared" si="10"/>
        <v>378591760.87913001</v>
      </c>
      <c r="AF35" s="44">
        <f t="shared" si="11"/>
        <v>8.6854232095500611E-2</v>
      </c>
      <c r="AG35" s="48">
        <f t="shared" si="12"/>
        <v>0.22355636601102225</v>
      </c>
    </row>
    <row r="36" spans="1:33" x14ac:dyDescent="0.2">
      <c r="A36" s="6" t="s">
        <v>53</v>
      </c>
      <c r="B36" s="67">
        <v>241651345</v>
      </c>
      <c r="C36" s="70">
        <v>95778252.382861853</v>
      </c>
      <c r="D36" s="67">
        <v>6874624.6180346068</v>
      </c>
      <c r="E36" s="68">
        <v>749435.19</v>
      </c>
      <c r="F36" s="68">
        <f t="shared" si="0"/>
        <v>55315.681859669756</v>
      </c>
      <c r="G36" s="68">
        <f t="shared" si="13"/>
        <v>7679375.4898942765</v>
      </c>
      <c r="H36" s="17">
        <f t="shared" si="1"/>
        <v>3.4898211812767909E-4</v>
      </c>
      <c r="I36" s="69">
        <v>418314.61</v>
      </c>
      <c r="J36" s="68">
        <v>102542.02</v>
      </c>
      <c r="K36" s="68">
        <f t="shared" si="14"/>
        <v>520856.63</v>
      </c>
      <c r="L36" s="68">
        <v>784387.9</v>
      </c>
      <c r="M36" s="68">
        <v>20619.12</v>
      </c>
      <c r="N36" s="68">
        <f t="shared" si="2"/>
        <v>1223321.6300000001</v>
      </c>
      <c r="O36" s="68">
        <f t="shared" si="15"/>
        <v>102542.02</v>
      </c>
      <c r="P36" s="68">
        <f t="shared" si="16"/>
        <v>1325863.6500000001</v>
      </c>
      <c r="Q36" s="17">
        <f t="shared" si="3"/>
        <v>7.5754074230331464E-4</v>
      </c>
      <c r="R36" s="69">
        <v>365272.32000000001</v>
      </c>
      <c r="S36" s="68">
        <f t="shared" si="17"/>
        <v>354314.15039999998</v>
      </c>
      <c r="T36" s="68">
        <v>165050.6</v>
      </c>
      <c r="U36" s="68">
        <f t="shared" si="18"/>
        <v>118473.32068</v>
      </c>
      <c r="V36" s="68">
        <f t="shared" si="19"/>
        <v>472787.47107999999</v>
      </c>
      <c r="W36" s="17">
        <f t="shared" si="4"/>
        <v>7.4987631905866102E-4</v>
      </c>
      <c r="X36" s="67">
        <v>446500</v>
      </c>
      <c r="Y36" s="52">
        <f t="shared" si="5"/>
        <v>1.4925373134328358E-2</v>
      </c>
      <c r="Z36" s="67">
        <v>1003558.82</v>
      </c>
      <c r="AA36" s="52">
        <f t="shared" si="6"/>
        <v>5.1509219523775574E-4</v>
      </c>
      <c r="AB36" s="69">
        <f t="shared" si="7"/>
        <v>2245151.12108</v>
      </c>
      <c r="AC36" s="44">
        <f t="shared" si="8"/>
        <v>9.3135695095863632E-4</v>
      </c>
      <c r="AD36" s="17">
        <f t="shared" si="9"/>
        <v>0.32658526767994911</v>
      </c>
      <c r="AE36" s="69">
        <f t="shared" si="10"/>
        <v>3248709.9410799998</v>
      </c>
      <c r="AF36" s="44">
        <f t="shared" si="11"/>
        <v>7.4529938680732873E-4</v>
      </c>
      <c r="AG36" s="48">
        <f t="shared" si="12"/>
        <v>0.42304350729498258</v>
      </c>
    </row>
    <row r="37" spans="1:33" x14ac:dyDescent="0.2">
      <c r="A37" s="6" t="s">
        <v>33</v>
      </c>
      <c r="B37" s="67">
        <v>3879904046</v>
      </c>
      <c r="C37" s="70">
        <v>2328138392.0463576</v>
      </c>
      <c r="D37" s="67">
        <v>147467917.75115231</v>
      </c>
      <c r="E37" s="68">
        <v>19991698.899999999</v>
      </c>
      <c r="F37" s="68">
        <f t="shared" si="0"/>
        <v>1475583.8409278723</v>
      </c>
      <c r="G37" s="68">
        <f t="shared" si="13"/>
        <v>168935200.49208018</v>
      </c>
      <c r="H37" s="17">
        <f t="shared" si="1"/>
        <v>7.6771039743574162E-3</v>
      </c>
      <c r="I37" s="69">
        <v>8860296.7400000002</v>
      </c>
      <c r="J37" s="68">
        <v>3646628.97</v>
      </c>
      <c r="K37" s="68">
        <f t="shared" si="14"/>
        <v>12506925.710000001</v>
      </c>
      <c r="L37" s="68">
        <v>0</v>
      </c>
      <c r="M37" s="68">
        <v>0</v>
      </c>
      <c r="N37" s="68">
        <f t="shared" si="2"/>
        <v>8860296.7400000002</v>
      </c>
      <c r="O37" s="68">
        <f t="shared" si="15"/>
        <v>3646628.97</v>
      </c>
      <c r="P37" s="68">
        <f t="shared" si="16"/>
        <v>12506925.710000001</v>
      </c>
      <c r="Q37" s="17">
        <f t="shared" si="3"/>
        <v>7.1459126180024703E-3</v>
      </c>
      <c r="R37" s="69">
        <v>3043262.28</v>
      </c>
      <c r="S37" s="68">
        <f t="shared" si="17"/>
        <v>2951964.4115999998</v>
      </c>
      <c r="T37" s="68">
        <v>1485562.94</v>
      </c>
      <c r="U37" s="68">
        <f t="shared" si="18"/>
        <v>1066337.0783319999</v>
      </c>
      <c r="V37" s="68">
        <f t="shared" si="19"/>
        <v>4018301.4899319997</v>
      </c>
      <c r="W37" s="17">
        <f t="shared" si="4"/>
        <v>6.3733269480575451E-3</v>
      </c>
      <c r="X37" s="67">
        <v>446500</v>
      </c>
      <c r="Y37" s="52">
        <f t="shared" si="5"/>
        <v>1.4925373134328358E-2</v>
      </c>
      <c r="Z37" s="67">
        <v>22205827.390000001</v>
      </c>
      <c r="AA37" s="52">
        <f t="shared" si="6"/>
        <v>1.1397486773506495E-2</v>
      </c>
      <c r="AB37" s="69">
        <f t="shared" si="7"/>
        <v>16971727.199932002</v>
      </c>
      <c r="AC37" s="44">
        <f t="shared" si="8"/>
        <v>7.0403884838837949E-3</v>
      </c>
      <c r="AD37" s="17">
        <f t="shared" si="9"/>
        <v>0.1150875896177722</v>
      </c>
      <c r="AE37" s="69">
        <f t="shared" si="10"/>
        <v>39177554.589932002</v>
      </c>
      <c r="AF37" s="44">
        <f t="shared" si="11"/>
        <v>8.987877632060947E-3</v>
      </c>
      <c r="AG37" s="48">
        <f t="shared" si="12"/>
        <v>0.23190877020191347</v>
      </c>
    </row>
    <row r="38" spans="1:33" x14ac:dyDescent="0.2">
      <c r="A38" s="6" t="s">
        <v>40</v>
      </c>
      <c r="B38" s="67">
        <v>1164646825</v>
      </c>
      <c r="C38" s="70">
        <v>458570261.71359539</v>
      </c>
      <c r="D38" s="67">
        <v>29840850.976524491</v>
      </c>
      <c r="E38" s="68">
        <v>5546958.7400000002</v>
      </c>
      <c r="F38" s="68">
        <f t="shared" si="0"/>
        <v>409420.06599737419</v>
      </c>
      <c r="G38" s="68">
        <f t="shared" si="13"/>
        <v>35797229.782521866</v>
      </c>
      <c r="H38" s="17">
        <f t="shared" si="1"/>
        <v>1.6267720062715292E-3</v>
      </c>
      <c r="I38" s="69">
        <v>1832766.87</v>
      </c>
      <c r="J38" s="68">
        <v>718951.62</v>
      </c>
      <c r="K38" s="68">
        <f t="shared" si="14"/>
        <v>2551718.4900000002</v>
      </c>
      <c r="L38" s="68">
        <v>1251007.72</v>
      </c>
      <c r="M38" s="68">
        <v>83626.44</v>
      </c>
      <c r="N38" s="68">
        <f t="shared" si="2"/>
        <v>3167401.03</v>
      </c>
      <c r="O38" s="68">
        <f t="shared" si="15"/>
        <v>718951.62</v>
      </c>
      <c r="P38" s="68">
        <f t="shared" si="16"/>
        <v>3886352.65</v>
      </c>
      <c r="Q38" s="17">
        <f t="shared" si="3"/>
        <v>2.2204926361269906E-3</v>
      </c>
      <c r="R38" s="69">
        <v>922113.72</v>
      </c>
      <c r="S38" s="68">
        <f t="shared" si="17"/>
        <v>894450.30839999998</v>
      </c>
      <c r="T38" s="68">
        <v>714678.5</v>
      </c>
      <c r="U38" s="68">
        <f t="shared" si="18"/>
        <v>512996.22729999997</v>
      </c>
      <c r="V38" s="68">
        <f t="shared" si="19"/>
        <v>1407446.5356999999</v>
      </c>
      <c r="W38" s="17">
        <f t="shared" si="4"/>
        <v>2.2323155583029294E-3</v>
      </c>
      <c r="X38" s="67">
        <v>446500</v>
      </c>
      <c r="Y38" s="52">
        <f t="shared" si="5"/>
        <v>1.4925373134328358E-2</v>
      </c>
      <c r="Z38" s="67">
        <v>6412800.71</v>
      </c>
      <c r="AA38" s="52">
        <f t="shared" si="6"/>
        <v>3.2914698466166028E-3</v>
      </c>
      <c r="AB38" s="69">
        <f t="shared" si="7"/>
        <v>5740299.1856999993</v>
      </c>
      <c r="AC38" s="44">
        <f t="shared" si="8"/>
        <v>2.3812506414321649E-3</v>
      </c>
      <c r="AD38" s="17">
        <f t="shared" si="9"/>
        <v>0.19236378983346814</v>
      </c>
      <c r="AE38" s="69">
        <f t="shared" si="10"/>
        <v>12153099.8957</v>
      </c>
      <c r="AF38" s="44">
        <f t="shared" si="11"/>
        <v>2.7880906773296858E-3</v>
      </c>
      <c r="AG38" s="48">
        <f t="shared" si="12"/>
        <v>0.33949833463464812</v>
      </c>
    </row>
    <row r="39" spans="1:33" x14ac:dyDescent="0.2">
      <c r="A39" s="6" t="s">
        <v>55</v>
      </c>
      <c r="B39" s="67">
        <v>166774479</v>
      </c>
      <c r="C39" s="70">
        <v>58368832.941183068</v>
      </c>
      <c r="D39" s="67">
        <v>6876710.8560004495</v>
      </c>
      <c r="E39" s="68">
        <v>608974.18000000005</v>
      </c>
      <c r="F39" s="68">
        <f t="shared" si="0"/>
        <v>44948.278985449389</v>
      </c>
      <c r="G39" s="68">
        <f t="shared" si="13"/>
        <v>7530633.3149858983</v>
      </c>
      <c r="H39" s="17">
        <f t="shared" si="1"/>
        <v>3.4222266752876614E-4</v>
      </c>
      <c r="I39" s="69">
        <v>478614.91</v>
      </c>
      <c r="J39" s="68">
        <v>101068.55</v>
      </c>
      <c r="K39" s="68">
        <f t="shared" si="14"/>
        <v>579683.46</v>
      </c>
      <c r="L39" s="68">
        <v>406813.95</v>
      </c>
      <c r="M39" s="68">
        <v>16768.32</v>
      </c>
      <c r="N39" s="68">
        <f t="shared" si="2"/>
        <v>902197.17999999993</v>
      </c>
      <c r="O39" s="68">
        <f t="shared" si="15"/>
        <v>101068.55</v>
      </c>
      <c r="P39" s="68">
        <f t="shared" si="16"/>
        <v>1003265.73</v>
      </c>
      <c r="Q39" s="17">
        <f t="shared" si="3"/>
        <v>5.7322234140115146E-4</v>
      </c>
      <c r="R39" s="69">
        <v>290220.71999999997</v>
      </c>
      <c r="S39" s="68">
        <f t="shared" si="17"/>
        <v>281514.09839999996</v>
      </c>
      <c r="T39" s="68">
        <v>95941.119999999995</v>
      </c>
      <c r="U39" s="68">
        <f t="shared" si="18"/>
        <v>68866.535936</v>
      </c>
      <c r="V39" s="68">
        <f t="shared" si="19"/>
        <v>350380.63433599996</v>
      </c>
      <c r="W39" s="17">
        <f t="shared" si="4"/>
        <v>5.557299133691721E-4</v>
      </c>
      <c r="X39" s="67">
        <v>446500</v>
      </c>
      <c r="Y39" s="52">
        <f t="shared" si="5"/>
        <v>1.4925373134328358E-2</v>
      </c>
      <c r="Z39" s="67">
        <v>784224.31</v>
      </c>
      <c r="AA39" s="52">
        <f t="shared" si="6"/>
        <v>4.0251534174819408E-4</v>
      </c>
      <c r="AB39" s="69">
        <f t="shared" si="7"/>
        <v>1800146.3643359998</v>
      </c>
      <c r="AC39" s="44">
        <f t="shared" si="8"/>
        <v>7.4675544707242486E-4</v>
      </c>
      <c r="AD39" s="17">
        <f t="shared" si="9"/>
        <v>0.2617743281681294</v>
      </c>
      <c r="AE39" s="69">
        <f t="shared" si="10"/>
        <v>2584370.6743359999</v>
      </c>
      <c r="AF39" s="44">
        <f t="shared" si="11"/>
        <v>5.9289069008886073E-4</v>
      </c>
      <c r="AG39" s="48">
        <f t="shared" si="12"/>
        <v>0.34318105347037992</v>
      </c>
    </row>
    <row r="40" spans="1:33" x14ac:dyDescent="0.2">
      <c r="A40" s="6" t="s">
        <v>64</v>
      </c>
      <c r="B40" s="67">
        <v>97535676</v>
      </c>
      <c r="C40" s="70">
        <v>54970047.268531337</v>
      </c>
      <c r="D40" s="67">
        <v>3825007.2342601307</v>
      </c>
      <c r="E40" s="68">
        <v>265654.03999999998</v>
      </c>
      <c r="F40" s="68">
        <f t="shared" ref="F40:F71" si="20">(E40/E$75)*F$75</f>
        <v>19607.878783188688</v>
      </c>
      <c r="G40" s="68">
        <f t="shared" si="13"/>
        <v>4110269.1530433195</v>
      </c>
      <c r="H40" s="17">
        <f t="shared" ref="H40:H71" si="21">(G40/G$75)</f>
        <v>1.8678738095194601E-4</v>
      </c>
      <c r="I40" s="69">
        <v>136954.03</v>
      </c>
      <c r="J40" s="68">
        <v>24132.32</v>
      </c>
      <c r="K40" s="68">
        <f t="shared" si="14"/>
        <v>161086.35</v>
      </c>
      <c r="L40" s="68">
        <v>269500.46999999997</v>
      </c>
      <c r="M40" s="68">
        <v>20159.28</v>
      </c>
      <c r="N40" s="68">
        <f t="shared" ref="N40:N71" si="22">(I40+L40+M40)</f>
        <v>426613.78</v>
      </c>
      <c r="O40" s="68">
        <f t="shared" si="15"/>
        <v>24132.32</v>
      </c>
      <c r="P40" s="68">
        <f t="shared" si="16"/>
        <v>450746.10000000003</v>
      </c>
      <c r="Q40" s="17">
        <f t="shared" ref="Q40:Q71" si="23">(P40/P$75)</f>
        <v>2.5753668952635067E-4</v>
      </c>
      <c r="R40" s="69">
        <v>133489.79999999999</v>
      </c>
      <c r="S40" s="68">
        <f t="shared" si="17"/>
        <v>129485.10599999999</v>
      </c>
      <c r="T40" s="68">
        <v>47480.45</v>
      </c>
      <c r="U40" s="68">
        <f t="shared" si="18"/>
        <v>34081.46701</v>
      </c>
      <c r="V40" s="68">
        <f t="shared" si="19"/>
        <v>163566.57300999999</v>
      </c>
      <c r="W40" s="17">
        <f t="shared" ref="W40:W71" si="24">(V40/V$75)</f>
        <v>2.5942882836889775E-4</v>
      </c>
      <c r="X40" s="67">
        <v>446500</v>
      </c>
      <c r="Y40" s="52">
        <f t="shared" ref="Y40:Y71" si="25">(X40/X$75)</f>
        <v>1.4925373134328358E-2</v>
      </c>
      <c r="Z40" s="67">
        <v>339467.16</v>
      </c>
      <c r="AA40" s="52">
        <f t="shared" ref="AA40:AA71" si="26">(Z40/Z$75)</f>
        <v>1.7423680722125135E-4</v>
      </c>
      <c r="AB40" s="69">
        <f t="shared" ref="AB40:AB75" si="27">(P40+V40+X40)</f>
        <v>1060812.67301</v>
      </c>
      <c r="AC40" s="44">
        <f t="shared" ref="AC40:AC71" si="28">(AB40/AB$75)</f>
        <v>4.4005735177310136E-4</v>
      </c>
      <c r="AD40" s="17">
        <f t="shared" ref="AD40:AD75" si="29">(AB40/D40)</f>
        <v>0.27733612201002611</v>
      </c>
      <c r="AE40" s="69">
        <f t="shared" ref="AE40:AE75" si="30">(P40+V40+X40+Z40)</f>
        <v>1400279.8330099999</v>
      </c>
      <c r="AF40" s="44">
        <f t="shared" ref="AF40:AF71" si="31">(AE40/AE$75)</f>
        <v>3.2124373053572103E-4</v>
      </c>
      <c r="AG40" s="48">
        <f t="shared" ref="AG40:AG75" si="32">(AE40/G40)</f>
        <v>0.34067837916969668</v>
      </c>
    </row>
    <row r="41" spans="1:33" x14ac:dyDescent="0.2">
      <c r="A41" s="6" t="s">
        <v>23</v>
      </c>
      <c r="B41" s="67">
        <v>6696852953</v>
      </c>
      <c r="C41" s="70">
        <v>3934390331.6712708</v>
      </c>
      <c r="D41" s="67">
        <v>246014751.33364648</v>
      </c>
      <c r="E41" s="68">
        <v>30975986.600000001</v>
      </c>
      <c r="F41" s="68">
        <f t="shared" si="20"/>
        <v>2286332.2178065772</v>
      </c>
      <c r="G41" s="68">
        <f t="shared" si="13"/>
        <v>279277070.15145308</v>
      </c>
      <c r="H41" s="17">
        <f t="shared" si="21"/>
        <v>1.2691488209451823E-2</v>
      </c>
      <c r="I41" s="69">
        <v>13803621.210000001</v>
      </c>
      <c r="J41" s="68">
        <v>7135824</v>
      </c>
      <c r="K41" s="68">
        <f t="shared" si="14"/>
        <v>20939445.210000001</v>
      </c>
      <c r="L41" s="68">
        <v>0</v>
      </c>
      <c r="M41" s="68">
        <v>0</v>
      </c>
      <c r="N41" s="68">
        <f t="shared" si="22"/>
        <v>13803621.210000001</v>
      </c>
      <c r="O41" s="68">
        <f t="shared" si="15"/>
        <v>7135824</v>
      </c>
      <c r="P41" s="68">
        <f t="shared" si="16"/>
        <v>20939445.210000001</v>
      </c>
      <c r="Q41" s="17">
        <f t="shared" si="23"/>
        <v>1.1963886986269656E-2</v>
      </c>
      <c r="R41" s="69">
        <v>5375189.3999999985</v>
      </c>
      <c r="S41" s="68">
        <f t="shared" si="17"/>
        <v>5213933.7179999985</v>
      </c>
      <c r="T41" s="68">
        <v>3291059.4</v>
      </c>
      <c r="U41" s="68">
        <f t="shared" si="18"/>
        <v>2362322.43732</v>
      </c>
      <c r="V41" s="68">
        <f t="shared" si="19"/>
        <v>7576256.155319998</v>
      </c>
      <c r="W41" s="17">
        <f t="shared" si="24"/>
        <v>1.2016509373691848E-2</v>
      </c>
      <c r="X41" s="67">
        <v>446500</v>
      </c>
      <c r="Y41" s="52">
        <f t="shared" si="25"/>
        <v>1.4925373134328358E-2</v>
      </c>
      <c r="Z41" s="67">
        <v>35055485.219999999</v>
      </c>
      <c r="AA41" s="52">
        <f t="shared" si="26"/>
        <v>1.7992773793861432E-2</v>
      </c>
      <c r="AB41" s="69">
        <f t="shared" si="27"/>
        <v>28962201.365319997</v>
      </c>
      <c r="AC41" s="44">
        <f t="shared" si="28"/>
        <v>1.2014401749348138E-2</v>
      </c>
      <c r="AD41" s="17">
        <f t="shared" si="29"/>
        <v>0.11772546649465467</v>
      </c>
      <c r="AE41" s="69">
        <f t="shared" si="30"/>
        <v>64017686.585319996</v>
      </c>
      <c r="AF41" s="44">
        <f t="shared" si="31"/>
        <v>1.4686550483790275E-2</v>
      </c>
      <c r="AG41" s="48">
        <f t="shared" si="32"/>
        <v>0.22922643291338937</v>
      </c>
    </row>
    <row r="42" spans="1:33" x14ac:dyDescent="0.2">
      <c r="A42" s="6" t="s">
        <v>2</v>
      </c>
      <c r="B42" s="67">
        <v>20380316031</v>
      </c>
      <c r="C42" s="70">
        <v>12863100427.594246</v>
      </c>
      <c r="D42" s="67">
        <v>795737816.47240853</v>
      </c>
      <c r="E42" s="68">
        <v>0</v>
      </c>
      <c r="F42" s="68">
        <f t="shared" si="20"/>
        <v>0</v>
      </c>
      <c r="G42" s="68">
        <f t="shared" si="13"/>
        <v>795737816.47240853</v>
      </c>
      <c r="H42" s="17">
        <f t="shared" si="21"/>
        <v>3.6161569262015428E-2</v>
      </c>
      <c r="I42" s="69">
        <v>44469739.890000001</v>
      </c>
      <c r="J42" s="68">
        <v>24634911.070000004</v>
      </c>
      <c r="K42" s="68">
        <f t="shared" si="14"/>
        <v>69104650.960000008</v>
      </c>
      <c r="L42" s="68">
        <v>0</v>
      </c>
      <c r="M42" s="68">
        <v>0</v>
      </c>
      <c r="N42" s="68">
        <f t="shared" si="22"/>
        <v>44469739.890000001</v>
      </c>
      <c r="O42" s="68">
        <f t="shared" si="15"/>
        <v>24634911.070000004</v>
      </c>
      <c r="P42" s="68">
        <f t="shared" si="16"/>
        <v>69104650.960000008</v>
      </c>
      <c r="Q42" s="17">
        <f t="shared" si="23"/>
        <v>3.948338774115262E-2</v>
      </c>
      <c r="R42" s="69">
        <v>12885738.480000002</v>
      </c>
      <c r="S42" s="68">
        <f t="shared" si="17"/>
        <v>12499166.325600002</v>
      </c>
      <c r="T42" s="68">
        <v>8301913.1499999994</v>
      </c>
      <c r="U42" s="68">
        <f t="shared" si="18"/>
        <v>5959113.2590699997</v>
      </c>
      <c r="V42" s="68">
        <f t="shared" si="19"/>
        <v>18458279.58467</v>
      </c>
      <c r="W42" s="17">
        <f t="shared" si="24"/>
        <v>2.9276213093146611E-2</v>
      </c>
      <c r="X42" s="67">
        <v>446500</v>
      </c>
      <c r="Y42" s="52">
        <f t="shared" si="25"/>
        <v>1.4925373134328358E-2</v>
      </c>
      <c r="Z42" s="67">
        <v>0</v>
      </c>
      <c r="AA42" s="52">
        <f t="shared" si="26"/>
        <v>0</v>
      </c>
      <c r="AB42" s="69">
        <f t="shared" si="27"/>
        <v>88009430.544670016</v>
      </c>
      <c r="AC42" s="44">
        <f t="shared" si="28"/>
        <v>3.650898779956515E-2</v>
      </c>
      <c r="AD42" s="17">
        <f t="shared" si="29"/>
        <v>0.1106010405975492</v>
      </c>
      <c r="AE42" s="69">
        <f t="shared" si="30"/>
        <v>88009430.544670016</v>
      </c>
      <c r="AF42" s="44">
        <f t="shared" si="31"/>
        <v>2.0190591283258397E-2</v>
      </c>
      <c r="AG42" s="48">
        <f t="shared" si="32"/>
        <v>0.1106010405975492</v>
      </c>
    </row>
    <row r="43" spans="1:33" x14ac:dyDescent="0.2">
      <c r="A43" s="6" t="s">
        <v>21</v>
      </c>
      <c r="B43" s="67">
        <v>7154822996</v>
      </c>
      <c r="C43" s="70">
        <v>4056337796.3572912</v>
      </c>
      <c r="D43" s="67">
        <v>258671098.23629582</v>
      </c>
      <c r="E43" s="68">
        <v>51235722.039999999</v>
      </c>
      <c r="F43" s="68">
        <f t="shared" si="20"/>
        <v>3781699.7894309047</v>
      </c>
      <c r="G43" s="68">
        <f t="shared" si="13"/>
        <v>313688520.06572676</v>
      </c>
      <c r="H43" s="17">
        <f t="shared" si="21"/>
        <v>1.4255284731021977E-2</v>
      </c>
      <c r="I43" s="69">
        <v>12314322.540000001</v>
      </c>
      <c r="J43" s="68">
        <v>9977711.5700000003</v>
      </c>
      <c r="K43" s="68">
        <f t="shared" si="14"/>
        <v>22292034.109999999</v>
      </c>
      <c r="L43" s="68">
        <v>0</v>
      </c>
      <c r="M43" s="68">
        <v>0</v>
      </c>
      <c r="N43" s="68">
        <f t="shared" si="22"/>
        <v>12314322.540000001</v>
      </c>
      <c r="O43" s="68">
        <f t="shared" si="15"/>
        <v>9977711.5700000003</v>
      </c>
      <c r="P43" s="68">
        <f t="shared" si="16"/>
        <v>22292034.109999999</v>
      </c>
      <c r="Q43" s="17">
        <f t="shared" si="23"/>
        <v>1.2736697372418506E-2</v>
      </c>
      <c r="R43" s="69">
        <v>5097637.5599999996</v>
      </c>
      <c r="S43" s="68">
        <f t="shared" si="17"/>
        <v>4944708.4331999999</v>
      </c>
      <c r="T43" s="68">
        <v>5282397.97</v>
      </c>
      <c r="U43" s="68">
        <f t="shared" si="18"/>
        <v>3791705.2628659997</v>
      </c>
      <c r="V43" s="68">
        <f t="shared" si="19"/>
        <v>8736413.6960659996</v>
      </c>
      <c r="W43" s="17">
        <f t="shared" si="24"/>
        <v>1.3856606075483576E-2</v>
      </c>
      <c r="X43" s="67">
        <v>446500</v>
      </c>
      <c r="Y43" s="52">
        <f t="shared" si="25"/>
        <v>1.4925373134328358E-2</v>
      </c>
      <c r="Z43" s="67">
        <v>57133213.340000004</v>
      </c>
      <c r="AA43" s="52">
        <f t="shared" si="26"/>
        <v>2.932451162183761E-2</v>
      </c>
      <c r="AB43" s="69">
        <f t="shared" si="27"/>
        <v>31474947.806065999</v>
      </c>
      <c r="AC43" s="44">
        <f t="shared" si="28"/>
        <v>1.3056765375391988E-2</v>
      </c>
      <c r="AD43" s="17">
        <f t="shared" si="29"/>
        <v>0.12167941459510742</v>
      </c>
      <c r="AE43" s="69">
        <f t="shared" si="30"/>
        <v>88608161.14606601</v>
      </c>
      <c r="AF43" s="44">
        <f t="shared" si="31"/>
        <v>2.0327948436767423E-2</v>
      </c>
      <c r="AG43" s="48">
        <f t="shared" si="32"/>
        <v>0.2824718007770895</v>
      </c>
    </row>
    <row r="44" spans="1:33" x14ac:dyDescent="0.2">
      <c r="A44" s="6" t="s">
        <v>45</v>
      </c>
      <c r="B44" s="67">
        <v>839058628</v>
      </c>
      <c r="C44" s="70">
        <v>349169980.03913265</v>
      </c>
      <c r="D44" s="67">
        <v>22171273.990661021</v>
      </c>
      <c r="E44" s="68">
        <v>2868451.2</v>
      </c>
      <c r="F44" s="68">
        <f t="shared" si="20"/>
        <v>211719.8873583558</v>
      </c>
      <c r="G44" s="68">
        <f t="shared" si="13"/>
        <v>25251445.078019377</v>
      </c>
      <c r="H44" s="17">
        <f t="shared" si="21"/>
        <v>1.1475285719142873E-3</v>
      </c>
      <c r="I44" s="69">
        <v>1489468.97</v>
      </c>
      <c r="J44" s="68">
        <v>403393.49</v>
      </c>
      <c r="K44" s="68">
        <f t="shared" si="14"/>
        <v>1892862.46</v>
      </c>
      <c r="L44" s="68">
        <v>1046763.28</v>
      </c>
      <c r="M44" s="68">
        <v>0</v>
      </c>
      <c r="N44" s="68">
        <f t="shared" si="22"/>
        <v>2536232.25</v>
      </c>
      <c r="O44" s="68">
        <f t="shared" si="15"/>
        <v>403393.49</v>
      </c>
      <c r="P44" s="68">
        <f t="shared" si="16"/>
        <v>2939625.74</v>
      </c>
      <c r="Q44" s="17">
        <f t="shared" si="23"/>
        <v>1.6795741139547272E-3</v>
      </c>
      <c r="R44" s="69">
        <v>830991.35999999999</v>
      </c>
      <c r="S44" s="68">
        <f t="shared" si="17"/>
        <v>806061.61919999996</v>
      </c>
      <c r="T44" s="68">
        <v>336099.7</v>
      </c>
      <c r="U44" s="68">
        <f t="shared" si="18"/>
        <v>241252.36465999999</v>
      </c>
      <c r="V44" s="68">
        <f t="shared" si="19"/>
        <v>1047313.9838599999</v>
      </c>
      <c r="W44" s="17">
        <f t="shared" si="24"/>
        <v>1.6611183738045995E-3</v>
      </c>
      <c r="X44" s="67">
        <v>446500</v>
      </c>
      <c r="Y44" s="52">
        <f t="shared" si="25"/>
        <v>1.4925373134328358E-2</v>
      </c>
      <c r="Z44" s="67">
        <v>3301682.92</v>
      </c>
      <c r="AA44" s="52">
        <f t="shared" si="26"/>
        <v>1.6946401838626695E-3</v>
      </c>
      <c r="AB44" s="69">
        <f t="shared" si="27"/>
        <v>4433439.7238600003</v>
      </c>
      <c r="AC44" s="44">
        <f t="shared" si="28"/>
        <v>1.8391256003680023E-3</v>
      </c>
      <c r="AD44" s="17">
        <f t="shared" si="29"/>
        <v>0.19996323737316371</v>
      </c>
      <c r="AE44" s="69">
        <f t="shared" si="30"/>
        <v>7735122.6438600002</v>
      </c>
      <c r="AF44" s="44">
        <f t="shared" si="31"/>
        <v>1.7745450557004278E-3</v>
      </c>
      <c r="AG44" s="48">
        <f t="shared" si="32"/>
        <v>0.30632395967679454</v>
      </c>
    </row>
    <row r="45" spans="1:33" x14ac:dyDescent="0.2">
      <c r="A45" s="6" t="s">
        <v>63</v>
      </c>
      <c r="B45" s="67">
        <v>99937736</v>
      </c>
      <c r="C45" s="70">
        <v>33386521.629101764</v>
      </c>
      <c r="D45" s="67">
        <v>3600837.8867789195</v>
      </c>
      <c r="E45" s="68">
        <v>225289.24</v>
      </c>
      <c r="F45" s="68">
        <f t="shared" si="20"/>
        <v>16628.559870863264</v>
      </c>
      <c r="G45" s="68">
        <f t="shared" si="13"/>
        <v>3842755.6866497826</v>
      </c>
      <c r="H45" s="17">
        <f t="shared" si="21"/>
        <v>1.7463047883763366E-4</v>
      </c>
      <c r="I45" s="69">
        <v>174437.52</v>
      </c>
      <c r="J45" s="68">
        <v>27616.71</v>
      </c>
      <c r="K45" s="68">
        <f t="shared" si="14"/>
        <v>202054.22999999998</v>
      </c>
      <c r="L45" s="68">
        <v>260122.01</v>
      </c>
      <c r="M45" s="68">
        <v>21783</v>
      </c>
      <c r="N45" s="68">
        <f t="shared" si="22"/>
        <v>456342.53</v>
      </c>
      <c r="O45" s="68">
        <f t="shared" si="15"/>
        <v>27616.71</v>
      </c>
      <c r="P45" s="68">
        <f t="shared" si="16"/>
        <v>483959.24000000005</v>
      </c>
      <c r="Q45" s="17">
        <f t="shared" si="23"/>
        <v>2.7651323114118712E-4</v>
      </c>
      <c r="R45" s="69">
        <v>127708.2</v>
      </c>
      <c r="S45" s="68">
        <f t="shared" si="17"/>
        <v>123876.954</v>
      </c>
      <c r="T45" s="68">
        <v>49720.11</v>
      </c>
      <c r="U45" s="68">
        <f t="shared" si="18"/>
        <v>35689.094958000001</v>
      </c>
      <c r="V45" s="68">
        <f t="shared" si="19"/>
        <v>159566.048958</v>
      </c>
      <c r="W45" s="17">
        <f t="shared" si="24"/>
        <v>2.5308369776810868E-4</v>
      </c>
      <c r="X45" s="67">
        <v>446500</v>
      </c>
      <c r="Y45" s="52">
        <f t="shared" si="25"/>
        <v>1.4925373134328358E-2</v>
      </c>
      <c r="Z45" s="67">
        <v>305620.71999999997</v>
      </c>
      <c r="AA45" s="52">
        <f t="shared" si="26"/>
        <v>1.5686459471796928E-4</v>
      </c>
      <c r="AB45" s="69">
        <f t="shared" si="27"/>
        <v>1090025.288958</v>
      </c>
      <c r="AC45" s="44">
        <f t="shared" si="28"/>
        <v>4.5217563310543643E-4</v>
      </c>
      <c r="AD45" s="17">
        <f t="shared" si="29"/>
        <v>0.30271434683583248</v>
      </c>
      <c r="AE45" s="69">
        <f t="shared" si="30"/>
        <v>1395646.008958</v>
      </c>
      <c r="AF45" s="44">
        <f t="shared" si="31"/>
        <v>3.2018066664661908E-4</v>
      </c>
      <c r="AG45" s="48">
        <f t="shared" si="32"/>
        <v>0.36318884747387142</v>
      </c>
    </row>
    <row r="46" spans="1:33" x14ac:dyDescent="0.2">
      <c r="A46" s="6" t="s">
        <v>3</v>
      </c>
      <c r="B46" s="67">
        <v>222639642</v>
      </c>
      <c r="C46" s="70">
        <v>126212483.51886056</v>
      </c>
      <c r="D46" s="67">
        <v>8845178.6512825191</v>
      </c>
      <c r="E46" s="68">
        <v>905217.46</v>
      </c>
      <c r="F46" s="68">
        <f t="shared" si="20"/>
        <v>66813.944286734564</v>
      </c>
      <c r="G46" s="68">
        <f t="shared" si="13"/>
        <v>9817210.0555692539</v>
      </c>
      <c r="H46" s="17">
        <f t="shared" si="21"/>
        <v>4.4613403313920719E-4</v>
      </c>
      <c r="I46" s="69">
        <v>451543.34</v>
      </c>
      <c r="J46" s="68">
        <v>117951.4</v>
      </c>
      <c r="K46" s="68">
        <f t="shared" si="14"/>
        <v>569494.74</v>
      </c>
      <c r="L46" s="68">
        <v>784514.76</v>
      </c>
      <c r="M46" s="68">
        <v>23981.4</v>
      </c>
      <c r="N46" s="68">
        <f t="shared" si="22"/>
        <v>1260039.5</v>
      </c>
      <c r="O46" s="68">
        <f t="shared" si="15"/>
        <v>117951.4</v>
      </c>
      <c r="P46" s="68">
        <f t="shared" si="16"/>
        <v>1377990.9</v>
      </c>
      <c r="Q46" s="17">
        <f t="shared" si="23"/>
        <v>7.8732398257785592E-4</v>
      </c>
      <c r="R46" s="69">
        <v>369991.32</v>
      </c>
      <c r="S46" s="68">
        <f t="shared" si="17"/>
        <v>358891.58039999998</v>
      </c>
      <c r="T46" s="68">
        <v>202935.48</v>
      </c>
      <c r="U46" s="68">
        <f t="shared" si="18"/>
        <v>145667.08754400001</v>
      </c>
      <c r="V46" s="68">
        <f t="shared" si="19"/>
        <v>504558.66794399999</v>
      </c>
      <c r="W46" s="17">
        <f t="shared" si="24"/>
        <v>8.0026781547890577E-4</v>
      </c>
      <c r="X46" s="67">
        <v>446500</v>
      </c>
      <c r="Y46" s="52">
        <f t="shared" si="25"/>
        <v>1.4925373134328358E-2</v>
      </c>
      <c r="Z46" s="67">
        <v>1136922.1599999999</v>
      </c>
      <c r="AA46" s="52">
        <f t="shared" si="26"/>
        <v>5.8354300668579748E-4</v>
      </c>
      <c r="AB46" s="69">
        <f t="shared" si="27"/>
        <v>2329049.567944</v>
      </c>
      <c r="AC46" s="44">
        <f t="shared" si="28"/>
        <v>9.661605777291284E-4</v>
      </c>
      <c r="AD46" s="17">
        <f t="shared" si="29"/>
        <v>0.26331289166288308</v>
      </c>
      <c r="AE46" s="69">
        <f t="shared" si="30"/>
        <v>3465971.7279439997</v>
      </c>
      <c r="AF46" s="44">
        <f t="shared" si="31"/>
        <v>7.9514227197194679E-4</v>
      </c>
      <c r="AG46" s="48">
        <f t="shared" si="32"/>
        <v>0.35305058242873916</v>
      </c>
    </row>
    <row r="47" spans="1:33" x14ac:dyDescent="0.2">
      <c r="A47" s="6" t="s">
        <v>19</v>
      </c>
      <c r="B47" s="67">
        <v>9684261651</v>
      </c>
      <c r="C47" s="70">
        <v>4794582346.5003948</v>
      </c>
      <c r="D47" s="67">
        <v>297585065.38202679</v>
      </c>
      <c r="E47" s="68">
        <v>21209218.329999998</v>
      </c>
      <c r="F47" s="68">
        <f t="shared" si="20"/>
        <v>1565448.7396495971</v>
      </c>
      <c r="G47" s="68">
        <f t="shared" si="13"/>
        <v>320359732.45167637</v>
      </c>
      <c r="H47" s="17">
        <f t="shared" si="21"/>
        <v>1.455845180912514E-2</v>
      </c>
      <c r="I47" s="69">
        <v>19999535.550000001</v>
      </c>
      <c r="J47" s="68">
        <v>5706574.0200000005</v>
      </c>
      <c r="K47" s="68">
        <f t="shared" si="14"/>
        <v>25706109.57</v>
      </c>
      <c r="L47" s="68">
        <v>0</v>
      </c>
      <c r="M47" s="68">
        <v>0</v>
      </c>
      <c r="N47" s="68">
        <f t="shared" si="22"/>
        <v>19999535.550000001</v>
      </c>
      <c r="O47" s="68">
        <f t="shared" si="15"/>
        <v>5706574.0200000005</v>
      </c>
      <c r="P47" s="68">
        <f t="shared" si="16"/>
        <v>25706109.57</v>
      </c>
      <c r="Q47" s="17">
        <f t="shared" si="23"/>
        <v>1.4687351391968653E-2</v>
      </c>
      <c r="R47" s="69">
        <v>7326160.5599999996</v>
      </c>
      <c r="S47" s="68">
        <f t="shared" si="17"/>
        <v>7106375.7431999994</v>
      </c>
      <c r="T47" s="68">
        <v>2624333.5499999998</v>
      </c>
      <c r="U47" s="68">
        <f t="shared" si="18"/>
        <v>1883746.6221899998</v>
      </c>
      <c r="V47" s="68">
        <f t="shared" si="19"/>
        <v>8990122.365389999</v>
      </c>
      <c r="W47" s="17">
        <f t="shared" si="24"/>
        <v>1.4259007016082443E-2</v>
      </c>
      <c r="X47" s="67">
        <v>446500</v>
      </c>
      <c r="Y47" s="52">
        <f t="shared" si="25"/>
        <v>1.4925373134328358E-2</v>
      </c>
      <c r="Z47" s="67">
        <v>23698981.989999998</v>
      </c>
      <c r="AA47" s="52">
        <f t="shared" si="26"/>
        <v>1.21638716285002E-2</v>
      </c>
      <c r="AB47" s="69">
        <f t="shared" si="27"/>
        <v>35142731.935389996</v>
      </c>
      <c r="AC47" s="44">
        <f t="shared" si="28"/>
        <v>1.4578273754666896E-2</v>
      </c>
      <c r="AD47" s="17">
        <f t="shared" si="29"/>
        <v>0.11809306320623074</v>
      </c>
      <c r="AE47" s="69">
        <f t="shared" si="30"/>
        <v>58841713.92538999</v>
      </c>
      <c r="AF47" s="44">
        <f t="shared" si="31"/>
        <v>1.3499110139917994E-2</v>
      </c>
      <c r="AG47" s="48">
        <f t="shared" si="32"/>
        <v>0.18367387647342906</v>
      </c>
    </row>
    <row r="48" spans="1:33" x14ac:dyDescent="0.2">
      <c r="A48" s="6" t="s">
        <v>20</v>
      </c>
      <c r="B48" s="67">
        <v>10220342364</v>
      </c>
      <c r="C48" s="70">
        <v>4825712122.6122551</v>
      </c>
      <c r="D48" s="67">
        <v>298336575.68163335</v>
      </c>
      <c r="E48" s="68">
        <v>21009111.259999998</v>
      </c>
      <c r="F48" s="68">
        <f t="shared" si="20"/>
        <v>1550678.8713945572</v>
      </c>
      <c r="G48" s="68">
        <f t="shared" si="13"/>
        <v>320896365.81302792</v>
      </c>
      <c r="H48" s="17">
        <f t="shared" si="21"/>
        <v>1.4582838616014436E-2</v>
      </c>
      <c r="I48" s="69">
        <v>21575619.239999998</v>
      </c>
      <c r="J48" s="68">
        <v>4314256.67</v>
      </c>
      <c r="K48" s="68">
        <f t="shared" si="14"/>
        <v>25889875.909999996</v>
      </c>
      <c r="L48" s="68">
        <v>0</v>
      </c>
      <c r="M48" s="68">
        <v>0</v>
      </c>
      <c r="N48" s="68">
        <f t="shared" si="22"/>
        <v>21575619.239999998</v>
      </c>
      <c r="O48" s="68">
        <f t="shared" si="15"/>
        <v>4314256.67</v>
      </c>
      <c r="P48" s="68">
        <f t="shared" si="16"/>
        <v>25889875.909999996</v>
      </c>
      <c r="Q48" s="17">
        <f t="shared" si="23"/>
        <v>1.4792347474796599E-2</v>
      </c>
      <c r="R48" s="69">
        <v>7466896.6800000016</v>
      </c>
      <c r="S48" s="68">
        <f t="shared" si="17"/>
        <v>7242889.7796000009</v>
      </c>
      <c r="T48" s="68">
        <v>1935330.81</v>
      </c>
      <c r="U48" s="68">
        <f t="shared" si="18"/>
        <v>1389180.455418</v>
      </c>
      <c r="V48" s="68">
        <f t="shared" si="19"/>
        <v>8632070.235018</v>
      </c>
      <c r="W48" s="17">
        <f t="shared" si="24"/>
        <v>1.3691109535759759E-2</v>
      </c>
      <c r="X48" s="67">
        <v>446500</v>
      </c>
      <c r="Y48" s="52">
        <f t="shared" si="25"/>
        <v>1.4925373134328358E-2</v>
      </c>
      <c r="Z48" s="67">
        <v>23198562.48</v>
      </c>
      <c r="AA48" s="52">
        <f t="shared" si="26"/>
        <v>1.1907023520737366E-2</v>
      </c>
      <c r="AB48" s="69">
        <f t="shared" si="27"/>
        <v>34968446.145017996</v>
      </c>
      <c r="AC48" s="44">
        <f t="shared" si="28"/>
        <v>1.4505974709496966E-2</v>
      </c>
      <c r="AD48" s="17">
        <f t="shared" si="29"/>
        <v>0.11721139476486515</v>
      </c>
      <c r="AE48" s="69">
        <f t="shared" si="30"/>
        <v>58167008.625018001</v>
      </c>
      <c r="AF48" s="44">
        <f t="shared" si="31"/>
        <v>1.3344323330457335E-2</v>
      </c>
      <c r="AG48" s="48">
        <f t="shared" si="32"/>
        <v>0.1812641551039233</v>
      </c>
    </row>
    <row r="49" spans="1:33" x14ac:dyDescent="0.2">
      <c r="A49" s="6" t="s">
        <v>30</v>
      </c>
      <c r="B49" s="67">
        <v>6134046309</v>
      </c>
      <c r="C49" s="70">
        <v>3607903196.7949882</v>
      </c>
      <c r="D49" s="67">
        <v>222776085.97005919</v>
      </c>
      <c r="E49" s="68">
        <v>0</v>
      </c>
      <c r="F49" s="68">
        <f t="shared" si="20"/>
        <v>0</v>
      </c>
      <c r="G49" s="68">
        <f t="shared" si="13"/>
        <v>222776085.97005919</v>
      </c>
      <c r="H49" s="17">
        <f t="shared" si="21"/>
        <v>1.0123853228994213E-2</v>
      </c>
      <c r="I49" s="69">
        <v>15212114.290000001</v>
      </c>
      <c r="J49" s="68">
        <v>2210551.7599999998</v>
      </c>
      <c r="K49" s="68">
        <f t="shared" si="14"/>
        <v>17422666.050000001</v>
      </c>
      <c r="L49" s="68">
        <v>0</v>
      </c>
      <c r="M49" s="68">
        <v>0</v>
      </c>
      <c r="N49" s="68">
        <f t="shared" si="22"/>
        <v>15212114.290000001</v>
      </c>
      <c r="O49" s="68">
        <f t="shared" si="15"/>
        <v>2210551.7599999998</v>
      </c>
      <c r="P49" s="68">
        <f t="shared" si="16"/>
        <v>17422666.050000001</v>
      </c>
      <c r="Q49" s="17">
        <f t="shared" si="23"/>
        <v>9.9545525457461325E-3</v>
      </c>
      <c r="R49" s="69">
        <v>4044232.08</v>
      </c>
      <c r="S49" s="68">
        <f t="shared" si="17"/>
        <v>3922905.1176</v>
      </c>
      <c r="T49" s="68">
        <v>726259.8</v>
      </c>
      <c r="U49" s="68">
        <f t="shared" si="18"/>
        <v>521309.28444000002</v>
      </c>
      <c r="V49" s="68">
        <f t="shared" si="19"/>
        <v>4444214.4020400001</v>
      </c>
      <c r="W49" s="17">
        <f t="shared" si="24"/>
        <v>7.0488567078490433E-3</v>
      </c>
      <c r="X49" s="67">
        <v>446500</v>
      </c>
      <c r="Y49" s="52">
        <f t="shared" si="25"/>
        <v>1.4925373134328358E-2</v>
      </c>
      <c r="Z49" s="67">
        <v>0</v>
      </c>
      <c r="AA49" s="52">
        <f t="shared" si="26"/>
        <v>0</v>
      </c>
      <c r="AB49" s="69">
        <f t="shared" si="27"/>
        <v>22313380.452040002</v>
      </c>
      <c r="AC49" s="44">
        <f t="shared" si="28"/>
        <v>9.2562686708568837E-3</v>
      </c>
      <c r="AD49" s="17">
        <f t="shared" si="29"/>
        <v>0.10016057313727511</v>
      </c>
      <c r="AE49" s="69">
        <f t="shared" si="30"/>
        <v>22313380.452040002</v>
      </c>
      <c r="AF49" s="44">
        <f t="shared" si="31"/>
        <v>5.1190007941969507E-3</v>
      </c>
      <c r="AG49" s="48">
        <f t="shared" si="32"/>
        <v>0.10016057313727511</v>
      </c>
    </row>
    <row r="50" spans="1:33" x14ac:dyDescent="0.2">
      <c r="A50" s="6" t="s">
        <v>65</v>
      </c>
      <c r="B50" s="67">
        <v>112819583700</v>
      </c>
      <c r="C50" s="70">
        <v>39803542676.478378</v>
      </c>
      <c r="D50" s="67">
        <v>2442803960.0805302</v>
      </c>
      <c r="E50" s="68">
        <v>330831764.25999999</v>
      </c>
      <c r="F50" s="68">
        <f t="shared" si="20"/>
        <v>24418635.347079746</v>
      </c>
      <c r="G50" s="68">
        <f t="shared" si="13"/>
        <v>2798054359.6876101</v>
      </c>
      <c r="H50" s="17">
        <f t="shared" si="21"/>
        <v>0.12715499305446937</v>
      </c>
      <c r="I50" s="69">
        <v>127341915.73999999</v>
      </c>
      <c r="J50" s="68">
        <v>83826596.99000001</v>
      </c>
      <c r="K50" s="68">
        <f t="shared" si="14"/>
        <v>211168512.73000002</v>
      </c>
      <c r="L50" s="68">
        <v>0</v>
      </c>
      <c r="M50" s="68">
        <v>0</v>
      </c>
      <c r="N50" s="68">
        <f t="shared" si="22"/>
        <v>127341915.73999999</v>
      </c>
      <c r="O50" s="68">
        <f t="shared" si="15"/>
        <v>83826596.99000001</v>
      </c>
      <c r="P50" s="68">
        <f t="shared" si="16"/>
        <v>211168512.73000002</v>
      </c>
      <c r="Q50" s="17">
        <f t="shared" si="23"/>
        <v>0.12065249083838384</v>
      </c>
      <c r="R50" s="69">
        <v>49105738.440000005</v>
      </c>
      <c r="S50" s="68">
        <f t="shared" si="17"/>
        <v>47632566.286800005</v>
      </c>
      <c r="T50" s="68">
        <v>89171617.129999965</v>
      </c>
      <c r="U50" s="68">
        <f t="shared" si="18"/>
        <v>64007386.775913976</v>
      </c>
      <c r="V50" s="68">
        <f t="shared" si="19"/>
        <v>111639953.06271398</v>
      </c>
      <c r="W50" s="17">
        <f t="shared" si="24"/>
        <v>0.17706932222910812</v>
      </c>
      <c r="X50" s="67">
        <v>446500</v>
      </c>
      <c r="Y50" s="52">
        <f t="shared" si="25"/>
        <v>1.4925373134328358E-2</v>
      </c>
      <c r="Z50" s="67">
        <v>366331280.14000005</v>
      </c>
      <c r="AA50" s="52">
        <f t="shared" si="26"/>
        <v>0.18802523530366652</v>
      </c>
      <c r="AB50" s="69">
        <f t="shared" si="27"/>
        <v>323254965.792714</v>
      </c>
      <c r="AC50" s="44">
        <f t="shared" si="28"/>
        <v>0.13409598868254211</v>
      </c>
      <c r="AD50" s="17">
        <f t="shared" si="29"/>
        <v>0.13232947509306375</v>
      </c>
      <c r="AE50" s="69">
        <f t="shared" si="30"/>
        <v>689586245.93271399</v>
      </c>
      <c r="AF50" s="44">
        <f t="shared" si="31"/>
        <v>0.15820070599271868</v>
      </c>
      <c r="AG50" s="48">
        <f t="shared" si="32"/>
        <v>0.24645205463760295</v>
      </c>
    </row>
    <row r="51" spans="1:33" x14ac:dyDescent="0.2">
      <c r="A51" s="6" t="s">
        <v>34</v>
      </c>
      <c r="B51" s="67">
        <v>3759605914</v>
      </c>
      <c r="C51" s="70">
        <v>2611342105.1607094</v>
      </c>
      <c r="D51" s="67">
        <v>166495359.21892822</v>
      </c>
      <c r="E51" s="68">
        <v>35468699.239999995</v>
      </c>
      <c r="F51" s="68">
        <f t="shared" si="20"/>
        <v>2617938.5613533179</v>
      </c>
      <c r="G51" s="68">
        <f t="shared" si="13"/>
        <v>204581997.02028155</v>
      </c>
      <c r="H51" s="17">
        <f t="shared" si="21"/>
        <v>9.2970396804898658E-3</v>
      </c>
      <c r="I51" s="69">
        <v>8337426.2199999997</v>
      </c>
      <c r="J51" s="68">
        <v>5608595.3200000003</v>
      </c>
      <c r="K51" s="68">
        <f t="shared" si="14"/>
        <v>13946021.539999999</v>
      </c>
      <c r="L51" s="68">
        <v>0</v>
      </c>
      <c r="M51" s="68">
        <v>0</v>
      </c>
      <c r="N51" s="68">
        <f t="shared" si="22"/>
        <v>8337426.2199999997</v>
      </c>
      <c r="O51" s="68">
        <f t="shared" si="15"/>
        <v>5608595.3200000003</v>
      </c>
      <c r="P51" s="68">
        <f t="shared" si="16"/>
        <v>13946021.539999999</v>
      </c>
      <c r="Q51" s="17">
        <f t="shared" si="23"/>
        <v>7.968149296188649E-3</v>
      </c>
      <c r="R51" s="69">
        <v>2319852.84</v>
      </c>
      <c r="S51" s="68">
        <f t="shared" si="17"/>
        <v>2250257.2547999998</v>
      </c>
      <c r="T51" s="68">
        <v>2038524.82</v>
      </c>
      <c r="U51" s="68">
        <f t="shared" si="18"/>
        <v>1463253.115796</v>
      </c>
      <c r="V51" s="68">
        <f t="shared" si="19"/>
        <v>3713510.370596</v>
      </c>
      <c r="W51" s="17">
        <f t="shared" si="24"/>
        <v>5.889905418025556E-3</v>
      </c>
      <c r="X51" s="67">
        <v>446500</v>
      </c>
      <c r="Y51" s="52">
        <f t="shared" si="25"/>
        <v>1.4925373134328358E-2</v>
      </c>
      <c r="Z51" s="67">
        <v>37439210.25</v>
      </c>
      <c r="AA51" s="52">
        <f t="shared" si="26"/>
        <v>1.9216257793081216E-2</v>
      </c>
      <c r="AB51" s="69">
        <f t="shared" si="27"/>
        <v>18106031.910595998</v>
      </c>
      <c r="AC51" s="44">
        <f t="shared" si="28"/>
        <v>7.5109325674704045E-3</v>
      </c>
      <c r="AD51" s="17">
        <f t="shared" si="29"/>
        <v>0.10874796748411468</v>
      </c>
      <c r="AE51" s="69">
        <f t="shared" si="30"/>
        <v>55545242.160595998</v>
      </c>
      <c r="AF51" s="44">
        <f t="shared" si="31"/>
        <v>1.2742853524372971E-2</v>
      </c>
      <c r="AG51" s="48">
        <f t="shared" si="32"/>
        <v>0.27150601211058389</v>
      </c>
    </row>
    <row r="52" spans="1:33" x14ac:dyDescent="0.2">
      <c r="A52" s="6" t="s">
        <v>38</v>
      </c>
      <c r="B52" s="67">
        <v>1710632958</v>
      </c>
      <c r="C52" s="70">
        <v>791009913.98655534</v>
      </c>
      <c r="D52" s="67">
        <v>50158626.075085774</v>
      </c>
      <c r="E52" s="68">
        <v>7268076.0700000003</v>
      </c>
      <c r="F52" s="68">
        <f t="shared" si="20"/>
        <v>536455.43868843268</v>
      </c>
      <c r="G52" s="68">
        <f t="shared" si="13"/>
        <v>57963157.583774209</v>
      </c>
      <c r="H52" s="17">
        <f t="shared" si="21"/>
        <v>2.6340820986775911E-3</v>
      </c>
      <c r="I52" s="69">
        <v>3417595.67</v>
      </c>
      <c r="J52" s="68">
        <v>885483.47</v>
      </c>
      <c r="K52" s="68">
        <f t="shared" si="14"/>
        <v>4303079.1399999997</v>
      </c>
      <c r="L52" s="68">
        <v>0</v>
      </c>
      <c r="M52" s="68">
        <v>0</v>
      </c>
      <c r="N52" s="68">
        <f t="shared" si="22"/>
        <v>3417595.67</v>
      </c>
      <c r="O52" s="68">
        <f t="shared" si="15"/>
        <v>885483.47</v>
      </c>
      <c r="P52" s="68">
        <f t="shared" si="16"/>
        <v>4303079.1399999997</v>
      </c>
      <c r="Q52" s="17">
        <f t="shared" si="23"/>
        <v>2.4585920022058894E-3</v>
      </c>
      <c r="R52" s="69">
        <v>1539901.92</v>
      </c>
      <c r="S52" s="68">
        <f t="shared" si="17"/>
        <v>1493704.8624</v>
      </c>
      <c r="T52" s="68">
        <v>450471.67999999999</v>
      </c>
      <c r="U52" s="68">
        <f t="shared" si="18"/>
        <v>323348.57190400001</v>
      </c>
      <c r="V52" s="68">
        <f t="shared" si="19"/>
        <v>1817053.4343039999</v>
      </c>
      <c r="W52" s="17">
        <f t="shared" si="24"/>
        <v>2.8819827601104585E-3</v>
      </c>
      <c r="X52" s="67">
        <v>446500</v>
      </c>
      <c r="Y52" s="52">
        <f t="shared" si="25"/>
        <v>1.4925373134328358E-2</v>
      </c>
      <c r="Z52" s="67">
        <v>8244211.6900000004</v>
      </c>
      <c r="AA52" s="52">
        <f t="shared" si="26"/>
        <v>4.2314700571381243E-3</v>
      </c>
      <c r="AB52" s="69">
        <f t="shared" si="27"/>
        <v>6566632.5743039995</v>
      </c>
      <c r="AC52" s="44">
        <f t="shared" si="28"/>
        <v>2.7240388564701481E-3</v>
      </c>
      <c r="AD52" s="17">
        <f t="shared" si="29"/>
        <v>0.13091731349407321</v>
      </c>
      <c r="AE52" s="69">
        <f t="shared" si="30"/>
        <v>14810844.264304001</v>
      </c>
      <c r="AF52" s="44">
        <f t="shared" si="31"/>
        <v>3.3978143166006917E-3</v>
      </c>
      <c r="AG52" s="48">
        <f t="shared" si="32"/>
        <v>0.25552169484379578</v>
      </c>
    </row>
    <row r="53" spans="1:33" x14ac:dyDescent="0.2">
      <c r="A53" s="6" t="s">
        <v>24</v>
      </c>
      <c r="B53" s="67">
        <v>7051587595</v>
      </c>
      <c r="C53" s="70">
        <v>3768659432.8438907</v>
      </c>
      <c r="D53" s="67">
        <v>236994137.38138464</v>
      </c>
      <c r="E53" s="68">
        <v>0</v>
      </c>
      <c r="F53" s="68">
        <f t="shared" si="20"/>
        <v>0</v>
      </c>
      <c r="G53" s="68">
        <f t="shared" si="13"/>
        <v>236994137.38138464</v>
      </c>
      <c r="H53" s="17">
        <f t="shared" si="21"/>
        <v>1.0769979428149622E-2</v>
      </c>
      <c r="I53" s="69">
        <v>13928433.98</v>
      </c>
      <c r="J53" s="68">
        <v>6577176.6300000008</v>
      </c>
      <c r="K53" s="68">
        <f t="shared" si="14"/>
        <v>20505610.609999999</v>
      </c>
      <c r="L53" s="68">
        <v>0</v>
      </c>
      <c r="M53" s="68">
        <v>0</v>
      </c>
      <c r="N53" s="68">
        <f t="shared" si="22"/>
        <v>13928433.98</v>
      </c>
      <c r="O53" s="68">
        <f t="shared" si="15"/>
        <v>6577176.6300000008</v>
      </c>
      <c r="P53" s="68">
        <f t="shared" si="16"/>
        <v>20505610.609999999</v>
      </c>
      <c r="Q53" s="17">
        <f t="shared" si="23"/>
        <v>1.1716012791271654E-2</v>
      </c>
      <c r="R53" s="69">
        <v>4557043.68</v>
      </c>
      <c r="S53" s="68">
        <f t="shared" si="17"/>
        <v>4420332.3695999999</v>
      </c>
      <c r="T53" s="68">
        <v>2872106.66</v>
      </c>
      <c r="U53" s="68">
        <f t="shared" si="18"/>
        <v>2061598.1605480001</v>
      </c>
      <c r="V53" s="68">
        <f t="shared" si="19"/>
        <v>6481930.5301479995</v>
      </c>
      <c r="W53" s="17">
        <f t="shared" si="24"/>
        <v>1.0280827017767717E-2</v>
      </c>
      <c r="X53" s="67">
        <v>446500</v>
      </c>
      <c r="Y53" s="52">
        <f t="shared" si="25"/>
        <v>1.4925373134328358E-2</v>
      </c>
      <c r="Z53" s="67">
        <v>0</v>
      </c>
      <c r="AA53" s="52">
        <f t="shared" si="26"/>
        <v>0</v>
      </c>
      <c r="AB53" s="69">
        <f t="shared" si="27"/>
        <v>27434041.140147999</v>
      </c>
      <c r="AC53" s="44">
        <f t="shared" si="28"/>
        <v>1.1380474422795699E-2</v>
      </c>
      <c r="AD53" s="17">
        <f t="shared" si="29"/>
        <v>0.11575831133746384</v>
      </c>
      <c r="AE53" s="69">
        <f t="shared" si="30"/>
        <v>27434041.140147999</v>
      </c>
      <c r="AF53" s="44">
        <f t="shared" si="31"/>
        <v>6.2937518000151411E-3</v>
      </c>
      <c r="AG53" s="48">
        <f t="shared" si="32"/>
        <v>0.11575831133746384</v>
      </c>
    </row>
    <row r="54" spans="1:33" x14ac:dyDescent="0.2">
      <c r="A54" s="6" t="s">
        <v>4</v>
      </c>
      <c r="B54" s="67">
        <v>1045221841</v>
      </c>
      <c r="C54" s="70">
        <v>500344193.517241</v>
      </c>
      <c r="D54" s="67">
        <v>30905655.847172387</v>
      </c>
      <c r="E54" s="68">
        <v>4041829.25</v>
      </c>
      <c r="F54" s="68">
        <f t="shared" si="20"/>
        <v>298326.71845060767</v>
      </c>
      <c r="G54" s="68">
        <f t="shared" si="13"/>
        <v>35245811.815622993</v>
      </c>
      <c r="H54" s="17">
        <f t="shared" si="21"/>
        <v>1.6017133266542525E-3</v>
      </c>
      <c r="I54" s="69">
        <v>2224381.5099999998</v>
      </c>
      <c r="J54" s="68">
        <v>355813.62</v>
      </c>
      <c r="K54" s="68">
        <f t="shared" si="14"/>
        <v>2580195.13</v>
      </c>
      <c r="L54" s="68">
        <v>0</v>
      </c>
      <c r="M54" s="68">
        <v>0</v>
      </c>
      <c r="N54" s="68">
        <f t="shared" si="22"/>
        <v>2224381.5099999998</v>
      </c>
      <c r="O54" s="68">
        <f t="shared" si="15"/>
        <v>355813.62</v>
      </c>
      <c r="P54" s="68">
        <f t="shared" si="16"/>
        <v>2580195.13</v>
      </c>
      <c r="Q54" s="17">
        <f t="shared" si="23"/>
        <v>1.474211118215359E-3</v>
      </c>
      <c r="R54" s="69">
        <v>909153.84</v>
      </c>
      <c r="S54" s="68">
        <f t="shared" si="17"/>
        <v>881879.22479999997</v>
      </c>
      <c r="T54" s="68">
        <v>276911.65999999997</v>
      </c>
      <c r="U54" s="68">
        <f t="shared" si="18"/>
        <v>198767.18954799997</v>
      </c>
      <c r="V54" s="68">
        <f t="shared" si="19"/>
        <v>1080646.414348</v>
      </c>
      <c r="W54" s="17">
        <f t="shared" si="24"/>
        <v>1.7139861036167348E-3</v>
      </c>
      <c r="X54" s="67">
        <v>446500</v>
      </c>
      <c r="Y54" s="52">
        <f t="shared" si="25"/>
        <v>1.4925373134328358E-2</v>
      </c>
      <c r="Z54" s="67">
        <v>4495701.6399999997</v>
      </c>
      <c r="AA54" s="52">
        <f t="shared" si="26"/>
        <v>2.3074888892726576E-3</v>
      </c>
      <c r="AB54" s="69">
        <f t="shared" si="27"/>
        <v>4107341.5443479996</v>
      </c>
      <c r="AC54" s="44">
        <f t="shared" si="28"/>
        <v>1.7038501601841088E-3</v>
      </c>
      <c r="AD54" s="17">
        <f t="shared" si="29"/>
        <v>0.13289934905956016</v>
      </c>
      <c r="AE54" s="69">
        <f t="shared" si="30"/>
        <v>8603043.1843479984</v>
      </c>
      <c r="AF54" s="44">
        <f t="shared" si="31"/>
        <v>1.9736581370019082E-3</v>
      </c>
      <c r="AG54" s="48">
        <f t="shared" si="32"/>
        <v>0.24408696356185586</v>
      </c>
    </row>
    <row r="55" spans="1:33" x14ac:dyDescent="0.2">
      <c r="A55" s="6" t="s">
        <v>12</v>
      </c>
      <c r="B55" s="67">
        <v>66236038625</v>
      </c>
      <c r="C55" s="70">
        <v>33628479353.503456</v>
      </c>
      <c r="D55" s="67">
        <v>2072128861.4662356</v>
      </c>
      <c r="E55" s="68">
        <v>155738804.56000003</v>
      </c>
      <c r="F55" s="68">
        <f t="shared" si="20"/>
        <v>11495054.250449926</v>
      </c>
      <c r="G55" s="68">
        <f t="shared" si="13"/>
        <v>2239362720.2766857</v>
      </c>
      <c r="H55" s="17">
        <f t="shared" si="21"/>
        <v>0.10176576811574534</v>
      </c>
      <c r="I55" s="69">
        <v>127322216.51000001</v>
      </c>
      <c r="J55" s="68">
        <v>49994125.189999998</v>
      </c>
      <c r="K55" s="68">
        <f t="shared" si="14"/>
        <v>177316341.69999999</v>
      </c>
      <c r="L55" s="68">
        <v>0</v>
      </c>
      <c r="M55" s="68">
        <v>0</v>
      </c>
      <c r="N55" s="68">
        <f t="shared" si="22"/>
        <v>127322216.51000001</v>
      </c>
      <c r="O55" s="68">
        <f t="shared" si="15"/>
        <v>49994125.189999998</v>
      </c>
      <c r="P55" s="68">
        <f t="shared" si="16"/>
        <v>177316341.69999999</v>
      </c>
      <c r="Q55" s="17">
        <f t="shared" si="23"/>
        <v>0.10131083472567196</v>
      </c>
      <c r="R55" s="69">
        <v>30691441.559999999</v>
      </c>
      <c r="S55" s="68">
        <f t="shared" si="17"/>
        <v>29770698.313199997</v>
      </c>
      <c r="T55" s="68">
        <v>15636268.899999997</v>
      </c>
      <c r="U55" s="68">
        <f t="shared" si="18"/>
        <v>11223713.816419998</v>
      </c>
      <c r="V55" s="68">
        <f t="shared" si="19"/>
        <v>40994412.129619993</v>
      </c>
      <c r="W55" s="17">
        <f t="shared" si="24"/>
        <v>6.5020206223974891E-2</v>
      </c>
      <c r="X55" s="67">
        <v>446500</v>
      </c>
      <c r="Y55" s="52">
        <f t="shared" si="25"/>
        <v>1.4925373134328358E-2</v>
      </c>
      <c r="Z55" s="67">
        <v>164946811.97999999</v>
      </c>
      <c r="AA55" s="52">
        <f t="shared" si="26"/>
        <v>8.4661520368330329E-2</v>
      </c>
      <c r="AB55" s="69">
        <f t="shared" si="27"/>
        <v>218757253.82961997</v>
      </c>
      <c r="AC55" s="44">
        <f t="shared" si="28"/>
        <v>9.0747160408887043E-2</v>
      </c>
      <c r="AD55" s="17">
        <f t="shared" si="29"/>
        <v>0.10557125953780096</v>
      </c>
      <c r="AE55" s="69">
        <f t="shared" si="30"/>
        <v>383704065.80961996</v>
      </c>
      <c r="AF55" s="44">
        <f t="shared" si="31"/>
        <v>8.8027066173940863E-2</v>
      </c>
      <c r="AG55" s="48">
        <f t="shared" si="32"/>
        <v>0.1713452056405633</v>
      </c>
    </row>
    <row r="56" spans="1:33" x14ac:dyDescent="0.2">
      <c r="A56" s="6" t="s">
        <v>25</v>
      </c>
      <c r="B56" s="67">
        <v>9376570549</v>
      </c>
      <c r="C56" s="70">
        <v>4119863788.5837393</v>
      </c>
      <c r="D56" s="67">
        <v>250851397.29969421</v>
      </c>
      <c r="E56" s="68">
        <v>35754378.459999993</v>
      </c>
      <c r="F56" s="68">
        <f t="shared" si="20"/>
        <v>2639024.495211639</v>
      </c>
      <c r="G56" s="68">
        <f t="shared" si="13"/>
        <v>289244800.25490588</v>
      </c>
      <c r="H56" s="17">
        <f t="shared" si="21"/>
        <v>1.3144462486983324E-2</v>
      </c>
      <c r="I56" s="69">
        <v>15190804.349999998</v>
      </c>
      <c r="J56" s="68">
        <v>6187084.2699999996</v>
      </c>
      <c r="K56" s="68">
        <f t="shared" si="14"/>
        <v>21377888.619999997</v>
      </c>
      <c r="L56" s="68">
        <v>0</v>
      </c>
      <c r="M56" s="68">
        <v>0</v>
      </c>
      <c r="N56" s="68">
        <f t="shared" si="22"/>
        <v>15190804.349999998</v>
      </c>
      <c r="O56" s="68">
        <f t="shared" si="15"/>
        <v>6187084.2699999996</v>
      </c>
      <c r="P56" s="68">
        <f t="shared" si="16"/>
        <v>21377888.619999997</v>
      </c>
      <c r="Q56" s="17">
        <f t="shared" si="23"/>
        <v>1.2214394454567316E-2</v>
      </c>
      <c r="R56" s="69">
        <v>5341557.5999999996</v>
      </c>
      <c r="S56" s="68">
        <f t="shared" si="17"/>
        <v>5181310.8719999995</v>
      </c>
      <c r="T56" s="68">
        <v>2674977.94</v>
      </c>
      <c r="U56" s="68">
        <f t="shared" si="18"/>
        <v>1920099.165332</v>
      </c>
      <c r="V56" s="68">
        <f t="shared" si="19"/>
        <v>7101410.0373319993</v>
      </c>
      <c r="W56" s="17">
        <f t="shared" si="24"/>
        <v>1.1263367886539614E-2</v>
      </c>
      <c r="X56" s="67">
        <v>446500</v>
      </c>
      <c r="Y56" s="52">
        <f t="shared" si="25"/>
        <v>1.4925373134328358E-2</v>
      </c>
      <c r="Z56" s="67">
        <v>39154348.82</v>
      </c>
      <c r="AA56" s="52">
        <f t="shared" si="26"/>
        <v>2.0096579378175994E-2</v>
      </c>
      <c r="AB56" s="69">
        <f t="shared" si="27"/>
        <v>28925798.657331996</v>
      </c>
      <c r="AC56" s="44">
        <f t="shared" si="28"/>
        <v>1.199930079921609E-2</v>
      </c>
      <c r="AD56" s="17">
        <f t="shared" si="29"/>
        <v>0.11531049445490674</v>
      </c>
      <c r="AE56" s="69">
        <f t="shared" si="30"/>
        <v>68080147.477331996</v>
      </c>
      <c r="AF56" s="44">
        <f t="shared" si="31"/>
        <v>1.5618535692275448E-2</v>
      </c>
      <c r="AG56" s="48">
        <f t="shared" si="32"/>
        <v>0.23537207036162541</v>
      </c>
    </row>
    <row r="57" spans="1:33" x14ac:dyDescent="0.2">
      <c r="A57" s="6" t="s">
        <v>5</v>
      </c>
      <c r="B57" s="67">
        <v>45960104953</v>
      </c>
      <c r="C57" s="70">
        <v>24814986985.009892</v>
      </c>
      <c r="D57" s="67">
        <v>1539511950.8606725</v>
      </c>
      <c r="E57" s="68">
        <v>105910536.11999999</v>
      </c>
      <c r="F57" s="68">
        <f t="shared" si="20"/>
        <v>7817238.3680048203</v>
      </c>
      <c r="G57" s="68">
        <f t="shared" si="13"/>
        <v>1653239725.3486772</v>
      </c>
      <c r="H57" s="17">
        <f t="shared" si="21"/>
        <v>7.5129950590936245E-2</v>
      </c>
      <c r="I57" s="69">
        <v>79507564.519999996</v>
      </c>
      <c r="J57" s="68">
        <v>53936793.610000007</v>
      </c>
      <c r="K57" s="68">
        <f t="shared" si="14"/>
        <v>133444358.13</v>
      </c>
      <c r="L57" s="68">
        <v>0</v>
      </c>
      <c r="M57" s="68">
        <v>0</v>
      </c>
      <c r="N57" s="68">
        <f t="shared" si="22"/>
        <v>79507564.519999996</v>
      </c>
      <c r="O57" s="68">
        <f t="shared" si="15"/>
        <v>53936793.610000007</v>
      </c>
      <c r="P57" s="68">
        <f t="shared" si="16"/>
        <v>133444358.13</v>
      </c>
      <c r="Q57" s="17">
        <f t="shared" si="23"/>
        <v>7.6244294135365695E-2</v>
      </c>
      <c r="R57" s="69">
        <v>27468554.279999997</v>
      </c>
      <c r="S57" s="68">
        <f t="shared" si="17"/>
        <v>26644497.651599996</v>
      </c>
      <c r="T57" s="68">
        <v>22023296.500000007</v>
      </c>
      <c r="U57" s="68">
        <f t="shared" si="18"/>
        <v>15808322.227700004</v>
      </c>
      <c r="V57" s="68">
        <f t="shared" si="19"/>
        <v>42452819.879299998</v>
      </c>
      <c r="W57" s="17">
        <f t="shared" si="24"/>
        <v>6.7333350082289231E-2</v>
      </c>
      <c r="X57" s="67">
        <v>446500</v>
      </c>
      <c r="Y57" s="52">
        <f t="shared" si="25"/>
        <v>1.4925373134328358E-2</v>
      </c>
      <c r="Z57" s="67">
        <v>114278711.93000001</v>
      </c>
      <c r="AA57" s="52">
        <f t="shared" si="26"/>
        <v>5.8655328839585921E-2</v>
      </c>
      <c r="AB57" s="69">
        <f t="shared" si="27"/>
        <v>176343678.00929999</v>
      </c>
      <c r="AC57" s="44">
        <f t="shared" si="28"/>
        <v>7.3152719533894101E-2</v>
      </c>
      <c r="AD57" s="17">
        <f t="shared" si="29"/>
        <v>0.11454518291378908</v>
      </c>
      <c r="AE57" s="69">
        <f t="shared" si="30"/>
        <v>290622389.9393</v>
      </c>
      <c r="AF57" s="44">
        <f t="shared" si="31"/>
        <v>6.6672831044508094E-2</v>
      </c>
      <c r="AG57" s="48">
        <f t="shared" si="32"/>
        <v>0.17578962414419735</v>
      </c>
    </row>
    <row r="58" spans="1:33" x14ac:dyDescent="0.2">
      <c r="A58" s="6" t="s">
        <v>17</v>
      </c>
      <c r="B58" s="67">
        <v>8781691336</v>
      </c>
      <c r="C58" s="70">
        <v>4819812079.0334301</v>
      </c>
      <c r="D58" s="67">
        <v>301988687.0022732</v>
      </c>
      <c r="E58" s="68">
        <v>39101479.060000002</v>
      </c>
      <c r="F58" s="68">
        <f t="shared" si="20"/>
        <v>2886073.412065824</v>
      </c>
      <c r="G58" s="68">
        <f t="shared" si="13"/>
        <v>343976239.47433901</v>
      </c>
      <c r="H58" s="17">
        <f t="shared" si="21"/>
        <v>1.563168213291798E-2</v>
      </c>
      <c r="I58" s="69">
        <v>23304195.220000003</v>
      </c>
      <c r="J58" s="68">
        <v>2471028.4</v>
      </c>
      <c r="K58" s="68">
        <f t="shared" si="14"/>
        <v>25775223.620000001</v>
      </c>
      <c r="L58" s="68">
        <v>0</v>
      </c>
      <c r="M58" s="68">
        <v>0</v>
      </c>
      <c r="N58" s="68">
        <f t="shared" si="22"/>
        <v>23304195.220000003</v>
      </c>
      <c r="O58" s="68">
        <f t="shared" si="15"/>
        <v>2471028.4</v>
      </c>
      <c r="P58" s="68">
        <f t="shared" si="16"/>
        <v>25775223.620000001</v>
      </c>
      <c r="Q58" s="17">
        <f t="shared" si="23"/>
        <v>1.4726840149911892E-2</v>
      </c>
      <c r="R58" s="69">
        <v>9881996.2799999993</v>
      </c>
      <c r="S58" s="68">
        <f t="shared" si="17"/>
        <v>9585536.3915999997</v>
      </c>
      <c r="T58" s="68">
        <v>1572713.52</v>
      </c>
      <c r="U58" s="68">
        <f t="shared" si="18"/>
        <v>1128893.7646560001</v>
      </c>
      <c r="V58" s="68">
        <f t="shared" si="19"/>
        <v>10714430.156256</v>
      </c>
      <c r="W58" s="17">
        <f t="shared" si="24"/>
        <v>1.6993888243338945E-2</v>
      </c>
      <c r="X58" s="67">
        <v>446500</v>
      </c>
      <c r="Y58" s="52">
        <f t="shared" si="25"/>
        <v>1.4925373134328358E-2</v>
      </c>
      <c r="Z58" s="67">
        <v>47513834.489999995</v>
      </c>
      <c r="AA58" s="52">
        <f t="shared" si="26"/>
        <v>2.4387215600992371E-2</v>
      </c>
      <c r="AB58" s="69">
        <f t="shared" si="27"/>
        <v>36936153.776256002</v>
      </c>
      <c r="AC58" s="44">
        <f t="shared" si="28"/>
        <v>1.5322239664938496E-2</v>
      </c>
      <c r="AD58" s="17">
        <f t="shared" si="29"/>
        <v>0.12230972670833185</v>
      </c>
      <c r="AE58" s="69">
        <f t="shared" si="30"/>
        <v>84449988.266256005</v>
      </c>
      <c r="AF58" s="44">
        <f t="shared" si="31"/>
        <v>1.9374005562898231E-2</v>
      </c>
      <c r="AG58" s="48">
        <f t="shared" si="32"/>
        <v>0.24551110970720424</v>
      </c>
    </row>
    <row r="59" spans="1:33" x14ac:dyDescent="0.2">
      <c r="A59" s="6" t="s">
        <v>11</v>
      </c>
      <c r="B59" s="67">
        <v>33900439062</v>
      </c>
      <c r="C59" s="70">
        <v>15041145850.348534</v>
      </c>
      <c r="D59" s="67">
        <v>936939581.0077002</v>
      </c>
      <c r="E59" s="68">
        <v>121636074.95999998</v>
      </c>
      <c r="F59" s="68">
        <f t="shared" si="20"/>
        <v>8977937.6721638888</v>
      </c>
      <c r="G59" s="68">
        <f t="shared" si="13"/>
        <v>1067553593.6398641</v>
      </c>
      <c r="H59" s="17">
        <f t="shared" si="21"/>
        <v>4.8513985911162218E-2</v>
      </c>
      <c r="I59" s="69">
        <v>42284382.089999996</v>
      </c>
      <c r="J59" s="68">
        <v>38626952.880000003</v>
      </c>
      <c r="K59" s="68">
        <f t="shared" si="14"/>
        <v>80911334.969999999</v>
      </c>
      <c r="L59" s="68">
        <v>0</v>
      </c>
      <c r="M59" s="68">
        <v>0</v>
      </c>
      <c r="N59" s="68">
        <f t="shared" si="22"/>
        <v>42284382.089999996</v>
      </c>
      <c r="O59" s="68">
        <f t="shared" si="15"/>
        <v>38626952.880000003</v>
      </c>
      <c r="P59" s="68">
        <f t="shared" si="16"/>
        <v>80911334.969999999</v>
      </c>
      <c r="Q59" s="17">
        <f t="shared" si="23"/>
        <v>4.6229212750440771E-2</v>
      </c>
      <c r="R59" s="69">
        <v>17476405.199999999</v>
      </c>
      <c r="S59" s="68">
        <f t="shared" si="17"/>
        <v>16952113.044</v>
      </c>
      <c r="T59" s="68">
        <v>22502499.650000002</v>
      </c>
      <c r="U59" s="68">
        <f t="shared" si="18"/>
        <v>16152294.248770002</v>
      </c>
      <c r="V59" s="68">
        <f t="shared" si="19"/>
        <v>33104407.292770002</v>
      </c>
      <c r="W59" s="17">
        <f t="shared" si="24"/>
        <v>5.2506067956104061E-2</v>
      </c>
      <c r="X59" s="67">
        <v>446500</v>
      </c>
      <c r="Y59" s="52">
        <f t="shared" si="25"/>
        <v>1.4925373134328358E-2</v>
      </c>
      <c r="Z59" s="67">
        <v>137629450.88999999</v>
      </c>
      <c r="AA59" s="52">
        <f t="shared" si="26"/>
        <v>7.0640459308899298E-2</v>
      </c>
      <c r="AB59" s="69">
        <f t="shared" si="27"/>
        <v>114462242.26277</v>
      </c>
      <c r="AC59" s="44">
        <f t="shared" si="28"/>
        <v>4.7482418422890485E-2</v>
      </c>
      <c r="AD59" s="17">
        <f t="shared" si="29"/>
        <v>0.12216608688861581</v>
      </c>
      <c r="AE59" s="69">
        <f t="shared" si="30"/>
        <v>252091693.15276998</v>
      </c>
      <c r="AF59" s="44">
        <f t="shared" si="31"/>
        <v>5.7833351617571846E-2</v>
      </c>
      <c r="AG59" s="48">
        <f t="shared" si="32"/>
        <v>0.23613961364998443</v>
      </c>
    </row>
    <row r="60" spans="1:33" x14ac:dyDescent="0.2">
      <c r="A60" s="6" t="s">
        <v>14</v>
      </c>
      <c r="B60" s="67">
        <v>27099259120</v>
      </c>
      <c r="C60" s="70">
        <v>8381549151.4860964</v>
      </c>
      <c r="D60" s="67">
        <v>507010926.72505462</v>
      </c>
      <c r="E60" s="68">
        <v>64346681.770000003</v>
      </c>
      <c r="F60" s="68">
        <f t="shared" si="20"/>
        <v>4749417.4613214144</v>
      </c>
      <c r="G60" s="68">
        <f t="shared" si="13"/>
        <v>576107025.95637608</v>
      </c>
      <c r="H60" s="17">
        <f t="shared" si="21"/>
        <v>2.6180651076518964E-2</v>
      </c>
      <c r="I60" s="69">
        <v>30156242.630000006</v>
      </c>
      <c r="J60" s="68">
        <v>13188677.919999998</v>
      </c>
      <c r="K60" s="68">
        <f t="shared" si="14"/>
        <v>43344920.550000004</v>
      </c>
      <c r="L60" s="68">
        <v>0</v>
      </c>
      <c r="M60" s="68">
        <v>0</v>
      </c>
      <c r="N60" s="68">
        <f t="shared" si="22"/>
        <v>30156242.630000006</v>
      </c>
      <c r="O60" s="68">
        <f t="shared" si="15"/>
        <v>13188677.919999998</v>
      </c>
      <c r="P60" s="68">
        <f t="shared" si="16"/>
        <v>43344920.550000004</v>
      </c>
      <c r="Q60" s="17">
        <f t="shared" si="23"/>
        <v>2.4765399736635964E-2</v>
      </c>
      <c r="R60" s="69">
        <v>11840156.52</v>
      </c>
      <c r="S60" s="68">
        <f t="shared" si="17"/>
        <v>11484951.824399998</v>
      </c>
      <c r="T60" s="68">
        <v>7475049.1899999995</v>
      </c>
      <c r="U60" s="68">
        <f t="shared" si="18"/>
        <v>5365590.3085819995</v>
      </c>
      <c r="V60" s="68">
        <f t="shared" si="19"/>
        <v>16850542.132981997</v>
      </c>
      <c r="W60" s="17">
        <f t="shared" si="24"/>
        <v>2.6726221149556056E-2</v>
      </c>
      <c r="X60" s="67">
        <v>446500</v>
      </c>
      <c r="Y60" s="52">
        <f t="shared" si="25"/>
        <v>1.4925373134328358E-2</v>
      </c>
      <c r="Z60" s="67">
        <v>71919628.270000011</v>
      </c>
      <c r="AA60" s="52">
        <f t="shared" si="26"/>
        <v>3.6913869389616515E-2</v>
      </c>
      <c r="AB60" s="69">
        <f t="shared" si="27"/>
        <v>60641962.682981998</v>
      </c>
      <c r="AC60" s="44">
        <f t="shared" si="28"/>
        <v>2.515612999689789E-2</v>
      </c>
      <c r="AD60" s="17">
        <f t="shared" si="29"/>
        <v>0.11960681611871324</v>
      </c>
      <c r="AE60" s="69">
        <f t="shared" si="30"/>
        <v>132561590.95298201</v>
      </c>
      <c r="AF60" s="44">
        <f t="shared" si="31"/>
        <v>3.0411478477089596E-2</v>
      </c>
      <c r="AG60" s="48">
        <f t="shared" si="32"/>
        <v>0.23009889652520887</v>
      </c>
    </row>
    <row r="61" spans="1:33" x14ac:dyDescent="0.2">
      <c r="A61" s="6" t="s">
        <v>36</v>
      </c>
      <c r="B61" s="67">
        <v>1484004134</v>
      </c>
      <c r="C61" s="70">
        <v>666616691.43408537</v>
      </c>
      <c r="D61" s="67">
        <v>41723480.921517812</v>
      </c>
      <c r="E61" s="68">
        <v>5344653.5999999996</v>
      </c>
      <c r="F61" s="68">
        <f t="shared" si="20"/>
        <v>394487.95857549558</v>
      </c>
      <c r="G61" s="68">
        <f t="shared" si="13"/>
        <v>47462622.480093308</v>
      </c>
      <c r="H61" s="17">
        <f t="shared" si="21"/>
        <v>2.1568949905880165E-3</v>
      </c>
      <c r="I61" s="69">
        <v>2937213.06</v>
      </c>
      <c r="J61" s="68">
        <v>673124.2</v>
      </c>
      <c r="K61" s="68">
        <f t="shared" si="14"/>
        <v>3610337.26</v>
      </c>
      <c r="L61" s="68">
        <v>0</v>
      </c>
      <c r="M61" s="68">
        <v>0</v>
      </c>
      <c r="N61" s="68">
        <f t="shared" si="22"/>
        <v>2937213.06</v>
      </c>
      <c r="O61" s="68">
        <f t="shared" si="15"/>
        <v>673124.2</v>
      </c>
      <c r="P61" s="68">
        <f t="shared" si="16"/>
        <v>3610337.26</v>
      </c>
      <c r="Q61" s="17">
        <f t="shared" si="23"/>
        <v>2.0627894639887855E-3</v>
      </c>
      <c r="R61" s="69">
        <v>1652443.56</v>
      </c>
      <c r="S61" s="68">
        <f t="shared" si="17"/>
        <v>1602870.2531999999</v>
      </c>
      <c r="T61" s="68">
        <v>575520.06000000006</v>
      </c>
      <c r="U61" s="68">
        <f t="shared" si="18"/>
        <v>413108.29906800005</v>
      </c>
      <c r="V61" s="68">
        <f t="shared" si="19"/>
        <v>2015978.5522679999</v>
      </c>
      <c r="W61" s="17">
        <f t="shared" si="24"/>
        <v>3.1974928874968786E-3</v>
      </c>
      <c r="X61" s="67">
        <v>446500</v>
      </c>
      <c r="Y61" s="52">
        <f t="shared" si="25"/>
        <v>1.4925373134328358E-2</v>
      </c>
      <c r="Z61" s="67">
        <v>6371925.7499999991</v>
      </c>
      <c r="AA61" s="52">
        <f t="shared" si="26"/>
        <v>3.2704901367510107E-3</v>
      </c>
      <c r="AB61" s="69">
        <f t="shared" si="27"/>
        <v>6072815.8122680001</v>
      </c>
      <c r="AC61" s="44">
        <f t="shared" si="28"/>
        <v>2.5191886486138158E-3</v>
      </c>
      <c r="AD61" s="17">
        <f t="shared" si="29"/>
        <v>0.1455491171431984</v>
      </c>
      <c r="AE61" s="69">
        <f t="shared" si="30"/>
        <v>12444741.562268</v>
      </c>
      <c r="AF61" s="44">
        <f t="shared" si="31"/>
        <v>2.8549973446538664E-3</v>
      </c>
      <c r="AG61" s="48">
        <f t="shared" si="32"/>
        <v>0.26220088381099366</v>
      </c>
    </row>
    <row r="62" spans="1:33" x14ac:dyDescent="0.2">
      <c r="A62" s="6" t="s">
        <v>67</v>
      </c>
      <c r="B62" s="67">
        <v>4117234029</v>
      </c>
      <c r="C62" s="70">
        <v>2578676726.160562</v>
      </c>
      <c r="D62" s="67">
        <v>159457478.62291822</v>
      </c>
      <c r="E62" s="68">
        <v>0</v>
      </c>
      <c r="F62" s="68">
        <f t="shared" si="20"/>
        <v>0</v>
      </c>
      <c r="G62" s="68">
        <f t="shared" si="13"/>
        <v>159457478.62291822</v>
      </c>
      <c r="H62" s="17">
        <f t="shared" si="21"/>
        <v>7.2463976679295345E-3</v>
      </c>
      <c r="I62" s="69">
        <v>12116777.489999998</v>
      </c>
      <c r="J62" s="68">
        <v>1681863.25</v>
      </c>
      <c r="K62" s="68">
        <f t="shared" si="14"/>
        <v>13798640.739999998</v>
      </c>
      <c r="L62" s="68">
        <v>0</v>
      </c>
      <c r="M62" s="68">
        <v>0</v>
      </c>
      <c r="N62" s="68">
        <f t="shared" si="22"/>
        <v>12116777.489999998</v>
      </c>
      <c r="O62" s="68">
        <f t="shared" si="15"/>
        <v>1681863.25</v>
      </c>
      <c r="P62" s="68">
        <f t="shared" si="16"/>
        <v>13798640.739999998</v>
      </c>
      <c r="Q62" s="17">
        <f t="shared" si="23"/>
        <v>7.8839423261632957E-3</v>
      </c>
      <c r="R62" s="69">
        <v>3986572.44</v>
      </c>
      <c r="S62" s="68">
        <f t="shared" si="17"/>
        <v>3866975.2667999999</v>
      </c>
      <c r="T62" s="68">
        <v>754313.49</v>
      </c>
      <c r="U62" s="68">
        <f t="shared" si="18"/>
        <v>541446.223122</v>
      </c>
      <c r="V62" s="68">
        <f t="shared" si="19"/>
        <v>4408421.4899220001</v>
      </c>
      <c r="W62" s="17">
        <f t="shared" si="24"/>
        <v>6.9920864699953966E-3</v>
      </c>
      <c r="X62" s="67">
        <v>446500</v>
      </c>
      <c r="Y62" s="52">
        <f t="shared" si="25"/>
        <v>1.4925373134328358E-2</v>
      </c>
      <c r="Z62" s="67">
        <v>0</v>
      </c>
      <c r="AA62" s="52">
        <f t="shared" si="26"/>
        <v>0</v>
      </c>
      <c r="AB62" s="69">
        <f t="shared" si="27"/>
        <v>18653562.229921997</v>
      </c>
      <c r="AC62" s="44">
        <f t="shared" si="28"/>
        <v>7.7380647921019329E-3</v>
      </c>
      <c r="AD62" s="17">
        <f t="shared" si="29"/>
        <v>0.11698141969266652</v>
      </c>
      <c r="AE62" s="69">
        <f t="shared" si="30"/>
        <v>18653562.229921997</v>
      </c>
      <c r="AF62" s="44">
        <f t="shared" si="31"/>
        <v>4.2793874318959582E-3</v>
      </c>
      <c r="AG62" s="48">
        <f t="shared" si="32"/>
        <v>0.11698141969266652</v>
      </c>
    </row>
    <row r="63" spans="1:33" x14ac:dyDescent="0.2">
      <c r="A63" s="6" t="s">
        <v>66</v>
      </c>
      <c r="B63" s="67">
        <v>7852685668</v>
      </c>
      <c r="C63" s="70">
        <v>3213190844.9993114</v>
      </c>
      <c r="D63" s="67">
        <v>199535895.12395316</v>
      </c>
      <c r="E63" s="68">
        <v>13264482.979999999</v>
      </c>
      <c r="F63" s="68">
        <f t="shared" si="20"/>
        <v>979049.19644176867</v>
      </c>
      <c r="G63" s="68">
        <f t="shared" si="13"/>
        <v>213779427.30039492</v>
      </c>
      <c r="H63" s="17">
        <f t="shared" si="21"/>
        <v>9.7150083948351271E-3</v>
      </c>
      <c r="I63" s="69">
        <v>9132565.0899999999</v>
      </c>
      <c r="J63" s="68">
        <v>8057976.1699999999</v>
      </c>
      <c r="K63" s="68">
        <f t="shared" si="14"/>
        <v>17190541.259999998</v>
      </c>
      <c r="L63" s="68">
        <v>0</v>
      </c>
      <c r="M63" s="68">
        <v>0</v>
      </c>
      <c r="N63" s="68">
        <f t="shared" si="22"/>
        <v>9132565.0899999999</v>
      </c>
      <c r="O63" s="68">
        <f t="shared" si="15"/>
        <v>8057976.1699999999</v>
      </c>
      <c r="P63" s="68">
        <f t="shared" si="16"/>
        <v>17190541.259999998</v>
      </c>
      <c r="Q63" s="17">
        <f t="shared" si="23"/>
        <v>9.8219265508155042E-3</v>
      </c>
      <c r="R63" s="69">
        <v>3937753.08</v>
      </c>
      <c r="S63" s="68">
        <f t="shared" si="17"/>
        <v>3819620.4876000001</v>
      </c>
      <c r="T63" s="68">
        <v>4286992.76</v>
      </c>
      <c r="U63" s="68">
        <f t="shared" si="18"/>
        <v>3077203.403128</v>
      </c>
      <c r="V63" s="68">
        <f t="shared" si="19"/>
        <v>6896823.8907280006</v>
      </c>
      <c r="W63" s="17">
        <f t="shared" si="24"/>
        <v>1.0938878943980806E-2</v>
      </c>
      <c r="X63" s="67">
        <v>446500</v>
      </c>
      <c r="Y63" s="52">
        <f t="shared" si="25"/>
        <v>1.4925373134328358E-2</v>
      </c>
      <c r="Z63" s="67">
        <v>15138101.52</v>
      </c>
      <c r="AA63" s="52">
        <f t="shared" si="26"/>
        <v>7.7698663877706822E-3</v>
      </c>
      <c r="AB63" s="69">
        <f t="shared" si="27"/>
        <v>24533865.150727998</v>
      </c>
      <c r="AC63" s="44">
        <f t="shared" si="28"/>
        <v>1.017739323980151E-2</v>
      </c>
      <c r="AD63" s="17">
        <f t="shared" si="29"/>
        <v>0.12295464500503722</v>
      </c>
      <c r="AE63" s="69">
        <f t="shared" si="30"/>
        <v>39671966.670727998</v>
      </c>
      <c r="AF63" s="44">
        <f t="shared" si="31"/>
        <v>9.1013026614819772E-3</v>
      </c>
      <c r="AG63" s="48">
        <f t="shared" si="32"/>
        <v>0.18557429576692813</v>
      </c>
    </row>
    <row r="64" spans="1:33" x14ac:dyDescent="0.2">
      <c r="A64" s="6" t="s">
        <v>32</v>
      </c>
      <c r="B64" s="67">
        <v>2192037084</v>
      </c>
      <c r="C64" s="70">
        <v>1215345118.1219442</v>
      </c>
      <c r="D64" s="67">
        <v>78755301.620292202</v>
      </c>
      <c r="E64" s="68">
        <v>5511642.2300000004</v>
      </c>
      <c r="F64" s="68">
        <f t="shared" si="20"/>
        <v>406813.36049752455</v>
      </c>
      <c r="G64" s="68">
        <f t="shared" si="13"/>
        <v>84673757.210789725</v>
      </c>
      <c r="H64" s="17">
        <f t="shared" si="21"/>
        <v>3.8479205998113077E-3</v>
      </c>
      <c r="I64" s="69">
        <v>6165725.7599999998</v>
      </c>
      <c r="J64" s="68">
        <v>670264.39</v>
      </c>
      <c r="K64" s="68">
        <f t="shared" si="14"/>
        <v>6835990.1499999994</v>
      </c>
      <c r="L64" s="68">
        <v>0</v>
      </c>
      <c r="M64" s="68">
        <v>0</v>
      </c>
      <c r="N64" s="68">
        <f t="shared" si="22"/>
        <v>6165725.7599999998</v>
      </c>
      <c r="O64" s="68">
        <f t="shared" si="15"/>
        <v>670264.39</v>
      </c>
      <c r="P64" s="68">
        <f t="shared" si="16"/>
        <v>6835990.1499999994</v>
      </c>
      <c r="Q64" s="17">
        <f t="shared" si="23"/>
        <v>3.9057870336886803E-3</v>
      </c>
      <c r="R64" s="69">
        <v>3200619.72</v>
      </c>
      <c r="S64" s="68">
        <f t="shared" si="17"/>
        <v>3104601.1284000003</v>
      </c>
      <c r="T64" s="68">
        <v>513229.44</v>
      </c>
      <c r="U64" s="68">
        <f t="shared" si="18"/>
        <v>368396.09203200002</v>
      </c>
      <c r="V64" s="68">
        <f t="shared" si="19"/>
        <v>3472997.2204320002</v>
      </c>
      <c r="W64" s="17">
        <f t="shared" si="24"/>
        <v>5.5084335585488366E-3</v>
      </c>
      <c r="X64" s="67">
        <v>446500</v>
      </c>
      <c r="Y64" s="52">
        <f t="shared" si="25"/>
        <v>1.4925373134328358E-2</v>
      </c>
      <c r="Z64" s="67">
        <v>6582627.3800000008</v>
      </c>
      <c r="AA64" s="52">
        <f t="shared" si="26"/>
        <v>3.3786360301196472E-3</v>
      </c>
      <c r="AB64" s="69">
        <f t="shared" si="27"/>
        <v>10755487.370432001</v>
      </c>
      <c r="AC64" s="44">
        <f t="shared" si="28"/>
        <v>4.4617031919798027E-3</v>
      </c>
      <c r="AD64" s="17">
        <f t="shared" si="29"/>
        <v>0.13656842332073205</v>
      </c>
      <c r="AE64" s="69">
        <f t="shared" si="30"/>
        <v>17338114.750432</v>
      </c>
      <c r="AF64" s="44">
        <f t="shared" si="31"/>
        <v>3.9776054268471431E-3</v>
      </c>
      <c r="AG64" s="48">
        <f t="shared" si="32"/>
        <v>0.2047637346157902</v>
      </c>
    </row>
    <row r="65" spans="1:33" x14ac:dyDescent="0.2">
      <c r="A65" s="6" t="s">
        <v>7</v>
      </c>
      <c r="B65" s="67">
        <v>13024895438</v>
      </c>
      <c r="C65" s="70">
        <v>7585595118.4420176</v>
      </c>
      <c r="D65" s="67">
        <v>475629360.86605722</v>
      </c>
      <c r="E65" s="68">
        <v>60412559.220000006</v>
      </c>
      <c r="F65" s="68">
        <f t="shared" si="20"/>
        <v>4459040.5557843894</v>
      </c>
      <c r="G65" s="68">
        <f t="shared" si="13"/>
        <v>540500960.64184165</v>
      </c>
      <c r="H65" s="17">
        <f t="shared" si="21"/>
        <v>2.4562566362728026E-2</v>
      </c>
      <c r="I65" s="69">
        <v>30005942.889999993</v>
      </c>
      <c r="J65" s="68">
        <v>10777789.700000001</v>
      </c>
      <c r="K65" s="68">
        <f t="shared" si="14"/>
        <v>40783732.589999996</v>
      </c>
      <c r="L65" s="68">
        <v>0</v>
      </c>
      <c r="M65" s="68">
        <v>0</v>
      </c>
      <c r="N65" s="68">
        <f t="shared" si="22"/>
        <v>30005942.889999993</v>
      </c>
      <c r="O65" s="68">
        <f t="shared" si="15"/>
        <v>10777789.700000001</v>
      </c>
      <c r="P65" s="68">
        <f t="shared" si="16"/>
        <v>40783732.589999996</v>
      </c>
      <c r="Q65" s="17">
        <f t="shared" si="23"/>
        <v>2.3302048487511128E-2</v>
      </c>
      <c r="R65" s="69">
        <v>9316285.0800000019</v>
      </c>
      <c r="S65" s="68">
        <f t="shared" si="17"/>
        <v>9036796.5276000015</v>
      </c>
      <c r="T65" s="68">
        <v>4068578.46</v>
      </c>
      <c r="U65" s="68">
        <f t="shared" si="18"/>
        <v>2920425.6185880001</v>
      </c>
      <c r="V65" s="68">
        <f t="shared" si="19"/>
        <v>11957222.146188002</v>
      </c>
      <c r="W65" s="17">
        <f t="shared" si="24"/>
        <v>1.8965049367039927E-2</v>
      </c>
      <c r="X65" s="67">
        <v>446500</v>
      </c>
      <c r="Y65" s="52">
        <f t="shared" si="25"/>
        <v>1.4925373134328358E-2</v>
      </c>
      <c r="Z65" s="67">
        <v>66407317.439999998</v>
      </c>
      <c r="AA65" s="52">
        <f t="shared" si="26"/>
        <v>3.4084589999438301E-2</v>
      </c>
      <c r="AB65" s="69">
        <f t="shared" si="27"/>
        <v>53187454.736187994</v>
      </c>
      <c r="AC65" s="44">
        <f t="shared" si="28"/>
        <v>2.2063773439231858E-2</v>
      </c>
      <c r="AD65" s="17">
        <f t="shared" si="29"/>
        <v>0.11182542355951446</v>
      </c>
      <c r="AE65" s="69">
        <f t="shared" si="30"/>
        <v>119594772.17618799</v>
      </c>
      <c r="AF65" s="44">
        <f t="shared" si="31"/>
        <v>2.7436709335350341E-2</v>
      </c>
      <c r="AG65" s="48">
        <f t="shared" si="32"/>
        <v>0.22126653028362783</v>
      </c>
    </row>
    <row r="66" spans="1:33" x14ac:dyDescent="0.2">
      <c r="A66" s="6" t="s">
        <v>6</v>
      </c>
      <c r="B66" s="67">
        <v>16488443757</v>
      </c>
      <c r="C66" s="70">
        <v>8172671750.8854122</v>
      </c>
      <c r="D66" s="67">
        <v>505255317.76820803</v>
      </c>
      <c r="E66" s="68">
        <v>62446598.190000005</v>
      </c>
      <c r="F66" s="68">
        <f t="shared" si="20"/>
        <v>4609172.6206460493</v>
      </c>
      <c r="G66" s="68">
        <f t="shared" si="13"/>
        <v>572311088.57885408</v>
      </c>
      <c r="H66" s="17">
        <f t="shared" si="21"/>
        <v>2.6008148212447409E-2</v>
      </c>
      <c r="I66" s="69">
        <v>26992503</v>
      </c>
      <c r="J66" s="68">
        <v>16424253.18</v>
      </c>
      <c r="K66" s="68">
        <f t="shared" si="14"/>
        <v>43416756.18</v>
      </c>
      <c r="L66" s="68">
        <v>0</v>
      </c>
      <c r="M66" s="68">
        <v>0</v>
      </c>
      <c r="N66" s="68">
        <f t="shared" si="22"/>
        <v>26992503</v>
      </c>
      <c r="O66" s="68">
        <f t="shared" si="15"/>
        <v>16424253.18</v>
      </c>
      <c r="P66" s="68">
        <f t="shared" si="16"/>
        <v>43416756.18</v>
      </c>
      <c r="Q66" s="17">
        <f t="shared" si="23"/>
        <v>2.480644348685419E-2</v>
      </c>
      <c r="R66" s="69">
        <v>8988270.8399999999</v>
      </c>
      <c r="S66" s="68">
        <f t="shared" si="17"/>
        <v>8718622.7148000002</v>
      </c>
      <c r="T66" s="68">
        <v>6751092.919999999</v>
      </c>
      <c r="U66" s="68">
        <f t="shared" si="18"/>
        <v>4845934.4979759995</v>
      </c>
      <c r="V66" s="68">
        <f t="shared" si="19"/>
        <v>13564557.212776</v>
      </c>
      <c r="W66" s="17">
        <f t="shared" si="24"/>
        <v>2.151440309774183E-2</v>
      </c>
      <c r="X66" s="67">
        <v>446500</v>
      </c>
      <c r="Y66" s="52">
        <f t="shared" si="25"/>
        <v>1.4925373134328358E-2</v>
      </c>
      <c r="Z66" s="67">
        <v>69614043.63000001</v>
      </c>
      <c r="AA66" s="52">
        <f t="shared" si="26"/>
        <v>3.5730492162635387E-2</v>
      </c>
      <c r="AB66" s="69">
        <f t="shared" si="27"/>
        <v>57427813.392775998</v>
      </c>
      <c r="AC66" s="44">
        <f t="shared" si="28"/>
        <v>2.3822803142083713E-2</v>
      </c>
      <c r="AD66" s="17">
        <f t="shared" si="29"/>
        <v>0.11366097767450258</v>
      </c>
      <c r="AE66" s="69">
        <f t="shared" si="30"/>
        <v>127041857.02277601</v>
      </c>
      <c r="AF66" s="44">
        <f t="shared" si="31"/>
        <v>2.9145174501624637E-2</v>
      </c>
      <c r="AG66" s="48">
        <f t="shared" si="32"/>
        <v>0.22198042211315977</v>
      </c>
    </row>
    <row r="67" spans="1:33" x14ac:dyDescent="0.2">
      <c r="A67" s="6" t="s">
        <v>41</v>
      </c>
      <c r="B67" s="67">
        <v>2860842443</v>
      </c>
      <c r="C67" s="70">
        <v>688323815.52937746</v>
      </c>
      <c r="D67" s="67">
        <v>43726096.443997674</v>
      </c>
      <c r="E67" s="68">
        <v>5796012.6100000003</v>
      </c>
      <c r="F67" s="68">
        <f t="shared" si="20"/>
        <v>427802.68910163426</v>
      </c>
      <c r="G67" s="68">
        <f t="shared" si="13"/>
        <v>49949911.74309931</v>
      </c>
      <c r="H67" s="17">
        <f t="shared" si="21"/>
        <v>2.2699275511839068E-3</v>
      </c>
      <c r="I67" s="69">
        <v>3235685</v>
      </c>
      <c r="J67" s="68">
        <v>501315.96</v>
      </c>
      <c r="K67" s="68">
        <f t="shared" si="14"/>
        <v>3737000.96</v>
      </c>
      <c r="L67" s="68">
        <v>0</v>
      </c>
      <c r="M67" s="68">
        <v>106415.4</v>
      </c>
      <c r="N67" s="68">
        <f t="shared" si="22"/>
        <v>3342100.4</v>
      </c>
      <c r="O67" s="68">
        <f t="shared" si="15"/>
        <v>501315.96</v>
      </c>
      <c r="P67" s="68">
        <f t="shared" si="16"/>
        <v>3843416.36</v>
      </c>
      <c r="Q67" s="17">
        <f t="shared" si="23"/>
        <v>2.1959607100889319E-3</v>
      </c>
      <c r="R67" s="69">
        <v>1425046.08</v>
      </c>
      <c r="S67" s="68">
        <f t="shared" si="17"/>
        <v>1382294.6976000001</v>
      </c>
      <c r="T67" s="68">
        <v>379953.63</v>
      </c>
      <c r="U67" s="68">
        <f t="shared" si="18"/>
        <v>272730.71561399999</v>
      </c>
      <c r="V67" s="68">
        <f t="shared" si="19"/>
        <v>1655025.4132139999</v>
      </c>
      <c r="W67" s="17">
        <f t="shared" si="24"/>
        <v>2.6249941902530961E-3</v>
      </c>
      <c r="X67" s="67">
        <v>446500</v>
      </c>
      <c r="Y67" s="52">
        <f t="shared" si="25"/>
        <v>1.4925373134328358E-2</v>
      </c>
      <c r="Z67" s="67">
        <v>6455974.3300000001</v>
      </c>
      <c r="AA67" s="52">
        <f t="shared" si="26"/>
        <v>3.3136293795298414E-3</v>
      </c>
      <c r="AB67" s="69">
        <f t="shared" si="27"/>
        <v>5944941.7732139993</v>
      </c>
      <c r="AC67" s="44">
        <f t="shared" si="28"/>
        <v>2.4661426090836084E-3</v>
      </c>
      <c r="AD67" s="17">
        <f t="shared" si="29"/>
        <v>0.13595866671583642</v>
      </c>
      <c r="AE67" s="69">
        <f t="shared" si="30"/>
        <v>12400916.103213999</v>
      </c>
      <c r="AF67" s="44">
        <f t="shared" si="31"/>
        <v>2.8449431728897238E-3</v>
      </c>
      <c r="AG67" s="48">
        <f t="shared" si="32"/>
        <v>0.24826702731716466</v>
      </c>
    </row>
    <row r="68" spans="1:33" x14ac:dyDescent="0.2">
      <c r="A68" s="6" t="s">
        <v>44</v>
      </c>
      <c r="B68" s="67">
        <v>750859633</v>
      </c>
      <c r="C68" s="70">
        <v>332154295.78287327</v>
      </c>
      <c r="D68" s="67">
        <v>20829005.241235383</v>
      </c>
      <c r="E68" s="68">
        <v>2703868.59</v>
      </c>
      <c r="F68" s="68">
        <f t="shared" si="20"/>
        <v>199572.07335672862</v>
      </c>
      <c r="G68" s="68">
        <f t="shared" si="13"/>
        <v>23732445.904592112</v>
      </c>
      <c r="H68" s="17">
        <f t="shared" si="21"/>
        <v>1.0784990590750683E-3</v>
      </c>
      <c r="I68" s="69">
        <v>1485806.56</v>
      </c>
      <c r="J68" s="68">
        <v>305623.78999999998</v>
      </c>
      <c r="K68" s="68">
        <f t="shared" si="14"/>
        <v>1791430.35</v>
      </c>
      <c r="L68" s="68">
        <v>1123823.0900000001</v>
      </c>
      <c r="M68" s="68">
        <v>0</v>
      </c>
      <c r="N68" s="68">
        <f t="shared" si="22"/>
        <v>2609629.6500000004</v>
      </c>
      <c r="O68" s="68">
        <f t="shared" si="15"/>
        <v>305623.78999999998</v>
      </c>
      <c r="P68" s="68">
        <f t="shared" si="16"/>
        <v>2915253.4400000004</v>
      </c>
      <c r="Q68" s="17">
        <f t="shared" si="23"/>
        <v>1.6656488432576697E-3</v>
      </c>
      <c r="R68" s="69">
        <v>858464.76</v>
      </c>
      <c r="S68" s="68">
        <f t="shared" si="17"/>
        <v>832710.81719999993</v>
      </c>
      <c r="T68" s="68">
        <v>386734.76</v>
      </c>
      <c r="U68" s="68">
        <f t="shared" si="18"/>
        <v>277598.21072799998</v>
      </c>
      <c r="V68" s="68">
        <f t="shared" si="19"/>
        <v>1110309.0279279999</v>
      </c>
      <c r="W68" s="17">
        <f t="shared" si="24"/>
        <v>1.761033229113142E-3</v>
      </c>
      <c r="X68" s="67">
        <v>446500</v>
      </c>
      <c r="Y68" s="52">
        <f t="shared" si="25"/>
        <v>1.4925373134328358E-2</v>
      </c>
      <c r="Z68" s="67">
        <v>3297611.14</v>
      </c>
      <c r="AA68" s="52">
        <f t="shared" si="26"/>
        <v>1.6925502793578942E-3</v>
      </c>
      <c r="AB68" s="69">
        <f t="shared" si="27"/>
        <v>4472062.4679279998</v>
      </c>
      <c r="AC68" s="44">
        <f t="shared" si="28"/>
        <v>1.8551474889683226E-3</v>
      </c>
      <c r="AD68" s="17">
        <f t="shared" si="29"/>
        <v>0.21470360279494358</v>
      </c>
      <c r="AE68" s="69">
        <f t="shared" si="30"/>
        <v>7769673.6079280004</v>
      </c>
      <c r="AF68" s="44">
        <f t="shared" si="31"/>
        <v>1.7824715289161072E-3</v>
      </c>
      <c r="AG68" s="48">
        <f t="shared" si="32"/>
        <v>0.32738612948548246</v>
      </c>
    </row>
    <row r="69" spans="1:33" x14ac:dyDescent="0.2">
      <c r="A69" s="6" t="s">
        <v>52</v>
      </c>
      <c r="B69" s="67">
        <v>508636436</v>
      </c>
      <c r="C69" s="70">
        <v>216492938.61032188</v>
      </c>
      <c r="D69" s="67">
        <v>14772592.521501884</v>
      </c>
      <c r="E69" s="68">
        <v>1814934.95</v>
      </c>
      <c r="F69" s="68">
        <f t="shared" si="20"/>
        <v>133960.03501009295</v>
      </c>
      <c r="G69" s="68">
        <f t="shared" si="13"/>
        <v>16721487.506511977</v>
      </c>
      <c r="H69" s="17">
        <f t="shared" si="21"/>
        <v>7.5989253760899397E-4</v>
      </c>
      <c r="I69" s="69">
        <v>937320.88</v>
      </c>
      <c r="J69" s="68">
        <v>376436.83</v>
      </c>
      <c r="K69" s="68">
        <f t="shared" si="14"/>
        <v>1313757.71</v>
      </c>
      <c r="L69" s="68">
        <v>0</v>
      </c>
      <c r="M69" s="68">
        <v>22673.88</v>
      </c>
      <c r="N69" s="68">
        <f t="shared" si="22"/>
        <v>959994.76</v>
      </c>
      <c r="O69" s="68">
        <f t="shared" si="15"/>
        <v>376436.83</v>
      </c>
      <c r="P69" s="68">
        <f t="shared" si="16"/>
        <v>1336431.5900000001</v>
      </c>
      <c r="Q69" s="17">
        <f t="shared" si="23"/>
        <v>7.6357880293814458E-4</v>
      </c>
      <c r="R69" s="69">
        <v>419941.68</v>
      </c>
      <c r="S69" s="68">
        <f t="shared" si="17"/>
        <v>407343.42959999997</v>
      </c>
      <c r="T69" s="68">
        <v>316846.14</v>
      </c>
      <c r="U69" s="68">
        <f t="shared" si="18"/>
        <v>227432.159292</v>
      </c>
      <c r="V69" s="68">
        <f t="shared" si="19"/>
        <v>634775.58889200003</v>
      </c>
      <c r="W69" s="17">
        <f t="shared" si="24"/>
        <v>1.0068015993302047E-3</v>
      </c>
      <c r="X69" s="67">
        <v>446500</v>
      </c>
      <c r="Y69" s="52">
        <f t="shared" si="25"/>
        <v>1.4925373134328358E-2</v>
      </c>
      <c r="Z69" s="67">
        <v>2071132.53</v>
      </c>
      <c r="AA69" s="52">
        <f t="shared" si="26"/>
        <v>1.0630410298282538E-3</v>
      </c>
      <c r="AB69" s="69">
        <f t="shared" si="27"/>
        <v>2417707.1788920001</v>
      </c>
      <c r="AC69" s="44">
        <f t="shared" si="28"/>
        <v>1.0029384504685306E-3</v>
      </c>
      <c r="AD69" s="17">
        <f t="shared" si="29"/>
        <v>0.16366167112326194</v>
      </c>
      <c r="AE69" s="69">
        <f t="shared" si="30"/>
        <v>4488839.7088919999</v>
      </c>
      <c r="AF69" s="44">
        <f t="shared" si="31"/>
        <v>1.0298024579570219E-3</v>
      </c>
      <c r="AG69" s="48">
        <f t="shared" si="32"/>
        <v>0.26844739184500643</v>
      </c>
    </row>
    <row r="70" spans="1:33" x14ac:dyDescent="0.2">
      <c r="A70" s="6" t="s">
        <v>58</v>
      </c>
      <c r="B70" s="67">
        <v>216792900</v>
      </c>
      <c r="C70" s="70">
        <v>57997039.294304401</v>
      </c>
      <c r="D70" s="67">
        <v>3774021.1120126988</v>
      </c>
      <c r="E70" s="68">
        <v>495312.96</v>
      </c>
      <c r="F70" s="68">
        <f t="shared" si="20"/>
        <v>36558.963979702283</v>
      </c>
      <c r="G70" s="68">
        <f t="shared" si="13"/>
        <v>4305893.0359924017</v>
      </c>
      <c r="H70" s="17">
        <f t="shared" si="21"/>
        <v>1.9567732742191237E-4</v>
      </c>
      <c r="I70" s="69">
        <v>247651.5</v>
      </c>
      <c r="J70" s="68">
        <v>72474.600000000006</v>
      </c>
      <c r="K70" s="68">
        <f t="shared" si="14"/>
        <v>320126.09999999998</v>
      </c>
      <c r="L70" s="68">
        <v>421402.5</v>
      </c>
      <c r="M70" s="68">
        <v>64947</v>
      </c>
      <c r="N70" s="68">
        <f t="shared" si="22"/>
        <v>734001</v>
      </c>
      <c r="O70" s="68">
        <f t="shared" si="15"/>
        <v>72474.600000000006</v>
      </c>
      <c r="P70" s="68">
        <f t="shared" si="16"/>
        <v>806475.6</v>
      </c>
      <c r="Q70" s="17">
        <f t="shared" si="23"/>
        <v>4.6078503221165393E-4</v>
      </c>
      <c r="R70" s="69">
        <v>208688.76</v>
      </c>
      <c r="S70" s="68">
        <f t="shared" si="17"/>
        <v>202428.09719999999</v>
      </c>
      <c r="T70" s="68">
        <v>126987.55</v>
      </c>
      <c r="U70" s="68">
        <f t="shared" si="18"/>
        <v>91151.663390000002</v>
      </c>
      <c r="V70" s="68">
        <f t="shared" si="19"/>
        <v>293579.76058999996</v>
      </c>
      <c r="W70" s="17">
        <f t="shared" si="24"/>
        <v>4.656394758483373E-4</v>
      </c>
      <c r="X70" s="67">
        <v>446500</v>
      </c>
      <c r="Y70" s="52">
        <f t="shared" si="25"/>
        <v>1.4925373134328358E-2</v>
      </c>
      <c r="Z70" s="67">
        <v>591363.67000000004</v>
      </c>
      <c r="AA70" s="52">
        <f t="shared" si="26"/>
        <v>3.0352661437837379E-4</v>
      </c>
      <c r="AB70" s="69">
        <f t="shared" si="27"/>
        <v>1546555.3605899999</v>
      </c>
      <c r="AC70" s="44">
        <f t="shared" si="28"/>
        <v>6.4155818804524558E-4</v>
      </c>
      <c r="AD70" s="17">
        <f t="shared" si="29"/>
        <v>0.40978980103405316</v>
      </c>
      <c r="AE70" s="69">
        <f t="shared" si="30"/>
        <v>2137919.0305900001</v>
      </c>
      <c r="AF70" s="44">
        <f t="shared" si="31"/>
        <v>4.9046845407587844E-4</v>
      </c>
      <c r="AG70" s="48">
        <f t="shared" si="32"/>
        <v>0.4965100184141622</v>
      </c>
    </row>
    <row r="71" spans="1:33" x14ac:dyDescent="0.2">
      <c r="A71" s="6" t="s">
        <v>16</v>
      </c>
      <c r="B71" s="67">
        <v>14135147834</v>
      </c>
      <c r="C71" s="70">
        <v>7479132378.4288502</v>
      </c>
      <c r="D71" s="67">
        <v>464022921.60916191</v>
      </c>
      <c r="E71" s="68">
        <v>32623421.170000002</v>
      </c>
      <c r="F71" s="68">
        <f t="shared" si="20"/>
        <v>2407929.07871558</v>
      </c>
      <c r="G71" s="68">
        <f t="shared" si="13"/>
        <v>499054271.85787749</v>
      </c>
      <c r="H71" s="17">
        <f t="shared" si="21"/>
        <v>2.2679059916111275E-2</v>
      </c>
      <c r="I71" s="69">
        <v>19806186.600000001</v>
      </c>
      <c r="J71" s="68">
        <v>20458382.34</v>
      </c>
      <c r="K71" s="68">
        <f t="shared" si="14"/>
        <v>40264568.939999998</v>
      </c>
      <c r="L71" s="68">
        <v>0</v>
      </c>
      <c r="M71" s="68">
        <v>0</v>
      </c>
      <c r="N71" s="68">
        <f t="shared" si="22"/>
        <v>19806186.600000001</v>
      </c>
      <c r="O71" s="68">
        <f t="shared" si="15"/>
        <v>20458382.34</v>
      </c>
      <c r="P71" s="68">
        <f t="shared" si="16"/>
        <v>40264568.939999998</v>
      </c>
      <c r="Q71" s="17">
        <f t="shared" si="23"/>
        <v>2.300542098980584E-2</v>
      </c>
      <c r="R71" s="69">
        <v>8473587.2400000002</v>
      </c>
      <c r="S71" s="68">
        <f t="shared" si="17"/>
        <v>8219379.6228</v>
      </c>
      <c r="T71" s="68">
        <v>11851030.880000001</v>
      </c>
      <c r="U71" s="68">
        <f t="shared" si="18"/>
        <v>8506669.9656640012</v>
      </c>
      <c r="V71" s="68">
        <f t="shared" si="19"/>
        <v>16726049.588464001</v>
      </c>
      <c r="W71" s="17">
        <f t="shared" si="24"/>
        <v>2.6528766655213917E-2</v>
      </c>
      <c r="X71" s="67">
        <v>446500</v>
      </c>
      <c r="Y71" s="52">
        <f t="shared" si="25"/>
        <v>1.4925373134328358E-2</v>
      </c>
      <c r="Z71" s="67">
        <v>36948966.200000003</v>
      </c>
      <c r="AA71" s="52">
        <f t="shared" si="26"/>
        <v>1.8964632398650677E-2</v>
      </c>
      <c r="AB71" s="69">
        <f t="shared" si="27"/>
        <v>57437118.528463997</v>
      </c>
      <c r="AC71" s="44">
        <f t="shared" si="28"/>
        <v>2.3826663195298508E-2</v>
      </c>
      <c r="AD71" s="17">
        <f t="shared" si="29"/>
        <v>0.12378077860740302</v>
      </c>
      <c r="AE71" s="69">
        <f t="shared" si="30"/>
        <v>94386084.728464007</v>
      </c>
      <c r="AF71" s="44">
        <f t="shared" si="31"/>
        <v>2.1653484720732884E-2</v>
      </c>
      <c r="AG71" s="48">
        <f t="shared" si="32"/>
        <v>0.18912990039556984</v>
      </c>
    </row>
    <row r="72" spans="1:33" x14ac:dyDescent="0.2">
      <c r="A72" s="6" t="s">
        <v>51</v>
      </c>
      <c r="B72" s="67">
        <v>245342958</v>
      </c>
      <c r="C72" s="70">
        <v>141999451.55602083</v>
      </c>
      <c r="D72" s="67">
        <v>9160620.6738094166</v>
      </c>
      <c r="E72" s="68">
        <v>1222198.99</v>
      </c>
      <c r="F72" s="68">
        <f>(E72/E$75)*F$75</f>
        <v>90210.296236622802</v>
      </c>
      <c r="G72" s="68">
        <f t="shared" si="13"/>
        <v>10473029.96004604</v>
      </c>
      <c r="H72" s="17">
        <f>(G72/G$75)</f>
        <v>4.7593716227070795E-4</v>
      </c>
      <c r="I72" s="69">
        <v>774038.59</v>
      </c>
      <c r="J72" s="68">
        <v>23138.48</v>
      </c>
      <c r="K72" s="68">
        <f t="shared" si="14"/>
        <v>797177.07</v>
      </c>
      <c r="L72" s="68">
        <v>894397.4</v>
      </c>
      <c r="M72" s="68">
        <v>0</v>
      </c>
      <c r="N72" s="68">
        <f>(I72+L72+M72)</f>
        <v>1668435.99</v>
      </c>
      <c r="O72" s="68">
        <f t="shared" si="15"/>
        <v>23138.48</v>
      </c>
      <c r="P72" s="68">
        <f t="shared" si="16"/>
        <v>1691574.47</v>
      </c>
      <c r="Q72" s="17">
        <f>(P72/P$75)</f>
        <v>9.6649197650537893E-4</v>
      </c>
      <c r="R72" s="69">
        <v>574366.43999999994</v>
      </c>
      <c r="S72" s="68">
        <f t="shared" si="17"/>
        <v>557135.44679999992</v>
      </c>
      <c r="T72" s="68">
        <v>59770.41</v>
      </c>
      <c r="U72" s="68">
        <f t="shared" si="18"/>
        <v>42903.200298000003</v>
      </c>
      <c r="V72" s="68">
        <f t="shared" si="19"/>
        <v>600038.64709799993</v>
      </c>
      <c r="W72" s="17">
        <f>(V72/V$75)</f>
        <v>9.5170620945378361E-4</v>
      </c>
      <c r="X72" s="67">
        <v>446500</v>
      </c>
      <c r="Y72" s="52">
        <f>(X72/X$75)</f>
        <v>1.4925373134328358E-2</v>
      </c>
      <c r="Z72" s="67">
        <v>1614772.29</v>
      </c>
      <c r="AA72" s="52">
        <f>(Z72/Z$75)</f>
        <v>8.2880702863554932E-4</v>
      </c>
      <c r="AB72" s="69">
        <f t="shared" si="27"/>
        <v>2738113.1170979999</v>
      </c>
      <c r="AC72" s="44">
        <f>(AB72/AB$75)</f>
        <v>1.1358525758807362E-3</v>
      </c>
      <c r="AD72" s="17">
        <f t="shared" si="29"/>
        <v>0.29890039273500052</v>
      </c>
      <c r="AE72" s="69">
        <f t="shared" si="30"/>
        <v>4352885.4070979999</v>
      </c>
      <c r="AF72" s="44">
        <f>(AE72/AE$75)</f>
        <v>9.9861264427756431E-4</v>
      </c>
      <c r="AG72" s="48">
        <f t="shared" si="32"/>
        <v>0.41562808697234593</v>
      </c>
    </row>
    <row r="73" spans="1:33" x14ac:dyDescent="0.2">
      <c r="A73" s="6" t="s">
        <v>43</v>
      </c>
      <c r="B73" s="67">
        <v>1932530647</v>
      </c>
      <c r="C73" s="70">
        <v>1279289392.3731821</v>
      </c>
      <c r="D73" s="67">
        <v>80827274.305376366</v>
      </c>
      <c r="E73" s="68">
        <v>11537128.380000001</v>
      </c>
      <c r="F73" s="68">
        <f>(E73/E$75)*F$75</f>
        <v>851553.45192990894</v>
      </c>
      <c r="G73" s="68">
        <f t="shared" si="13"/>
        <v>93215956.137306273</v>
      </c>
      <c r="H73" s="17">
        <f>(G73/G$75)</f>
        <v>4.236112931175583E-3</v>
      </c>
      <c r="I73" s="69">
        <v>5955020.2300000004</v>
      </c>
      <c r="J73" s="68">
        <v>923790.9</v>
      </c>
      <c r="K73" s="68">
        <f t="shared" si="14"/>
        <v>6878811.1300000008</v>
      </c>
      <c r="L73" s="68">
        <v>0</v>
      </c>
      <c r="M73" s="68">
        <v>0</v>
      </c>
      <c r="N73" s="68">
        <f>(I73+L73+M73)</f>
        <v>5955020.2300000004</v>
      </c>
      <c r="O73" s="68">
        <f t="shared" si="15"/>
        <v>923790.9</v>
      </c>
      <c r="P73" s="68">
        <f t="shared" si="16"/>
        <v>6878811.1300000008</v>
      </c>
      <c r="Q73" s="17">
        <f>(P73/P$75)</f>
        <v>3.9302530766150067E-3</v>
      </c>
      <c r="R73" s="69">
        <v>1483795.32</v>
      </c>
      <c r="S73" s="68">
        <f t="shared" si="17"/>
        <v>1439281.4604</v>
      </c>
      <c r="T73" s="68">
        <v>363476.37</v>
      </c>
      <c r="U73" s="68">
        <f t="shared" si="18"/>
        <v>260903.33838599999</v>
      </c>
      <c r="V73" s="68">
        <f t="shared" si="19"/>
        <v>1700184.7987859999</v>
      </c>
      <c r="W73" s="17">
        <f>(V73/V$75)</f>
        <v>2.6966203561206601E-3</v>
      </c>
      <c r="X73" s="67">
        <v>446500</v>
      </c>
      <c r="Y73" s="52">
        <f>(X73/X$75)</f>
        <v>1.4925373134328358E-2</v>
      </c>
      <c r="Z73" s="67">
        <v>12363614.359999999</v>
      </c>
      <c r="AA73" s="52">
        <f>(Z73/Z$75)</f>
        <v>6.3458176390352892E-3</v>
      </c>
      <c r="AB73" s="69">
        <f t="shared" si="27"/>
        <v>9025495.9287860002</v>
      </c>
      <c r="AC73" s="44">
        <f>(AB73/AB$75)</f>
        <v>3.7440501399656967E-3</v>
      </c>
      <c r="AD73" s="17">
        <f t="shared" si="29"/>
        <v>0.1116639897404737</v>
      </c>
      <c r="AE73" s="69">
        <f t="shared" si="30"/>
        <v>21389110.288786002</v>
      </c>
      <c r="AF73" s="44">
        <f>(AE73/AE$75)</f>
        <v>4.9069603232374187E-3</v>
      </c>
      <c r="AG73" s="48">
        <f t="shared" si="32"/>
        <v>0.22945760763618658</v>
      </c>
    </row>
    <row r="74" spans="1:33" x14ac:dyDescent="0.2">
      <c r="A74" s="6" t="s">
        <v>49</v>
      </c>
      <c r="B74" s="67">
        <v>295188133</v>
      </c>
      <c r="C74" s="70">
        <v>150438736.89713648</v>
      </c>
      <c r="D74" s="67">
        <v>9813192.3610052802</v>
      </c>
      <c r="E74" s="68">
        <v>1301365.8799999999</v>
      </c>
      <c r="F74" s="68">
        <f>(E74/E$75)*F$75</f>
        <v>96053.590706234623</v>
      </c>
      <c r="G74" s="68">
        <f>SUM(D74:F74)</f>
        <v>11210611.831711514</v>
      </c>
      <c r="H74" s="17">
        <f>(G74/G$75)</f>
        <v>5.0945588839695682E-4</v>
      </c>
      <c r="I74" s="69">
        <v>667271.65</v>
      </c>
      <c r="J74" s="68">
        <v>179885.69</v>
      </c>
      <c r="K74" s="68">
        <f>SUM(I74:J74)</f>
        <v>847157.34000000008</v>
      </c>
      <c r="L74" s="68">
        <v>776127.11</v>
      </c>
      <c r="M74" s="68">
        <v>0</v>
      </c>
      <c r="N74" s="68">
        <f>(I74+L74+M74)</f>
        <v>1443398.76</v>
      </c>
      <c r="O74" s="68">
        <f>J74</f>
        <v>179885.69</v>
      </c>
      <c r="P74" s="68">
        <f>SUM(N74:O74)</f>
        <v>1623284.45</v>
      </c>
      <c r="Q74" s="17">
        <f>(P74/P$75)</f>
        <v>9.2747403341393944E-4</v>
      </c>
      <c r="R74" s="69">
        <v>455415.84</v>
      </c>
      <c r="S74" s="68">
        <f>(R74*0.97)</f>
        <v>441753.36480000004</v>
      </c>
      <c r="T74" s="68">
        <v>218088.13</v>
      </c>
      <c r="U74" s="68">
        <f>(T74*0.7178)</f>
        <v>156543.65971400001</v>
      </c>
      <c r="V74" s="68">
        <f>(S74+U74)</f>
        <v>598297.02451400005</v>
      </c>
      <c r="W74" s="17">
        <f>(V74/V$75)</f>
        <v>9.4894386566853918E-4</v>
      </c>
      <c r="X74" s="67">
        <v>446500</v>
      </c>
      <c r="Y74" s="52">
        <f>(X74/X$75)</f>
        <v>1.4925373134328358E-2</v>
      </c>
      <c r="Z74" s="67">
        <v>1623585.06</v>
      </c>
      <c r="AA74" s="52">
        <f>(Z74/Z$75)</f>
        <v>8.3333032010084228E-4</v>
      </c>
      <c r="AB74" s="69">
        <f t="shared" si="27"/>
        <v>2668081.4745140001</v>
      </c>
      <c r="AC74" s="44">
        <f>(AB74/AB$75)</f>
        <v>1.1068013211588343E-3</v>
      </c>
      <c r="AD74" s="17">
        <f t="shared" si="29"/>
        <v>0.27188720819497697</v>
      </c>
      <c r="AE74" s="69">
        <f t="shared" si="30"/>
        <v>4291666.5345140006</v>
      </c>
      <c r="AF74" s="44">
        <f>(AE74/AE$75)</f>
        <v>9.8456818077500771E-4</v>
      </c>
      <c r="AG74" s="48">
        <f t="shared" si="32"/>
        <v>0.3828217941124446</v>
      </c>
    </row>
    <row r="75" spans="1:33" x14ac:dyDescent="0.2">
      <c r="A75" s="20" t="s">
        <v>74</v>
      </c>
      <c r="B75" s="21">
        <f>SUM(B8:B74)</f>
        <v>715530084492</v>
      </c>
      <c r="C75" s="53">
        <f>SUM(C8:C74)</f>
        <v>324811979039.76471</v>
      </c>
      <c r="D75" s="21">
        <f>SUM(D8:D74)</f>
        <v>20118802347.920002</v>
      </c>
      <c r="E75" s="22">
        <f>SUM(E8:E74)</f>
        <v>1756611198.6200004</v>
      </c>
      <c r="F75" s="22">
        <v>129655169</v>
      </c>
      <c r="G75" s="22">
        <f>SUM(D75:F75)</f>
        <v>22005068715.540001</v>
      </c>
      <c r="H75" s="23">
        <f>(G75/G$75)</f>
        <v>1</v>
      </c>
      <c r="I75" s="24">
        <f>SUM(I8:I74)</f>
        <v>1149201996.45</v>
      </c>
      <c r="J75" s="22">
        <f>SUM(J8:J74)</f>
        <v>582680186.17000008</v>
      </c>
      <c r="K75" s="22">
        <f>SUM(I75:J75)</f>
        <v>1731882182.6200001</v>
      </c>
      <c r="L75" s="22">
        <f>SUM(L8:L74)</f>
        <v>17745774.509999998</v>
      </c>
      <c r="M75" s="22">
        <f>SUM(M8:M74)</f>
        <v>592956.3600000001</v>
      </c>
      <c r="N75" s="22">
        <f>(I75+L75+M75)</f>
        <v>1167540727.3199999</v>
      </c>
      <c r="O75" s="22">
        <f>J75</f>
        <v>582680186.17000008</v>
      </c>
      <c r="P75" s="22">
        <f>SUM(N75:O75)</f>
        <v>1750220913.49</v>
      </c>
      <c r="Q75" s="23">
        <f>(P75/P$75)</f>
        <v>1</v>
      </c>
      <c r="R75" s="24">
        <f>SUM(R8:R74)</f>
        <v>392149871.39999986</v>
      </c>
      <c r="S75" s="22">
        <f>SUM(S8:S74)</f>
        <v>380385375.2579999</v>
      </c>
      <c r="T75" s="22">
        <f>SUM(T8:T74)</f>
        <v>348428380.96999997</v>
      </c>
      <c r="U75" s="22">
        <f>SUM(U8:U74)</f>
        <v>250101891.860266</v>
      </c>
      <c r="V75" s="22">
        <f>(S75+U75)</f>
        <v>630487267.11826587</v>
      </c>
      <c r="W75" s="23">
        <f>(V75/V$75)</f>
        <v>1</v>
      </c>
      <c r="X75" s="21">
        <f>SUM(X8:X74)</f>
        <v>29915500</v>
      </c>
      <c r="Y75" s="54">
        <f>(X75/X$75)</f>
        <v>1</v>
      </c>
      <c r="Z75" s="21">
        <f>SUM(Z8:Z74)</f>
        <v>1948309116.8500004</v>
      </c>
      <c r="AA75" s="54">
        <f>(Z75/$Z75)</f>
        <v>1</v>
      </c>
      <c r="AB75" s="24">
        <f t="shared" si="27"/>
        <v>2410623680.6082659</v>
      </c>
      <c r="AC75" s="45">
        <f>(AB75/AB$75)</f>
        <v>1</v>
      </c>
      <c r="AD75" s="42">
        <f t="shared" si="29"/>
        <v>0.11981944247578385</v>
      </c>
      <c r="AE75" s="24">
        <f t="shared" si="30"/>
        <v>4358932797.4582663</v>
      </c>
      <c r="AF75" s="45">
        <f>(AE75/AE$75)</f>
        <v>1</v>
      </c>
      <c r="AG75" s="25">
        <f t="shared" si="32"/>
        <v>0.19808767033660676</v>
      </c>
    </row>
    <row r="76" spans="1:33" x14ac:dyDescent="0.2">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2"/>
    </row>
    <row r="77" spans="1:33" x14ac:dyDescent="0.2">
      <c r="A77" s="8" t="s">
        <v>101</v>
      </c>
      <c r="B77" s="9"/>
      <c r="C77" s="9"/>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2"/>
    </row>
    <row r="78" spans="1:33" x14ac:dyDescent="0.2">
      <c r="A78" s="8" t="s">
        <v>120</v>
      </c>
      <c r="B78" s="10"/>
      <c r="C78" s="10"/>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2"/>
    </row>
    <row r="79" spans="1:33" x14ac:dyDescent="0.2">
      <c r="A79" s="8" t="s">
        <v>121</v>
      </c>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2"/>
    </row>
    <row r="80" spans="1:33" x14ac:dyDescent="0.2">
      <c r="A80" s="8" t="s">
        <v>122</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2"/>
    </row>
    <row r="81" spans="1:33" x14ac:dyDescent="0.2">
      <c r="A81" s="8" t="s">
        <v>110</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2"/>
    </row>
    <row r="82" spans="1:33" ht="13.5" thickBot="1" x14ac:dyDescent="0.25">
      <c r="A82" s="71" t="s">
        <v>124</v>
      </c>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49"/>
    </row>
  </sheetData>
  <mergeCells count="11">
    <mergeCell ref="Z4:AA4"/>
    <mergeCell ref="X3:Y3"/>
    <mergeCell ref="X4:Y4"/>
    <mergeCell ref="Z3:AA3"/>
    <mergeCell ref="A1:AG1"/>
    <mergeCell ref="A2:AG2"/>
    <mergeCell ref="B3:C3"/>
    <mergeCell ref="D3:H3"/>
    <mergeCell ref="I3:Q3"/>
    <mergeCell ref="R3:W3"/>
    <mergeCell ref="AB3:AG3"/>
  </mergeCells>
  <phoneticPr fontId="0" type="noConversion"/>
  <printOptions horizontalCentered="1"/>
  <pageMargins left="0.5" right="0.5" top="0.5" bottom="0.5" header="0.3" footer="0.3"/>
  <pageSetup paperSize="5" scale="35" fitToHeight="0" orientation="landscape" r:id="rId1"/>
  <headerFooter>
    <oddFooter>&amp;L&amp;12Office of Economic and Demographic Research&amp;R&amp;12Page &amp;P of &amp;N</oddFooter>
  </headerFooter>
  <ignoredErrors>
    <ignoredError sqref="X75 AB8:AB75"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2014-03-07T17:14:11Z</cp:lastPrinted>
  <dcterms:created xsi:type="dcterms:W3CDTF">2000-01-10T21:55:04Z</dcterms:created>
  <dcterms:modified xsi:type="dcterms:W3CDTF">2023-06-30T20:37:01Z</dcterms:modified>
</cp:coreProperties>
</file>