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Revenue Data\legislative\state shared\"/>
    </mc:Choice>
  </mc:AlternateContent>
  <bookViews>
    <workbookView xWindow="120" yWindow="120" windowWidth="9375" windowHeight="4455"/>
  </bookViews>
  <sheets>
    <sheet name="Annual Fee Collections" sheetId="1" r:id="rId1"/>
    <sheet name="Mitigation Fee-Monthies" sheetId="2" r:id="rId2"/>
    <sheet name="Upgrade Fee-Monthies" sheetId="3" r:id="rId3"/>
  </sheets>
  <definedNames>
    <definedName name="_xlnm.Print_Area" localSheetId="0">'Annual Fee Collections'!$A$1:$K$38</definedName>
    <definedName name="_xlnm.Print_Area" localSheetId="1">'Mitigation Fee-Monthies'!$A$1:$Y$27</definedName>
    <definedName name="_xlnm.Print_Area" localSheetId="2">'Upgrade Fee-Monthies'!$A$1:$N$25</definedName>
    <definedName name="_xlnm.Print_Titles" localSheetId="1">'Mitigation Fee-Monthies'!$1:$4</definedName>
    <definedName name="_xlnm.Print_Titles" localSheetId="2">'Upgrade Fee-Monthies'!$1:$4</definedName>
  </definedNames>
  <calcPr calcId="162913"/>
</workbook>
</file>

<file path=xl/calcChain.xml><?xml version="1.0" encoding="utf-8"?>
<calcChain xmlns="http://schemas.openxmlformats.org/spreadsheetml/2006/main">
  <c r="X18" i="2" l="1"/>
  <c r="X17" i="2"/>
  <c r="E7" i="1" l="1"/>
  <c r="E6" i="1"/>
  <c r="J7" i="1"/>
  <c r="E8" i="1" l="1"/>
  <c r="J8" i="1"/>
  <c r="K8" i="1" s="1"/>
  <c r="W17" i="2"/>
  <c r="W18" i="2" s="1"/>
  <c r="V17" i="2"/>
  <c r="V18" i="2" s="1"/>
  <c r="I9" i="1"/>
  <c r="E9" i="1"/>
  <c r="J9" i="1"/>
  <c r="K9" i="1" s="1"/>
  <c r="U17" i="2"/>
  <c r="U18" i="2" s="1"/>
  <c r="I10" i="1"/>
  <c r="E10" i="1"/>
  <c r="J10" i="1"/>
  <c r="K10" i="1" s="1"/>
  <c r="I11" i="1"/>
  <c r="E11" i="1"/>
  <c r="J11" i="1"/>
  <c r="M17" i="3"/>
  <c r="T17" i="2"/>
  <c r="T18" i="2" s="1"/>
  <c r="L17" i="3"/>
  <c r="M18" i="3" s="1"/>
  <c r="S17" i="2"/>
  <c r="S18" i="2" s="1"/>
  <c r="I12" i="1"/>
  <c r="E12" i="1"/>
  <c r="J12" i="1"/>
  <c r="K17" i="3"/>
  <c r="K18" i="3" s="1"/>
  <c r="I13" i="1"/>
  <c r="E13" i="1"/>
  <c r="J13" i="1"/>
  <c r="K13" i="1" s="1"/>
  <c r="R17" i="2"/>
  <c r="R18" i="2"/>
  <c r="J17" i="3"/>
  <c r="J18" i="3" s="1"/>
  <c r="Q17" i="2"/>
  <c r="I14" i="1"/>
  <c r="E14" i="1"/>
  <c r="J14" i="1"/>
  <c r="K14" i="1" s="1"/>
  <c r="I17" i="3"/>
  <c r="I18" i="3"/>
  <c r="P17" i="2"/>
  <c r="Q18" i="2" s="1"/>
  <c r="I15" i="1"/>
  <c r="E15" i="1"/>
  <c r="J15" i="1"/>
  <c r="H17" i="3"/>
  <c r="H18" i="3"/>
  <c r="O17" i="2"/>
  <c r="O18" i="2" s="1"/>
  <c r="I16" i="1"/>
  <c r="E16" i="1"/>
  <c r="J16" i="1"/>
  <c r="K15" i="1"/>
  <c r="G17" i="3"/>
  <c r="G18" i="3"/>
  <c r="N17" i="2"/>
  <c r="I21" i="1"/>
  <c r="I20" i="1"/>
  <c r="I19" i="1"/>
  <c r="I18" i="1"/>
  <c r="I17" i="1"/>
  <c r="E18" i="1"/>
  <c r="E19" i="1"/>
  <c r="E20" i="1"/>
  <c r="E21" i="1"/>
  <c r="E22" i="1"/>
  <c r="E23" i="1"/>
  <c r="E24" i="1"/>
  <c r="E25" i="1"/>
  <c r="E26" i="1"/>
  <c r="E27" i="1"/>
  <c r="E28" i="1"/>
  <c r="E17" i="1"/>
  <c r="J6" i="1"/>
  <c r="K6" i="1" s="1"/>
  <c r="J28" i="1"/>
  <c r="K28" i="1" s="1"/>
  <c r="J27" i="1"/>
  <c r="K27" i="1"/>
  <c r="J26" i="1"/>
  <c r="K26" i="1" s="1"/>
  <c r="J25" i="1"/>
  <c r="K25" i="1" s="1"/>
  <c r="J24" i="1"/>
  <c r="J23" i="1"/>
  <c r="J22" i="1"/>
  <c r="J21" i="1"/>
  <c r="K21" i="1" s="1"/>
  <c r="J20" i="1"/>
  <c r="J19" i="1"/>
  <c r="J18" i="1"/>
  <c r="K18" i="1" s="1"/>
  <c r="J17" i="1"/>
  <c r="N17" i="3"/>
  <c r="N18" i="3" s="1"/>
  <c r="F17" i="3"/>
  <c r="E17" i="3"/>
  <c r="E18" i="3" s="1"/>
  <c r="F18" i="3"/>
  <c r="D17" i="3"/>
  <c r="C17" i="3"/>
  <c r="D18" i="3" s="1"/>
  <c r="B17" i="3"/>
  <c r="M17" i="2"/>
  <c r="N18" i="2" s="1"/>
  <c r="Y17" i="2"/>
  <c r="Y18" i="2" s="1"/>
  <c r="L17" i="2"/>
  <c r="L18" i="2" s="1"/>
  <c r="K17" i="2"/>
  <c r="F17" i="2"/>
  <c r="F18" i="2" s="1"/>
  <c r="G17" i="2"/>
  <c r="H18" i="2" s="1"/>
  <c r="H17" i="2"/>
  <c r="I17" i="2"/>
  <c r="I18" i="2" s="1"/>
  <c r="J17" i="2"/>
  <c r="J18" i="2" s="1"/>
  <c r="C17" i="2"/>
  <c r="C18" i="2" s="1"/>
  <c r="D17" i="2"/>
  <c r="E17" i="2"/>
  <c r="E18" i="2" s="1"/>
  <c r="B17" i="2"/>
  <c r="J29" i="1"/>
  <c r="K17" i="1" l="1"/>
  <c r="K7" i="1"/>
  <c r="K12" i="1"/>
  <c r="K20" i="1"/>
  <c r="K24" i="1"/>
  <c r="K23" i="1"/>
  <c r="K18" i="2"/>
  <c r="D18" i="2"/>
  <c r="M18" i="2"/>
  <c r="K19" i="1"/>
  <c r="K16" i="1"/>
  <c r="L18" i="3"/>
  <c r="K22" i="1"/>
  <c r="P18" i="2"/>
  <c r="K11" i="1"/>
  <c r="C18" i="3"/>
  <c r="G18" i="2"/>
</calcChain>
</file>

<file path=xl/sharedStrings.xml><?xml version="1.0" encoding="utf-8"?>
<sst xmlns="http://schemas.openxmlformats.org/spreadsheetml/2006/main" count="171" uniqueCount="66">
  <si>
    <t>Fiscal Year</t>
  </si>
  <si>
    <t>% Change</t>
  </si>
  <si>
    <t>-</t>
  </si>
  <si>
    <t>Notes:</t>
  </si>
  <si>
    <t>Total Collections</t>
  </si>
  <si>
    <t>2003-04</t>
  </si>
  <si>
    <t>2004-05</t>
  </si>
  <si>
    <t>2005-06</t>
  </si>
  <si>
    <t>2006-07</t>
  </si>
  <si>
    <t>2007-08</t>
  </si>
  <si>
    <t>2008-09</t>
  </si>
  <si>
    <t>Data Source: Florida Department of Revenue.</t>
  </si>
  <si>
    <t>1999-00</t>
  </si>
  <si>
    <t>2000-01</t>
  </si>
  <si>
    <t>2001-02</t>
  </si>
  <si>
    <t>2002-03</t>
  </si>
  <si>
    <t>Fee Rates and Total Collections</t>
  </si>
  <si>
    <t>2009-10</t>
  </si>
  <si>
    <t>2010-11</t>
  </si>
  <si>
    <t>Lake Belt Mitigation Fee</t>
  </si>
  <si>
    <t>Water Treatment Plant Upgrade Fee</t>
  </si>
  <si>
    <t>Effective Date</t>
  </si>
  <si>
    <t>Total Fees</t>
  </si>
  <si>
    <t>Per-Ton Fee Rate</t>
  </si>
  <si>
    <t>1)  Chapter 99-298, L.O.F., authorized the lake belt mitigation fee at the rate of 5 cents per ton, effective October 1, 1999. In addition, the law provided that beginning January 1, 2001, and each January 1st thereafter, the per-ton mitigation fee would be increased by 2.1 percent plus a cost growth index.</t>
  </si>
  <si>
    <t>2)  Chapter 2006-13, L.O.F., increased the lake belt mitigation fee to the following rates: 12 cents per ton, effective January 1, 2007; 18 cents per ton, effective January 1, 2008; and 24 cents per ton, effective January 1, 2009. Beginning January 1, 2010, and each January 1st thereafter, the per-ton mitigation fee would be increased by 2.1 percent plus a cost growth index. In addition, the law authorized the water treatment plant upgrade fee at the rate of 15 cents per ton, effective January 1, 2007.</t>
  </si>
  <si>
    <t>Miami-Dade County Lake Belt Mitigation and Water Treatment Plant Upgrade Fees</t>
  </si>
  <si>
    <t>3)  Chapters 2010-205 and 2010-225, L.O.F., increased the lake belt mitigation fee rate to 45 cents per ton, effective January 1, 2012, to comply with U.S. Army Corps of Engineers' permitting requirements.  In addition, the law included a sunset date of December 31, 2011 to the annual increase of 2.1 percent plus a cost growth index in the per-ton mitigation fee.</t>
  </si>
  <si>
    <t>Month</t>
  </si>
  <si>
    <t>July</t>
  </si>
  <si>
    <t>August</t>
  </si>
  <si>
    <t>September</t>
  </si>
  <si>
    <t>October</t>
  </si>
  <si>
    <t>November</t>
  </si>
  <si>
    <t>December</t>
  </si>
  <si>
    <t>January</t>
  </si>
  <si>
    <t>February</t>
  </si>
  <si>
    <t>March</t>
  </si>
  <si>
    <t>April</t>
  </si>
  <si>
    <t>May</t>
  </si>
  <si>
    <t>June</t>
  </si>
  <si>
    <t>Miami-Dade County Lake Belt Mitigation Fee</t>
  </si>
  <si>
    <t>2011-12</t>
  </si>
  <si>
    <t>Total</t>
  </si>
  <si>
    <t>% Chg.</t>
  </si>
  <si>
    <t>Miami-Dade County Lake Belt Water Treatment Plant Upgrade Fee</t>
  </si>
  <si>
    <t>1)  Chapter 2006-13, L.O.F., authorized the water treatment plant upgrade fee at the rate of 15 cents per ton, effective January 1, 2007.</t>
  </si>
  <si>
    <t>Monthly Collections</t>
  </si>
  <si>
    <t>2012-13</t>
  </si>
  <si>
    <t>2013-14</t>
  </si>
  <si>
    <t>2014-15</t>
  </si>
  <si>
    <t>5)  The Department of Revenue is authorized pursuant to s. 373.41492(3), F.S., to deduct for administrative costs. The amount deducted may not exceed 3 percent of total revenue collections and may equal only the those administrative costs reasonably attributable to the fees; however, the Department is not currently deducting for administrative costs.</t>
  </si>
  <si>
    <t>4)  Chapter 2015-141, L.O.F., reduced the mitigation fee from 45 cents to 25 cents beginning January 1, 2016, from 25 cents to 15 cents beginning January 1, 2017, and from 15 cents to 5 cents beginning January 1, 2018.</t>
  </si>
  <si>
    <t>3)  The Department of Revenue is authorized pursuant to s. 373.41492(3), F.S., to deduct for administrative costs. The amount deducted may not exceed 3 percent of total revenue collections and may equal only the those administrative costs reasonably attributable to the fees; however, the Department is not currently deducting for administrative costs.</t>
  </si>
  <si>
    <t>2015-16</t>
  </si>
  <si>
    <t>2016-17</t>
  </si>
  <si>
    <t>2017-18</t>
  </si>
  <si>
    <t>2018-19</t>
  </si>
  <si>
    <t>2019-20</t>
  </si>
  <si>
    <t>State Fiscal Years: FY 2006-07 to 2018-19</t>
  </si>
  <si>
    <t>2)  Chapter 2015-141, L.O.F., reduced the water treatment plant upgrade fee from 15 cents to 6 cents per ton of limerock and sand sold and scheduled the fee for expiration on July 1, 2018.</t>
  </si>
  <si>
    <t>4)  Chapter 2015-141, L.O.F., reduced the mitigation fee from 45 cents to 25 cents beginning January 1, 2016, from 25 cents to 15 cents beginning January 1, 2017, and from 15 cents to 5 cents beginning January 1, 2018.  In addition, the law reduced the water treatment plant upgrade fee from 15 cents to 6 cents per ton of limerock and sand sold and scheduled the fee for expiration on July 1, 2018.</t>
  </si>
  <si>
    <t>2020-21</t>
  </si>
  <si>
    <t>2021-22</t>
  </si>
  <si>
    <t>2022-23</t>
  </si>
  <si>
    <t>State Fiscal Years: FY 1999-00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</si>
</sst>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164" formatCode="0.0%"/>
    <numFmt numFmtId="165" formatCode="_(&quot;$&quot;* #,##0.0000_);_(&quot;$&quot;* \(#,##0.0000\);_(&quot;$&quot;* &quot;-&quot;????_);_(@_)"/>
  </numFmts>
  <fonts count="8" x14ac:knownFonts="1">
    <font>
      <sz val="10"/>
      <name val="Arial"/>
    </font>
    <font>
      <b/>
      <sz val="10"/>
      <name val="Arial"/>
    </font>
    <font>
      <sz val="10"/>
      <name val="Arial"/>
      <family val="2"/>
    </font>
    <font>
      <b/>
      <sz val="10"/>
      <name val="Arial"/>
      <family val="2"/>
    </font>
    <font>
      <b/>
      <sz val="14"/>
      <name val="Arial"/>
      <family val="2"/>
    </font>
    <font>
      <b/>
      <sz val="12"/>
      <name val="Arial"/>
      <family val="2"/>
    </font>
    <font>
      <b/>
      <sz val="12"/>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35">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104">
    <xf numFmtId="0" fontId="0" fillId="0" borderId="0" xfId="0"/>
    <xf numFmtId="0" fontId="0" fillId="0" borderId="1" xfId="0" applyBorder="1" applyAlignment="1">
      <alignment horizontal="centerContinuous"/>
    </xf>
    <xf numFmtId="0" fontId="0" fillId="0" borderId="2" xfId="0" applyBorder="1" applyAlignment="1">
      <alignment horizontal="centerContinuous"/>
    </xf>
    <xf numFmtId="0" fontId="0" fillId="0" borderId="3" xfId="0" applyBorder="1"/>
    <xf numFmtId="0" fontId="0" fillId="0" borderId="2" xfId="0" applyBorder="1"/>
    <xf numFmtId="0" fontId="4" fillId="0" borderId="4" xfId="0" applyFont="1" applyBorder="1" applyAlignment="1">
      <alignment horizontal="centerContinuous"/>
    </xf>
    <xf numFmtId="0" fontId="4" fillId="0" borderId="5" xfId="0" applyFont="1" applyBorder="1" applyAlignment="1">
      <alignment horizontal="centerContinuous"/>
    </xf>
    <xf numFmtId="0" fontId="5" fillId="0" borderId="0" xfId="0" applyFont="1" applyBorder="1" applyAlignment="1">
      <alignment horizontal="centerContinuous"/>
    </xf>
    <xf numFmtId="0" fontId="1" fillId="0" borderId="0" xfId="0" applyFont="1" applyBorder="1" applyAlignment="1">
      <alignment horizontal="centerContinuous"/>
    </xf>
    <xf numFmtId="0" fontId="0" fillId="0" borderId="0" xfId="0" applyBorder="1"/>
    <xf numFmtId="42" fontId="0" fillId="0" borderId="6" xfId="0" applyNumberFormat="1" applyBorder="1" applyAlignment="1">
      <alignment horizontal="left"/>
    </xf>
    <xf numFmtId="42" fontId="0" fillId="0" borderId="7" xfId="0" applyNumberFormat="1" applyBorder="1"/>
    <xf numFmtId="0" fontId="7" fillId="0" borderId="8" xfId="0" applyFont="1" applyBorder="1" applyAlignment="1">
      <alignment horizontal="left"/>
    </xf>
    <xf numFmtId="0" fontId="3" fillId="0" borderId="3" xfId="0" applyFont="1" applyBorder="1" applyAlignment="1">
      <alignment horizontal="centerContinuous"/>
    </xf>
    <xf numFmtId="0" fontId="6" fillId="0" borderId="0" xfId="0" applyFont="1" applyBorder="1" applyAlignment="1">
      <alignment horizontal="centerContinuous"/>
    </xf>
    <xf numFmtId="0" fontId="3" fillId="0" borderId="0" xfId="0" applyFont="1" applyBorder="1" applyAlignment="1">
      <alignment horizontal="centerContinuous"/>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165" fontId="7" fillId="0" borderId="6" xfId="0" applyNumberFormat="1" applyFont="1" applyBorder="1" applyAlignment="1">
      <alignment horizontal="left"/>
    </xf>
    <xf numFmtId="14" fontId="7" fillId="0" borderId="6" xfId="0" applyNumberFormat="1" applyFont="1" applyBorder="1" applyAlignment="1">
      <alignment horizontal="center"/>
    </xf>
    <xf numFmtId="0" fontId="3" fillId="2" borderId="11" xfId="0" applyFont="1" applyFill="1" applyBorder="1" applyAlignment="1">
      <alignment horizontal="center" wrapText="1"/>
    </xf>
    <xf numFmtId="42" fontId="0" fillId="0" borderId="6" xfId="0" applyNumberFormat="1" applyBorder="1"/>
    <xf numFmtId="42" fontId="0" fillId="0" borderId="7" xfId="0" applyNumberFormat="1" applyBorder="1" applyAlignment="1">
      <alignment horizontal="right"/>
    </xf>
    <xf numFmtId="165" fontId="0" fillId="0" borderId="7" xfId="0" applyNumberFormat="1" applyBorder="1"/>
    <xf numFmtId="14" fontId="0" fillId="0" borderId="7" xfId="0" applyNumberFormat="1" applyBorder="1" applyAlignment="1">
      <alignment horizontal="center"/>
    </xf>
    <xf numFmtId="14" fontId="7" fillId="0" borderId="7" xfId="0" applyNumberFormat="1" applyFont="1" applyBorder="1" applyAlignment="1">
      <alignment horizontal="center"/>
    </xf>
    <xf numFmtId="42" fontId="7" fillId="0" borderId="6" xfId="0" applyNumberFormat="1" applyFont="1" applyBorder="1" applyAlignment="1">
      <alignment horizontal="left"/>
    </xf>
    <xf numFmtId="0" fontId="4" fillId="0" borderId="1" xfId="0" applyFont="1" applyBorder="1" applyAlignment="1">
      <alignment horizontal="centerContinuous"/>
    </xf>
    <xf numFmtId="0" fontId="6" fillId="0" borderId="2" xfId="0" applyFont="1" applyBorder="1" applyAlignment="1">
      <alignment horizontal="centerContinuous"/>
    </xf>
    <xf numFmtId="0" fontId="3" fillId="0" borderId="2" xfId="0" applyFont="1" applyBorder="1" applyAlignment="1">
      <alignment horizontal="centerContinuous"/>
    </xf>
    <xf numFmtId="0" fontId="3" fillId="0" borderId="8" xfId="0" applyFont="1" applyBorder="1" applyAlignment="1">
      <alignment horizontal="left"/>
    </xf>
    <xf numFmtId="42" fontId="3" fillId="0" borderId="6" xfId="0" applyNumberFormat="1" applyFont="1" applyBorder="1" applyAlignment="1">
      <alignment horizontal="left"/>
    </xf>
    <xf numFmtId="42" fontId="3" fillId="0" borderId="6" xfId="0" applyNumberFormat="1" applyFont="1" applyBorder="1" applyAlignment="1">
      <alignment horizontal="right"/>
    </xf>
    <xf numFmtId="164" fontId="3" fillId="0" borderId="6" xfId="0" applyNumberFormat="1" applyFont="1" applyBorder="1" applyAlignment="1">
      <alignment horizontal="right"/>
    </xf>
    <xf numFmtId="0" fontId="3" fillId="2" borderId="12" xfId="0" applyFont="1" applyFill="1" applyBorder="1" applyAlignment="1">
      <alignment horizontal="center" wrapText="1"/>
    </xf>
    <xf numFmtId="0" fontId="3" fillId="3" borderId="13" xfId="0" applyFont="1" applyFill="1" applyBorder="1" applyAlignment="1">
      <alignment horizontal="left" wrapText="1"/>
    </xf>
    <xf numFmtId="42" fontId="0" fillId="0" borderId="0" xfId="0" applyNumberFormat="1" applyBorder="1"/>
    <xf numFmtId="164" fontId="0" fillId="0" borderId="2" xfId="1" applyNumberFormat="1" applyFont="1" applyBorder="1"/>
    <xf numFmtId="0" fontId="5" fillId="0" borderId="4" xfId="0" applyFont="1" applyBorder="1" applyAlignment="1">
      <alignment horizontal="centerContinuous"/>
    </xf>
    <xf numFmtId="0" fontId="5" fillId="0" borderId="3" xfId="0" applyFont="1" applyBorder="1" applyAlignment="1">
      <alignment horizontal="centerContinuous"/>
    </xf>
    <xf numFmtId="0" fontId="2" fillId="0" borderId="8" xfId="0" applyFont="1" applyBorder="1" applyAlignment="1">
      <alignment horizontal="left"/>
    </xf>
    <xf numFmtId="164" fontId="0" fillId="0" borderId="14" xfId="0" applyNumberFormat="1" applyBorder="1" applyAlignment="1">
      <alignment horizontal="right"/>
    </xf>
    <xf numFmtId="164" fontId="2" fillId="0" borderId="6" xfId="0" applyNumberFormat="1" applyFont="1" applyFill="1" applyBorder="1" applyAlignment="1">
      <alignment horizontal="center" wrapText="1"/>
    </xf>
    <xf numFmtId="164" fontId="2" fillId="0" borderId="14" xfId="0" applyNumberFormat="1" applyFont="1" applyFill="1" applyBorder="1" applyAlignment="1">
      <alignment horizontal="center" wrapText="1"/>
    </xf>
    <xf numFmtId="0" fontId="3" fillId="2" borderId="15" xfId="0" applyFont="1" applyFill="1" applyBorder="1" applyAlignment="1">
      <alignment horizontal="center" wrapText="1"/>
    </xf>
    <xf numFmtId="42" fontId="7" fillId="0" borderId="16" xfId="0" applyNumberFormat="1" applyFont="1" applyBorder="1" applyAlignment="1">
      <alignment horizontal="left"/>
    </xf>
    <xf numFmtId="42" fontId="3" fillId="0" borderId="16" xfId="0" applyNumberFormat="1" applyFont="1" applyBorder="1" applyAlignment="1">
      <alignment horizontal="left"/>
    </xf>
    <xf numFmtId="164" fontId="3" fillId="0" borderId="16" xfId="0" applyNumberFormat="1" applyFont="1" applyBorder="1" applyAlignment="1">
      <alignment horizontal="right"/>
    </xf>
    <xf numFmtId="164" fontId="0" fillId="0" borderId="6" xfId="0" applyNumberFormat="1" applyBorder="1" applyAlignment="1">
      <alignment horizontal="center"/>
    </xf>
    <xf numFmtId="164" fontId="3" fillId="0" borderId="17" xfId="0" applyNumberFormat="1" applyFont="1" applyBorder="1" applyAlignment="1">
      <alignment horizontal="right"/>
    </xf>
    <xf numFmtId="0" fontId="2" fillId="0" borderId="8" xfId="0" applyFont="1" applyBorder="1" applyAlignment="1">
      <alignment horizontal="left" wrapText="1"/>
    </xf>
    <xf numFmtId="165" fontId="2" fillId="0" borderId="6" xfId="0" applyNumberFormat="1" applyFont="1" applyFill="1" applyBorder="1" applyAlignment="1">
      <alignment horizontal="center" wrapText="1"/>
    </xf>
    <xf numFmtId="42" fontId="2" fillId="0" borderId="6" xfId="0" applyNumberFormat="1" applyFont="1" applyFill="1" applyBorder="1" applyAlignment="1">
      <alignment horizontal="center" wrapText="1"/>
    </xf>
    <xf numFmtId="165" fontId="2" fillId="0" borderId="7" xfId="0" applyNumberFormat="1" applyFont="1" applyFill="1" applyBorder="1" applyAlignment="1">
      <alignment horizontal="center" wrapText="1"/>
    </xf>
    <xf numFmtId="42" fontId="2" fillId="0" borderId="7" xfId="0" applyNumberFormat="1" applyFont="1" applyFill="1" applyBorder="1" applyAlignment="1">
      <alignment horizontal="center" wrapText="1"/>
    </xf>
    <xf numFmtId="14" fontId="0" fillId="0" borderId="6" xfId="0" applyNumberFormat="1" applyBorder="1" applyAlignment="1">
      <alignment horizontal="center"/>
    </xf>
    <xf numFmtId="0" fontId="2" fillId="0" borderId="18" xfId="0" applyFont="1" applyBorder="1" applyAlignment="1">
      <alignment horizontal="left" wrapText="1"/>
    </xf>
    <xf numFmtId="165" fontId="2" fillId="0" borderId="17" xfId="0" applyNumberFormat="1" applyFont="1" applyFill="1" applyBorder="1" applyAlignment="1">
      <alignment horizontal="center" wrapText="1"/>
    </xf>
    <xf numFmtId="14" fontId="2" fillId="0" borderId="17" xfId="0" applyNumberFormat="1" applyFont="1" applyBorder="1" applyAlignment="1">
      <alignment horizontal="center"/>
    </xf>
    <xf numFmtId="42" fontId="2" fillId="0" borderId="17" xfId="0" applyNumberFormat="1" applyFont="1" applyFill="1" applyBorder="1" applyAlignment="1">
      <alignment horizontal="center" wrapText="1"/>
    </xf>
    <xf numFmtId="164" fontId="2" fillId="0" borderId="17" xfId="0" applyNumberFormat="1" applyFont="1" applyFill="1" applyBorder="1" applyAlignment="1">
      <alignment horizontal="center" wrapText="1"/>
    </xf>
    <xf numFmtId="165" fontId="2" fillId="0" borderId="19" xfId="0" applyNumberFormat="1" applyFont="1" applyFill="1" applyBorder="1" applyAlignment="1">
      <alignment horizontal="center" wrapText="1"/>
    </xf>
    <xf numFmtId="42" fontId="2" fillId="0" borderId="19" xfId="0" applyNumberFormat="1" applyFont="1" applyFill="1" applyBorder="1" applyAlignment="1">
      <alignment horizontal="center" wrapText="1"/>
    </xf>
    <xf numFmtId="42" fontId="0" fillId="0" borderId="17" xfId="0" applyNumberFormat="1" applyBorder="1"/>
    <xf numFmtId="164" fontId="2" fillId="0" borderId="20" xfId="0" applyNumberFormat="1" applyFont="1" applyFill="1" applyBorder="1" applyAlignment="1">
      <alignment horizontal="center" wrapText="1"/>
    </xf>
    <xf numFmtId="0" fontId="2" fillId="0" borderId="3" xfId="0" applyFont="1" applyBorder="1" applyAlignment="1">
      <alignment horizontal="left" wrapText="1"/>
    </xf>
    <xf numFmtId="165" fontId="2" fillId="0" borderId="21" xfId="0" applyNumberFormat="1" applyFont="1" applyFill="1" applyBorder="1" applyAlignment="1">
      <alignment horizontal="center" wrapText="1"/>
    </xf>
    <xf numFmtId="14" fontId="2" fillId="0" borderId="21" xfId="0" applyNumberFormat="1" applyFont="1" applyBorder="1" applyAlignment="1">
      <alignment horizontal="center"/>
    </xf>
    <xf numFmtId="42" fontId="2" fillId="0" borderId="21" xfId="0" applyNumberFormat="1" applyFont="1" applyFill="1" applyBorder="1" applyAlignment="1">
      <alignment horizontal="center" wrapText="1"/>
    </xf>
    <xf numFmtId="164" fontId="2" fillId="0" borderId="21" xfId="0" applyNumberFormat="1" applyFont="1" applyFill="1" applyBorder="1" applyAlignment="1">
      <alignment horizontal="center" wrapText="1"/>
    </xf>
    <xf numFmtId="165" fontId="2" fillId="0" borderId="22" xfId="0" applyNumberFormat="1" applyFont="1" applyFill="1" applyBorder="1" applyAlignment="1">
      <alignment horizontal="center" wrapText="1"/>
    </xf>
    <xf numFmtId="42" fontId="2" fillId="0" borderId="22" xfId="0" applyNumberFormat="1" applyFont="1" applyFill="1" applyBorder="1" applyAlignment="1">
      <alignment horizontal="center" wrapText="1"/>
    </xf>
    <xf numFmtId="42" fontId="0" fillId="0" borderId="21" xfId="0" applyNumberFormat="1" applyBorder="1"/>
    <xf numFmtId="164" fontId="2" fillId="0" borderId="23" xfId="0" applyNumberFormat="1" applyFont="1" applyFill="1" applyBorder="1" applyAlignment="1">
      <alignment horizontal="center" wrapText="1"/>
    </xf>
    <xf numFmtId="42" fontId="2" fillId="0" borderId="6" xfId="0" applyNumberFormat="1" applyFont="1" applyBorder="1" applyAlignment="1">
      <alignment horizontal="right"/>
    </xf>
    <xf numFmtId="164" fontId="3" fillId="0" borderId="20" xfId="0" applyNumberFormat="1" applyFont="1" applyBorder="1" applyAlignment="1">
      <alignment horizontal="right"/>
    </xf>
    <xf numFmtId="165" fontId="2" fillId="0" borderId="7" xfId="0" applyNumberFormat="1" applyFont="1" applyBorder="1" applyAlignment="1">
      <alignment horizontal="right"/>
    </xf>
    <xf numFmtId="14" fontId="2" fillId="0" borderId="24" xfId="0" applyNumberFormat="1" applyFont="1" applyBorder="1" applyAlignment="1">
      <alignment horizontal="center"/>
    </xf>
    <xf numFmtId="14" fontId="2" fillId="0" borderId="6" xfId="0" applyNumberFormat="1" applyFont="1" applyBorder="1" applyAlignment="1">
      <alignment horizontal="center"/>
    </xf>
    <xf numFmtId="0" fontId="2" fillId="0" borderId="25" xfId="0" applyFont="1" applyBorder="1" applyAlignment="1">
      <alignment horizontal="left" wrapText="1"/>
    </xf>
    <xf numFmtId="165" fontId="2" fillId="0" borderId="24" xfId="0" applyNumberFormat="1" applyFont="1" applyFill="1" applyBorder="1" applyAlignment="1">
      <alignment horizontal="center" wrapText="1"/>
    </xf>
    <xf numFmtId="42" fontId="2" fillId="0" borderId="24" xfId="0" applyNumberFormat="1" applyFont="1" applyFill="1" applyBorder="1" applyAlignment="1">
      <alignment horizontal="center" wrapText="1"/>
    </xf>
    <xf numFmtId="164" fontId="2" fillId="0" borderId="24" xfId="0" applyNumberFormat="1" applyFont="1" applyFill="1" applyBorder="1" applyAlignment="1">
      <alignment horizontal="center" wrapText="1"/>
    </xf>
    <xf numFmtId="165" fontId="2" fillId="0" borderId="26" xfId="0" applyNumberFormat="1" applyFont="1" applyBorder="1" applyAlignment="1">
      <alignment horizontal="right"/>
    </xf>
    <xf numFmtId="42" fontId="2" fillId="0" borderId="26" xfId="0" applyNumberFormat="1" applyFont="1" applyFill="1" applyBorder="1" applyAlignment="1">
      <alignment horizontal="center" wrapText="1"/>
    </xf>
    <xf numFmtId="42" fontId="0" fillId="0" borderId="24" xfId="0" applyNumberFormat="1" applyBorder="1"/>
    <xf numFmtId="164" fontId="2" fillId="0" borderId="27" xfId="0" applyNumberFormat="1" applyFont="1" applyFill="1" applyBorder="1" applyAlignment="1">
      <alignment horizontal="center" wrapText="1"/>
    </xf>
    <xf numFmtId="164" fontId="0" fillId="0" borderId="24" xfId="0" applyNumberFormat="1" applyBorder="1" applyAlignment="1">
      <alignment horizontal="center"/>
    </xf>
    <xf numFmtId="0" fontId="4" fillId="0" borderId="3" xfId="0" applyFont="1" applyBorder="1" applyAlignment="1">
      <alignment horizontal="centerContinuous"/>
    </xf>
    <xf numFmtId="0" fontId="2" fillId="0" borderId="3" xfId="0" applyFont="1" applyBorder="1" applyAlignment="1">
      <alignment wrapText="1"/>
    </xf>
    <xf numFmtId="0" fontId="0" fillId="0" borderId="0" xfId="0" applyAlignment="1">
      <alignment wrapText="1"/>
    </xf>
    <xf numFmtId="0" fontId="0" fillId="0" borderId="2" xfId="0" applyBorder="1" applyAlignment="1">
      <alignment wrapText="1"/>
    </xf>
    <xf numFmtId="0" fontId="7" fillId="0" borderId="3" xfId="0" applyFont="1" applyBorder="1" applyAlignment="1">
      <alignment wrapText="1"/>
    </xf>
    <xf numFmtId="0" fontId="7" fillId="0" borderId="28" xfId="0" applyFont="1" applyBorder="1" applyAlignment="1">
      <alignment wrapText="1"/>
    </xf>
    <xf numFmtId="0" fontId="0" fillId="0" borderId="29" xfId="0" applyBorder="1" applyAlignment="1">
      <alignment wrapText="1"/>
    </xf>
    <xf numFmtId="0" fontId="0" fillId="0" borderId="10" xfId="0" applyBorder="1" applyAlignment="1">
      <alignment wrapText="1"/>
    </xf>
    <xf numFmtId="0" fontId="3" fillId="3" borderId="30" xfId="0" applyFont="1" applyFill="1" applyBorder="1" applyAlignment="1">
      <alignment horizontal="center"/>
    </xf>
    <xf numFmtId="0" fontId="0" fillId="0" borderId="31" xfId="0" applyBorder="1" applyAlignment="1">
      <alignment horizontal="center"/>
    </xf>
    <xf numFmtId="0" fontId="0" fillId="0" borderId="26" xfId="0" applyBorder="1" applyAlignment="1">
      <alignment horizontal="center"/>
    </xf>
    <xf numFmtId="0" fontId="3" fillId="2" borderId="32" xfId="0"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center"/>
    </xf>
    <xf numFmtId="0" fontId="0" fillId="0" borderId="3" xfId="0" applyBorder="1" applyAlignment="1">
      <alignment wrapText="1"/>
    </xf>
    <xf numFmtId="0" fontId="0" fillId="0" borderId="0" xfId="0" applyBorder="1" applyAlignment="1">
      <alignment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workbookViewId="0"/>
  </sheetViews>
  <sheetFormatPr defaultRowHeight="12.75" x14ac:dyDescent="0.2"/>
  <cols>
    <col min="1" max="1" width="11.7109375" customWidth="1"/>
    <col min="2" max="3" width="10.7109375" customWidth="1"/>
    <col min="4" max="4" width="12.7109375" customWidth="1"/>
    <col min="5" max="5" width="8.7109375" customWidth="1"/>
    <col min="6" max="7" width="10.7109375" customWidth="1"/>
    <col min="8" max="8" width="12.7109375" customWidth="1"/>
    <col min="9" max="9" width="8.7109375" customWidth="1"/>
    <col min="10" max="10" width="12.7109375" customWidth="1"/>
    <col min="11" max="11" width="8.7109375" customWidth="1"/>
  </cols>
  <sheetData>
    <row r="1" spans="1:11" ht="18" x14ac:dyDescent="0.25">
      <c r="A1" s="5" t="s">
        <v>26</v>
      </c>
      <c r="B1" s="6"/>
      <c r="C1" s="6"/>
      <c r="D1" s="6"/>
      <c r="E1" s="6"/>
      <c r="F1" s="6"/>
      <c r="G1" s="6"/>
      <c r="H1" s="6"/>
      <c r="I1" s="6"/>
      <c r="J1" s="6"/>
      <c r="K1" s="1"/>
    </row>
    <row r="2" spans="1:11" ht="18" x14ac:dyDescent="0.25">
      <c r="A2" s="88" t="s">
        <v>16</v>
      </c>
      <c r="B2" s="14"/>
      <c r="C2" s="14"/>
      <c r="D2" s="7"/>
      <c r="E2" s="7"/>
      <c r="F2" s="7"/>
      <c r="G2" s="7"/>
      <c r="H2" s="7"/>
      <c r="I2" s="7"/>
      <c r="J2" s="7"/>
      <c r="K2" s="2"/>
    </row>
    <row r="3" spans="1:11" ht="16.5" thickBot="1" x14ac:dyDescent="0.3">
      <c r="A3" s="39" t="s">
        <v>65</v>
      </c>
      <c r="B3" s="15"/>
      <c r="C3" s="15"/>
      <c r="D3" s="8"/>
      <c r="E3" s="8"/>
      <c r="F3" s="8"/>
      <c r="G3" s="8"/>
      <c r="H3" s="8"/>
      <c r="I3" s="8"/>
      <c r="J3" s="8"/>
      <c r="K3" s="2"/>
    </row>
    <row r="4" spans="1:11" x14ac:dyDescent="0.2">
      <c r="A4" s="99" t="s">
        <v>0</v>
      </c>
      <c r="B4" s="96" t="s">
        <v>19</v>
      </c>
      <c r="C4" s="97"/>
      <c r="D4" s="97"/>
      <c r="E4" s="98"/>
      <c r="F4" s="96" t="s">
        <v>20</v>
      </c>
      <c r="G4" s="97"/>
      <c r="H4" s="97"/>
      <c r="I4" s="98"/>
      <c r="J4" s="96" t="s">
        <v>22</v>
      </c>
      <c r="K4" s="101"/>
    </row>
    <row r="5" spans="1:11" ht="26.25" thickBot="1" x14ac:dyDescent="0.25">
      <c r="A5" s="100"/>
      <c r="B5" s="16" t="s">
        <v>23</v>
      </c>
      <c r="C5" s="16" t="s">
        <v>21</v>
      </c>
      <c r="D5" s="16" t="s">
        <v>4</v>
      </c>
      <c r="E5" s="16" t="s">
        <v>1</v>
      </c>
      <c r="F5" s="16" t="s">
        <v>23</v>
      </c>
      <c r="G5" s="16" t="s">
        <v>21</v>
      </c>
      <c r="H5" s="16" t="s">
        <v>4</v>
      </c>
      <c r="I5" s="20" t="s">
        <v>1</v>
      </c>
      <c r="J5" s="16" t="s">
        <v>4</v>
      </c>
      <c r="K5" s="17" t="s">
        <v>1</v>
      </c>
    </row>
    <row r="6" spans="1:11" ht="12.75" customHeight="1" x14ac:dyDescent="0.2">
      <c r="A6" s="79" t="s">
        <v>64</v>
      </c>
      <c r="B6" s="80">
        <v>0.05</v>
      </c>
      <c r="C6" s="77"/>
      <c r="D6" s="81">
        <v>2094485.37</v>
      </c>
      <c r="E6" s="82">
        <f>(D6-D7)/D7</f>
        <v>6.6681868708293374E-2</v>
      </c>
      <c r="F6" s="83" t="s">
        <v>2</v>
      </c>
      <c r="G6" s="77"/>
      <c r="H6" s="84">
        <v>0</v>
      </c>
      <c r="I6" s="87" t="s">
        <v>2</v>
      </c>
      <c r="J6" s="85">
        <f t="shared" ref="J6:J27" si="0">(D6+H6)</f>
        <v>2094485.37</v>
      </c>
      <c r="K6" s="86">
        <f>(J6-J7)/J7</f>
        <v>6.6681868708293374E-2</v>
      </c>
    </row>
    <row r="7" spans="1:11" ht="12.75" customHeight="1" x14ac:dyDescent="0.2">
      <c r="A7" s="50" t="s">
        <v>63</v>
      </c>
      <c r="B7" s="51">
        <v>0.05</v>
      </c>
      <c r="C7" s="78"/>
      <c r="D7" s="52">
        <v>1963552.0499999998</v>
      </c>
      <c r="E7" s="42">
        <f t="shared" ref="E7:E11" si="1">(D7-D8)/D8</f>
        <v>2.6976065841882207E-2</v>
      </c>
      <c r="F7" s="76" t="s">
        <v>2</v>
      </c>
      <c r="G7" s="78"/>
      <c r="H7" s="54">
        <v>0</v>
      </c>
      <c r="I7" s="48" t="s">
        <v>2</v>
      </c>
      <c r="J7" s="21">
        <f t="shared" ref="J7" si="2">(D7+H7)</f>
        <v>1963552.0499999998</v>
      </c>
      <c r="K7" s="43">
        <f>(J7-J8)/J8</f>
        <v>2.6976065841882207E-2</v>
      </c>
    </row>
    <row r="8" spans="1:11" x14ac:dyDescent="0.2">
      <c r="A8" s="50" t="s">
        <v>62</v>
      </c>
      <c r="B8" s="51">
        <v>0.05</v>
      </c>
      <c r="C8" s="78"/>
      <c r="D8" s="52">
        <v>1911974.5</v>
      </c>
      <c r="E8" s="42">
        <f t="shared" si="1"/>
        <v>-2.5716768000353205E-2</v>
      </c>
      <c r="F8" s="76" t="s">
        <v>2</v>
      </c>
      <c r="G8" s="78"/>
      <c r="H8" s="54">
        <v>0</v>
      </c>
      <c r="I8" s="48" t="s">
        <v>2</v>
      </c>
      <c r="J8" s="21">
        <f>(D8+H8)</f>
        <v>1911974.5</v>
      </c>
      <c r="K8" s="43">
        <f>(J8-J9)/J9</f>
        <v>-2.5716768000353205E-2</v>
      </c>
    </row>
    <row r="9" spans="1:11" x14ac:dyDescent="0.2">
      <c r="A9" s="65" t="s">
        <v>58</v>
      </c>
      <c r="B9" s="66">
        <v>0.05</v>
      </c>
      <c r="C9" s="67"/>
      <c r="D9" s="68">
        <v>1962442.1699999997</v>
      </c>
      <c r="E9" s="69">
        <f t="shared" si="1"/>
        <v>-3.9047022883621295E-2</v>
      </c>
      <c r="F9" s="76" t="s">
        <v>2</v>
      </c>
      <c r="G9" s="78"/>
      <c r="H9" s="71">
        <v>0</v>
      </c>
      <c r="I9" s="69">
        <f>(H9-H10)/H10</f>
        <v>-1</v>
      </c>
      <c r="J9" s="72">
        <f>(D9+H9)</f>
        <v>1962442.1699999997</v>
      </c>
      <c r="K9" s="73">
        <f>(J9-J10)/J10</f>
        <v>-0.16811535645340531</v>
      </c>
    </row>
    <row r="10" spans="1:11" ht="12.75" customHeight="1" x14ac:dyDescent="0.2">
      <c r="A10" s="56" t="s">
        <v>57</v>
      </c>
      <c r="B10" s="57">
        <v>0.05</v>
      </c>
      <c r="C10" s="58"/>
      <c r="D10" s="59">
        <v>2042183.35</v>
      </c>
      <c r="E10" s="60">
        <f t="shared" si="1"/>
        <v>-0.49297847293727443</v>
      </c>
      <c r="F10" s="76" t="s">
        <v>2</v>
      </c>
      <c r="G10" s="67">
        <v>43282</v>
      </c>
      <c r="H10" s="62">
        <v>316848.26</v>
      </c>
      <c r="I10" s="60">
        <f t="shared" ref="I10:I15" si="3">(H10-H11)/H11</f>
        <v>-0.85445535839516351</v>
      </c>
      <c r="J10" s="63">
        <f>(D10+H10)</f>
        <v>2359031.6100000003</v>
      </c>
      <c r="K10" s="64">
        <f t="shared" ref="K10:K17" si="4">(J10-J11)/J11</f>
        <v>-0.61980460097539158</v>
      </c>
    </row>
    <row r="11" spans="1:11" x14ac:dyDescent="0.2">
      <c r="A11" s="56" t="s">
        <v>56</v>
      </c>
      <c r="B11" s="57">
        <v>0.05</v>
      </c>
      <c r="C11" s="58">
        <v>43101</v>
      </c>
      <c r="D11" s="59">
        <v>4027804.03</v>
      </c>
      <c r="E11" s="60">
        <f t="shared" si="1"/>
        <v>-0.47853688689499957</v>
      </c>
      <c r="F11" s="61">
        <v>0.06</v>
      </c>
      <c r="G11" s="58"/>
      <c r="H11" s="62">
        <v>2176983.3400000003</v>
      </c>
      <c r="I11" s="60">
        <f t="shared" si="3"/>
        <v>-2.8085442827817997E-2</v>
      </c>
      <c r="J11" s="63">
        <f t="shared" ref="J11:J16" si="5">(D11+H11)</f>
        <v>6204787.3700000001</v>
      </c>
      <c r="K11" s="64">
        <f t="shared" si="4"/>
        <v>-0.37727544987797884</v>
      </c>
    </row>
    <row r="12" spans="1:11" x14ac:dyDescent="0.2">
      <c r="A12" s="56" t="s">
        <v>55</v>
      </c>
      <c r="B12" s="57">
        <v>0.15</v>
      </c>
      <c r="C12" s="58">
        <v>42736</v>
      </c>
      <c r="D12" s="59">
        <v>7724044</v>
      </c>
      <c r="E12" s="60">
        <f t="shared" ref="E12:E17" si="6">(D12-D13)/D13</f>
        <v>-0.44579914156598499</v>
      </c>
      <c r="F12" s="61">
        <v>0.06</v>
      </c>
      <c r="G12" s="58"/>
      <c r="H12" s="62">
        <v>2239891.69</v>
      </c>
      <c r="I12" s="60">
        <f t="shared" si="3"/>
        <v>-0.1256657225950128</v>
      </c>
      <c r="J12" s="63">
        <f t="shared" si="5"/>
        <v>9963935.6899999995</v>
      </c>
      <c r="K12" s="64">
        <f t="shared" si="4"/>
        <v>-0.39609179995067983</v>
      </c>
    </row>
    <row r="13" spans="1:11" x14ac:dyDescent="0.2">
      <c r="A13" s="56" t="s">
        <v>54</v>
      </c>
      <c r="B13" s="57">
        <v>0.25</v>
      </c>
      <c r="C13" s="58">
        <v>42370</v>
      </c>
      <c r="D13" s="59">
        <v>13937264.59</v>
      </c>
      <c r="E13" s="60">
        <f t="shared" si="6"/>
        <v>9.0845519664137318E-3</v>
      </c>
      <c r="F13" s="61">
        <v>0.06</v>
      </c>
      <c r="G13" s="58">
        <v>42186</v>
      </c>
      <c r="H13" s="62">
        <v>2561825.3199999998</v>
      </c>
      <c r="I13" s="60">
        <f t="shared" si="3"/>
        <v>-0.4435568771780522</v>
      </c>
      <c r="J13" s="63">
        <f t="shared" si="5"/>
        <v>16499089.91</v>
      </c>
      <c r="K13" s="64">
        <f t="shared" si="4"/>
        <v>-0.10407580568838887</v>
      </c>
    </row>
    <row r="14" spans="1:11" x14ac:dyDescent="0.2">
      <c r="A14" s="65" t="s">
        <v>50</v>
      </c>
      <c r="B14" s="66">
        <v>0.45</v>
      </c>
      <c r="C14" s="67"/>
      <c r="D14" s="68">
        <v>13811790.660000002</v>
      </c>
      <c r="E14" s="69">
        <f t="shared" si="6"/>
        <v>-2.9912929460673233E-2</v>
      </c>
      <c r="F14" s="70">
        <v>0.15</v>
      </c>
      <c r="G14" s="67"/>
      <c r="H14" s="71">
        <v>4603930.24</v>
      </c>
      <c r="I14" s="69">
        <f t="shared" si="3"/>
        <v>-2.9912927971911338E-2</v>
      </c>
      <c r="J14" s="72">
        <f t="shared" si="5"/>
        <v>18415720.900000002</v>
      </c>
      <c r="K14" s="73">
        <f t="shared" si="4"/>
        <v>-2.9912929088482712E-2</v>
      </c>
    </row>
    <row r="15" spans="1:11" x14ac:dyDescent="0.2">
      <c r="A15" s="56" t="s">
        <v>49</v>
      </c>
      <c r="B15" s="57">
        <v>0.45</v>
      </c>
      <c r="C15" s="58"/>
      <c r="D15" s="59">
        <v>14237681.42</v>
      </c>
      <c r="E15" s="60">
        <f t="shared" si="6"/>
        <v>1.0904491169435307E-2</v>
      </c>
      <c r="F15" s="61">
        <v>0.15</v>
      </c>
      <c r="G15" s="58"/>
      <c r="H15" s="62">
        <v>4745893.8199999994</v>
      </c>
      <c r="I15" s="60">
        <f t="shared" si="3"/>
        <v>1.0904493291754185E-2</v>
      </c>
      <c r="J15" s="63">
        <f t="shared" si="5"/>
        <v>18983575.239999998</v>
      </c>
      <c r="K15" s="64">
        <f t="shared" si="4"/>
        <v>1.0904491700014927E-2</v>
      </c>
    </row>
    <row r="16" spans="1:11" x14ac:dyDescent="0.2">
      <c r="A16" s="50" t="s">
        <v>48</v>
      </c>
      <c r="B16" s="51">
        <v>0.45</v>
      </c>
      <c r="C16" s="55"/>
      <c r="D16" s="52">
        <v>14084101.459999999</v>
      </c>
      <c r="E16" s="42">
        <f t="shared" si="6"/>
        <v>1.0317936220582253</v>
      </c>
      <c r="F16" s="53">
        <v>0.15</v>
      </c>
      <c r="G16" s="55"/>
      <c r="H16" s="54">
        <v>4694700.4899999993</v>
      </c>
      <c r="I16" s="42">
        <f t="shared" ref="I16:I21" si="7">(H16-H17)/H17</f>
        <v>0.53427949393430041</v>
      </c>
      <c r="J16" s="21">
        <f t="shared" si="5"/>
        <v>18778801.949999999</v>
      </c>
      <c r="K16" s="43">
        <f t="shared" si="4"/>
        <v>0.87943460394240591</v>
      </c>
    </row>
    <row r="17" spans="1:11" x14ac:dyDescent="0.2">
      <c r="A17" s="40" t="s">
        <v>42</v>
      </c>
      <c r="B17" s="18">
        <v>0.45</v>
      </c>
      <c r="C17" s="19">
        <v>40909</v>
      </c>
      <c r="D17" s="10">
        <v>6931856.3199999994</v>
      </c>
      <c r="E17" s="42">
        <f t="shared" si="6"/>
        <v>0.48445029958346253</v>
      </c>
      <c r="F17" s="23">
        <v>0.15</v>
      </c>
      <c r="G17" s="55"/>
      <c r="H17" s="11">
        <v>3059873.06</v>
      </c>
      <c r="I17" s="42">
        <f t="shared" si="7"/>
        <v>7.003894407435704E-2</v>
      </c>
      <c r="J17" s="21">
        <f t="shared" si="0"/>
        <v>9991729.379999999</v>
      </c>
      <c r="K17" s="43">
        <f t="shared" si="4"/>
        <v>0.32705760023204666</v>
      </c>
    </row>
    <row r="18" spans="1:11" x14ac:dyDescent="0.2">
      <c r="A18" s="12" t="s">
        <v>18</v>
      </c>
      <c r="B18" s="18">
        <v>0.252</v>
      </c>
      <c r="C18" s="19">
        <v>40544</v>
      </c>
      <c r="D18" s="10">
        <v>4669645.2700000005</v>
      </c>
      <c r="E18" s="42">
        <f t="shared" ref="E18:E28" si="8">(D18-D19)/D19</f>
        <v>8.9161604780658738E-2</v>
      </c>
      <c r="F18" s="23">
        <v>0.15</v>
      </c>
      <c r="G18" s="55"/>
      <c r="H18" s="11">
        <v>2859590.37</v>
      </c>
      <c r="I18" s="42">
        <f t="shared" si="7"/>
        <v>6.7166644656000668E-2</v>
      </c>
      <c r="J18" s="21">
        <f t="shared" si="0"/>
        <v>7529235.6400000006</v>
      </c>
      <c r="K18" s="43">
        <f t="shared" ref="K18:K28" si="9">(J18-J19)/J19</f>
        <v>8.0702004749712702E-2</v>
      </c>
    </row>
    <row r="19" spans="1:11" x14ac:dyDescent="0.2">
      <c r="A19" s="12" t="s">
        <v>17</v>
      </c>
      <c r="B19" s="18">
        <v>0.24</v>
      </c>
      <c r="C19" s="55"/>
      <c r="D19" s="10">
        <v>4287375.9499999993</v>
      </c>
      <c r="E19" s="42">
        <f t="shared" si="8"/>
        <v>-5.2840873422671249E-2</v>
      </c>
      <c r="F19" s="23">
        <v>0.15</v>
      </c>
      <c r="G19" s="55"/>
      <c r="H19" s="11">
        <v>2679609.96</v>
      </c>
      <c r="I19" s="42">
        <f t="shared" si="7"/>
        <v>-0.20427653152627526</v>
      </c>
      <c r="J19" s="21">
        <f t="shared" si="0"/>
        <v>6966985.9099999992</v>
      </c>
      <c r="K19" s="43">
        <f t="shared" si="9"/>
        <v>-0.11744141754107454</v>
      </c>
    </row>
    <row r="20" spans="1:11" x14ac:dyDescent="0.2">
      <c r="A20" s="12" t="s">
        <v>10</v>
      </c>
      <c r="B20" s="18">
        <v>0.24</v>
      </c>
      <c r="C20" s="19">
        <v>39814</v>
      </c>
      <c r="D20" s="10">
        <v>4526563.5200000005</v>
      </c>
      <c r="E20" s="42">
        <f t="shared" si="8"/>
        <v>-0.10153188539594914</v>
      </c>
      <c r="F20" s="23">
        <v>0.15</v>
      </c>
      <c r="G20" s="55"/>
      <c r="H20" s="11">
        <v>3367514.05</v>
      </c>
      <c r="I20" s="42">
        <f t="shared" si="7"/>
        <v>-0.3734136255161043</v>
      </c>
      <c r="J20" s="21">
        <f t="shared" si="0"/>
        <v>7894077.5700000003</v>
      </c>
      <c r="K20" s="43">
        <f t="shared" si="9"/>
        <v>-0.24186322867613178</v>
      </c>
    </row>
    <row r="21" spans="1:11" x14ac:dyDescent="0.2">
      <c r="A21" s="12" t="s">
        <v>9</v>
      </c>
      <c r="B21" s="18">
        <v>0.18</v>
      </c>
      <c r="C21" s="19">
        <v>39448</v>
      </c>
      <c r="D21" s="10">
        <v>5038090.33</v>
      </c>
      <c r="E21" s="42">
        <f t="shared" si="8"/>
        <v>0.12289219579243345</v>
      </c>
      <c r="F21" s="23">
        <v>0.15</v>
      </c>
      <c r="G21" s="55"/>
      <c r="H21" s="11">
        <v>5374381.2299999995</v>
      </c>
      <c r="I21" s="42">
        <f t="shared" si="7"/>
        <v>0.92057014244941771</v>
      </c>
      <c r="J21" s="21">
        <f t="shared" si="0"/>
        <v>10412471.559999999</v>
      </c>
      <c r="K21" s="43">
        <f t="shared" si="9"/>
        <v>0.42929607105951528</v>
      </c>
    </row>
    <row r="22" spans="1:11" x14ac:dyDescent="0.2">
      <c r="A22" s="12" t="s">
        <v>8</v>
      </c>
      <c r="B22" s="18">
        <v>0.12</v>
      </c>
      <c r="C22" s="19">
        <v>39083</v>
      </c>
      <c r="D22" s="10">
        <v>4486708.83</v>
      </c>
      <c r="E22" s="42">
        <f t="shared" si="8"/>
        <v>0.26524168234315526</v>
      </c>
      <c r="F22" s="23">
        <v>0.15</v>
      </c>
      <c r="G22" s="25">
        <v>39083</v>
      </c>
      <c r="H22" s="11">
        <v>2798325.93</v>
      </c>
      <c r="I22" s="48" t="s">
        <v>2</v>
      </c>
      <c r="J22" s="21">
        <f t="shared" si="0"/>
        <v>7285034.7599999998</v>
      </c>
      <c r="K22" s="43">
        <f t="shared" si="9"/>
        <v>1.0543632281283482</v>
      </c>
    </row>
    <row r="23" spans="1:11" x14ac:dyDescent="0.2">
      <c r="A23" s="12" t="s">
        <v>7</v>
      </c>
      <c r="B23" s="18">
        <v>7.0999999999999994E-2</v>
      </c>
      <c r="C23" s="19">
        <v>38718</v>
      </c>
      <c r="D23" s="10">
        <v>3546127.9</v>
      </c>
      <c r="E23" s="42">
        <f t="shared" si="8"/>
        <v>8.3790317902835726E-2</v>
      </c>
      <c r="F23" s="76" t="s">
        <v>2</v>
      </c>
      <c r="G23" s="24"/>
      <c r="H23" s="22">
        <v>0</v>
      </c>
      <c r="I23" s="48" t="s">
        <v>2</v>
      </c>
      <c r="J23" s="21">
        <f t="shared" si="0"/>
        <v>3546127.9</v>
      </c>
      <c r="K23" s="43">
        <f t="shared" si="9"/>
        <v>8.3790317902835726E-2</v>
      </c>
    </row>
    <row r="24" spans="1:11" x14ac:dyDescent="0.2">
      <c r="A24" s="12" t="s">
        <v>6</v>
      </c>
      <c r="B24" s="18">
        <v>6.6000000000000003E-2</v>
      </c>
      <c r="C24" s="19">
        <v>38353</v>
      </c>
      <c r="D24" s="10">
        <v>3271968.6100000003</v>
      </c>
      <c r="E24" s="42">
        <f t="shared" si="8"/>
        <v>6.890042755610587E-2</v>
      </c>
      <c r="F24" s="76" t="s">
        <v>2</v>
      </c>
      <c r="G24" s="24"/>
      <c r="H24" s="22">
        <v>0</v>
      </c>
      <c r="I24" s="48" t="s">
        <v>2</v>
      </c>
      <c r="J24" s="21">
        <f t="shared" si="0"/>
        <v>3271968.6100000003</v>
      </c>
      <c r="K24" s="43">
        <f t="shared" si="9"/>
        <v>6.890042755610587E-2</v>
      </c>
    </row>
    <row r="25" spans="1:11" x14ac:dyDescent="0.2">
      <c r="A25" s="12" t="s">
        <v>5</v>
      </c>
      <c r="B25" s="18">
        <v>6.2E-2</v>
      </c>
      <c r="C25" s="19">
        <v>37987</v>
      </c>
      <c r="D25" s="10">
        <v>3061060.25</v>
      </c>
      <c r="E25" s="42">
        <f t="shared" si="8"/>
        <v>0.22735927570403769</v>
      </c>
      <c r="F25" s="76" t="s">
        <v>2</v>
      </c>
      <c r="G25" s="24"/>
      <c r="H25" s="22">
        <v>0</v>
      </c>
      <c r="I25" s="48" t="s">
        <v>2</v>
      </c>
      <c r="J25" s="21">
        <f t="shared" si="0"/>
        <v>3061060.25</v>
      </c>
      <c r="K25" s="43">
        <f t="shared" si="9"/>
        <v>0.22735927570403769</v>
      </c>
    </row>
    <row r="26" spans="1:11" x14ac:dyDescent="0.2">
      <c r="A26" s="12" t="s">
        <v>15</v>
      </c>
      <c r="B26" s="18">
        <v>5.8000000000000003E-2</v>
      </c>
      <c r="C26" s="19">
        <v>37622</v>
      </c>
      <c r="D26" s="10">
        <v>2494021.3600000008</v>
      </c>
      <c r="E26" s="42">
        <f t="shared" si="8"/>
        <v>3.7587868841021384E-3</v>
      </c>
      <c r="F26" s="76" t="s">
        <v>2</v>
      </c>
      <c r="G26" s="24"/>
      <c r="H26" s="22">
        <v>0</v>
      </c>
      <c r="I26" s="48" t="s">
        <v>2</v>
      </c>
      <c r="J26" s="21">
        <f t="shared" si="0"/>
        <v>2494021.3600000008</v>
      </c>
      <c r="K26" s="43">
        <f t="shared" si="9"/>
        <v>3.7587868841021384E-3</v>
      </c>
    </row>
    <row r="27" spans="1:11" x14ac:dyDescent="0.2">
      <c r="A27" s="12" t="s">
        <v>14</v>
      </c>
      <c r="B27" s="18">
        <v>5.6000000000000001E-2</v>
      </c>
      <c r="C27" s="19">
        <v>37257</v>
      </c>
      <c r="D27" s="10">
        <v>2484681.9699999997</v>
      </c>
      <c r="E27" s="42">
        <f t="shared" si="8"/>
        <v>0.16502335929343881</v>
      </c>
      <c r="F27" s="76" t="s">
        <v>2</v>
      </c>
      <c r="G27" s="24"/>
      <c r="H27" s="22">
        <v>0</v>
      </c>
      <c r="I27" s="48" t="s">
        <v>2</v>
      </c>
      <c r="J27" s="21">
        <f t="shared" si="0"/>
        <v>2484681.9699999997</v>
      </c>
      <c r="K27" s="43">
        <f t="shared" si="9"/>
        <v>0.16502335929343881</v>
      </c>
    </row>
    <row r="28" spans="1:11" x14ac:dyDescent="0.2">
      <c r="A28" s="12" t="s">
        <v>13</v>
      </c>
      <c r="B28" s="18">
        <v>5.33E-2</v>
      </c>
      <c r="C28" s="19">
        <v>36892</v>
      </c>
      <c r="D28" s="10">
        <v>2132731.4599999995</v>
      </c>
      <c r="E28" s="42">
        <f t="shared" si="8"/>
        <v>0.44114249567182129</v>
      </c>
      <c r="F28" s="76" t="s">
        <v>2</v>
      </c>
      <c r="G28" s="24"/>
      <c r="H28" s="22">
        <v>0</v>
      </c>
      <c r="I28" s="48" t="s">
        <v>2</v>
      </c>
      <c r="J28" s="21">
        <f>(D28+H28)</f>
        <v>2132731.4599999995</v>
      </c>
      <c r="K28" s="43">
        <f t="shared" si="9"/>
        <v>0.44114249567182129</v>
      </c>
    </row>
    <row r="29" spans="1:11" x14ac:dyDescent="0.2">
      <c r="A29" s="12" t="s">
        <v>12</v>
      </c>
      <c r="B29" s="18">
        <v>0.05</v>
      </c>
      <c r="C29" s="19">
        <v>36434</v>
      </c>
      <c r="D29" s="10">
        <v>1479889.37</v>
      </c>
      <c r="E29" s="48" t="s">
        <v>2</v>
      </c>
      <c r="F29" s="76" t="s">
        <v>2</v>
      </c>
      <c r="G29" s="24"/>
      <c r="H29" s="22">
        <v>0</v>
      </c>
      <c r="I29" s="48" t="s">
        <v>2</v>
      </c>
      <c r="J29" s="21">
        <f>(D29+H29)</f>
        <v>1479889.37</v>
      </c>
      <c r="K29" s="41" t="s">
        <v>2</v>
      </c>
    </row>
    <row r="30" spans="1:11" x14ac:dyDescent="0.2">
      <c r="A30" s="3"/>
      <c r="B30" s="9"/>
      <c r="C30" s="9"/>
      <c r="D30" s="9"/>
      <c r="E30" s="9"/>
      <c r="F30" s="9"/>
      <c r="G30" s="9"/>
      <c r="H30" s="9"/>
      <c r="I30" s="9"/>
      <c r="J30" s="9"/>
      <c r="K30" s="4"/>
    </row>
    <row r="31" spans="1:11" x14ac:dyDescent="0.2">
      <c r="A31" s="102" t="s">
        <v>3</v>
      </c>
      <c r="B31" s="90"/>
      <c r="C31" s="90"/>
      <c r="D31" s="90"/>
      <c r="E31" s="90"/>
      <c r="F31" s="90"/>
      <c r="G31" s="90"/>
      <c r="H31" s="90"/>
      <c r="I31" s="90"/>
      <c r="J31" s="90"/>
      <c r="K31" s="91"/>
    </row>
    <row r="32" spans="1:11" ht="38.25" customHeight="1" x14ac:dyDescent="0.2">
      <c r="A32" s="92" t="s">
        <v>24</v>
      </c>
      <c r="B32" s="90"/>
      <c r="C32" s="90"/>
      <c r="D32" s="90"/>
      <c r="E32" s="90"/>
      <c r="F32" s="90"/>
      <c r="G32" s="90"/>
      <c r="H32" s="90"/>
      <c r="I32" s="90"/>
      <c r="J32" s="90"/>
      <c r="K32" s="91"/>
    </row>
    <row r="33" spans="1:11" ht="51" customHeight="1" x14ac:dyDescent="0.2">
      <c r="A33" s="92" t="s">
        <v>25</v>
      </c>
      <c r="B33" s="90"/>
      <c r="C33" s="90"/>
      <c r="D33" s="90"/>
      <c r="E33" s="90"/>
      <c r="F33" s="90"/>
      <c r="G33" s="90"/>
      <c r="H33" s="90"/>
      <c r="I33" s="90"/>
      <c r="J33" s="90"/>
      <c r="K33" s="91"/>
    </row>
    <row r="34" spans="1:11" ht="38.25" customHeight="1" x14ac:dyDescent="0.2">
      <c r="A34" s="92" t="s">
        <v>27</v>
      </c>
      <c r="B34" s="90"/>
      <c r="C34" s="90"/>
      <c r="D34" s="90"/>
      <c r="E34" s="90"/>
      <c r="F34" s="90"/>
      <c r="G34" s="90"/>
      <c r="H34" s="90"/>
      <c r="I34" s="90"/>
      <c r="J34" s="90"/>
      <c r="K34" s="91"/>
    </row>
    <row r="35" spans="1:11" ht="38.25" customHeight="1" x14ac:dyDescent="0.2">
      <c r="A35" s="89" t="s">
        <v>61</v>
      </c>
      <c r="B35" s="90"/>
      <c r="C35" s="90"/>
      <c r="D35" s="90"/>
      <c r="E35" s="90"/>
      <c r="F35" s="90"/>
      <c r="G35" s="90"/>
      <c r="H35" s="90"/>
      <c r="I35" s="90"/>
      <c r="J35" s="90"/>
      <c r="K35" s="91"/>
    </row>
    <row r="36" spans="1:11" ht="38.25" customHeight="1" x14ac:dyDescent="0.2">
      <c r="A36" s="89" t="s">
        <v>51</v>
      </c>
      <c r="B36" s="90"/>
      <c r="C36" s="90"/>
      <c r="D36" s="90"/>
      <c r="E36" s="90"/>
      <c r="F36" s="90"/>
      <c r="G36" s="90"/>
      <c r="H36" s="90"/>
      <c r="I36" s="90"/>
      <c r="J36" s="90"/>
      <c r="K36" s="91"/>
    </row>
    <row r="37" spans="1:11" x14ac:dyDescent="0.2">
      <c r="A37" s="3"/>
      <c r="B37" s="9"/>
      <c r="C37" s="9"/>
      <c r="D37" s="9"/>
      <c r="E37" s="9"/>
      <c r="F37" s="9"/>
      <c r="G37" s="9"/>
      <c r="H37" s="9"/>
      <c r="I37" s="9"/>
      <c r="J37" s="9"/>
      <c r="K37" s="4"/>
    </row>
    <row r="38" spans="1:11" ht="13.5" thickBot="1" x14ac:dyDescent="0.25">
      <c r="A38" s="93" t="s">
        <v>11</v>
      </c>
      <c r="B38" s="94"/>
      <c r="C38" s="94"/>
      <c r="D38" s="94"/>
      <c r="E38" s="94"/>
      <c r="F38" s="94"/>
      <c r="G38" s="94"/>
      <c r="H38" s="94"/>
      <c r="I38" s="94"/>
      <c r="J38" s="94"/>
      <c r="K38" s="95"/>
    </row>
  </sheetData>
  <mergeCells count="11">
    <mergeCell ref="B4:E4"/>
    <mergeCell ref="A4:A5"/>
    <mergeCell ref="F4:I4"/>
    <mergeCell ref="J4:K4"/>
    <mergeCell ref="A34:K34"/>
    <mergeCell ref="A31:K31"/>
    <mergeCell ref="A36:K36"/>
    <mergeCell ref="A32:K32"/>
    <mergeCell ref="A33:K33"/>
    <mergeCell ref="A35:K35"/>
    <mergeCell ref="A38:K38"/>
  </mergeCells>
  <phoneticPr fontId="0" type="noConversion"/>
  <printOptions horizontalCentered="1"/>
  <pageMargins left="0.5" right="0.5" top="0.5" bottom="0.75" header="0.3" footer="0.3"/>
  <pageSetup scale="82" orientation="landscape" r:id="rId1"/>
  <headerFooter>
    <oddFooter>&amp;LOffice of Economic and Demographic Research&amp;CPage &amp;P of &amp;N&amp;RApril 22, 2024</oddFooter>
  </headerFooter>
  <ignoredErrors>
    <ignoredError sqref="J9:J21 J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workbookViewId="0">
      <pane xSplit="1" ySplit="4" topLeftCell="B5" activePane="bottomRight" state="frozen"/>
      <selection pane="topRight" activeCell="B1" sqref="B1"/>
      <selection pane="bottomLeft" activeCell="A5" sqref="A5"/>
      <selection pane="bottomRight" activeCell="B5" sqref="B5"/>
    </sheetView>
  </sheetViews>
  <sheetFormatPr defaultRowHeight="12.75" x14ac:dyDescent="0.2"/>
  <cols>
    <col min="1" max="14" width="11.7109375" customWidth="1"/>
    <col min="15" max="25" width="12.7109375" customWidth="1"/>
  </cols>
  <sheetData>
    <row r="1" spans="1:25" ht="18" x14ac:dyDescent="0.25">
      <c r="A1" s="5" t="s">
        <v>41</v>
      </c>
      <c r="B1" s="6"/>
      <c r="C1" s="6"/>
      <c r="D1" s="6"/>
      <c r="E1" s="6"/>
      <c r="F1" s="6"/>
      <c r="G1" s="6"/>
      <c r="H1" s="6"/>
      <c r="I1" s="6"/>
      <c r="J1" s="6"/>
      <c r="K1" s="6"/>
      <c r="L1" s="6"/>
      <c r="M1" s="6"/>
      <c r="N1" s="6"/>
      <c r="O1" s="6"/>
      <c r="P1" s="6"/>
      <c r="Q1" s="6"/>
      <c r="R1" s="6"/>
      <c r="S1" s="6"/>
      <c r="T1" s="6"/>
      <c r="U1" s="6"/>
      <c r="V1" s="6"/>
      <c r="W1" s="6"/>
      <c r="X1" s="6"/>
      <c r="Y1" s="27"/>
    </row>
    <row r="2" spans="1:25" ht="15.75" x14ac:dyDescent="0.25">
      <c r="A2" s="39" t="s">
        <v>47</v>
      </c>
      <c r="B2" s="14"/>
      <c r="C2" s="14"/>
      <c r="D2" s="14"/>
      <c r="E2" s="14"/>
      <c r="F2" s="14"/>
      <c r="G2" s="14"/>
      <c r="H2" s="14"/>
      <c r="I2" s="14"/>
      <c r="J2" s="14"/>
      <c r="K2" s="14"/>
      <c r="L2" s="14"/>
      <c r="M2" s="14"/>
      <c r="N2" s="14"/>
      <c r="O2" s="14"/>
      <c r="P2" s="14"/>
      <c r="Q2" s="14"/>
      <c r="R2" s="14"/>
      <c r="S2" s="14"/>
      <c r="T2" s="14"/>
      <c r="U2" s="14"/>
      <c r="V2" s="14"/>
      <c r="W2" s="14"/>
      <c r="X2" s="14"/>
      <c r="Y2" s="28"/>
    </row>
    <row r="3" spans="1:25" ht="13.5" thickBot="1" x14ac:dyDescent="0.25">
      <c r="A3" s="13" t="s">
        <v>65</v>
      </c>
      <c r="B3" s="15"/>
      <c r="C3" s="15"/>
      <c r="D3" s="15"/>
      <c r="E3" s="15"/>
      <c r="F3" s="15"/>
      <c r="G3" s="15"/>
      <c r="H3" s="15"/>
      <c r="I3" s="15"/>
      <c r="J3" s="15"/>
      <c r="K3" s="15"/>
      <c r="L3" s="15"/>
      <c r="M3" s="15"/>
      <c r="N3" s="15"/>
      <c r="O3" s="15"/>
      <c r="P3" s="15"/>
      <c r="Q3" s="15"/>
      <c r="R3" s="15"/>
      <c r="S3" s="15"/>
      <c r="T3" s="15"/>
      <c r="U3" s="15"/>
      <c r="V3" s="15"/>
      <c r="W3" s="15"/>
      <c r="X3" s="15"/>
      <c r="Y3" s="29"/>
    </row>
    <row r="4" spans="1:25" ht="13.5" thickBot="1" x14ac:dyDescent="0.25">
      <c r="A4" s="35" t="s">
        <v>28</v>
      </c>
      <c r="B4" s="34" t="s">
        <v>12</v>
      </c>
      <c r="C4" s="34" t="s">
        <v>13</v>
      </c>
      <c r="D4" s="34" t="s">
        <v>14</v>
      </c>
      <c r="E4" s="34" t="s">
        <v>15</v>
      </c>
      <c r="F4" s="34" t="s">
        <v>5</v>
      </c>
      <c r="G4" s="34" t="s">
        <v>6</v>
      </c>
      <c r="H4" s="34" t="s">
        <v>7</v>
      </c>
      <c r="I4" s="34" t="s">
        <v>8</v>
      </c>
      <c r="J4" s="34" t="s">
        <v>9</v>
      </c>
      <c r="K4" s="34" t="s">
        <v>10</v>
      </c>
      <c r="L4" s="34" t="s">
        <v>17</v>
      </c>
      <c r="M4" s="34" t="s">
        <v>18</v>
      </c>
      <c r="N4" s="34" t="s">
        <v>42</v>
      </c>
      <c r="O4" s="34" t="s">
        <v>48</v>
      </c>
      <c r="P4" s="34" t="s">
        <v>49</v>
      </c>
      <c r="Q4" s="34" t="s">
        <v>50</v>
      </c>
      <c r="R4" s="34" t="s">
        <v>54</v>
      </c>
      <c r="S4" s="34" t="s">
        <v>55</v>
      </c>
      <c r="T4" s="34" t="s">
        <v>56</v>
      </c>
      <c r="U4" s="34" t="s">
        <v>57</v>
      </c>
      <c r="V4" s="34" t="s">
        <v>58</v>
      </c>
      <c r="W4" s="34" t="s">
        <v>62</v>
      </c>
      <c r="X4" s="34" t="s">
        <v>63</v>
      </c>
      <c r="Y4" s="44" t="s">
        <v>64</v>
      </c>
    </row>
    <row r="5" spans="1:25" x14ac:dyDescent="0.2">
      <c r="A5" s="12" t="s">
        <v>29</v>
      </c>
      <c r="B5" s="74" t="s">
        <v>2</v>
      </c>
      <c r="C5" s="26">
        <v>191427.59</v>
      </c>
      <c r="D5" s="26">
        <v>186182</v>
      </c>
      <c r="E5" s="26">
        <v>194939.04</v>
      </c>
      <c r="F5" s="26">
        <v>321453.5</v>
      </c>
      <c r="G5" s="26">
        <v>271916.61</v>
      </c>
      <c r="H5" s="26">
        <v>284983.87</v>
      </c>
      <c r="I5" s="26">
        <v>336125.27</v>
      </c>
      <c r="J5" s="26">
        <v>442270.78</v>
      </c>
      <c r="K5" s="26">
        <v>411109.81</v>
      </c>
      <c r="L5" s="26">
        <v>410552.82</v>
      </c>
      <c r="M5" s="26">
        <v>385990.33</v>
      </c>
      <c r="N5" s="26">
        <v>395005.76</v>
      </c>
      <c r="O5" s="26">
        <v>817157.93</v>
      </c>
      <c r="P5" s="26">
        <v>1009155.68</v>
      </c>
      <c r="Q5" s="26">
        <v>1251053.1100000001</v>
      </c>
      <c r="R5" s="26">
        <v>1294912.07</v>
      </c>
      <c r="S5" s="26">
        <v>836656.63</v>
      </c>
      <c r="T5" s="26">
        <v>510368.32</v>
      </c>
      <c r="U5" s="26">
        <v>264040.21000000002</v>
      </c>
      <c r="V5" s="26">
        <v>163093.01999999999</v>
      </c>
      <c r="W5" s="26">
        <v>111629.05</v>
      </c>
      <c r="X5" s="26">
        <v>163937.10999999999</v>
      </c>
      <c r="Y5" s="45">
        <v>177170.51</v>
      </c>
    </row>
    <row r="6" spans="1:25" x14ac:dyDescent="0.2">
      <c r="A6" s="12" t="s">
        <v>30</v>
      </c>
      <c r="B6" s="74" t="s">
        <v>2</v>
      </c>
      <c r="C6" s="26">
        <v>110659.4</v>
      </c>
      <c r="D6" s="26">
        <v>205107.66</v>
      </c>
      <c r="E6" s="26">
        <v>200471.99</v>
      </c>
      <c r="F6" s="26">
        <v>184487.18</v>
      </c>
      <c r="G6" s="26">
        <v>262438.96999999997</v>
      </c>
      <c r="H6" s="26">
        <v>279133.03000000003</v>
      </c>
      <c r="I6" s="26">
        <v>290928.13</v>
      </c>
      <c r="J6" s="26">
        <v>444092.08</v>
      </c>
      <c r="K6" s="26">
        <v>399271.36</v>
      </c>
      <c r="L6" s="26">
        <v>343027.75</v>
      </c>
      <c r="M6" s="26">
        <v>399365.25</v>
      </c>
      <c r="N6" s="26">
        <v>399882.05</v>
      </c>
      <c r="O6" s="26">
        <v>955061.74</v>
      </c>
      <c r="P6" s="26">
        <v>1055555.8799999999</v>
      </c>
      <c r="Q6" s="26">
        <v>1185733.19</v>
      </c>
      <c r="R6" s="26">
        <v>1389045.1</v>
      </c>
      <c r="S6" s="26">
        <v>759571.19</v>
      </c>
      <c r="T6" s="26">
        <v>493478.05</v>
      </c>
      <c r="U6" s="26">
        <v>155924.56</v>
      </c>
      <c r="V6" s="26">
        <v>179240.75</v>
      </c>
      <c r="W6" s="26">
        <v>164885.71</v>
      </c>
      <c r="X6" s="26">
        <v>157745.04</v>
      </c>
      <c r="Y6" s="45">
        <v>174964.7</v>
      </c>
    </row>
    <row r="7" spans="1:25" x14ac:dyDescent="0.2">
      <c r="A7" s="12" t="s">
        <v>31</v>
      </c>
      <c r="B7" s="74" t="s">
        <v>2</v>
      </c>
      <c r="C7" s="26">
        <v>257732.21000000002</v>
      </c>
      <c r="D7" s="26">
        <v>220698.29</v>
      </c>
      <c r="E7" s="26">
        <v>212938.07</v>
      </c>
      <c r="F7" s="26">
        <v>296065.90999999997</v>
      </c>
      <c r="G7" s="26">
        <v>277684.53999999998</v>
      </c>
      <c r="H7" s="26">
        <v>291580.83</v>
      </c>
      <c r="I7" s="26">
        <v>333653.17</v>
      </c>
      <c r="J7" s="26">
        <v>473510.7</v>
      </c>
      <c r="K7" s="26">
        <v>345680.37</v>
      </c>
      <c r="L7" s="26">
        <v>361951.64</v>
      </c>
      <c r="M7" s="26">
        <v>377569.5</v>
      </c>
      <c r="N7" s="26">
        <v>454115.65</v>
      </c>
      <c r="O7" s="26">
        <v>1164568.6499999999</v>
      </c>
      <c r="P7" s="26">
        <v>1174796.79</v>
      </c>
      <c r="Q7" s="26">
        <v>1159405.97</v>
      </c>
      <c r="R7" s="26">
        <v>1426766.5</v>
      </c>
      <c r="S7" s="26">
        <v>839873.85</v>
      </c>
      <c r="T7" s="26">
        <v>527016.01</v>
      </c>
      <c r="U7" s="26">
        <v>175372.16</v>
      </c>
      <c r="V7" s="26">
        <v>176572.97</v>
      </c>
      <c r="W7" s="26">
        <v>151935.45000000001</v>
      </c>
      <c r="X7" s="26">
        <v>168886.12</v>
      </c>
      <c r="Y7" s="45">
        <v>201037.11</v>
      </c>
    </row>
    <row r="8" spans="1:25" x14ac:dyDescent="0.2">
      <c r="A8" s="12" t="s">
        <v>32</v>
      </c>
      <c r="B8" s="74" t="s">
        <v>2</v>
      </c>
      <c r="C8" s="26">
        <v>173572.78</v>
      </c>
      <c r="D8" s="26">
        <v>168615.58</v>
      </c>
      <c r="E8" s="26">
        <v>210808.05</v>
      </c>
      <c r="F8" s="26">
        <v>182956.99</v>
      </c>
      <c r="G8" s="26">
        <v>200441.13</v>
      </c>
      <c r="H8" s="26">
        <v>258339.06</v>
      </c>
      <c r="I8" s="26">
        <v>311615.87</v>
      </c>
      <c r="J8" s="26">
        <v>359414.32</v>
      </c>
      <c r="K8" s="26">
        <v>420912.96</v>
      </c>
      <c r="L8" s="26">
        <v>358215.58</v>
      </c>
      <c r="M8" s="26">
        <v>393089.54</v>
      </c>
      <c r="N8" s="26">
        <v>439157.8</v>
      </c>
      <c r="O8" s="26">
        <v>1165352.06</v>
      </c>
      <c r="P8" s="26">
        <v>1066681.7</v>
      </c>
      <c r="Q8" s="26">
        <v>1078455.83</v>
      </c>
      <c r="R8" s="26">
        <v>1368133.64</v>
      </c>
      <c r="S8" s="26">
        <v>704793.85</v>
      </c>
      <c r="T8" s="26">
        <v>326430.62</v>
      </c>
      <c r="U8" s="26">
        <v>87235.5</v>
      </c>
      <c r="V8" s="26">
        <v>145858.37</v>
      </c>
      <c r="W8" s="26">
        <v>149853.59</v>
      </c>
      <c r="X8" s="26">
        <v>164684.44</v>
      </c>
      <c r="Y8" s="45">
        <v>170836.04</v>
      </c>
    </row>
    <row r="9" spans="1:25" x14ac:dyDescent="0.2">
      <c r="A9" s="12" t="s">
        <v>33</v>
      </c>
      <c r="B9" s="26">
        <v>139682.94</v>
      </c>
      <c r="C9" s="26">
        <v>173181.99</v>
      </c>
      <c r="D9" s="26">
        <v>221133.72</v>
      </c>
      <c r="E9" s="26">
        <v>134847.85</v>
      </c>
      <c r="F9" s="26">
        <v>236977.74</v>
      </c>
      <c r="G9" s="26">
        <v>257522.13</v>
      </c>
      <c r="H9" s="26">
        <v>228229.48</v>
      </c>
      <c r="I9" s="26">
        <v>331894.71999999997</v>
      </c>
      <c r="J9" s="26">
        <v>387869.51</v>
      </c>
      <c r="K9" s="26">
        <v>391876.67</v>
      </c>
      <c r="L9" s="26">
        <v>318110.01</v>
      </c>
      <c r="M9" s="26">
        <v>429495.75</v>
      </c>
      <c r="N9" s="26">
        <v>368666.99</v>
      </c>
      <c r="O9" s="26">
        <v>1311291.83</v>
      </c>
      <c r="P9" s="26">
        <v>1463133.72</v>
      </c>
      <c r="Q9" s="26">
        <v>1201845.08</v>
      </c>
      <c r="R9" s="26">
        <v>1506855.59</v>
      </c>
      <c r="S9" s="26">
        <v>694028.73</v>
      </c>
      <c r="T9" s="26">
        <v>494896.96</v>
      </c>
      <c r="U9" s="26">
        <v>180549.1</v>
      </c>
      <c r="V9" s="26">
        <v>184579.11</v>
      </c>
      <c r="W9" s="26">
        <v>212677.33</v>
      </c>
      <c r="X9" s="26">
        <v>106575.11000000002</v>
      </c>
      <c r="Y9" s="45">
        <v>174068.2</v>
      </c>
    </row>
    <row r="10" spans="1:25" x14ac:dyDescent="0.2">
      <c r="A10" s="12" t="s">
        <v>34</v>
      </c>
      <c r="B10" s="26">
        <v>136990.73000000001</v>
      </c>
      <c r="C10" s="26">
        <v>108739.13</v>
      </c>
      <c r="D10" s="26">
        <v>181259.18</v>
      </c>
      <c r="E10" s="26">
        <v>208026.87</v>
      </c>
      <c r="F10" s="26">
        <v>292639.46999999997</v>
      </c>
      <c r="G10" s="26">
        <v>259846.92</v>
      </c>
      <c r="H10" s="26">
        <v>253030.85</v>
      </c>
      <c r="I10" s="26">
        <v>281202.96000000002</v>
      </c>
      <c r="J10" s="26">
        <v>383714.84</v>
      </c>
      <c r="K10" s="26">
        <v>317140.65999999997</v>
      </c>
      <c r="L10" s="26">
        <v>337975.75</v>
      </c>
      <c r="M10" s="26">
        <v>383368.28</v>
      </c>
      <c r="N10" s="26">
        <v>412446.02</v>
      </c>
      <c r="O10" s="26">
        <v>1232088.93</v>
      </c>
      <c r="P10" s="26">
        <v>1124250.19</v>
      </c>
      <c r="Q10" s="26">
        <v>977205.2</v>
      </c>
      <c r="R10" s="26">
        <v>1386718.15</v>
      </c>
      <c r="S10" s="26">
        <v>743143.29</v>
      </c>
      <c r="T10" s="26">
        <v>512633.09</v>
      </c>
      <c r="U10" s="26">
        <v>152382.79999999999</v>
      </c>
      <c r="V10" s="26">
        <v>150720.74</v>
      </c>
      <c r="W10" s="26">
        <v>87503.14</v>
      </c>
      <c r="X10" s="26">
        <v>207840.32</v>
      </c>
      <c r="Y10" s="45">
        <v>151813.25</v>
      </c>
    </row>
    <row r="11" spans="1:25" x14ac:dyDescent="0.2">
      <c r="A11" s="12" t="s">
        <v>35</v>
      </c>
      <c r="B11" s="26">
        <v>247989.68</v>
      </c>
      <c r="C11" s="26">
        <v>92522.84</v>
      </c>
      <c r="D11" s="26">
        <v>182741.91</v>
      </c>
      <c r="E11" s="26">
        <v>197666.29</v>
      </c>
      <c r="F11" s="26">
        <v>78563.839999999997</v>
      </c>
      <c r="G11" s="26">
        <v>263054.37</v>
      </c>
      <c r="H11" s="26">
        <v>297359.28000000003</v>
      </c>
      <c r="I11" s="26">
        <v>362223.91</v>
      </c>
      <c r="J11" s="26">
        <v>331462.06</v>
      </c>
      <c r="K11" s="26">
        <v>298385.17</v>
      </c>
      <c r="L11" s="26">
        <v>319785.02</v>
      </c>
      <c r="M11" s="26">
        <v>320452.8</v>
      </c>
      <c r="N11" s="26">
        <v>391514.86</v>
      </c>
      <c r="O11" s="26">
        <v>1198103.1399999999</v>
      </c>
      <c r="P11" s="26">
        <v>1062360.51</v>
      </c>
      <c r="Q11" s="26">
        <v>1148436.52</v>
      </c>
      <c r="R11" s="26">
        <v>1397262.07</v>
      </c>
      <c r="S11" s="26">
        <v>732719.31</v>
      </c>
      <c r="T11" s="26">
        <v>455653.81</v>
      </c>
      <c r="U11" s="26">
        <v>190349.82</v>
      </c>
      <c r="V11" s="26">
        <v>141982.22</v>
      </c>
      <c r="W11" s="26">
        <v>146858.93</v>
      </c>
      <c r="X11" s="26">
        <v>99621.97</v>
      </c>
      <c r="Y11" s="45">
        <v>163300.78</v>
      </c>
    </row>
    <row r="12" spans="1:25" x14ac:dyDescent="0.2">
      <c r="A12" s="12" t="s">
        <v>36</v>
      </c>
      <c r="B12" s="26">
        <v>167698.71</v>
      </c>
      <c r="C12" s="26">
        <v>214086.99</v>
      </c>
      <c r="D12" s="26">
        <v>219362.05</v>
      </c>
      <c r="E12" s="26">
        <v>215031.37</v>
      </c>
      <c r="F12" s="26">
        <v>265877.21000000002</v>
      </c>
      <c r="G12" s="26">
        <v>273443.59999999998</v>
      </c>
      <c r="H12" s="26">
        <v>314300.65999999997</v>
      </c>
      <c r="I12" s="26">
        <v>478804.58</v>
      </c>
      <c r="J12" s="26">
        <v>454863.2</v>
      </c>
      <c r="K12" s="26">
        <v>387448.82</v>
      </c>
      <c r="L12" s="26">
        <v>332366.27</v>
      </c>
      <c r="M12" s="26">
        <v>340098.44</v>
      </c>
      <c r="N12" s="26">
        <v>817841.44</v>
      </c>
      <c r="O12" s="26">
        <v>1375724.46</v>
      </c>
      <c r="P12" s="26">
        <v>1152454.3400000001</v>
      </c>
      <c r="Q12" s="26">
        <v>1060330.48</v>
      </c>
      <c r="R12" s="26">
        <v>734793.66</v>
      </c>
      <c r="S12" s="26">
        <v>464201.97</v>
      </c>
      <c r="T12" s="26">
        <v>161605.87</v>
      </c>
      <c r="U12" s="26">
        <v>161212.82</v>
      </c>
      <c r="V12" s="26">
        <v>168362.43</v>
      </c>
      <c r="W12" s="26">
        <v>203359.14</v>
      </c>
      <c r="X12" s="26">
        <v>216070.15</v>
      </c>
      <c r="Y12" s="45">
        <v>170294</v>
      </c>
    </row>
    <row r="13" spans="1:25" x14ac:dyDescent="0.2">
      <c r="A13" s="12" t="s">
        <v>37</v>
      </c>
      <c r="B13" s="26">
        <v>159867.32999999999</v>
      </c>
      <c r="C13" s="26">
        <v>212656.19</v>
      </c>
      <c r="D13" s="26">
        <v>144300.14000000001</v>
      </c>
      <c r="E13" s="26">
        <v>228112.33</v>
      </c>
      <c r="F13" s="26">
        <v>306964.09999999998</v>
      </c>
      <c r="G13" s="26">
        <v>291661.93</v>
      </c>
      <c r="H13" s="26">
        <v>310279.18</v>
      </c>
      <c r="I13" s="26">
        <v>404801.91</v>
      </c>
      <c r="J13" s="26">
        <v>467788.41</v>
      </c>
      <c r="K13" s="26">
        <v>373966.62</v>
      </c>
      <c r="L13" s="26">
        <v>307022.09999999998</v>
      </c>
      <c r="M13" s="26">
        <v>357546.04</v>
      </c>
      <c r="N13" s="26">
        <v>705909.44</v>
      </c>
      <c r="O13" s="26">
        <v>1215548.92</v>
      </c>
      <c r="P13" s="26">
        <v>1213820.8400000001</v>
      </c>
      <c r="Q13" s="26">
        <v>1074925.49</v>
      </c>
      <c r="R13" s="26">
        <v>846276.7</v>
      </c>
      <c r="S13" s="26">
        <v>398619.03</v>
      </c>
      <c r="T13" s="26">
        <v>154710.74</v>
      </c>
      <c r="U13" s="26">
        <v>166410.48000000001</v>
      </c>
      <c r="V13" s="26">
        <v>163534.19</v>
      </c>
      <c r="W13" s="26">
        <v>166918.29999999999</v>
      </c>
      <c r="X13" s="26">
        <v>160022.22</v>
      </c>
      <c r="Y13" s="45">
        <v>166412.76999999999</v>
      </c>
    </row>
    <row r="14" spans="1:25" x14ac:dyDescent="0.2">
      <c r="A14" s="12" t="s">
        <v>38</v>
      </c>
      <c r="B14" s="26">
        <v>195852.98</v>
      </c>
      <c r="C14" s="26">
        <v>170744.42</v>
      </c>
      <c r="D14" s="26">
        <v>230098.75</v>
      </c>
      <c r="E14" s="26">
        <v>300352.90999999997</v>
      </c>
      <c r="F14" s="26">
        <v>382165.85</v>
      </c>
      <c r="G14" s="26">
        <v>289722.58</v>
      </c>
      <c r="H14" s="26">
        <v>344944.15</v>
      </c>
      <c r="I14" s="26">
        <v>435942.24</v>
      </c>
      <c r="J14" s="26">
        <v>443635.49</v>
      </c>
      <c r="K14" s="26">
        <v>514178.45</v>
      </c>
      <c r="L14" s="26">
        <v>437122.78</v>
      </c>
      <c r="M14" s="26">
        <v>443706.94</v>
      </c>
      <c r="N14" s="26">
        <v>834440.71</v>
      </c>
      <c r="O14" s="26">
        <v>1271803.69</v>
      </c>
      <c r="P14" s="26">
        <v>1281658.46</v>
      </c>
      <c r="Q14" s="26">
        <v>1252099.97</v>
      </c>
      <c r="R14" s="26">
        <v>930720.48</v>
      </c>
      <c r="S14" s="26">
        <v>510396.44</v>
      </c>
      <c r="T14" s="26">
        <v>166857.62</v>
      </c>
      <c r="U14" s="26">
        <v>163450.28</v>
      </c>
      <c r="V14" s="26">
        <v>177097.36</v>
      </c>
      <c r="W14" s="26">
        <v>199592.58</v>
      </c>
      <c r="X14" s="26">
        <v>182586.08</v>
      </c>
      <c r="Y14" s="45">
        <v>188693.77</v>
      </c>
    </row>
    <row r="15" spans="1:25" x14ac:dyDescent="0.2">
      <c r="A15" s="12" t="s">
        <v>39</v>
      </c>
      <c r="B15" s="26">
        <v>168562.66</v>
      </c>
      <c r="C15" s="26">
        <v>224087.15</v>
      </c>
      <c r="D15" s="26">
        <v>271438.43</v>
      </c>
      <c r="E15" s="26">
        <v>226880.22</v>
      </c>
      <c r="F15" s="26">
        <v>266424.01</v>
      </c>
      <c r="G15" s="26">
        <v>337017.45</v>
      </c>
      <c r="H15" s="26">
        <v>341411.67</v>
      </c>
      <c r="I15" s="26">
        <v>430485.17</v>
      </c>
      <c r="J15" s="26">
        <v>431889.88</v>
      </c>
      <c r="K15" s="26">
        <v>291423.02</v>
      </c>
      <c r="L15" s="26">
        <v>385173.21</v>
      </c>
      <c r="M15" s="26">
        <v>397557.91</v>
      </c>
      <c r="N15" s="26">
        <v>780084.51</v>
      </c>
      <c r="O15" s="26">
        <v>1291000.46</v>
      </c>
      <c r="P15" s="26">
        <v>1345564.3</v>
      </c>
      <c r="Q15" s="26">
        <v>1200839.8999999999</v>
      </c>
      <c r="R15" s="26">
        <v>838695.32</v>
      </c>
      <c r="S15" s="26">
        <v>494353.08</v>
      </c>
      <c r="T15" s="26">
        <v>114592.54</v>
      </c>
      <c r="U15" s="26">
        <v>169353.45</v>
      </c>
      <c r="V15" s="26">
        <v>157515.79999999999</v>
      </c>
      <c r="W15" s="26">
        <v>157139.25</v>
      </c>
      <c r="X15" s="26">
        <v>171852.81</v>
      </c>
      <c r="Y15" s="45">
        <v>158099.07999999999</v>
      </c>
    </row>
    <row r="16" spans="1:25" x14ac:dyDescent="0.2">
      <c r="A16" s="12" t="s">
        <v>40</v>
      </c>
      <c r="B16" s="26">
        <v>263244.34000000003</v>
      </c>
      <c r="C16" s="26">
        <v>203320.77</v>
      </c>
      <c r="D16" s="26">
        <v>253744.26</v>
      </c>
      <c r="E16" s="26">
        <v>163946.37</v>
      </c>
      <c r="F16" s="26">
        <v>246484.45</v>
      </c>
      <c r="G16" s="26">
        <v>287218.38</v>
      </c>
      <c r="H16" s="26">
        <v>342535.84</v>
      </c>
      <c r="I16" s="26">
        <v>489030.9</v>
      </c>
      <c r="J16" s="26">
        <v>417579.06</v>
      </c>
      <c r="K16" s="26">
        <v>375169.61</v>
      </c>
      <c r="L16" s="26">
        <v>376073.02</v>
      </c>
      <c r="M16" s="26">
        <v>441404.49</v>
      </c>
      <c r="N16" s="26">
        <v>932791.09</v>
      </c>
      <c r="O16" s="26">
        <v>1086399.6499999999</v>
      </c>
      <c r="P16" s="26">
        <v>1288249.01</v>
      </c>
      <c r="Q16" s="26">
        <v>1221459.92</v>
      </c>
      <c r="R16" s="26">
        <v>817085.31</v>
      </c>
      <c r="S16" s="26">
        <v>545686.63</v>
      </c>
      <c r="T16" s="26">
        <v>109560.4</v>
      </c>
      <c r="U16" s="26">
        <v>175902.17</v>
      </c>
      <c r="V16" s="26">
        <v>153885.21</v>
      </c>
      <c r="W16" s="26">
        <v>159622.03</v>
      </c>
      <c r="X16" s="26">
        <v>163730.68</v>
      </c>
      <c r="Y16" s="45">
        <v>197795.16</v>
      </c>
    </row>
    <row r="17" spans="1:25" x14ac:dyDescent="0.2">
      <c r="A17" s="30" t="s">
        <v>43</v>
      </c>
      <c r="B17" s="31">
        <f t="shared" ref="B17:Y17" si="0">SUM(B5:B16)</f>
        <v>1479889.37</v>
      </c>
      <c r="C17" s="31">
        <f t="shared" si="0"/>
        <v>2132731.4599999995</v>
      </c>
      <c r="D17" s="31">
        <f t="shared" si="0"/>
        <v>2484681.9699999997</v>
      </c>
      <c r="E17" s="31">
        <f t="shared" si="0"/>
        <v>2494021.3600000008</v>
      </c>
      <c r="F17" s="31">
        <f t="shared" si="0"/>
        <v>3061060.25</v>
      </c>
      <c r="G17" s="31">
        <f t="shared" si="0"/>
        <v>3271968.6100000003</v>
      </c>
      <c r="H17" s="31">
        <f t="shared" si="0"/>
        <v>3546127.9</v>
      </c>
      <c r="I17" s="31">
        <f t="shared" si="0"/>
        <v>4486708.83</v>
      </c>
      <c r="J17" s="31">
        <f t="shared" si="0"/>
        <v>5038090.33</v>
      </c>
      <c r="K17" s="31">
        <f t="shared" si="0"/>
        <v>4526563.5200000005</v>
      </c>
      <c r="L17" s="31">
        <f t="shared" si="0"/>
        <v>4287375.9499999993</v>
      </c>
      <c r="M17" s="31">
        <f t="shared" si="0"/>
        <v>4669645.2700000005</v>
      </c>
      <c r="N17" s="31">
        <f t="shared" ref="N17:W17" si="1">SUM(N5:N16)</f>
        <v>6931856.3199999994</v>
      </c>
      <c r="O17" s="31">
        <f t="shared" si="1"/>
        <v>14084101.459999999</v>
      </c>
      <c r="P17" s="31">
        <f t="shared" si="1"/>
        <v>14237681.42</v>
      </c>
      <c r="Q17" s="31">
        <f t="shared" si="1"/>
        <v>13811790.660000002</v>
      </c>
      <c r="R17" s="31">
        <f t="shared" si="1"/>
        <v>13937264.59</v>
      </c>
      <c r="S17" s="31">
        <f t="shared" si="1"/>
        <v>7724044</v>
      </c>
      <c r="T17" s="31">
        <f t="shared" si="1"/>
        <v>4027804.03</v>
      </c>
      <c r="U17" s="31">
        <f t="shared" si="1"/>
        <v>2042183.35</v>
      </c>
      <c r="V17" s="31">
        <f t="shared" si="1"/>
        <v>1962442.1699999997</v>
      </c>
      <c r="W17" s="31">
        <f t="shared" si="1"/>
        <v>1911974.5</v>
      </c>
      <c r="X17" s="31">
        <f t="shared" ref="X17" si="2">SUM(X5:X16)</f>
        <v>1963552.0499999998</v>
      </c>
      <c r="Y17" s="46">
        <f t="shared" si="0"/>
        <v>2094485.37</v>
      </c>
    </row>
    <row r="18" spans="1:25" x14ac:dyDescent="0.2">
      <c r="A18" s="30" t="s">
        <v>44</v>
      </c>
      <c r="B18" s="32" t="s">
        <v>2</v>
      </c>
      <c r="C18" s="33">
        <f>((C17-B17)/B17)</f>
        <v>0.44114249567182129</v>
      </c>
      <c r="D18" s="33">
        <f t="shared" ref="D18:M18" si="3">((D17-C17)/C17)</f>
        <v>0.16502335929343881</v>
      </c>
      <c r="E18" s="33">
        <f t="shared" si="3"/>
        <v>3.7587868841021384E-3</v>
      </c>
      <c r="F18" s="33">
        <f t="shared" si="3"/>
        <v>0.22735927570403769</v>
      </c>
      <c r="G18" s="33">
        <f t="shared" si="3"/>
        <v>6.890042755610587E-2</v>
      </c>
      <c r="H18" s="33">
        <f t="shared" si="3"/>
        <v>8.3790317902835726E-2</v>
      </c>
      <c r="I18" s="33">
        <f t="shared" si="3"/>
        <v>0.26524168234315526</v>
      </c>
      <c r="J18" s="33">
        <f t="shared" si="3"/>
        <v>0.12289219579243345</v>
      </c>
      <c r="K18" s="33">
        <f t="shared" si="3"/>
        <v>-0.10153188539594914</v>
      </c>
      <c r="L18" s="33">
        <f t="shared" si="3"/>
        <v>-5.2840873422671249E-2</v>
      </c>
      <c r="M18" s="33">
        <f t="shared" si="3"/>
        <v>8.9161604780658738E-2</v>
      </c>
      <c r="N18" s="33">
        <f t="shared" ref="N18:S18" si="4">((N17-M17)/M17)</f>
        <v>0.48445029958346253</v>
      </c>
      <c r="O18" s="33">
        <f t="shared" si="4"/>
        <v>1.0317936220582253</v>
      </c>
      <c r="P18" s="33">
        <f t="shared" si="4"/>
        <v>1.0904491169435307E-2</v>
      </c>
      <c r="Q18" s="33">
        <f t="shared" si="4"/>
        <v>-2.9912929460673233E-2</v>
      </c>
      <c r="R18" s="33">
        <f t="shared" si="4"/>
        <v>9.0845519664137318E-3</v>
      </c>
      <c r="S18" s="33">
        <f t="shared" si="4"/>
        <v>-0.44579914156598499</v>
      </c>
      <c r="T18" s="33">
        <f>((T17-S17)/S17)</f>
        <v>-0.47853688689499957</v>
      </c>
      <c r="U18" s="33">
        <f>((U17-T17)/T17)</f>
        <v>-0.49297847293727443</v>
      </c>
      <c r="V18" s="33">
        <f>((V17-U17)/U17)</f>
        <v>-3.9047022883621295E-2</v>
      </c>
      <c r="W18" s="33">
        <f>((W17-V17)/V17)</f>
        <v>-2.5716768000353205E-2</v>
      </c>
      <c r="X18" s="33">
        <f>((X17-W17)/W17)</f>
        <v>2.6976065841882207E-2</v>
      </c>
      <c r="Y18" s="47">
        <f>((Y17-X17)/X17)</f>
        <v>6.6681868708293374E-2</v>
      </c>
    </row>
    <row r="19" spans="1:25" x14ac:dyDescent="0.2">
      <c r="A19" s="3"/>
      <c r="B19" s="9"/>
      <c r="C19" s="9"/>
      <c r="D19" s="9"/>
      <c r="E19" s="9"/>
      <c r="F19" s="9"/>
      <c r="G19" s="9"/>
      <c r="H19" s="9"/>
      <c r="I19" s="9"/>
      <c r="J19" s="9"/>
      <c r="K19" s="9"/>
      <c r="L19" s="9"/>
      <c r="M19" s="9"/>
      <c r="N19" s="9"/>
      <c r="O19" s="9"/>
      <c r="P19" s="9"/>
      <c r="Q19" s="9"/>
      <c r="R19" s="9"/>
      <c r="S19" s="9"/>
      <c r="T19" s="9"/>
      <c r="U19" s="9"/>
      <c r="V19" s="9"/>
      <c r="W19" s="9"/>
      <c r="X19" s="9"/>
      <c r="Y19" s="4"/>
    </row>
    <row r="20" spans="1:25" x14ac:dyDescent="0.2">
      <c r="A20" s="89" t="s">
        <v>3</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91"/>
    </row>
    <row r="21" spans="1:25" ht="12.75" customHeight="1" x14ac:dyDescent="0.2">
      <c r="A21" s="92" t="s">
        <v>24</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91"/>
    </row>
    <row r="22" spans="1:25" ht="25.5" customHeight="1" x14ac:dyDescent="0.2">
      <c r="A22" s="92" t="s">
        <v>25</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91"/>
    </row>
    <row r="23" spans="1:25" ht="25.5" customHeight="1" x14ac:dyDescent="0.2">
      <c r="A23" s="92" t="s">
        <v>27</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91"/>
    </row>
    <row r="24" spans="1:25" ht="12.75" customHeight="1" x14ac:dyDescent="0.2">
      <c r="A24" s="89" t="s">
        <v>52</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91"/>
    </row>
    <row r="25" spans="1:25" ht="12.75" customHeight="1" x14ac:dyDescent="0.2">
      <c r="A25" s="89" t="s">
        <v>51</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91"/>
    </row>
    <row r="26" spans="1:25" x14ac:dyDescent="0.2">
      <c r="A26" s="3"/>
      <c r="B26" s="9"/>
      <c r="C26" s="9"/>
      <c r="D26" s="9"/>
      <c r="E26" s="9"/>
      <c r="F26" s="9"/>
      <c r="G26" s="9"/>
      <c r="H26" s="9"/>
      <c r="I26" s="9"/>
      <c r="J26" s="9"/>
      <c r="K26" s="9"/>
      <c r="L26" s="9"/>
      <c r="M26" s="9"/>
      <c r="N26" s="9"/>
      <c r="O26" s="9"/>
      <c r="P26" s="9"/>
      <c r="Q26" s="9"/>
      <c r="R26" s="9"/>
      <c r="S26" s="9"/>
      <c r="T26" s="9"/>
      <c r="U26" s="9"/>
      <c r="V26" s="9"/>
      <c r="W26" s="9"/>
      <c r="X26" s="9"/>
      <c r="Y26" s="4"/>
    </row>
    <row r="27" spans="1:25" ht="13.5" thickBot="1" x14ac:dyDescent="0.25">
      <c r="A27" s="93" t="s">
        <v>11</v>
      </c>
      <c r="B27" s="94"/>
      <c r="C27" s="94"/>
      <c r="D27" s="94"/>
      <c r="E27" s="94"/>
      <c r="F27" s="94"/>
      <c r="G27" s="94"/>
      <c r="H27" s="94"/>
      <c r="I27" s="94"/>
      <c r="J27" s="94"/>
      <c r="K27" s="94"/>
      <c r="L27" s="94"/>
      <c r="M27" s="94"/>
      <c r="N27" s="94"/>
      <c r="O27" s="94"/>
      <c r="P27" s="94"/>
      <c r="Q27" s="94"/>
      <c r="R27" s="94"/>
      <c r="S27" s="94"/>
      <c r="T27" s="94"/>
      <c r="U27" s="94"/>
      <c r="V27" s="94"/>
      <c r="W27" s="94"/>
      <c r="X27" s="94"/>
      <c r="Y27" s="95"/>
    </row>
  </sheetData>
  <mergeCells count="7">
    <mergeCell ref="A22:Y22"/>
    <mergeCell ref="A23:Y23"/>
    <mergeCell ref="A25:Y25"/>
    <mergeCell ref="A27:Y27"/>
    <mergeCell ref="A20:Y20"/>
    <mergeCell ref="A21:Y21"/>
    <mergeCell ref="A24:Y24"/>
  </mergeCells>
  <printOptions horizontalCentered="1"/>
  <pageMargins left="0.5" right="0.5" top="0.5" bottom="0.5" header="0.3" footer="0.3"/>
  <pageSetup paperSize="5" scale="55" orientation="landscape" r:id="rId1"/>
  <headerFooter>
    <oddFooter>&amp;L&amp;12Office of Economic and Demographic Research&amp;C&amp;12Page &amp;P of &amp;N&amp;R&amp;12April 22, 2024</oddFooter>
  </headerFooter>
  <ignoredErrors>
    <ignoredError sqref="Y17 B17:M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workbookViewId="0"/>
  </sheetViews>
  <sheetFormatPr defaultRowHeight="12.75" x14ac:dyDescent="0.2"/>
  <cols>
    <col min="1" max="14" width="11.7109375" customWidth="1"/>
  </cols>
  <sheetData>
    <row r="1" spans="1:14" ht="18" x14ac:dyDescent="0.25">
      <c r="A1" s="38" t="s">
        <v>45</v>
      </c>
      <c r="B1" s="6"/>
      <c r="C1" s="6"/>
      <c r="D1" s="6"/>
      <c r="E1" s="6"/>
      <c r="F1" s="6"/>
      <c r="G1" s="6"/>
      <c r="H1" s="6"/>
      <c r="I1" s="6"/>
      <c r="J1" s="6"/>
      <c r="K1" s="6"/>
      <c r="L1" s="6"/>
      <c r="M1" s="6"/>
      <c r="N1" s="27"/>
    </row>
    <row r="2" spans="1:14" ht="13.5" customHeight="1" x14ac:dyDescent="0.25">
      <c r="A2" s="13" t="s">
        <v>47</v>
      </c>
      <c r="B2" s="14"/>
      <c r="C2" s="14"/>
      <c r="D2" s="14"/>
      <c r="E2" s="14"/>
      <c r="F2" s="14"/>
      <c r="G2" s="14"/>
      <c r="H2" s="14"/>
      <c r="I2" s="14"/>
      <c r="J2" s="14"/>
      <c r="K2" s="14"/>
      <c r="L2" s="14"/>
      <c r="M2" s="14"/>
      <c r="N2" s="28"/>
    </row>
    <row r="3" spans="1:14" ht="13.5" thickBot="1" x14ac:dyDescent="0.25">
      <c r="A3" s="13" t="s">
        <v>59</v>
      </c>
      <c r="B3" s="15"/>
      <c r="C3" s="15"/>
      <c r="D3" s="15"/>
      <c r="E3" s="15"/>
      <c r="F3" s="15"/>
      <c r="G3" s="15"/>
      <c r="H3" s="15"/>
      <c r="I3" s="15"/>
      <c r="J3" s="15"/>
      <c r="K3" s="15"/>
      <c r="L3" s="15"/>
      <c r="M3" s="15"/>
      <c r="N3" s="29"/>
    </row>
    <row r="4" spans="1:14" ht="13.5" thickBot="1" x14ac:dyDescent="0.25">
      <c r="A4" s="35" t="s">
        <v>28</v>
      </c>
      <c r="B4" s="34" t="s">
        <v>8</v>
      </c>
      <c r="C4" s="34" t="s">
        <v>9</v>
      </c>
      <c r="D4" s="34" t="s">
        <v>10</v>
      </c>
      <c r="E4" s="34" t="s">
        <v>17</v>
      </c>
      <c r="F4" s="34" t="s">
        <v>18</v>
      </c>
      <c r="G4" s="34" t="s">
        <v>42</v>
      </c>
      <c r="H4" s="34" t="s">
        <v>48</v>
      </c>
      <c r="I4" s="34" t="s">
        <v>49</v>
      </c>
      <c r="J4" s="34" t="s">
        <v>50</v>
      </c>
      <c r="K4" s="34" t="s">
        <v>54</v>
      </c>
      <c r="L4" s="34" t="s">
        <v>55</v>
      </c>
      <c r="M4" s="34" t="s">
        <v>56</v>
      </c>
      <c r="N4" s="44" t="s">
        <v>57</v>
      </c>
    </row>
    <row r="5" spans="1:14" x14ac:dyDescent="0.2">
      <c r="A5" s="12" t="s">
        <v>29</v>
      </c>
      <c r="B5" s="74" t="s">
        <v>2</v>
      </c>
      <c r="C5" s="26">
        <v>552838.48</v>
      </c>
      <c r="D5" s="26">
        <v>342591.51</v>
      </c>
      <c r="E5" s="26">
        <v>256595.51</v>
      </c>
      <c r="F5" s="26">
        <v>241243.96</v>
      </c>
      <c r="G5" s="26">
        <v>235122.47</v>
      </c>
      <c r="H5" s="26">
        <v>272385.98</v>
      </c>
      <c r="I5" s="26">
        <v>336385.23</v>
      </c>
      <c r="J5" s="26">
        <v>417017.71</v>
      </c>
      <c r="K5" s="26">
        <v>431637.36</v>
      </c>
      <c r="L5" s="26">
        <v>200797.59</v>
      </c>
      <c r="M5" s="26">
        <v>204147.33</v>
      </c>
      <c r="N5" s="45">
        <v>316848.26</v>
      </c>
    </row>
    <row r="6" spans="1:14" x14ac:dyDescent="0.2">
      <c r="A6" s="12" t="s">
        <v>30</v>
      </c>
      <c r="B6" s="74" t="s">
        <v>2</v>
      </c>
      <c r="C6" s="26">
        <v>555115.11</v>
      </c>
      <c r="D6" s="26">
        <v>332726.13</v>
      </c>
      <c r="E6" s="26">
        <v>214392.34</v>
      </c>
      <c r="F6" s="26">
        <v>249603.28</v>
      </c>
      <c r="G6" s="26">
        <v>238025.03</v>
      </c>
      <c r="H6" s="26">
        <v>318353.90999999997</v>
      </c>
      <c r="I6" s="26">
        <v>351851.96</v>
      </c>
      <c r="J6" s="26">
        <v>395244.4</v>
      </c>
      <c r="K6" s="26">
        <v>185206.01</v>
      </c>
      <c r="L6" s="26">
        <v>182297.08</v>
      </c>
      <c r="M6" s="26">
        <v>197391.22</v>
      </c>
      <c r="N6" s="45">
        <v>0</v>
      </c>
    </row>
    <row r="7" spans="1:14" x14ac:dyDescent="0.2">
      <c r="A7" s="12" t="s">
        <v>31</v>
      </c>
      <c r="B7" s="74" t="s">
        <v>2</v>
      </c>
      <c r="C7" s="26">
        <v>591888.37</v>
      </c>
      <c r="D7" s="26">
        <v>288066.96999999997</v>
      </c>
      <c r="E7" s="26">
        <v>226219.78</v>
      </c>
      <c r="F7" s="26">
        <v>235980.94</v>
      </c>
      <c r="G7" s="26">
        <v>270306.93</v>
      </c>
      <c r="H7" s="26">
        <v>388189.55</v>
      </c>
      <c r="I7" s="26">
        <v>391598.93</v>
      </c>
      <c r="J7" s="26">
        <v>386468.65</v>
      </c>
      <c r="K7" s="26">
        <v>190235.53</v>
      </c>
      <c r="L7" s="26">
        <v>201569.73</v>
      </c>
      <c r="M7" s="26">
        <v>210806.39999999999</v>
      </c>
      <c r="N7" s="45">
        <v>0</v>
      </c>
    </row>
    <row r="8" spans="1:14" x14ac:dyDescent="0.2">
      <c r="A8" s="12" t="s">
        <v>32</v>
      </c>
      <c r="B8" s="74" t="s">
        <v>2</v>
      </c>
      <c r="C8" s="26">
        <v>449267.91</v>
      </c>
      <c r="D8" s="26">
        <v>350760.8</v>
      </c>
      <c r="E8" s="26">
        <v>223884.73</v>
      </c>
      <c r="F8" s="26">
        <v>245680.96</v>
      </c>
      <c r="G8" s="26">
        <v>261403.45</v>
      </c>
      <c r="H8" s="26">
        <v>388450.69</v>
      </c>
      <c r="I8" s="26">
        <v>355560.57</v>
      </c>
      <c r="J8" s="26">
        <v>359485.28</v>
      </c>
      <c r="K8" s="26">
        <v>182417.82</v>
      </c>
      <c r="L8" s="26">
        <v>169150.53</v>
      </c>
      <c r="M8" s="26">
        <v>130572.25</v>
      </c>
      <c r="N8" s="45">
        <v>0</v>
      </c>
    </row>
    <row r="9" spans="1:14" x14ac:dyDescent="0.2">
      <c r="A9" s="12" t="s">
        <v>33</v>
      </c>
      <c r="B9" s="74" t="s">
        <v>2</v>
      </c>
      <c r="C9" s="26">
        <v>484836.88</v>
      </c>
      <c r="D9" s="26">
        <v>326563.90000000002</v>
      </c>
      <c r="E9" s="26">
        <v>198818.76</v>
      </c>
      <c r="F9" s="26">
        <v>268434.84999999998</v>
      </c>
      <c r="G9" s="26">
        <v>219444.64</v>
      </c>
      <c r="H9" s="26">
        <v>437097.28</v>
      </c>
      <c r="I9" s="26">
        <v>487711.24</v>
      </c>
      <c r="J9" s="26">
        <v>400615.03</v>
      </c>
      <c r="K9" s="26">
        <v>200914.08</v>
      </c>
      <c r="L9" s="26">
        <v>166566.89000000001</v>
      </c>
      <c r="M9" s="26">
        <v>197958.78</v>
      </c>
      <c r="N9" s="45">
        <v>0</v>
      </c>
    </row>
    <row r="10" spans="1:14" x14ac:dyDescent="0.2">
      <c r="A10" s="12" t="s">
        <v>34</v>
      </c>
      <c r="B10" s="74" t="s">
        <v>2</v>
      </c>
      <c r="C10" s="26">
        <v>479643.54</v>
      </c>
      <c r="D10" s="26">
        <v>264283.88</v>
      </c>
      <c r="E10" s="26">
        <v>211234.85</v>
      </c>
      <c r="F10" s="26">
        <v>239605.17</v>
      </c>
      <c r="G10" s="26">
        <v>245503.58</v>
      </c>
      <c r="H10" s="26">
        <v>410696.31</v>
      </c>
      <c r="I10" s="26">
        <v>374750.06</v>
      </c>
      <c r="J10" s="26">
        <v>325735.06</v>
      </c>
      <c r="K10" s="26">
        <v>184895.75</v>
      </c>
      <c r="L10" s="26">
        <v>178354.39</v>
      </c>
      <c r="M10" s="26">
        <v>205053.23</v>
      </c>
      <c r="N10" s="45">
        <v>0</v>
      </c>
    </row>
    <row r="11" spans="1:14" x14ac:dyDescent="0.2">
      <c r="A11" s="12" t="s">
        <v>35</v>
      </c>
      <c r="B11" s="74" t="s">
        <v>2</v>
      </c>
      <c r="C11" s="26">
        <v>414327.57</v>
      </c>
      <c r="D11" s="26">
        <v>248654.31</v>
      </c>
      <c r="E11" s="26">
        <v>199865.63</v>
      </c>
      <c r="F11" s="26">
        <v>200283</v>
      </c>
      <c r="G11" s="26">
        <v>233044.56</v>
      </c>
      <c r="H11" s="26">
        <v>399367.71</v>
      </c>
      <c r="I11" s="26">
        <v>354120.17</v>
      </c>
      <c r="J11" s="26">
        <v>382812.18</v>
      </c>
      <c r="K11" s="26">
        <v>186301.61</v>
      </c>
      <c r="L11" s="26">
        <v>175852.63</v>
      </c>
      <c r="M11" s="26">
        <v>182261.52</v>
      </c>
      <c r="N11" s="45">
        <v>0</v>
      </c>
    </row>
    <row r="12" spans="1:14" x14ac:dyDescent="0.2">
      <c r="A12" s="12" t="s">
        <v>36</v>
      </c>
      <c r="B12" s="26">
        <v>598000.66</v>
      </c>
      <c r="C12" s="26">
        <v>379052.67</v>
      </c>
      <c r="D12" s="26">
        <v>242155.51</v>
      </c>
      <c r="E12" s="26">
        <v>207728.92</v>
      </c>
      <c r="F12" s="26">
        <v>202439.55</v>
      </c>
      <c r="G12" s="26">
        <v>272613.82</v>
      </c>
      <c r="H12" s="26">
        <v>458574.82</v>
      </c>
      <c r="I12" s="26">
        <v>384151.45</v>
      </c>
      <c r="J12" s="26">
        <v>353443.5</v>
      </c>
      <c r="K12" s="26">
        <v>176350.48</v>
      </c>
      <c r="L12" s="26">
        <v>185680.79</v>
      </c>
      <c r="M12" s="26">
        <v>193927.04000000001</v>
      </c>
      <c r="N12" s="45">
        <v>0</v>
      </c>
    </row>
    <row r="13" spans="1:14" x14ac:dyDescent="0.2">
      <c r="A13" s="12" t="s">
        <v>37</v>
      </c>
      <c r="B13" s="26">
        <v>506002.38</v>
      </c>
      <c r="C13" s="26">
        <v>389823.67</v>
      </c>
      <c r="D13" s="26">
        <v>233729.13</v>
      </c>
      <c r="E13" s="26">
        <v>191888.82</v>
      </c>
      <c r="F13" s="26">
        <v>212825.02</v>
      </c>
      <c r="G13" s="26">
        <v>235303.15</v>
      </c>
      <c r="H13" s="26">
        <v>405182.97</v>
      </c>
      <c r="I13" s="26">
        <v>404606.95</v>
      </c>
      <c r="J13" s="26">
        <v>358308.5</v>
      </c>
      <c r="K13" s="26">
        <v>203106.41</v>
      </c>
      <c r="L13" s="26">
        <v>159447.60999999999</v>
      </c>
      <c r="M13" s="26">
        <v>185652.89</v>
      </c>
      <c r="N13" s="45">
        <v>0</v>
      </c>
    </row>
    <row r="14" spans="1:14" x14ac:dyDescent="0.2">
      <c r="A14" s="12" t="s">
        <v>38</v>
      </c>
      <c r="B14" s="26">
        <v>544927.81000000006</v>
      </c>
      <c r="C14" s="26">
        <v>369696.25</v>
      </c>
      <c r="D14" s="26">
        <v>321361.53000000003</v>
      </c>
      <c r="E14" s="26">
        <v>273201.73</v>
      </c>
      <c r="F14" s="26">
        <v>264111.27</v>
      </c>
      <c r="G14" s="26">
        <v>278146.90000000002</v>
      </c>
      <c r="H14" s="26">
        <v>423934.57</v>
      </c>
      <c r="I14" s="26">
        <v>427219.49</v>
      </c>
      <c r="J14" s="26">
        <v>417366.66</v>
      </c>
      <c r="K14" s="26">
        <v>223372.91</v>
      </c>
      <c r="L14" s="26">
        <v>204158.57</v>
      </c>
      <c r="M14" s="26">
        <v>200229.15</v>
      </c>
      <c r="N14" s="45">
        <v>0</v>
      </c>
    </row>
    <row r="15" spans="1:14" x14ac:dyDescent="0.2">
      <c r="A15" s="12" t="s">
        <v>39</v>
      </c>
      <c r="B15" s="26">
        <v>538106.46</v>
      </c>
      <c r="C15" s="26">
        <v>359908.23</v>
      </c>
      <c r="D15" s="26">
        <v>182139.38</v>
      </c>
      <c r="E15" s="26">
        <v>240733.26</v>
      </c>
      <c r="F15" s="26">
        <v>236641.61</v>
      </c>
      <c r="G15" s="26">
        <v>260028.17</v>
      </c>
      <c r="H15" s="26">
        <v>430333.48</v>
      </c>
      <c r="I15" s="26">
        <v>448521.43</v>
      </c>
      <c r="J15" s="26">
        <v>400279.96</v>
      </c>
      <c r="K15" s="26">
        <v>201286.88</v>
      </c>
      <c r="L15" s="26">
        <v>197741.23</v>
      </c>
      <c r="M15" s="26">
        <v>137511.04999999999</v>
      </c>
      <c r="N15" s="45">
        <v>0</v>
      </c>
    </row>
    <row r="16" spans="1:14" x14ac:dyDescent="0.2">
      <c r="A16" s="12" t="s">
        <v>40</v>
      </c>
      <c r="B16" s="26">
        <v>611288.62</v>
      </c>
      <c r="C16" s="26">
        <v>347982.55</v>
      </c>
      <c r="D16" s="26">
        <v>234481</v>
      </c>
      <c r="E16" s="26">
        <v>235045.63</v>
      </c>
      <c r="F16" s="26">
        <v>262740.76</v>
      </c>
      <c r="G16" s="26">
        <v>310930.36</v>
      </c>
      <c r="H16" s="26">
        <v>362133.22</v>
      </c>
      <c r="I16" s="26">
        <v>429416.34</v>
      </c>
      <c r="J16" s="26">
        <v>407153.31</v>
      </c>
      <c r="K16" s="26">
        <v>196100.48000000001</v>
      </c>
      <c r="L16" s="26">
        <v>218274.65</v>
      </c>
      <c r="M16" s="26">
        <v>131472.48000000001</v>
      </c>
      <c r="N16" s="45">
        <v>0</v>
      </c>
    </row>
    <row r="17" spans="1:14" x14ac:dyDescent="0.2">
      <c r="A17" s="30" t="s">
        <v>43</v>
      </c>
      <c r="B17" s="31">
        <f>SUM(B5:B16)</f>
        <v>2798325.93</v>
      </c>
      <c r="C17" s="31">
        <f>SUM(C5:C16)</f>
        <v>5374381.2299999995</v>
      </c>
      <c r="D17" s="31">
        <f>SUM(D5:D16)</f>
        <v>3367514.05</v>
      </c>
      <c r="E17" s="31">
        <f>SUM(E5:E16)</f>
        <v>2679609.96</v>
      </c>
      <c r="F17" s="31">
        <f>SUM(F5:F16)</f>
        <v>2859590.37</v>
      </c>
      <c r="G17" s="31">
        <f t="shared" ref="G17:M17" si="0">SUM(G5:G16)</f>
        <v>3059873.06</v>
      </c>
      <c r="H17" s="31">
        <f t="shared" si="0"/>
        <v>4694700.4899999993</v>
      </c>
      <c r="I17" s="31">
        <f t="shared" si="0"/>
        <v>4745893.8199999994</v>
      </c>
      <c r="J17" s="31">
        <f t="shared" si="0"/>
        <v>4603930.24</v>
      </c>
      <c r="K17" s="31">
        <f t="shared" si="0"/>
        <v>2561825.3199999998</v>
      </c>
      <c r="L17" s="31">
        <f t="shared" si="0"/>
        <v>2239891.69</v>
      </c>
      <c r="M17" s="31">
        <f t="shared" si="0"/>
        <v>2176983.3400000003</v>
      </c>
      <c r="N17" s="46">
        <f>SUM(N5:N16)</f>
        <v>316848.26</v>
      </c>
    </row>
    <row r="18" spans="1:14" x14ac:dyDescent="0.2">
      <c r="A18" s="30" t="s">
        <v>44</v>
      </c>
      <c r="B18" s="33" t="s">
        <v>2</v>
      </c>
      <c r="C18" s="33">
        <f t="shared" ref="C18:H18" si="1">((C17-B17)/B17)</f>
        <v>0.92057014244941771</v>
      </c>
      <c r="D18" s="33">
        <f t="shared" si="1"/>
        <v>-0.3734136255161043</v>
      </c>
      <c r="E18" s="33">
        <f t="shared" si="1"/>
        <v>-0.20427653152627526</v>
      </c>
      <c r="F18" s="33">
        <f t="shared" si="1"/>
        <v>6.7166644656000668E-2</v>
      </c>
      <c r="G18" s="49">
        <f t="shared" si="1"/>
        <v>7.003894407435704E-2</v>
      </c>
      <c r="H18" s="49">
        <f t="shared" si="1"/>
        <v>0.53427949393430041</v>
      </c>
      <c r="I18" s="49">
        <f t="shared" ref="I18:N18" si="2">((I17-H17)/H17)</f>
        <v>1.0904493291754185E-2</v>
      </c>
      <c r="J18" s="49">
        <f t="shared" si="2"/>
        <v>-2.9912927971911338E-2</v>
      </c>
      <c r="K18" s="49">
        <f t="shared" si="2"/>
        <v>-0.4435568771780522</v>
      </c>
      <c r="L18" s="49">
        <f t="shared" si="2"/>
        <v>-0.1256657225950128</v>
      </c>
      <c r="M18" s="49">
        <f t="shared" si="2"/>
        <v>-2.8085442827817997E-2</v>
      </c>
      <c r="N18" s="75">
        <f t="shared" si="2"/>
        <v>-0.85445535839516351</v>
      </c>
    </row>
    <row r="19" spans="1:14" x14ac:dyDescent="0.2">
      <c r="A19" s="3"/>
      <c r="B19" s="9"/>
      <c r="C19" s="9"/>
      <c r="D19" s="9"/>
      <c r="E19" s="36"/>
      <c r="F19" s="36"/>
      <c r="G19" s="36"/>
      <c r="H19" s="36"/>
      <c r="I19" s="36"/>
      <c r="J19" s="36"/>
      <c r="K19" s="36"/>
      <c r="L19" s="36"/>
      <c r="M19" s="36"/>
      <c r="N19" s="37"/>
    </row>
    <row r="20" spans="1:14" x14ac:dyDescent="0.2">
      <c r="A20" s="102" t="s">
        <v>3</v>
      </c>
      <c r="B20" s="103"/>
      <c r="C20" s="103"/>
      <c r="D20" s="103"/>
      <c r="E20" s="103"/>
      <c r="F20" s="103"/>
      <c r="G20" s="103"/>
      <c r="H20" s="103"/>
      <c r="I20" s="103"/>
      <c r="J20" s="103"/>
      <c r="K20" s="103"/>
      <c r="L20" s="103"/>
      <c r="M20" s="103"/>
      <c r="N20" s="91"/>
    </row>
    <row r="21" spans="1:14" ht="12.75" customHeight="1" x14ac:dyDescent="0.2">
      <c r="A21" s="92" t="s">
        <v>46</v>
      </c>
      <c r="B21" s="103"/>
      <c r="C21" s="103"/>
      <c r="D21" s="103"/>
      <c r="E21" s="103"/>
      <c r="F21" s="103"/>
      <c r="G21" s="103"/>
      <c r="H21" s="103"/>
      <c r="I21" s="103"/>
      <c r="J21" s="103"/>
      <c r="K21" s="103"/>
      <c r="L21" s="103"/>
      <c r="M21" s="103"/>
      <c r="N21" s="91"/>
    </row>
    <row r="22" spans="1:14" ht="12.75" customHeight="1" x14ac:dyDescent="0.2">
      <c r="A22" s="89" t="s">
        <v>60</v>
      </c>
      <c r="B22" s="103"/>
      <c r="C22" s="103"/>
      <c r="D22" s="103"/>
      <c r="E22" s="103"/>
      <c r="F22" s="103"/>
      <c r="G22" s="103"/>
      <c r="H22" s="103"/>
      <c r="I22" s="103"/>
      <c r="J22" s="103"/>
      <c r="K22" s="103"/>
      <c r="L22" s="103"/>
      <c r="M22" s="103"/>
      <c r="N22" s="91"/>
    </row>
    <row r="23" spans="1:14" ht="25.5" customHeight="1" x14ac:dyDescent="0.2">
      <c r="A23" s="89" t="s">
        <v>53</v>
      </c>
      <c r="B23" s="103"/>
      <c r="C23" s="103"/>
      <c r="D23" s="103"/>
      <c r="E23" s="103"/>
      <c r="F23" s="103"/>
      <c r="G23" s="103"/>
      <c r="H23" s="103"/>
      <c r="I23" s="103"/>
      <c r="J23" s="103"/>
      <c r="K23" s="103"/>
      <c r="L23" s="103"/>
      <c r="M23" s="103"/>
      <c r="N23" s="91"/>
    </row>
    <row r="24" spans="1:14" x14ac:dyDescent="0.2">
      <c r="A24" s="3"/>
      <c r="B24" s="9"/>
      <c r="C24" s="9"/>
      <c r="D24" s="9"/>
      <c r="E24" s="9"/>
      <c r="F24" s="9"/>
      <c r="G24" s="9"/>
      <c r="H24" s="9"/>
      <c r="I24" s="9"/>
      <c r="J24" s="9"/>
      <c r="K24" s="9"/>
      <c r="L24" s="9"/>
      <c r="M24" s="9"/>
      <c r="N24" s="4"/>
    </row>
    <row r="25" spans="1:14" ht="13.5" thickBot="1" x14ac:dyDescent="0.25">
      <c r="A25" s="93" t="s">
        <v>11</v>
      </c>
      <c r="B25" s="94"/>
      <c r="C25" s="94"/>
      <c r="D25" s="94"/>
      <c r="E25" s="94"/>
      <c r="F25" s="94"/>
      <c r="G25" s="94"/>
      <c r="H25" s="94"/>
      <c r="I25" s="94"/>
      <c r="J25" s="94"/>
      <c r="K25" s="94"/>
      <c r="L25" s="94"/>
      <c r="M25" s="94"/>
      <c r="N25" s="95"/>
    </row>
  </sheetData>
  <mergeCells count="5">
    <mergeCell ref="A25:N25"/>
    <mergeCell ref="A20:N20"/>
    <mergeCell ref="A21:N21"/>
    <mergeCell ref="A23:N23"/>
    <mergeCell ref="A22:N22"/>
  </mergeCells>
  <printOptions horizontalCentered="1"/>
  <pageMargins left="0.5" right="0.5" top="0.5" bottom="0.5" header="0.3" footer="0.3"/>
  <pageSetup scale="79" fitToHeight="0" orientation="landscape" r:id="rId1"/>
  <headerFooter>
    <oddFooter>&amp;LOffice of Economic and Demographic Research&amp;CPage &amp;P of &amp;N&amp;RApril 22, 2024</oddFooter>
  </headerFooter>
  <ignoredErrors>
    <ignoredError sqref="N17 B17:F1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Annual Fee Collections</vt:lpstr>
      <vt:lpstr>Mitigation Fee-Monthies</vt:lpstr>
      <vt:lpstr>Upgrade Fee-Monthies</vt:lpstr>
      <vt:lpstr>'Annual Fee Collections'!Print_Area</vt:lpstr>
      <vt:lpstr>'Mitigation Fee-Monthies'!Print_Area</vt:lpstr>
      <vt:lpstr>'Upgrade Fee-Monthies'!Print_Area</vt:lpstr>
      <vt:lpstr>'Mitigation Fee-Monthies'!Print_Titles</vt:lpstr>
      <vt:lpstr>'Upgrade Fee-Monthies'!Print_Titles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2024-04-22T16:23:32Z</cp:lastPrinted>
  <dcterms:created xsi:type="dcterms:W3CDTF">2000-06-19T19:35:05Z</dcterms:created>
  <dcterms:modified xsi:type="dcterms:W3CDTF">2024-04-22T16:25:57Z</dcterms:modified>
</cp:coreProperties>
</file>