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480" windowHeight="11640" tabRatio="595" activeTab="0"/>
  </bookViews>
  <sheets>
    <sheet name="Cover" sheetId="1" r:id="rId1"/>
    <sheet name="Diff" sheetId="2" r:id="rId2"/>
    <sheet name="Percent" sheetId="3" r:id="rId3"/>
    <sheet name="05-06" sheetId="4" r:id="rId4"/>
    <sheet name="06-07" sheetId="5" r:id="rId5"/>
    <sheet name="07-08 4th" sheetId="6" r:id="rId6"/>
    <sheet name="08-09 App" sheetId="7" r:id="rId7"/>
    <sheet name="09-10" sheetId="8" r:id="rId8"/>
    <sheet name="09-10 BPBG" sheetId="9" r:id="rId9"/>
    <sheet name="10-11" sheetId="10" r:id="rId10"/>
    <sheet name="10-11 BPBG" sheetId="11" r:id="rId11"/>
    <sheet name="11-12" sheetId="12" r:id="rId12"/>
    <sheet name="11-12 BPBG" sheetId="13" r:id="rId13"/>
    <sheet name="Final FTE By Prog" sheetId="14" state="hidden" r:id="rId14"/>
    <sheet name="Final FTE By Grade" sheetId="15" state="hidden" r:id="rId15"/>
    <sheet name="Final FTE BGBP" sheetId="16" state="hidden" r:id="rId16"/>
    <sheet name="BG Test" sheetId="17" state="hidden" r:id="rId17"/>
    <sheet name="BP Test" sheetId="18" state="hidden" r:id="rId18"/>
    <sheet name="Cross Check" sheetId="19" state="hidden" r:id="rId19"/>
  </sheets>
  <externalReferences>
    <externalReference r:id="rId22"/>
  </externalReferences>
  <definedNames>
    <definedName name="FTE_Forecast_2005_06" localSheetId="13">'Final FTE By Prog'!$B$4:$L$77</definedName>
    <definedName name="FTEDATA">#REF!</definedName>
    <definedName name="HTML_CodePage" hidden="1">1252</definedName>
    <definedName name="HTML_Control" localSheetId="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1">'Diff'!$A$1:$O$46</definedName>
    <definedName name="_xlnm.Print_Area" localSheetId="15">'Final FTE BGBP'!$A$4:$BX$80</definedName>
    <definedName name="_xlnm.Print_Area" localSheetId="14">'Final FTE By Grade'!$A$4:$Q$80</definedName>
    <definedName name="_xlnm.Print_Area" localSheetId="13">'Final FTE By Prog'!$A$4:$M$80</definedName>
    <definedName name="_xlnm.Print_Area" localSheetId="2">'Percent'!$A$2:$O$43</definedName>
    <definedName name="_xlnm.Print_Titles" localSheetId="18">'Cross Check'!$A:$B,'Cross Check'!$3:$4</definedName>
    <definedName name="_xlnm.Print_Titles" localSheetId="15">'Final FTE BGBP'!$A:$B,'Final FTE BGBP'!$4:$4</definedName>
    <definedName name="_xlnm.Print_Titles" localSheetId="14">'Final FTE By Grade'!$4:$4</definedName>
    <definedName name="_xlnm.Print_Titles" localSheetId="13">'Final FTE By Prog'!$2:$4</definedName>
    <definedName name="TITLES" localSheetId="2">'Percent'!$A$17:$A$144</definedName>
    <definedName name="TITLES">'Diff'!$A$17:$A$144</definedName>
  </definedNames>
  <calcPr fullCalcOnLoad="1"/>
</workbook>
</file>

<file path=xl/sharedStrings.xml><?xml version="1.0" encoding="utf-8"?>
<sst xmlns="http://schemas.openxmlformats.org/spreadsheetml/2006/main" count="1801" uniqueCount="350">
  <si>
    <t>DistNum</t>
  </si>
  <si>
    <t>District</t>
  </si>
  <si>
    <t>101</t>
  </si>
  <si>
    <t>102</t>
  </si>
  <si>
    <t>103</t>
  </si>
  <si>
    <t>111</t>
  </si>
  <si>
    <t>112</t>
  </si>
  <si>
    <t>113</t>
  </si>
  <si>
    <t>130</t>
  </si>
  <si>
    <t>254</t>
  </si>
  <si>
    <t>255</t>
  </si>
  <si>
    <t>300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</si>
  <si>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</si>
  <si>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</si>
  <si>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</si>
  <si>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</si>
  <si>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</si>
  <si>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</si>
  <si>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</si>
  <si>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</si>
  <si>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</si>
  <si>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</si>
  <si>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</si>
  <si>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</si>
  <si>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</si>
  <si>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</si>
  <si>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</si>
  <si>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</si>
  <si>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</si>
  <si>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</si>
  <si>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</si>
  <si>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</si>
  <si>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</si>
  <si>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</si>
  <si>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</si>
  <si>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</si>
  <si>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</si>
  <si>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</si>
  <si>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</si>
  <si>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</si>
  <si>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</si>
  <si>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</si>
  <si>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</si>
  <si>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</si>
  <si>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</si>
  <si>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</si>
  <si>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</si>
  <si>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</si>
  <si>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</si>
  <si>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</si>
  <si>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</si>
  <si>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</si>
  <si>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</si>
  <si>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</si>
  <si>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</si>
  <si>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</si>
  <si>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</si>
  <si>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</si>
  <si>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</si>
  <si>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</si>
  <si>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</si>
  <si>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</si>
  <si>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</si>
  <si>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</si>
  <si>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</si>
  <si>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</si>
  <si>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</si>
  <si>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</si>
  <si>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</si>
  <si>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</si>
  <si>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</si>
  <si>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</si>
  <si>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</si>
  <si>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</si>
  <si>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</si>
  <si>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</si>
  <si>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</si>
  <si>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</si>
  <si>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</si>
  <si>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</si>
  <si>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FAMU Lab School</t>
  </si>
  <si>
    <t>FAU</t>
  </si>
  <si>
    <t>Dade</t>
  </si>
  <si>
    <t>De Soto</t>
  </si>
  <si>
    <t>FAU Lab School</t>
  </si>
  <si>
    <t>FSU - Broward</t>
  </si>
  <si>
    <t>FSU - Leon</t>
  </si>
  <si>
    <t>UF Lab School</t>
  </si>
  <si>
    <t>Florida Virtual School</t>
  </si>
  <si>
    <t>PK</t>
  </si>
  <si>
    <t>K</t>
  </si>
  <si>
    <t>BG=BP</t>
  </si>
  <si>
    <t>BP=BGBP</t>
  </si>
  <si>
    <t>BG=BGBP</t>
  </si>
  <si>
    <t xml:space="preserve">Check by District Totals </t>
  </si>
  <si>
    <t>Check By District by Program Totals</t>
  </si>
  <si>
    <t>Check by District by Grade Totals</t>
  </si>
  <si>
    <t>ENROLLMENT ESTIMATING CONFERENCE</t>
  </si>
  <si>
    <t>School District PreK-12 Programs</t>
  </si>
  <si>
    <t>2005-06</t>
  </si>
  <si>
    <t>Diff.</t>
  </si>
  <si>
    <t>Diff</t>
  </si>
  <si>
    <t>Final</t>
  </si>
  <si>
    <t>(2-1)</t>
  </si>
  <si>
    <t>(4-2)</t>
  </si>
  <si>
    <t>K-12 Basic</t>
  </si>
  <si>
    <t>ESOL</t>
  </si>
  <si>
    <t>Exceptional Students</t>
  </si>
  <si>
    <t>Total Group Two</t>
  </si>
  <si>
    <t xml:space="preserve"> </t>
  </si>
  <si>
    <t xml:space="preserve"> % Diff.</t>
  </si>
  <si>
    <t>% Diff.</t>
  </si>
  <si>
    <t>Basic</t>
  </si>
  <si>
    <t>ESE</t>
  </si>
  <si>
    <t>PK-3</t>
  </si>
  <si>
    <t>4-8</t>
  </si>
  <si>
    <t>9-12</t>
  </si>
  <si>
    <t>Level IV</t>
  </si>
  <si>
    <t>Level V</t>
  </si>
  <si>
    <t>2006-07</t>
  </si>
  <si>
    <t>FAMU</t>
  </si>
  <si>
    <t>FSU-Broward</t>
  </si>
  <si>
    <t>FSU-Leon</t>
  </si>
  <si>
    <t>UF</t>
  </si>
  <si>
    <t>FL Virtual</t>
  </si>
  <si>
    <t>Total K-12 Basic</t>
  </si>
  <si>
    <t>Sub-Total ESE (ESE and ESE Basic)</t>
  </si>
  <si>
    <t>Sub-Total (Basic)</t>
  </si>
  <si>
    <t>Sub-Total (ESE Basic)</t>
  </si>
  <si>
    <t>Sub-Total (ESE)</t>
  </si>
  <si>
    <t>101 GPK</t>
  </si>
  <si>
    <t>101 GK</t>
  </si>
  <si>
    <t>101 G1</t>
  </si>
  <si>
    <t>101 G2</t>
  </si>
  <si>
    <t>101 G3</t>
  </si>
  <si>
    <t>102 G4</t>
  </si>
  <si>
    <t>102 G5</t>
  </si>
  <si>
    <t>102 G6</t>
  </si>
  <si>
    <t>102 G7</t>
  </si>
  <si>
    <t>102 G8</t>
  </si>
  <si>
    <t>103 G9</t>
  </si>
  <si>
    <t>103 G10</t>
  </si>
  <si>
    <t>103 G11</t>
  </si>
  <si>
    <t>103 G12</t>
  </si>
  <si>
    <t>111 GPK</t>
  </si>
  <si>
    <t>111 GK</t>
  </si>
  <si>
    <t>111 G1</t>
  </si>
  <si>
    <t>111 G2</t>
  </si>
  <si>
    <t>111 G3</t>
  </si>
  <si>
    <t>112 G4</t>
  </si>
  <si>
    <t>112 G5</t>
  </si>
  <si>
    <t>112 G6</t>
  </si>
  <si>
    <t>112 G7</t>
  </si>
  <si>
    <t>112 G8</t>
  </si>
  <si>
    <t>113 G9</t>
  </si>
  <si>
    <t>113 G10</t>
  </si>
  <si>
    <t>113 G11</t>
  </si>
  <si>
    <t>113 G12</t>
  </si>
  <si>
    <t>130 GK</t>
  </si>
  <si>
    <t>130 G1</t>
  </si>
  <si>
    <t>130 G2</t>
  </si>
  <si>
    <t>130 G3</t>
  </si>
  <si>
    <t>130 G4</t>
  </si>
  <si>
    <t>130 G5</t>
  </si>
  <si>
    <t>130 G6</t>
  </si>
  <si>
    <t>130 G7</t>
  </si>
  <si>
    <t>130 G8</t>
  </si>
  <si>
    <t>130 G9</t>
  </si>
  <si>
    <t>130 G10</t>
  </si>
  <si>
    <t>130 G11</t>
  </si>
  <si>
    <t>130 G12</t>
  </si>
  <si>
    <t>254 GPK</t>
  </si>
  <si>
    <t>254 GK</t>
  </si>
  <si>
    <t>254 G1</t>
  </si>
  <si>
    <t>254 G2</t>
  </si>
  <si>
    <t>254 G3</t>
  </si>
  <si>
    <t>254 G4</t>
  </si>
  <si>
    <t>254 G5</t>
  </si>
  <si>
    <t>254 G6</t>
  </si>
  <si>
    <t>254 G7</t>
  </si>
  <si>
    <t>254 G8</t>
  </si>
  <si>
    <t>254 G9</t>
  </si>
  <si>
    <t>254 G10</t>
  </si>
  <si>
    <t>254 G11</t>
  </si>
  <si>
    <t>254 G12</t>
  </si>
  <si>
    <t>255 GPK</t>
  </si>
  <si>
    <t>255 GK</t>
  </si>
  <si>
    <t>255 G1</t>
  </si>
  <si>
    <t>255 G2</t>
  </si>
  <si>
    <t>255 G3</t>
  </si>
  <si>
    <t>255 G4</t>
  </si>
  <si>
    <t>255 G5</t>
  </si>
  <si>
    <t>255 G6</t>
  </si>
  <si>
    <t>255 G7</t>
  </si>
  <si>
    <t>255 G8</t>
  </si>
  <si>
    <t>255 G9</t>
  </si>
  <si>
    <t>255 G10</t>
  </si>
  <si>
    <t>255 G11</t>
  </si>
  <si>
    <t>255 G12</t>
  </si>
  <si>
    <t>300 G9</t>
  </si>
  <si>
    <t>300 G10</t>
  </si>
  <si>
    <t>300 G11</t>
  </si>
  <si>
    <t>300 G12</t>
  </si>
  <si>
    <t>Career</t>
  </si>
  <si>
    <t>Education</t>
  </si>
  <si>
    <t>4th Calc</t>
  </si>
  <si>
    <t>COMMISSIONER'S LEGISLATIVE BUDGET REQUEST (LBR)</t>
  </si>
  <si>
    <t>FLORIDA SCHOOL DISTRICT PROGRAMS</t>
  </si>
  <si>
    <t>Appropriated</t>
  </si>
  <si>
    <t>FTE</t>
  </si>
  <si>
    <t>2007-08</t>
  </si>
  <si>
    <t>Commissioner's</t>
  </si>
  <si>
    <t>(6-4)</t>
  </si>
  <si>
    <t>(8-6)</t>
  </si>
  <si>
    <t>K-3 (101)</t>
  </si>
  <si>
    <t>4-8 (102)</t>
  </si>
  <si>
    <t>9-12 (103)</t>
  </si>
  <si>
    <t>K-3 ESE in Basic (111)</t>
  </si>
  <si>
    <t>4-8 ESE in Basic (112)</t>
  </si>
  <si>
    <t>9-12 ESE in Basic (113)</t>
  </si>
  <si>
    <t>ESOL (130)</t>
  </si>
  <si>
    <t>ESE Support Level IV (254)</t>
  </si>
  <si>
    <t>ESE Support Level V (255)</t>
  </si>
  <si>
    <t>Career Education (300)</t>
  </si>
  <si>
    <t>2008-09</t>
  </si>
  <si>
    <t>2009-10</t>
  </si>
  <si>
    <t>Prog 101</t>
  </si>
  <si>
    <t>Prog 102</t>
  </si>
  <si>
    <t>Prog 103</t>
  </si>
  <si>
    <t>Prog 111</t>
  </si>
  <si>
    <t>Prog 112</t>
  </si>
  <si>
    <t>Prog 113</t>
  </si>
  <si>
    <t>Prog 130</t>
  </si>
  <si>
    <t>Prog 254</t>
  </si>
  <si>
    <t>Prog 255</t>
  </si>
  <si>
    <t>Prog 300</t>
  </si>
  <si>
    <t>TOTAL</t>
  </si>
  <si>
    <t>Wash Spec</t>
  </si>
  <si>
    <t>FSU Brow</t>
  </si>
  <si>
    <t>FSU Leon</t>
  </si>
  <si>
    <t>FLVS</t>
  </si>
  <si>
    <t>FLORIDA</t>
  </si>
  <si>
    <t>Sch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</si>
  <si>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</si>
  <si>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</si>
  <si>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</si>
  <si>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</si>
  <si>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</si>
  <si>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</si>
  <si>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</si>
  <si>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</si>
  <si>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</si>
  <si>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</si>
  <si>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</si>
  <si>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</si>
  <si>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</si>
  <si>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</si>
  <si>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</si>
  <si>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</si>
  <si>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</si>
  <si>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</si>
  <si>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</si>
  <si>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</si>
  <si>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</si>
  <si>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</si>
  <si>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</si>
  <si>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</si>
  <si>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</si>
  <si>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</si>
  <si>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</si>
  <si>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</si>
  <si>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</si>
  <si>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</si>
  <si>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</si>
  <si>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</si>
  <si>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</si>
  <si>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</si>
  <si>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</si>
  <si>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</si>
  <si>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</si>
  <si>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</si>
  <si>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</si>
  <si>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</si>
  <si>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</si>
  <si>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</si>
  <si>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</si>
  <si>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</si>
  <si>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</si>
  <si>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</si>
  <si>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</si>
  <si>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</si>
  <si>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</si>
  <si>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</si>
  <si>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</si>
  <si>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</si>
  <si>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</si>
  <si>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</si>
  <si>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</si>
  <si>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</si>
  <si>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</si>
  <si>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</si>
  <si>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</si>
  <si>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</si>
  <si>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</si>
  <si>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</si>
  <si>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</si>
  <si>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</si>
  <si>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</si>
  <si>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</si>
  <si>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</si>
  <si>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</si>
  <si>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</si>
  <si>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</si>
  <si>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FAU PB</t>
  </si>
  <si>
    <t>71</t>
  </si>
  <si>
    <t>FSU - Brow</t>
  </si>
  <si>
    <t>72</t>
  </si>
  <si>
    <t>73</t>
  </si>
  <si>
    <t>74</t>
  </si>
  <si>
    <t>Florida</t>
  </si>
  <si>
    <t>FAU STL</t>
  </si>
  <si>
    <t>2009-10 Projected Student Enrollment (FTE) for Florida School Districts</t>
  </si>
  <si>
    <t>Compared with FTE for 2005-06 Final, 2006-07 Final, 2007-08 4th Calc and 2008-09 Appropriated</t>
  </si>
  <si>
    <t>2009-10 Projected Enrollments for Florida School Districts</t>
  </si>
  <si>
    <t>LBR 7/9/08</t>
  </si>
  <si>
    <t>05-06</t>
  </si>
  <si>
    <t>06-07</t>
  </si>
  <si>
    <t>07-08 4th</t>
  </si>
  <si>
    <t>08-09 App</t>
  </si>
  <si>
    <t>09-10</t>
  </si>
  <si>
    <t>75</t>
  </si>
  <si>
    <t>07-08</t>
  </si>
  <si>
    <t>D#</t>
  </si>
  <si>
    <t>08-09</t>
  </si>
  <si>
    <t>10-11</t>
  </si>
  <si>
    <t>11-12</t>
  </si>
  <si>
    <t>111 PK</t>
  </si>
  <si>
    <t>111 K</t>
  </si>
  <si>
    <t>254 PK</t>
  </si>
  <si>
    <t>254 K</t>
  </si>
  <si>
    <t>255 PK</t>
  </si>
  <si>
    <t>255 K</t>
  </si>
  <si>
    <t>101 PK</t>
  </si>
  <si>
    <t>101 K</t>
  </si>
  <si>
    <t>130 K</t>
  </si>
  <si>
    <t>DeSoto</t>
  </si>
  <si>
    <t>Forecast</t>
  </si>
  <si>
    <t>Friday, July 11, 2008</t>
  </si>
  <si>
    <t>Monday, July 14, 2008</t>
  </si>
  <si>
    <t>POST-CONFERENCE REPORT FOR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</si>
</sst>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#,##0.000"/>
    <numFmt numFmtId="168" formatCode="#,##0.0000"/>
    <numFmt numFmtId="169" formatCode="#,##0.00000"/>
    <numFmt numFmtId="170" formatCode="0.000000"/>
    <numFmt numFmtId="171" formatCode="0.0%"/>
    <numFmt numFmtId="172" formatCode="0.000%"/>
    <numFmt numFmtId="173" formatCode="0.0000%"/>
    <numFmt numFmtId="174" formatCode="0.0_)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#,##0.0"/>
    <numFmt numFmtId="179" formatCode="mmmm\ d\,\ yyyy"/>
    <numFmt numFmtId="180" formatCode="mm/dd/yy"/>
    <numFmt numFmtId="181" formatCode="[$-409]dddd\,\ mmmm\ dd\,\ yyyy"/>
    <numFmt numFmtId="182" formatCode="[$-F800]dddd\,\ mmmm\ dd\,\ yyyy"/>
    <numFmt numFmtId="183" formatCode="[$-409]mmmm\ d\,\ yyyy;@"/>
    <numFmt numFmtId="184" formatCode="m/d/yy;@"/>
    <numFmt numFmtId="185" formatCode="_(* #,##0.000_);_(* \(#,##0.000\);_(* &quot;-&quot;??_);_(@_)"/>
    <numFmt numFmtId="186" formatCode="_(* #,##0.0000_);_(* \(#,##0.0000\);_(* &quot;-&quot;??_);_(@_)"/>
    <numFmt numFmtId="187" formatCode="#,##0.000000000000000"/>
    <numFmt numFmtId="188" formatCode="#,##0.0000000000000000"/>
    <numFmt numFmtId="189" formatCode="#,##0.00000000000000"/>
    <numFmt numFmtId="190" formatCode="#,##0.0000000000000"/>
    <numFmt numFmtId="191" formatCode="#,##0.000000000000"/>
    <numFmt numFmtId="192" formatCode="#,##0.00000000000"/>
    <numFmt numFmtId="193" formatCode="#,##0.0000000000"/>
    <numFmt numFmtId="194" formatCode="#,##0.000000000"/>
    <numFmt numFmtId="195" formatCode="#,##0.00000000"/>
    <numFmt numFmtId="196" formatCode="#,##0.0000000"/>
    <numFmt numFmtId="197" formatCode="#,##0.000000"/>
    <numFmt numFmtId="198" formatCode="\-\ #\ \-"/>
    <numFmt numFmtId="199" formatCode="_(* #,##0.0_);_(* \(#,##0.0\);_(* &quot;-&quot;_);_(@_)"/>
    <numFmt numFmtId="200" formatCode="_(* #,##0.00_);_(* \(#,##0.00\);_(* &quot;-&quot;_);_(@_)"/>
    <numFmt numFmtId="201" formatCode="\T\F"/>
    <numFmt numFmtId="202" formatCode="[$-409]h:mm:ss\ AM/PM"/>
    <numFmt numFmtId="203" formatCode="&quot;DOE&quot;\ m/d/yyyy"/>
  </numFmts>
  <fonts count="55">
    <font>
      <sz val="12"/>
      <name val="Arial"/>
      <family val="0"/>
    </font>
    <font>
      <sz val="1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sz val="10"/>
      <color indexed="13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9"/>
      <color indexed="4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59">
      <alignment/>
      <protection/>
    </xf>
    <xf numFmtId="0" fontId="0" fillId="0" borderId="0" xfId="60" applyFont="1" applyAlignment="1">
      <alignment horizontal="left"/>
      <protection/>
    </xf>
    <xf numFmtId="0" fontId="0" fillId="0" borderId="0" xfId="60" applyFont="1">
      <alignment/>
      <protection/>
    </xf>
    <xf numFmtId="0" fontId="7" fillId="0" borderId="0" xfId="60">
      <alignment/>
      <protection/>
    </xf>
    <xf numFmtId="14" fontId="0" fillId="0" borderId="0" xfId="60" applyNumberFormat="1" applyFont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8" fillId="0" borderId="0" xfId="59" applyFont="1" applyFill="1" applyBorder="1">
      <alignment/>
      <protection/>
    </xf>
    <xf numFmtId="0" fontId="8" fillId="0" borderId="0" xfId="59" applyFont="1" applyFill="1" applyBorder="1" applyAlignment="1">
      <alignment horizontal="center" wrapText="1"/>
      <protection/>
    </xf>
    <xf numFmtId="43" fontId="8" fillId="0" borderId="0" xfId="42" applyFont="1" applyFill="1" applyBorder="1" applyAlignment="1">
      <alignment/>
    </xf>
    <xf numFmtId="0" fontId="8" fillId="0" borderId="0" xfId="59" applyFont="1" applyFill="1" applyBorder="1" applyAlignment="1">
      <alignment horizontal="center"/>
      <protection/>
    </xf>
    <xf numFmtId="0" fontId="8" fillId="0" borderId="0" xfId="59" applyFont="1" applyFill="1" applyBorder="1" applyAlignment="1">
      <alignment horizontal="left"/>
      <protection/>
    </xf>
    <xf numFmtId="0" fontId="8" fillId="0" borderId="0" xfId="59" applyFont="1" applyFill="1" applyBorder="1" applyAlignment="1">
      <alignment horizontal="centerContinuous"/>
      <protection/>
    </xf>
    <xf numFmtId="0" fontId="8" fillId="0" borderId="0" xfId="59" applyFont="1" applyFill="1" applyBorder="1" applyAlignment="1" quotePrefix="1">
      <alignment horizontal="center"/>
      <protection/>
    </xf>
    <xf numFmtId="1" fontId="8" fillId="0" borderId="0" xfId="59" applyNumberFormat="1" applyFont="1" applyFill="1" applyBorder="1" applyAlignment="1">
      <alignment horizontal="center"/>
      <protection/>
    </xf>
    <xf numFmtId="0" fontId="8" fillId="0" borderId="0" xfId="59" applyFont="1" applyFill="1" applyBorder="1" applyAlignment="1">
      <alignment horizontal="right"/>
      <protection/>
    </xf>
    <xf numFmtId="0" fontId="8" fillId="0" borderId="0" xfId="59" applyFont="1" applyFill="1" applyBorder="1" applyAlignment="1" quotePrefix="1">
      <alignment horizontal="right"/>
      <protection/>
    </xf>
    <xf numFmtId="1" fontId="8" fillId="0" borderId="0" xfId="59" applyNumberFormat="1" applyFont="1" applyFill="1" applyBorder="1" applyAlignment="1">
      <alignment horizontal="right"/>
      <protection/>
    </xf>
    <xf numFmtId="0" fontId="8" fillId="0" borderId="0" xfId="59" applyFont="1" applyAlignment="1">
      <alignment horizontal="center"/>
      <protection/>
    </xf>
    <xf numFmtId="14" fontId="8" fillId="0" borderId="0" xfId="59" applyNumberFormat="1" applyFont="1" applyFill="1" applyBorder="1" applyAlignment="1">
      <alignment horizontal="center"/>
      <protection/>
    </xf>
    <xf numFmtId="0" fontId="8" fillId="0" borderId="0" xfId="59" applyFont="1">
      <alignment/>
      <protection/>
    </xf>
    <xf numFmtId="3" fontId="8" fillId="0" borderId="0" xfId="59" applyNumberFormat="1" applyFont="1" applyFill="1" applyBorder="1">
      <alignment/>
      <protection/>
    </xf>
    <xf numFmtId="176" fontId="8" fillId="0" borderId="0" xfId="42" applyNumberFormat="1" applyFont="1" applyFill="1" applyBorder="1" applyAlignment="1">
      <alignment/>
    </xf>
    <xf numFmtId="176" fontId="8" fillId="0" borderId="0" xfId="42" applyNumberFormat="1" applyFont="1" applyFill="1" applyBorder="1" applyAlignment="1">
      <alignment horizontal="right"/>
    </xf>
    <xf numFmtId="0" fontId="9" fillId="0" borderId="0" xfId="59" applyFont="1" applyFill="1" applyBorder="1">
      <alignment/>
      <protection/>
    </xf>
    <xf numFmtId="3" fontId="8" fillId="0" borderId="0" xfId="42" applyNumberFormat="1" applyFont="1" applyFill="1" applyBorder="1" applyAlignment="1">
      <alignment/>
    </xf>
    <xf numFmtId="3" fontId="8" fillId="0" borderId="0" xfId="42" applyNumberFormat="1" applyFont="1" applyAlignment="1">
      <alignment/>
    </xf>
    <xf numFmtId="176" fontId="8" fillId="0" borderId="0" xfId="59" applyNumberFormat="1" applyFont="1" applyFill="1" applyBorder="1">
      <alignment/>
      <protection/>
    </xf>
    <xf numFmtId="3" fontId="8" fillId="0" borderId="0" xfId="59" applyNumberFormat="1" applyFont="1" applyFill="1" applyBorder="1" applyAlignment="1" quotePrefix="1">
      <alignment horizontal="right"/>
      <protection/>
    </xf>
    <xf numFmtId="3" fontId="9" fillId="0" borderId="0" xfId="59" applyNumberFormat="1" applyFont="1" applyFill="1" applyBorder="1">
      <alignment/>
      <protection/>
    </xf>
    <xf numFmtId="3" fontId="10" fillId="0" borderId="0" xfId="59" applyNumberFormat="1" applyFont="1" applyFill="1" applyBorder="1">
      <alignment/>
      <protection/>
    </xf>
    <xf numFmtId="2" fontId="8" fillId="0" borderId="0" xfId="59" applyNumberFormat="1" applyFont="1" applyFill="1" applyBorder="1" applyAlignment="1">
      <alignment horizontal="right"/>
      <protection/>
    </xf>
    <xf numFmtId="2" fontId="8" fillId="0" borderId="0" xfId="59" applyNumberFormat="1" applyFont="1" applyFill="1" applyBorder="1">
      <alignment/>
      <protection/>
    </xf>
    <xf numFmtId="3" fontId="8" fillId="0" borderId="0" xfId="59" applyNumberFormat="1" applyFont="1" applyFill="1" applyBorder="1" applyAlignment="1">
      <alignment horizontal="right"/>
      <protection/>
    </xf>
    <xf numFmtId="3" fontId="8" fillId="0" borderId="0" xfId="59" applyNumberFormat="1" applyFont="1" applyFill="1" applyBorder="1" applyAlignment="1">
      <alignment horizontal="center"/>
      <protection/>
    </xf>
    <xf numFmtId="171" fontId="8" fillId="0" borderId="0" xfId="65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1" fillId="0" borderId="0" xfId="59" applyFont="1" applyFill="1" applyBorder="1" applyAlignment="1">
      <alignment horizontal="left"/>
      <protection/>
    </xf>
    <xf numFmtId="3" fontId="11" fillId="0" borderId="0" xfId="59" applyNumberFormat="1" applyFont="1" applyFill="1" applyBorder="1">
      <alignment/>
      <protection/>
    </xf>
    <xf numFmtId="0" fontId="11" fillId="0" borderId="0" xfId="59" applyFont="1" applyFill="1" applyBorder="1">
      <alignment/>
      <protection/>
    </xf>
    <xf numFmtId="176" fontId="11" fillId="0" borderId="0" xfId="42" applyNumberFormat="1" applyFont="1" applyFill="1" applyBorder="1" applyAlignment="1">
      <alignment/>
    </xf>
    <xf numFmtId="171" fontId="11" fillId="0" borderId="0" xfId="65" applyNumberFormat="1" applyFont="1" applyFill="1" applyBorder="1" applyAlignment="1">
      <alignment/>
    </xf>
    <xf numFmtId="0" fontId="11" fillId="0" borderId="0" xfId="59" applyFont="1" applyFill="1" applyBorder="1" applyAlignment="1">
      <alignment horizontal="center"/>
      <protection/>
    </xf>
    <xf numFmtId="0" fontId="10" fillId="0" borderId="0" xfId="59" applyFont="1" applyFill="1" applyBorder="1">
      <alignment/>
      <protection/>
    </xf>
    <xf numFmtId="198" fontId="8" fillId="0" borderId="0" xfId="59" applyNumberFormat="1" applyFont="1" applyFill="1" applyBorder="1" applyAlignment="1">
      <alignment horizontal="center"/>
      <protection/>
    </xf>
    <xf numFmtId="198" fontId="8" fillId="0" borderId="0" xfId="59" applyNumberFormat="1" applyFont="1" applyFill="1" applyBorder="1" applyAlignment="1" quotePrefix="1">
      <alignment horizontal="center"/>
      <protection/>
    </xf>
    <xf numFmtId="0" fontId="8" fillId="0" borderId="0" xfId="59" applyFont="1" applyFill="1" applyBorder="1" applyAlignment="1" quotePrefix="1">
      <alignment horizontal="left"/>
      <protection/>
    </xf>
    <xf numFmtId="0" fontId="1" fillId="0" borderId="0" xfId="57" applyFont="1">
      <alignment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4" fontId="1" fillId="0" borderId="0" xfId="0" applyNumberFormat="1" applyFont="1" applyAlignment="1">
      <alignment/>
    </xf>
    <xf numFmtId="0" fontId="5" fillId="0" borderId="0" xfId="61" applyFont="1" applyAlignment="1">
      <alignment horizontal="right"/>
      <protection/>
    </xf>
    <xf numFmtId="0" fontId="5" fillId="0" borderId="0" xfId="61" applyFont="1">
      <alignment/>
      <protection/>
    </xf>
    <xf numFmtId="0" fontId="5" fillId="0" borderId="10" xfId="61" applyFont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61" applyNumberFormat="1" applyFont="1">
      <alignment/>
      <protection/>
    </xf>
    <xf numFmtId="18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14" fontId="8" fillId="0" borderId="0" xfId="59" applyNumberFormat="1" applyFont="1" applyAlignment="1">
      <alignment horizontal="center"/>
      <protection/>
    </xf>
    <xf numFmtId="203" fontId="8" fillId="0" borderId="0" xfId="59" applyNumberFormat="1" applyFont="1" applyFill="1" applyBorder="1" applyAlignment="1">
      <alignment horizontal="right"/>
      <protection/>
    </xf>
    <xf numFmtId="0" fontId="15" fillId="0" borderId="0" xfId="60" applyFont="1" applyAlignment="1">
      <alignment horizontal="left"/>
      <protection/>
    </xf>
    <xf numFmtId="0" fontId="5" fillId="34" borderId="0" xfId="58" applyFont="1" applyFill="1">
      <alignment/>
      <protection/>
    </xf>
    <xf numFmtId="0" fontId="5" fillId="35" borderId="0" xfId="58" applyFont="1" applyFill="1" applyAlignment="1">
      <alignment horizontal="center"/>
      <protection/>
    </xf>
    <xf numFmtId="0" fontId="1" fillId="0" borderId="0" xfId="58">
      <alignment/>
      <protection/>
    </xf>
    <xf numFmtId="43" fontId="1" fillId="0" borderId="0" xfId="42" applyFont="1" applyAlignment="1">
      <alignment/>
    </xf>
    <xf numFmtId="43" fontId="1" fillId="35" borderId="0" xfId="42" applyFont="1" applyFill="1" applyAlignment="1">
      <alignment/>
    </xf>
    <xf numFmtId="0" fontId="1" fillId="35" borderId="0" xfId="58" applyFill="1">
      <alignment/>
      <protection/>
    </xf>
    <xf numFmtId="43" fontId="5" fillId="35" borderId="0" xfId="42" applyFont="1" applyFill="1" applyAlignment="1">
      <alignment/>
    </xf>
    <xf numFmtId="43" fontId="1" fillId="0" borderId="0" xfId="42" applyFont="1" applyFill="1" applyAlignment="1">
      <alignment/>
    </xf>
    <xf numFmtId="0" fontId="16" fillId="0" borderId="0" xfId="62" applyFont="1" applyFill="1" applyBorder="1" applyAlignment="1">
      <alignment horizontal="center" wrapText="1"/>
      <protection/>
    </xf>
    <xf numFmtId="0" fontId="16" fillId="0" borderId="0" xfId="62" applyFont="1" applyFill="1" applyBorder="1" applyAlignment="1">
      <alignment wrapText="1"/>
      <protection/>
    </xf>
    <xf numFmtId="0" fontId="1" fillId="0" borderId="0" xfId="58" applyFill="1">
      <alignment/>
      <protection/>
    </xf>
    <xf numFmtId="0" fontId="1" fillId="0" borderId="0" xfId="58" applyAlignment="1">
      <alignment horizontal="center"/>
      <protection/>
    </xf>
    <xf numFmtId="0" fontId="5" fillId="35" borderId="0" xfId="58" applyFont="1" applyFill="1" applyAlignment="1">
      <alignment horizontal="left"/>
      <protection/>
    </xf>
    <xf numFmtId="43" fontId="1" fillId="35" borderId="0" xfId="58" applyNumberFormat="1" applyFill="1">
      <alignment/>
      <protection/>
    </xf>
    <xf numFmtId="43" fontId="5" fillId="35" borderId="0" xfId="58" applyNumberFormat="1" applyFont="1" applyFill="1">
      <alignment/>
      <protection/>
    </xf>
    <xf numFmtId="43" fontId="1" fillId="0" borderId="0" xfId="58" applyNumberFormat="1" applyFill="1">
      <alignment/>
      <protection/>
    </xf>
    <xf numFmtId="0" fontId="5" fillId="0" borderId="0" xfId="58" applyFont="1" applyAlignment="1">
      <alignment horizontal="left"/>
      <protection/>
    </xf>
    <xf numFmtId="0" fontId="1" fillId="0" borderId="0" xfId="58" applyAlignment="1">
      <alignment horizontal="left"/>
      <protection/>
    </xf>
    <xf numFmtId="0" fontId="5" fillId="34" borderId="0" xfId="58" applyFont="1" applyFill="1" applyAlignment="1">
      <alignment horizontal="center"/>
      <protection/>
    </xf>
    <xf numFmtId="0" fontId="1" fillId="36" borderId="0" xfId="58" applyFill="1">
      <alignment/>
      <protection/>
    </xf>
    <xf numFmtId="43" fontId="1" fillId="36" borderId="0" xfId="42" applyFont="1" applyFill="1" applyAlignment="1">
      <alignment/>
    </xf>
    <xf numFmtId="0" fontId="5" fillId="34" borderId="0" xfId="62" applyFont="1" applyFill="1">
      <alignment/>
      <protection/>
    </xf>
    <xf numFmtId="0" fontId="5" fillId="34" borderId="0" xfId="62" applyFont="1" applyFill="1" applyAlignment="1">
      <alignment/>
      <protection/>
    </xf>
    <xf numFmtId="0" fontId="1" fillId="36" borderId="0" xfId="58" applyFont="1" applyFill="1">
      <alignment/>
      <protection/>
    </xf>
    <xf numFmtId="0" fontId="16" fillId="37" borderId="0" xfId="62" applyFont="1" applyFill="1" applyBorder="1" applyAlignment="1">
      <alignment wrapText="1"/>
      <protection/>
    </xf>
    <xf numFmtId="0" fontId="17" fillId="0" borderId="0" xfId="59" applyFont="1" applyFill="1" applyBorder="1" applyAlignment="1">
      <alignment horizontal="left"/>
      <protection/>
    </xf>
    <xf numFmtId="0" fontId="11" fillId="0" borderId="0" xfId="59" applyFont="1" applyFill="1" applyBorder="1" quotePrefix="1">
      <alignment/>
      <protection/>
    </xf>
    <xf numFmtId="43" fontId="7" fillId="35" borderId="0" xfId="42" applyFont="1" applyFill="1" applyAlignment="1">
      <alignment/>
    </xf>
    <xf numFmtId="176" fontId="7" fillId="0" borderId="0" xfId="42" applyNumberFormat="1" applyFont="1" applyFill="1" applyBorder="1" applyAlignment="1">
      <alignment horizontal="right"/>
    </xf>
    <xf numFmtId="43" fontId="7" fillId="35" borderId="0" xfId="58" applyNumberFormat="1" applyFont="1" applyFill="1">
      <alignment/>
      <protection/>
    </xf>
    <xf numFmtId="0" fontId="7" fillId="0" borderId="0" xfId="59" applyFont="1" applyFill="1" applyBorder="1" applyAlignment="1">
      <alignment horizontal="right"/>
      <protection/>
    </xf>
    <xf numFmtId="176" fontId="7" fillId="0" borderId="0" xfId="42" applyNumberFormat="1" applyFont="1" applyFill="1" applyBorder="1" applyAlignment="1">
      <alignment/>
    </xf>
    <xf numFmtId="0" fontId="7" fillId="0" borderId="0" xfId="59" applyFont="1" applyFill="1" applyBorder="1">
      <alignment/>
      <protection/>
    </xf>
    <xf numFmtId="176" fontId="18" fillId="38" borderId="0" xfId="42" applyNumberFormat="1" applyFont="1" applyFill="1" applyBorder="1" applyAlignment="1">
      <alignment/>
    </xf>
    <xf numFmtId="43" fontId="19" fillId="38" borderId="0" xfId="59" applyNumberFormat="1" applyFont="1" applyFill="1" applyBorder="1">
      <alignment/>
      <protection/>
    </xf>
    <xf numFmtId="176" fontId="19" fillId="38" borderId="0" xfId="42" applyNumberFormat="1" applyFont="1" applyFill="1" applyBorder="1" applyAlignment="1">
      <alignment/>
    </xf>
    <xf numFmtId="43" fontId="20" fillId="38" borderId="0" xfId="59" applyNumberFormat="1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9" applyFont="1" applyFill="1" applyBorder="1">
      <alignment/>
      <protection/>
    </xf>
    <xf numFmtId="1" fontId="11" fillId="0" borderId="0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horizontal="right"/>
      <protection/>
    </xf>
    <xf numFmtId="0" fontId="22" fillId="0" borderId="0" xfId="0" applyNumberFormat="1" applyFont="1" applyAlignment="1">
      <alignment horizontal="right"/>
    </xf>
    <xf numFmtId="0" fontId="21" fillId="0" borderId="0" xfId="59" applyFont="1" applyFill="1" applyBorder="1">
      <alignment/>
      <protection/>
    </xf>
    <xf numFmtId="176" fontId="21" fillId="0" borderId="0" xfId="42" applyNumberFormat="1" applyFont="1" applyFill="1" applyBorder="1" applyAlignment="1">
      <alignment horizontal="right"/>
    </xf>
    <xf numFmtId="0" fontId="21" fillId="0" borderId="0" xfId="59" applyFont="1" applyFill="1" applyBorder="1" applyAlignment="1">
      <alignment horizontal="left"/>
      <protection/>
    </xf>
    <xf numFmtId="0" fontId="21" fillId="39" borderId="0" xfId="59" applyFont="1" applyFill="1" applyBorder="1" applyAlignment="1">
      <alignment horizontal="right"/>
      <protection/>
    </xf>
    <xf numFmtId="0" fontId="21" fillId="0" borderId="0" xfId="59" applyFont="1" applyFill="1" applyBorder="1" applyAlignment="1" quotePrefix="1">
      <alignment horizontal="center"/>
      <protection/>
    </xf>
    <xf numFmtId="200" fontId="8" fillId="0" borderId="0" xfId="59" applyNumberFormat="1" applyFont="1" applyFill="1" applyBorder="1">
      <alignment/>
      <protection/>
    </xf>
    <xf numFmtId="200" fontId="8" fillId="0" borderId="0" xfId="42" applyNumberFormat="1" applyFont="1" applyFill="1" applyBorder="1" applyAlignment="1">
      <alignment/>
    </xf>
    <xf numFmtId="200" fontId="11" fillId="0" borderId="0" xfId="42" applyNumberFormat="1" applyFont="1" applyFill="1" applyBorder="1" applyAlignment="1">
      <alignment/>
    </xf>
    <xf numFmtId="200" fontId="11" fillId="0" borderId="0" xfId="59" applyNumberFormat="1" applyFont="1" applyFill="1" applyBorder="1">
      <alignment/>
      <protection/>
    </xf>
    <xf numFmtId="200" fontId="8" fillId="0" borderId="0" xfId="59" applyNumberFormat="1" applyFont="1">
      <alignment/>
      <protection/>
    </xf>
    <xf numFmtId="200" fontId="11" fillId="0" borderId="0" xfId="59" applyNumberFormat="1" applyFont="1">
      <alignment/>
      <protection/>
    </xf>
    <xf numFmtId="200" fontId="11" fillId="0" borderId="0" xfId="42" applyNumberFormat="1" applyFont="1" applyAlignment="1">
      <alignment/>
    </xf>
    <xf numFmtId="43" fontId="11" fillId="0" borderId="0" xfId="42" applyFont="1" applyFill="1" applyBorder="1" applyAlignment="1">
      <alignment/>
    </xf>
    <xf numFmtId="0" fontId="1" fillId="0" borderId="0" xfId="58" applyFont="1">
      <alignment/>
      <protection/>
    </xf>
    <xf numFmtId="0" fontId="22" fillId="39" borderId="0" xfId="0" applyNumberFormat="1" applyFont="1" applyFill="1" applyAlignment="1">
      <alignment horizontal="right"/>
    </xf>
    <xf numFmtId="176" fontId="21" fillId="39" borderId="0" xfId="42" applyNumberFormat="1" applyFont="1" applyFill="1" applyBorder="1" applyAlignment="1">
      <alignment horizontal="right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0" fillId="35" borderId="0" xfId="0" applyFill="1" applyAlignment="1">
      <alignment/>
    </xf>
    <xf numFmtId="43" fontId="0" fillId="0" borderId="0" xfId="42" applyFont="1" applyAlignment="1">
      <alignment/>
    </xf>
    <xf numFmtId="43" fontId="0" fillId="35" borderId="0" xfId="42" applyFont="1" applyFill="1" applyAlignment="1">
      <alignment/>
    </xf>
    <xf numFmtId="43" fontId="12" fillId="35" borderId="0" xfId="42" applyFont="1" applyFill="1" applyAlignment="1">
      <alignment/>
    </xf>
    <xf numFmtId="43" fontId="23" fillId="35" borderId="0" xfId="58" applyNumberFormat="1" applyFont="1" applyFill="1">
      <alignment/>
      <protection/>
    </xf>
    <xf numFmtId="43" fontId="24" fillId="35" borderId="0" xfId="58" applyNumberFormat="1" applyFont="1" applyFill="1">
      <alignment/>
      <protection/>
    </xf>
    <xf numFmtId="43" fontId="0" fillId="0" borderId="0" xfId="42" applyFont="1" applyFill="1" applyAlignment="1">
      <alignment/>
    </xf>
    <xf numFmtId="0" fontId="0" fillId="0" borderId="0" xfId="60" applyFont="1" applyAlignment="1">
      <alignment horizontal="center"/>
      <protection/>
    </xf>
    <xf numFmtId="182" fontId="0" fillId="0" borderId="0" xfId="60" applyNumberFormat="1" applyFont="1" applyAlignment="1">
      <alignment horizontal="center"/>
      <protection/>
    </xf>
    <xf numFmtId="179" fontId="8" fillId="0" borderId="0" xfId="59" applyNumberFormat="1" applyFont="1" applyFill="1" applyBorder="1" applyAlignment="1" quotePrefix="1">
      <alignment horizontal="center"/>
      <protection/>
    </xf>
    <xf numFmtId="0" fontId="8" fillId="0" borderId="0" xfId="59" applyFont="1" applyFill="1" applyBorder="1" applyAlignment="1">
      <alignment horizontal="center"/>
      <protection/>
    </xf>
    <xf numFmtId="0" fontId="0" fillId="0" borderId="0" xfId="0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3-04 3rd Calculation FTE" xfId="57"/>
    <cellStyle name="Normal_By Program" xfId="58"/>
    <cellStyle name="Normal_Final Summary Report 2-28-05" xfId="59"/>
    <cellStyle name="Normal_IMPACT" xfId="60"/>
    <cellStyle name="Normal_martha support" xfId="61"/>
    <cellStyle name="Normal_qryFTE BGBP By Year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E1"/>
      <rgbColor rgb="00DBF2FD"/>
      <rgbColor rgb="00FFD5EA"/>
      <rgbColor rgb="00E8D1FF"/>
      <rgbColor rgb="00FAEB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dr.state.fl.us/Documents%20and%20Settings\kirk.hudson\My%20Documents\Forecasts\FTE%20Forecast%202005-06\WINDOWS\TEMP\2003-04%20Forecast%20By%20Grade%20---Dec%2005%202002---E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tabSelected="1" zoomScalePageLayoutView="0" workbookViewId="0" topLeftCell="A1">
      <selection activeCell="A5" sqref="A5:I5"/>
    </sheetView>
  </sheetViews>
  <sheetFormatPr defaultColWidth="6.21484375" defaultRowHeight="15"/>
  <cols>
    <col min="1" max="9" width="10.21484375" style="10" customWidth="1"/>
    <col min="10" max="16384" width="6.21484375" style="10" customWidth="1"/>
  </cols>
  <sheetData>
    <row r="1" spans="1:9" ht="15">
      <c r="A1" s="145" t="s">
        <v>349</v>
      </c>
      <c r="B1" s="145"/>
      <c r="C1" s="145"/>
      <c r="D1" s="145"/>
      <c r="E1" s="145"/>
      <c r="F1" s="145"/>
      <c r="G1" s="145"/>
      <c r="H1" s="145"/>
      <c r="I1" s="145"/>
    </row>
    <row r="2" spans="1:9" ht="15">
      <c r="A2" s="11"/>
      <c r="B2" s="12"/>
      <c r="C2" s="12"/>
      <c r="D2" s="12"/>
      <c r="E2" s="12"/>
      <c r="F2" s="12"/>
      <c r="G2" s="12"/>
      <c r="H2" s="13"/>
      <c r="I2" s="13"/>
    </row>
    <row r="3" spans="1:9" ht="15">
      <c r="A3" s="145" t="s">
        <v>97</v>
      </c>
      <c r="B3" s="145"/>
      <c r="C3" s="145"/>
      <c r="D3" s="145"/>
      <c r="E3" s="145"/>
      <c r="F3" s="145"/>
      <c r="G3" s="145"/>
      <c r="H3" s="145"/>
      <c r="I3" s="145"/>
    </row>
    <row r="4" spans="1:9" ht="15">
      <c r="A4" s="11"/>
      <c r="B4" s="12"/>
      <c r="C4" s="12"/>
      <c r="D4" s="12"/>
      <c r="E4" s="12"/>
      <c r="F4" s="12"/>
      <c r="G4" s="12"/>
      <c r="H4" s="13"/>
      <c r="I4" s="13"/>
    </row>
    <row r="5" spans="1:9" ht="15">
      <c r="A5" s="145" t="s">
        <v>207</v>
      </c>
      <c r="B5" s="145"/>
      <c r="C5" s="145"/>
      <c r="D5" s="145"/>
      <c r="E5" s="145"/>
      <c r="F5" s="145"/>
      <c r="G5" s="145"/>
      <c r="H5" s="145"/>
      <c r="I5" s="145"/>
    </row>
    <row r="6" spans="1:9" ht="15">
      <c r="A6" s="14"/>
      <c r="B6" s="12"/>
      <c r="C6" s="12"/>
      <c r="D6" s="12"/>
      <c r="E6" s="12"/>
      <c r="F6" s="12"/>
      <c r="G6" s="12"/>
      <c r="H6" s="13"/>
      <c r="I6" s="13"/>
    </row>
    <row r="7" spans="1:9" ht="15">
      <c r="A7" s="145" t="s">
        <v>206</v>
      </c>
      <c r="B7" s="145"/>
      <c r="C7" s="145"/>
      <c r="D7" s="145"/>
      <c r="E7" s="145"/>
      <c r="F7" s="145"/>
      <c r="G7" s="145"/>
      <c r="H7" s="145"/>
      <c r="I7" s="145"/>
    </row>
    <row r="8" spans="1:9" ht="15">
      <c r="A8" s="11"/>
      <c r="B8" s="12"/>
      <c r="C8" s="12"/>
      <c r="D8" s="12"/>
      <c r="E8" s="12"/>
      <c r="F8" s="12"/>
      <c r="G8" s="12"/>
      <c r="H8" s="13"/>
      <c r="I8" s="13"/>
    </row>
    <row r="9" spans="1:9" ht="15">
      <c r="A9" s="11"/>
      <c r="B9" s="12"/>
      <c r="C9" s="12"/>
      <c r="D9" s="12"/>
      <c r="E9" s="12"/>
      <c r="F9" s="12"/>
      <c r="G9" s="12"/>
      <c r="H9" s="13"/>
      <c r="I9" s="13"/>
    </row>
    <row r="10" spans="1:9" ht="15">
      <c r="A10" s="11"/>
      <c r="B10" s="12"/>
      <c r="C10" s="12"/>
      <c r="D10" s="12"/>
      <c r="E10" s="12"/>
      <c r="F10" s="12"/>
      <c r="G10" s="12"/>
      <c r="H10" s="13"/>
      <c r="I10" s="13"/>
    </row>
    <row r="11" spans="1:9" ht="15">
      <c r="A11" s="145"/>
      <c r="B11" s="145"/>
      <c r="C11" s="145"/>
      <c r="D11" s="145"/>
      <c r="E11" s="145"/>
      <c r="F11" s="145"/>
      <c r="G11" s="145"/>
      <c r="H11" s="145"/>
      <c r="I11" s="145"/>
    </row>
    <row r="12" spans="1:9" ht="15">
      <c r="A12" s="146">
        <v>39638</v>
      </c>
      <c r="B12" s="146"/>
      <c r="C12" s="146"/>
      <c r="D12" s="146"/>
      <c r="E12" s="146"/>
      <c r="F12" s="146"/>
      <c r="G12" s="146"/>
      <c r="H12" s="146"/>
      <c r="I12" s="146"/>
    </row>
    <row r="13" spans="1:9" ht="15">
      <c r="A13" s="145" t="s">
        <v>347</v>
      </c>
      <c r="B13" s="145"/>
      <c r="C13" s="145"/>
      <c r="D13" s="145"/>
      <c r="E13" s="145"/>
      <c r="F13" s="145"/>
      <c r="G13" s="145"/>
      <c r="H13" s="145"/>
      <c r="I13" s="145"/>
    </row>
    <row r="14" spans="1:9" ht="15">
      <c r="A14" s="146" t="s">
        <v>348</v>
      </c>
      <c r="B14" s="146"/>
      <c r="C14" s="146"/>
      <c r="D14" s="146"/>
      <c r="E14" s="146"/>
      <c r="F14" s="146"/>
      <c r="G14" s="146"/>
      <c r="H14" s="146"/>
      <c r="I14" s="146"/>
    </row>
    <row r="15" spans="1:9" ht="23.25">
      <c r="A15" s="76"/>
      <c r="B15" s="12"/>
      <c r="C15" s="12"/>
      <c r="D15" s="12"/>
      <c r="F15" s="12"/>
      <c r="G15" s="12"/>
      <c r="H15" s="13"/>
      <c r="I15" s="13"/>
    </row>
    <row r="16" spans="1:9" ht="15">
      <c r="A16" s="11"/>
      <c r="B16" s="12"/>
      <c r="C16" s="12"/>
      <c r="D16" s="12"/>
      <c r="E16" s="12"/>
      <c r="F16" s="12"/>
      <c r="G16" s="12"/>
      <c r="H16" s="13"/>
      <c r="I16" s="13"/>
    </row>
    <row r="17" spans="1:9" ht="15">
      <c r="A17" s="11"/>
      <c r="B17" s="12"/>
      <c r="C17" s="12"/>
      <c r="D17" s="12"/>
      <c r="E17" s="12"/>
      <c r="F17" s="12"/>
      <c r="G17" s="12"/>
      <c r="H17" s="13"/>
      <c r="I17" s="13"/>
    </row>
    <row r="18" spans="1:9" ht="15">
      <c r="A18" s="11"/>
      <c r="B18" s="12"/>
      <c r="C18" s="12"/>
      <c r="D18" s="12"/>
      <c r="E18" s="12"/>
      <c r="F18" s="12"/>
      <c r="G18" s="12"/>
      <c r="H18" s="13"/>
      <c r="I18" s="13"/>
    </row>
    <row r="19" spans="1:9" ht="15">
      <c r="A19" s="11"/>
      <c r="B19" s="12"/>
      <c r="C19" s="12"/>
      <c r="D19" s="12"/>
      <c r="E19" s="12"/>
      <c r="F19" s="12"/>
      <c r="G19" s="12"/>
      <c r="H19" s="13"/>
      <c r="I19" s="13"/>
    </row>
    <row r="20" spans="1:9" ht="15">
      <c r="A20" s="11"/>
      <c r="B20" s="12"/>
      <c r="C20" s="12"/>
      <c r="D20" s="12"/>
      <c r="E20" s="12"/>
      <c r="F20" s="12"/>
      <c r="G20" s="12"/>
      <c r="H20" s="13"/>
      <c r="I20" s="13"/>
    </row>
    <row r="21" spans="1:9" ht="15">
      <c r="A21" s="11"/>
      <c r="B21" s="12"/>
      <c r="C21" s="12"/>
      <c r="D21" s="12"/>
      <c r="E21" s="12"/>
      <c r="F21" s="12"/>
      <c r="G21" s="12"/>
      <c r="H21" s="13"/>
      <c r="I21" s="13"/>
    </row>
    <row r="22" spans="1:9" ht="15">
      <c r="A22" s="145" t="s">
        <v>321</v>
      </c>
      <c r="B22" s="145"/>
      <c r="C22" s="145"/>
      <c r="D22" s="145"/>
      <c r="E22" s="145"/>
      <c r="F22" s="145"/>
      <c r="G22" s="145"/>
      <c r="H22" s="145"/>
      <c r="I22" s="145"/>
    </row>
    <row r="23" spans="1:9" ht="15">
      <c r="A23" s="145" t="s">
        <v>322</v>
      </c>
      <c r="B23" s="145"/>
      <c r="C23" s="145"/>
      <c r="D23" s="145"/>
      <c r="E23" s="145"/>
      <c r="F23" s="145"/>
      <c r="G23" s="145"/>
      <c r="H23" s="145"/>
      <c r="I23" s="145"/>
    </row>
    <row r="24" spans="1:9" ht="15">
      <c r="A24" s="15"/>
      <c r="B24" s="15"/>
      <c r="C24" s="15"/>
      <c r="D24" s="15"/>
      <c r="E24" s="15"/>
      <c r="F24" s="15"/>
      <c r="G24" s="15"/>
      <c r="H24" s="15"/>
      <c r="I24" s="15"/>
    </row>
  </sheetData>
  <sheetProtection/>
  <mergeCells count="10">
    <mergeCell ref="A13:I13"/>
    <mergeCell ref="A22:I22"/>
    <mergeCell ref="A23:I23"/>
    <mergeCell ref="A14:I14"/>
    <mergeCell ref="A1:I1"/>
    <mergeCell ref="A3:I3"/>
    <mergeCell ref="A5:I5"/>
    <mergeCell ref="A11:I11"/>
    <mergeCell ref="A7:I7"/>
    <mergeCell ref="A12:I12"/>
  </mergeCells>
  <printOptions horizontalCentered="1" verticalCentered="1"/>
  <pageMargins left="0.55" right="0.56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</sheetPr>
  <dimension ref="A1:M77"/>
  <sheetViews>
    <sheetView zoomScalePageLayoutView="0" workbookViewId="0" topLeftCell="A1">
      <selection activeCell="J14" sqref="J14"/>
    </sheetView>
  </sheetViews>
  <sheetFormatPr defaultColWidth="7.10546875" defaultRowHeight="15"/>
  <cols>
    <col min="1" max="1" width="2.5546875" style="79" bestFit="1" customWidth="1"/>
    <col min="2" max="2" width="8.88671875" style="79" bestFit="1" customWidth="1"/>
    <col min="3" max="9" width="8.77734375" style="79" bestFit="1" customWidth="1"/>
    <col min="10" max="10" width="7.99609375" style="79" bestFit="1" customWidth="1"/>
    <col min="11" max="11" width="7.21484375" style="79" bestFit="1" customWidth="1"/>
    <col min="12" max="12" width="7.99609375" style="79" bestFit="1" customWidth="1"/>
    <col min="13" max="13" width="10.10546875" style="79" bestFit="1" customWidth="1"/>
    <col min="14" max="16384" width="7.10546875" style="79" customWidth="1"/>
  </cols>
  <sheetData>
    <row r="1" spans="1:13" ht="12.75">
      <c r="A1" s="77" t="s">
        <v>332</v>
      </c>
      <c r="B1" s="77" t="s">
        <v>1</v>
      </c>
      <c r="C1" s="77" t="s">
        <v>226</v>
      </c>
      <c r="D1" s="77" t="s">
        <v>227</v>
      </c>
      <c r="E1" s="77" t="s">
        <v>228</v>
      </c>
      <c r="F1" s="77" t="s">
        <v>229</v>
      </c>
      <c r="G1" s="77" t="s">
        <v>230</v>
      </c>
      <c r="H1" s="77" t="s">
        <v>231</v>
      </c>
      <c r="I1" s="77" t="s">
        <v>232</v>
      </c>
      <c r="J1" s="77" t="s">
        <v>233</v>
      </c>
      <c r="K1" s="77" t="s">
        <v>234</v>
      </c>
      <c r="L1" s="77" t="s">
        <v>235</v>
      </c>
      <c r="M1" s="95" t="s">
        <v>12</v>
      </c>
    </row>
    <row r="2" spans="1:13" ht="12.75">
      <c r="A2" s="79">
        <v>1</v>
      </c>
      <c r="B2" s="79" t="s">
        <v>13</v>
      </c>
      <c r="C2" s="80">
        <v>6270.16</v>
      </c>
      <c r="D2" s="80">
        <v>5868.89</v>
      </c>
      <c r="E2" s="80">
        <v>5748.41</v>
      </c>
      <c r="F2" s="80">
        <v>2164.23</v>
      </c>
      <c r="G2" s="80">
        <v>4040.73</v>
      </c>
      <c r="H2" s="80">
        <v>1620.08</v>
      </c>
      <c r="I2" s="80">
        <v>345.59</v>
      </c>
      <c r="J2" s="80">
        <v>108.09</v>
      </c>
      <c r="K2" s="80">
        <v>25.22</v>
      </c>
      <c r="L2" s="80">
        <v>531.76</v>
      </c>
      <c r="M2" s="81">
        <f aca="true" t="shared" si="0" ref="M2:M33">SUM(C2:L2)</f>
        <v>26723.16</v>
      </c>
    </row>
    <row r="3" spans="1:13" ht="12.75">
      <c r="A3" s="79">
        <v>2</v>
      </c>
      <c r="B3" s="79" t="s">
        <v>14</v>
      </c>
      <c r="C3" s="80">
        <v>1573.41</v>
      </c>
      <c r="D3" s="80">
        <v>1644.61</v>
      </c>
      <c r="E3" s="80">
        <v>878.37</v>
      </c>
      <c r="F3" s="80">
        <v>213.66</v>
      </c>
      <c r="G3" s="80">
        <v>220.46</v>
      </c>
      <c r="H3" s="80">
        <v>130.18</v>
      </c>
      <c r="I3" s="80">
        <v>3.18</v>
      </c>
      <c r="J3" s="80">
        <v>14.56</v>
      </c>
      <c r="K3" s="80">
        <v>0.73</v>
      </c>
      <c r="L3" s="80">
        <v>237.69</v>
      </c>
      <c r="M3" s="81">
        <f t="shared" si="0"/>
        <v>4916.85</v>
      </c>
    </row>
    <row r="4" spans="1:13" ht="12.75">
      <c r="A4" s="79">
        <v>3</v>
      </c>
      <c r="B4" s="79" t="s">
        <v>15</v>
      </c>
      <c r="C4" s="80">
        <v>6689.88</v>
      </c>
      <c r="D4" s="80">
        <v>7285.85</v>
      </c>
      <c r="E4" s="80">
        <v>5011.82</v>
      </c>
      <c r="F4" s="80">
        <v>1580.17</v>
      </c>
      <c r="G4" s="80">
        <v>1858.9</v>
      </c>
      <c r="H4" s="80">
        <v>860.23</v>
      </c>
      <c r="I4" s="80">
        <v>330.77</v>
      </c>
      <c r="J4" s="80">
        <v>360.42</v>
      </c>
      <c r="K4" s="80">
        <v>133.49</v>
      </c>
      <c r="L4" s="80">
        <v>721.33</v>
      </c>
      <c r="M4" s="81">
        <f t="shared" si="0"/>
        <v>24832.860000000004</v>
      </c>
    </row>
    <row r="5" spans="1:13" ht="12.75">
      <c r="A5" s="79">
        <v>4</v>
      </c>
      <c r="B5" s="79" t="s">
        <v>16</v>
      </c>
      <c r="C5" s="80">
        <v>747.73</v>
      </c>
      <c r="D5" s="80">
        <v>857.51</v>
      </c>
      <c r="E5" s="80">
        <v>561.47</v>
      </c>
      <c r="F5" s="80">
        <v>233.05</v>
      </c>
      <c r="G5" s="80">
        <v>340.07</v>
      </c>
      <c r="H5" s="80">
        <v>216.11</v>
      </c>
      <c r="I5" s="80">
        <v>2.24</v>
      </c>
      <c r="J5" s="80">
        <v>31.66</v>
      </c>
      <c r="K5" s="80">
        <v>1.24</v>
      </c>
      <c r="L5" s="80">
        <v>126.59</v>
      </c>
      <c r="M5" s="81">
        <f t="shared" si="0"/>
        <v>3117.67</v>
      </c>
    </row>
    <row r="6" spans="1:13" ht="12.75">
      <c r="A6" s="79">
        <v>5</v>
      </c>
      <c r="B6" s="79" t="s">
        <v>17</v>
      </c>
      <c r="C6" s="80">
        <v>17316.57</v>
      </c>
      <c r="D6" s="80">
        <v>19834.85</v>
      </c>
      <c r="E6" s="80">
        <v>14712.72</v>
      </c>
      <c r="F6" s="80">
        <v>4692.78</v>
      </c>
      <c r="G6" s="80">
        <v>7141.51</v>
      </c>
      <c r="H6" s="80">
        <v>4576.92</v>
      </c>
      <c r="I6" s="80">
        <v>1801</v>
      </c>
      <c r="J6" s="80">
        <v>716.51</v>
      </c>
      <c r="K6" s="80">
        <v>140.36</v>
      </c>
      <c r="L6" s="80">
        <v>2224.42</v>
      </c>
      <c r="M6" s="81">
        <f t="shared" si="0"/>
        <v>73157.64</v>
      </c>
    </row>
    <row r="7" spans="1:13" ht="12.75">
      <c r="A7" s="79">
        <v>6</v>
      </c>
      <c r="B7" s="79" t="s">
        <v>18</v>
      </c>
      <c r="C7" s="80">
        <v>56055.85</v>
      </c>
      <c r="D7" s="80">
        <v>71613.05</v>
      </c>
      <c r="E7" s="80">
        <v>53845.16</v>
      </c>
      <c r="F7" s="80">
        <v>10969.96</v>
      </c>
      <c r="G7" s="80">
        <v>17453.26</v>
      </c>
      <c r="H7" s="80">
        <v>10011.87</v>
      </c>
      <c r="I7" s="80">
        <v>19795.3</v>
      </c>
      <c r="J7" s="80">
        <v>1884.34</v>
      </c>
      <c r="K7" s="80">
        <v>955.09</v>
      </c>
      <c r="L7" s="80">
        <v>5712.25</v>
      </c>
      <c r="M7" s="81">
        <f t="shared" si="0"/>
        <v>248296.12999999998</v>
      </c>
    </row>
    <row r="8" spans="1:13" ht="12.75">
      <c r="A8" s="79">
        <v>7</v>
      </c>
      <c r="B8" s="79" t="s">
        <v>19</v>
      </c>
      <c r="C8" s="80">
        <v>506.49</v>
      </c>
      <c r="D8" s="80">
        <v>580.38</v>
      </c>
      <c r="E8" s="80">
        <v>319.6</v>
      </c>
      <c r="F8" s="80">
        <v>210.03</v>
      </c>
      <c r="G8" s="80">
        <v>217.69</v>
      </c>
      <c r="H8" s="80">
        <v>137.1</v>
      </c>
      <c r="I8" s="80">
        <v>1.9</v>
      </c>
      <c r="J8" s="80">
        <v>33.03</v>
      </c>
      <c r="K8" s="80">
        <v>4.51</v>
      </c>
      <c r="L8" s="80">
        <v>88.47</v>
      </c>
      <c r="M8" s="81">
        <f t="shared" si="0"/>
        <v>2099.2</v>
      </c>
    </row>
    <row r="9" spans="1:13" ht="12.75">
      <c r="A9" s="79">
        <v>8</v>
      </c>
      <c r="B9" s="79" t="s">
        <v>20</v>
      </c>
      <c r="C9" s="80">
        <v>3768.43</v>
      </c>
      <c r="D9" s="80">
        <v>4890.86</v>
      </c>
      <c r="E9" s="80">
        <v>3936.52</v>
      </c>
      <c r="F9" s="80">
        <v>878.71</v>
      </c>
      <c r="G9" s="80">
        <v>1316.01</v>
      </c>
      <c r="H9" s="80">
        <v>1079.66</v>
      </c>
      <c r="I9" s="80">
        <v>162.47</v>
      </c>
      <c r="J9" s="80">
        <v>145.66</v>
      </c>
      <c r="K9" s="80">
        <v>21.77</v>
      </c>
      <c r="L9" s="80">
        <v>740.26</v>
      </c>
      <c r="M9" s="81">
        <f t="shared" si="0"/>
        <v>16940.35</v>
      </c>
    </row>
    <row r="10" spans="1:13" ht="12.75">
      <c r="A10" s="79">
        <v>9</v>
      </c>
      <c r="B10" s="79" t="s">
        <v>21</v>
      </c>
      <c r="C10" s="80">
        <v>3694.66</v>
      </c>
      <c r="D10" s="80">
        <v>4747.12</v>
      </c>
      <c r="E10" s="80">
        <v>3098.15</v>
      </c>
      <c r="F10" s="80">
        <v>856.55</v>
      </c>
      <c r="G10" s="80">
        <v>1425.42</v>
      </c>
      <c r="H10" s="80">
        <v>856.11</v>
      </c>
      <c r="I10" s="80">
        <v>114.29</v>
      </c>
      <c r="J10" s="80">
        <v>150.93</v>
      </c>
      <c r="K10" s="80">
        <v>21.21</v>
      </c>
      <c r="L10" s="80">
        <v>776.52</v>
      </c>
      <c r="M10" s="81">
        <f t="shared" si="0"/>
        <v>15740.96</v>
      </c>
    </row>
    <row r="11" spans="1:13" ht="12.75">
      <c r="A11" s="79">
        <v>10</v>
      </c>
      <c r="B11" s="79" t="s">
        <v>22</v>
      </c>
      <c r="C11" s="80">
        <v>8619.83</v>
      </c>
      <c r="D11" s="80">
        <v>11228.52</v>
      </c>
      <c r="E11" s="80">
        <v>8288.05</v>
      </c>
      <c r="F11" s="80">
        <v>2549.1</v>
      </c>
      <c r="G11" s="80">
        <v>3364.81</v>
      </c>
      <c r="H11" s="80">
        <v>1676.09</v>
      </c>
      <c r="I11" s="80">
        <v>407.21</v>
      </c>
      <c r="J11" s="80">
        <v>211.88</v>
      </c>
      <c r="K11" s="80">
        <v>97.12</v>
      </c>
      <c r="L11" s="80">
        <v>973.1</v>
      </c>
      <c r="M11" s="81">
        <f t="shared" si="0"/>
        <v>37415.70999999999</v>
      </c>
    </row>
    <row r="12" spans="1:13" ht="12.75">
      <c r="A12" s="79">
        <v>11</v>
      </c>
      <c r="B12" s="79" t="s">
        <v>23</v>
      </c>
      <c r="C12" s="80">
        <v>9082.82</v>
      </c>
      <c r="D12" s="80">
        <v>10653.52</v>
      </c>
      <c r="E12" s="80">
        <v>7760.64</v>
      </c>
      <c r="F12" s="80">
        <v>2104.06</v>
      </c>
      <c r="G12" s="80">
        <v>3349.47</v>
      </c>
      <c r="H12" s="80">
        <v>2245.43</v>
      </c>
      <c r="I12" s="80">
        <v>4770.62</v>
      </c>
      <c r="J12" s="80">
        <v>254.53</v>
      </c>
      <c r="K12" s="80">
        <v>125.6</v>
      </c>
      <c r="L12" s="80">
        <v>868.28</v>
      </c>
      <c r="M12" s="81">
        <f t="shared" si="0"/>
        <v>41214.97</v>
      </c>
    </row>
    <row r="13" spans="1:13" ht="12.75">
      <c r="A13" s="79">
        <v>12</v>
      </c>
      <c r="B13" s="79" t="s">
        <v>24</v>
      </c>
      <c r="C13" s="80">
        <v>2919.8</v>
      </c>
      <c r="D13" s="80">
        <v>3078.18</v>
      </c>
      <c r="E13" s="80">
        <v>1744.77</v>
      </c>
      <c r="F13" s="80">
        <v>767.42</v>
      </c>
      <c r="G13" s="80">
        <v>766.31</v>
      </c>
      <c r="H13" s="80">
        <v>417.07</v>
      </c>
      <c r="I13" s="80">
        <v>48.04</v>
      </c>
      <c r="J13" s="80">
        <v>36.3</v>
      </c>
      <c r="K13" s="80">
        <v>21.48</v>
      </c>
      <c r="L13" s="80">
        <v>320.47</v>
      </c>
      <c r="M13" s="81">
        <f t="shared" si="0"/>
        <v>10119.839999999998</v>
      </c>
    </row>
    <row r="14" spans="1:13" ht="12.75">
      <c r="A14" s="79">
        <v>13</v>
      </c>
      <c r="B14" s="79" t="s">
        <v>82</v>
      </c>
      <c r="C14" s="80">
        <v>72529.69</v>
      </c>
      <c r="D14" s="80">
        <v>91009.8</v>
      </c>
      <c r="E14" s="80">
        <v>57362.25</v>
      </c>
      <c r="F14" s="80">
        <v>16624.08</v>
      </c>
      <c r="G14" s="80">
        <v>31877.2</v>
      </c>
      <c r="H14" s="80">
        <v>23498.89</v>
      </c>
      <c r="I14" s="80">
        <v>26523.13</v>
      </c>
      <c r="J14" s="80">
        <v>1938.97</v>
      </c>
      <c r="K14" s="80">
        <v>266.34</v>
      </c>
      <c r="L14" s="80">
        <v>10178.94</v>
      </c>
      <c r="M14" s="81">
        <f t="shared" si="0"/>
        <v>331809.29000000004</v>
      </c>
    </row>
    <row r="15" spans="1:13" ht="12.75">
      <c r="A15" s="79">
        <v>14</v>
      </c>
      <c r="B15" s="79" t="s">
        <v>83</v>
      </c>
      <c r="C15" s="80">
        <v>1059.93</v>
      </c>
      <c r="D15" s="80">
        <v>1395.02</v>
      </c>
      <c r="E15" s="80">
        <v>873.38</v>
      </c>
      <c r="F15" s="80">
        <v>288.72</v>
      </c>
      <c r="G15" s="80">
        <v>311.05</v>
      </c>
      <c r="H15" s="80">
        <v>350.05</v>
      </c>
      <c r="I15" s="80">
        <v>586.38</v>
      </c>
      <c r="J15" s="80">
        <v>6.91</v>
      </c>
      <c r="K15" s="80">
        <v>2.41</v>
      </c>
      <c r="L15" s="80">
        <v>193.08</v>
      </c>
      <c r="M15" s="81">
        <f t="shared" si="0"/>
        <v>5066.93</v>
      </c>
    </row>
    <row r="16" spans="1:13" ht="12.75">
      <c r="A16" s="79">
        <v>15</v>
      </c>
      <c r="B16" s="79" t="s">
        <v>26</v>
      </c>
      <c r="C16" s="80">
        <v>611.8</v>
      </c>
      <c r="D16" s="80">
        <v>590.85</v>
      </c>
      <c r="E16" s="80">
        <v>342.32</v>
      </c>
      <c r="F16" s="80">
        <v>192.6</v>
      </c>
      <c r="G16" s="80">
        <v>167.03</v>
      </c>
      <c r="H16" s="80">
        <v>84.42</v>
      </c>
      <c r="I16" s="80">
        <v>0</v>
      </c>
      <c r="J16" s="80">
        <v>20.35</v>
      </c>
      <c r="K16" s="80">
        <v>6.09</v>
      </c>
      <c r="L16" s="80">
        <v>84.79</v>
      </c>
      <c r="M16" s="81">
        <f t="shared" si="0"/>
        <v>2100.25</v>
      </c>
    </row>
    <row r="17" spans="1:13" ht="12.75">
      <c r="A17" s="79">
        <v>16</v>
      </c>
      <c r="B17" s="79" t="s">
        <v>27</v>
      </c>
      <c r="C17" s="80">
        <v>34480.19</v>
      </c>
      <c r="D17" s="80">
        <v>34804.91</v>
      </c>
      <c r="E17" s="80">
        <v>24741.85</v>
      </c>
      <c r="F17" s="80">
        <v>6563.54</v>
      </c>
      <c r="G17" s="80">
        <v>9534.73</v>
      </c>
      <c r="H17" s="80">
        <v>5407</v>
      </c>
      <c r="I17" s="80">
        <v>3021.23</v>
      </c>
      <c r="J17" s="80">
        <v>876.04</v>
      </c>
      <c r="K17" s="80">
        <v>405.54</v>
      </c>
      <c r="L17" s="80">
        <v>2645.63</v>
      </c>
      <c r="M17" s="81">
        <f t="shared" si="0"/>
        <v>122480.65999999999</v>
      </c>
    </row>
    <row r="18" spans="1:13" ht="12.75">
      <c r="A18" s="79">
        <v>17</v>
      </c>
      <c r="B18" s="79" t="s">
        <v>28</v>
      </c>
      <c r="C18" s="80">
        <v>10429.95</v>
      </c>
      <c r="D18" s="80">
        <v>11647.82</v>
      </c>
      <c r="E18" s="80">
        <v>6972.84</v>
      </c>
      <c r="F18" s="80">
        <v>2658.88</v>
      </c>
      <c r="G18" s="80">
        <v>3341.62</v>
      </c>
      <c r="H18" s="80">
        <v>2350.83</v>
      </c>
      <c r="I18" s="80">
        <v>290.71</v>
      </c>
      <c r="J18" s="80">
        <v>253.69</v>
      </c>
      <c r="K18" s="80">
        <v>151.87</v>
      </c>
      <c r="L18" s="80">
        <v>1373.29</v>
      </c>
      <c r="M18" s="81">
        <f t="shared" si="0"/>
        <v>39471.50000000001</v>
      </c>
    </row>
    <row r="19" spans="1:13" ht="12.75">
      <c r="A19" s="79">
        <v>18</v>
      </c>
      <c r="B19" s="79" t="s">
        <v>29</v>
      </c>
      <c r="C19" s="80">
        <v>4005.54</v>
      </c>
      <c r="D19" s="80">
        <v>4427.07</v>
      </c>
      <c r="E19" s="80">
        <v>2698.16</v>
      </c>
      <c r="F19" s="80">
        <v>621.34</v>
      </c>
      <c r="G19" s="80">
        <v>917.6</v>
      </c>
      <c r="H19" s="80">
        <v>636.65</v>
      </c>
      <c r="I19" s="80">
        <v>443.56</v>
      </c>
      <c r="J19" s="80">
        <v>106.97</v>
      </c>
      <c r="K19" s="80">
        <v>25.71</v>
      </c>
      <c r="L19" s="80">
        <v>495.8</v>
      </c>
      <c r="M19" s="81">
        <f t="shared" si="0"/>
        <v>14378.399999999998</v>
      </c>
    </row>
    <row r="20" spans="1:13" ht="12.75">
      <c r="A20" s="79">
        <v>19</v>
      </c>
      <c r="B20" s="79" t="s">
        <v>30</v>
      </c>
      <c r="C20" s="80">
        <v>398.35</v>
      </c>
      <c r="D20" s="80">
        <v>364.13</v>
      </c>
      <c r="E20" s="80">
        <v>157.71</v>
      </c>
      <c r="F20" s="80">
        <v>69.5</v>
      </c>
      <c r="G20" s="80">
        <v>92.07</v>
      </c>
      <c r="H20" s="80">
        <v>45.76</v>
      </c>
      <c r="I20" s="80">
        <v>0</v>
      </c>
      <c r="J20" s="80">
        <v>15.57</v>
      </c>
      <c r="K20" s="80">
        <v>2.33</v>
      </c>
      <c r="L20" s="80">
        <v>56.77</v>
      </c>
      <c r="M20" s="81">
        <f t="shared" si="0"/>
        <v>1202.1899999999998</v>
      </c>
    </row>
    <row r="21" spans="1:13" ht="12.75">
      <c r="A21" s="79">
        <v>20</v>
      </c>
      <c r="B21" s="79" t="s">
        <v>31</v>
      </c>
      <c r="C21" s="80">
        <v>1690.22</v>
      </c>
      <c r="D21" s="80">
        <v>1741.93</v>
      </c>
      <c r="E21" s="80">
        <v>910.31</v>
      </c>
      <c r="F21" s="80">
        <v>342.09</v>
      </c>
      <c r="G21" s="80">
        <v>345.4</v>
      </c>
      <c r="H21" s="80">
        <v>208.98</v>
      </c>
      <c r="I21" s="80">
        <v>276.94</v>
      </c>
      <c r="J21" s="80">
        <v>64.06</v>
      </c>
      <c r="K21" s="80">
        <v>9.93</v>
      </c>
      <c r="L21" s="80">
        <v>127.16</v>
      </c>
      <c r="M21" s="81">
        <f t="shared" si="0"/>
        <v>5717.0199999999995</v>
      </c>
    </row>
    <row r="22" spans="1:13" ht="12.75">
      <c r="A22" s="79">
        <v>21</v>
      </c>
      <c r="B22" s="79" t="s">
        <v>32</v>
      </c>
      <c r="C22" s="80">
        <v>542.96</v>
      </c>
      <c r="D22" s="80">
        <v>723.68</v>
      </c>
      <c r="E22" s="80">
        <v>426.35</v>
      </c>
      <c r="F22" s="80">
        <v>236.08</v>
      </c>
      <c r="G22" s="80">
        <v>353.09</v>
      </c>
      <c r="H22" s="80">
        <v>271.85</v>
      </c>
      <c r="I22" s="80">
        <v>25.55</v>
      </c>
      <c r="J22" s="80">
        <v>53.66</v>
      </c>
      <c r="K22" s="80">
        <v>5.33</v>
      </c>
      <c r="L22" s="80">
        <v>107.18</v>
      </c>
      <c r="M22" s="81">
        <f t="shared" si="0"/>
        <v>2745.7299999999996</v>
      </c>
    </row>
    <row r="23" spans="1:13" ht="12.75">
      <c r="A23" s="79">
        <v>22</v>
      </c>
      <c r="B23" s="79" t="s">
        <v>33</v>
      </c>
      <c r="C23" s="80">
        <v>596.01</v>
      </c>
      <c r="D23" s="80">
        <v>630.03</v>
      </c>
      <c r="E23" s="80">
        <v>120.42</v>
      </c>
      <c r="F23" s="80">
        <v>99.2</v>
      </c>
      <c r="G23" s="80">
        <v>148.19</v>
      </c>
      <c r="H23" s="80">
        <v>29.77</v>
      </c>
      <c r="I23" s="80">
        <v>36.32</v>
      </c>
      <c r="J23" s="80">
        <v>1.09</v>
      </c>
      <c r="K23" s="80">
        <v>0.19</v>
      </c>
      <c r="L23" s="80">
        <v>48.25</v>
      </c>
      <c r="M23" s="81">
        <f t="shared" si="0"/>
        <v>1709.47</v>
      </c>
    </row>
    <row r="24" spans="1:13" ht="12.75">
      <c r="A24" s="79">
        <v>23</v>
      </c>
      <c r="B24" s="79" t="s">
        <v>34</v>
      </c>
      <c r="C24" s="80">
        <v>526.83</v>
      </c>
      <c r="D24" s="80">
        <v>593.66</v>
      </c>
      <c r="E24" s="80">
        <v>367.37</v>
      </c>
      <c r="F24" s="80">
        <v>90.86</v>
      </c>
      <c r="G24" s="80">
        <v>170.58</v>
      </c>
      <c r="H24" s="80">
        <v>165.28</v>
      </c>
      <c r="I24" s="80">
        <v>0</v>
      </c>
      <c r="J24" s="80">
        <v>19.37</v>
      </c>
      <c r="K24" s="80">
        <v>16.07</v>
      </c>
      <c r="L24" s="80">
        <v>56.12</v>
      </c>
      <c r="M24" s="81">
        <f t="shared" si="0"/>
        <v>2006.1399999999996</v>
      </c>
    </row>
    <row r="25" spans="1:13" ht="12.75">
      <c r="A25" s="79">
        <v>24</v>
      </c>
      <c r="B25" s="79" t="s">
        <v>35</v>
      </c>
      <c r="C25" s="80">
        <v>511.99</v>
      </c>
      <c r="D25" s="80">
        <v>584.26</v>
      </c>
      <c r="E25" s="80">
        <v>368.98</v>
      </c>
      <c r="F25" s="80">
        <v>92.59</v>
      </c>
      <c r="G25" s="80">
        <v>70.59</v>
      </c>
      <c r="H25" s="80">
        <v>66.87</v>
      </c>
      <c r="I25" s="80">
        <v>42.29</v>
      </c>
      <c r="J25" s="80">
        <v>22.71</v>
      </c>
      <c r="K25" s="80">
        <v>16.21</v>
      </c>
      <c r="L25" s="80">
        <v>79.96</v>
      </c>
      <c r="M25" s="81">
        <f t="shared" si="0"/>
        <v>1856.4499999999998</v>
      </c>
    </row>
    <row r="26" spans="1:13" ht="12.75">
      <c r="A26" s="79">
        <v>25</v>
      </c>
      <c r="B26" s="79" t="s">
        <v>36</v>
      </c>
      <c r="C26" s="80">
        <v>1398.28</v>
      </c>
      <c r="D26" s="80">
        <v>1475.23</v>
      </c>
      <c r="E26" s="80">
        <v>894.92</v>
      </c>
      <c r="F26" s="80">
        <v>241.77</v>
      </c>
      <c r="G26" s="80">
        <v>428.88</v>
      </c>
      <c r="H26" s="80">
        <v>335.78</v>
      </c>
      <c r="I26" s="80">
        <v>376.2</v>
      </c>
      <c r="J26" s="80">
        <v>9.89</v>
      </c>
      <c r="K26" s="80">
        <v>2.62</v>
      </c>
      <c r="L26" s="80">
        <v>132.51</v>
      </c>
      <c r="M26" s="81">
        <f t="shared" si="0"/>
        <v>5296.08</v>
      </c>
    </row>
    <row r="27" spans="1:13" ht="12.75">
      <c r="A27" s="79">
        <v>26</v>
      </c>
      <c r="B27" s="79" t="s">
        <v>37</v>
      </c>
      <c r="C27" s="80">
        <v>1755.78</v>
      </c>
      <c r="D27" s="80">
        <v>2019.98</v>
      </c>
      <c r="E27" s="80">
        <v>1278.08</v>
      </c>
      <c r="F27" s="80">
        <v>352.7</v>
      </c>
      <c r="G27" s="80">
        <v>489.33</v>
      </c>
      <c r="H27" s="80">
        <v>361.78</v>
      </c>
      <c r="I27" s="80">
        <v>344.37</v>
      </c>
      <c r="J27" s="80">
        <v>13.91</v>
      </c>
      <c r="K27" s="80">
        <v>9.42</v>
      </c>
      <c r="L27" s="80">
        <v>262.79</v>
      </c>
      <c r="M27" s="81">
        <f t="shared" si="0"/>
        <v>6888.139999999999</v>
      </c>
    </row>
    <row r="28" spans="1:13" ht="12.75">
      <c r="A28" s="79">
        <v>27</v>
      </c>
      <c r="B28" s="79" t="s">
        <v>38</v>
      </c>
      <c r="C28" s="80">
        <v>5845.37</v>
      </c>
      <c r="D28" s="80">
        <v>7565.76</v>
      </c>
      <c r="E28" s="80">
        <v>4938.57</v>
      </c>
      <c r="F28" s="80">
        <v>1080.39</v>
      </c>
      <c r="G28" s="80">
        <v>1707.09</v>
      </c>
      <c r="H28" s="80">
        <v>1117.19</v>
      </c>
      <c r="I28" s="80">
        <v>565.75</v>
      </c>
      <c r="J28" s="80">
        <v>105.06</v>
      </c>
      <c r="K28" s="80">
        <v>44.5</v>
      </c>
      <c r="L28" s="80">
        <v>880.22</v>
      </c>
      <c r="M28" s="81">
        <f t="shared" si="0"/>
        <v>23849.9</v>
      </c>
    </row>
    <row r="29" spans="1:13" ht="12.75">
      <c r="A29" s="79">
        <v>28</v>
      </c>
      <c r="B29" s="79" t="s">
        <v>39</v>
      </c>
      <c r="C29" s="80">
        <v>3260.39</v>
      </c>
      <c r="D29" s="80">
        <v>3744.57</v>
      </c>
      <c r="E29" s="80">
        <v>2432.08</v>
      </c>
      <c r="F29" s="80">
        <v>485.94</v>
      </c>
      <c r="G29" s="80">
        <v>864.82</v>
      </c>
      <c r="H29" s="80">
        <v>575</v>
      </c>
      <c r="I29" s="80">
        <v>539.79</v>
      </c>
      <c r="J29" s="80">
        <v>182.07</v>
      </c>
      <c r="K29" s="80">
        <v>31.34</v>
      </c>
      <c r="L29" s="80">
        <v>391.86</v>
      </c>
      <c r="M29" s="81">
        <f t="shared" si="0"/>
        <v>12507.86</v>
      </c>
    </row>
    <row r="30" spans="1:13" ht="12.75">
      <c r="A30" s="79">
        <v>29</v>
      </c>
      <c r="B30" s="79" t="s">
        <v>40</v>
      </c>
      <c r="C30" s="80">
        <v>41026.98</v>
      </c>
      <c r="D30" s="80">
        <v>52895.89</v>
      </c>
      <c r="E30" s="80">
        <v>37725.31</v>
      </c>
      <c r="F30" s="80">
        <v>11329.47</v>
      </c>
      <c r="G30" s="80">
        <v>16333.15</v>
      </c>
      <c r="H30" s="80">
        <v>6729.97</v>
      </c>
      <c r="I30" s="80">
        <v>17497.89</v>
      </c>
      <c r="J30" s="80">
        <v>1313.7</v>
      </c>
      <c r="K30" s="80">
        <v>359.49</v>
      </c>
      <c r="L30" s="80">
        <v>6870.48</v>
      </c>
      <c r="M30" s="81">
        <f t="shared" si="0"/>
        <v>192082.33</v>
      </c>
    </row>
    <row r="31" spans="1:13" ht="12.75">
      <c r="A31" s="79">
        <v>30</v>
      </c>
      <c r="B31" s="79" t="s">
        <v>41</v>
      </c>
      <c r="C31" s="80">
        <v>975.19</v>
      </c>
      <c r="D31" s="80">
        <v>1142.64</v>
      </c>
      <c r="E31" s="80">
        <v>709.19</v>
      </c>
      <c r="F31" s="80">
        <v>181.72</v>
      </c>
      <c r="G31" s="80">
        <v>189.3</v>
      </c>
      <c r="H31" s="80">
        <v>128.32</v>
      </c>
      <c r="I31" s="80">
        <v>0.17</v>
      </c>
      <c r="J31" s="80">
        <v>3.59</v>
      </c>
      <c r="K31" s="80">
        <v>0.08</v>
      </c>
      <c r="L31" s="80">
        <v>133.37</v>
      </c>
      <c r="M31" s="81">
        <f t="shared" si="0"/>
        <v>3463.57</v>
      </c>
    </row>
    <row r="32" spans="1:13" ht="12.75">
      <c r="A32" s="79">
        <v>31</v>
      </c>
      <c r="B32" s="79" t="s">
        <v>42</v>
      </c>
      <c r="C32" s="80">
        <v>4514.74</v>
      </c>
      <c r="D32" s="80">
        <v>5377.6</v>
      </c>
      <c r="E32" s="80">
        <v>3534.43</v>
      </c>
      <c r="F32" s="80">
        <v>679.2</v>
      </c>
      <c r="G32" s="80">
        <v>1346.67</v>
      </c>
      <c r="H32" s="80">
        <v>1129.01</v>
      </c>
      <c r="I32" s="80">
        <v>999.06</v>
      </c>
      <c r="J32" s="80">
        <v>82.23</v>
      </c>
      <c r="K32" s="80">
        <v>28.59</v>
      </c>
      <c r="L32" s="80">
        <v>589.78</v>
      </c>
      <c r="M32" s="81">
        <f t="shared" si="0"/>
        <v>18281.31</v>
      </c>
    </row>
    <row r="33" spans="1:13" ht="12.75">
      <c r="A33" s="79">
        <v>32</v>
      </c>
      <c r="B33" s="79" t="s">
        <v>43</v>
      </c>
      <c r="C33" s="80">
        <v>2015.36</v>
      </c>
      <c r="D33" s="80">
        <v>2171.11</v>
      </c>
      <c r="E33" s="80">
        <v>1230.7</v>
      </c>
      <c r="F33" s="80">
        <v>519.98</v>
      </c>
      <c r="G33" s="80">
        <v>483.71</v>
      </c>
      <c r="H33" s="80">
        <v>264.09</v>
      </c>
      <c r="I33" s="80">
        <v>41.88</v>
      </c>
      <c r="J33" s="80">
        <v>131.07</v>
      </c>
      <c r="K33" s="80">
        <v>4.31</v>
      </c>
      <c r="L33" s="80">
        <v>302.85</v>
      </c>
      <c r="M33" s="81">
        <f t="shared" si="0"/>
        <v>7165.06</v>
      </c>
    </row>
    <row r="34" spans="1:13" ht="12.75">
      <c r="A34" s="79">
        <v>33</v>
      </c>
      <c r="B34" s="79" t="s">
        <v>44</v>
      </c>
      <c r="C34" s="80">
        <v>266.21</v>
      </c>
      <c r="D34" s="80">
        <v>319.13</v>
      </c>
      <c r="E34" s="80">
        <v>140.54</v>
      </c>
      <c r="F34" s="80">
        <v>114.74</v>
      </c>
      <c r="G34" s="80">
        <v>92.8</v>
      </c>
      <c r="H34" s="80">
        <v>49.26</v>
      </c>
      <c r="I34" s="80">
        <v>19.34</v>
      </c>
      <c r="J34" s="80">
        <v>3.63</v>
      </c>
      <c r="K34" s="80">
        <v>0.62</v>
      </c>
      <c r="L34" s="80">
        <v>35.13</v>
      </c>
      <c r="M34" s="81">
        <f aca="true" t="shared" si="1" ref="M34:M65">SUM(C34:L34)</f>
        <v>1041.3999999999999</v>
      </c>
    </row>
    <row r="35" spans="1:13" ht="12.75">
      <c r="A35" s="79">
        <v>34</v>
      </c>
      <c r="B35" s="79" t="s">
        <v>45</v>
      </c>
      <c r="C35" s="80">
        <v>341.81</v>
      </c>
      <c r="D35" s="80">
        <v>388.62</v>
      </c>
      <c r="E35" s="80">
        <v>160.66</v>
      </c>
      <c r="F35" s="80">
        <v>50.43</v>
      </c>
      <c r="G35" s="80">
        <v>66.29</v>
      </c>
      <c r="H35" s="80">
        <v>36.29</v>
      </c>
      <c r="I35" s="80">
        <v>36.54</v>
      </c>
      <c r="J35" s="80">
        <v>4.45</v>
      </c>
      <c r="K35" s="80">
        <v>0.13</v>
      </c>
      <c r="L35" s="80">
        <v>53.51</v>
      </c>
      <c r="M35" s="81">
        <f t="shared" si="1"/>
        <v>1138.73</v>
      </c>
    </row>
    <row r="36" spans="1:13" ht="12.75">
      <c r="A36" s="79">
        <v>35</v>
      </c>
      <c r="B36" s="79" t="s">
        <v>46</v>
      </c>
      <c r="C36" s="80">
        <v>11268.96</v>
      </c>
      <c r="D36" s="80">
        <v>12615.32</v>
      </c>
      <c r="E36" s="80">
        <v>8027.9</v>
      </c>
      <c r="F36" s="80">
        <v>2151.05</v>
      </c>
      <c r="G36" s="80">
        <v>2797.52</v>
      </c>
      <c r="H36" s="80">
        <v>1887.28</v>
      </c>
      <c r="I36" s="80">
        <v>1941.42</v>
      </c>
      <c r="J36" s="80">
        <v>284.92</v>
      </c>
      <c r="K36" s="80">
        <v>30.28</v>
      </c>
      <c r="L36" s="80">
        <v>1507.56</v>
      </c>
      <c r="M36" s="81">
        <f t="shared" si="1"/>
        <v>42512.20999999999</v>
      </c>
    </row>
    <row r="37" spans="1:13" ht="12.75">
      <c r="A37" s="79">
        <v>36</v>
      </c>
      <c r="B37" s="79" t="s">
        <v>47</v>
      </c>
      <c r="C37" s="80">
        <v>20789.11</v>
      </c>
      <c r="D37" s="80">
        <v>23223.68</v>
      </c>
      <c r="E37" s="80">
        <v>13460.29</v>
      </c>
      <c r="F37" s="80">
        <v>4371.86</v>
      </c>
      <c r="G37" s="80">
        <v>6895.57</v>
      </c>
      <c r="H37" s="80">
        <v>4907.88</v>
      </c>
      <c r="I37" s="80">
        <v>5469.55</v>
      </c>
      <c r="J37" s="80">
        <v>741.87</v>
      </c>
      <c r="K37" s="80">
        <v>178.99</v>
      </c>
      <c r="L37" s="80">
        <v>2227.42</v>
      </c>
      <c r="M37" s="81">
        <f t="shared" si="1"/>
        <v>82266.22000000002</v>
      </c>
    </row>
    <row r="38" spans="1:13" ht="12.75">
      <c r="A38" s="79">
        <v>37</v>
      </c>
      <c r="B38" s="79" t="s">
        <v>48</v>
      </c>
      <c r="C38" s="80">
        <v>8439.07</v>
      </c>
      <c r="D38" s="80">
        <v>9493.93</v>
      </c>
      <c r="E38" s="80">
        <v>6831.86</v>
      </c>
      <c r="F38" s="80">
        <v>2521.97</v>
      </c>
      <c r="G38" s="80">
        <v>2709.61</v>
      </c>
      <c r="H38" s="80">
        <v>1620.48</v>
      </c>
      <c r="I38" s="80">
        <v>220.68</v>
      </c>
      <c r="J38" s="80">
        <v>306.42</v>
      </c>
      <c r="K38" s="80">
        <v>75.74</v>
      </c>
      <c r="L38" s="80">
        <v>753.96</v>
      </c>
      <c r="M38" s="81">
        <f t="shared" si="1"/>
        <v>32973.72</v>
      </c>
    </row>
    <row r="39" spans="1:13" ht="12.75">
      <c r="A39" s="79">
        <v>38</v>
      </c>
      <c r="B39" s="79" t="s">
        <v>49</v>
      </c>
      <c r="C39" s="80">
        <v>1510.31</v>
      </c>
      <c r="D39" s="80">
        <v>1554.21</v>
      </c>
      <c r="E39" s="80">
        <v>1070.68</v>
      </c>
      <c r="F39" s="80">
        <v>491.11</v>
      </c>
      <c r="G39" s="80">
        <v>776.22</v>
      </c>
      <c r="H39" s="80">
        <v>472.65</v>
      </c>
      <c r="I39" s="80">
        <v>98.34</v>
      </c>
      <c r="J39" s="80">
        <v>21.96</v>
      </c>
      <c r="K39" s="80">
        <v>3.16</v>
      </c>
      <c r="L39" s="80">
        <v>166.99</v>
      </c>
      <c r="M39" s="81">
        <f t="shared" si="1"/>
        <v>6165.629999999999</v>
      </c>
    </row>
    <row r="40" spans="1:13" ht="12.75">
      <c r="A40" s="79">
        <v>39</v>
      </c>
      <c r="B40" s="79" t="s">
        <v>50</v>
      </c>
      <c r="C40" s="80">
        <v>452.71</v>
      </c>
      <c r="D40" s="80">
        <v>491.51</v>
      </c>
      <c r="E40" s="80">
        <v>234.96</v>
      </c>
      <c r="F40" s="80">
        <v>106.32</v>
      </c>
      <c r="G40" s="80">
        <v>119.7</v>
      </c>
      <c r="H40" s="80">
        <v>99.12</v>
      </c>
      <c r="I40" s="80">
        <v>0</v>
      </c>
      <c r="J40" s="80">
        <v>34.16</v>
      </c>
      <c r="K40" s="80">
        <v>4.23</v>
      </c>
      <c r="L40" s="80">
        <v>64.95</v>
      </c>
      <c r="M40" s="81">
        <f t="shared" si="1"/>
        <v>1607.6600000000003</v>
      </c>
    </row>
    <row r="41" spans="1:13" ht="12.75">
      <c r="A41" s="79">
        <v>40</v>
      </c>
      <c r="B41" s="79" t="s">
        <v>51</v>
      </c>
      <c r="C41" s="80">
        <v>668.01</v>
      </c>
      <c r="D41" s="80">
        <v>766.98</v>
      </c>
      <c r="E41" s="80">
        <v>372.14</v>
      </c>
      <c r="F41" s="80">
        <v>244.17</v>
      </c>
      <c r="G41" s="80">
        <v>215.99</v>
      </c>
      <c r="H41" s="80">
        <v>174.13</v>
      </c>
      <c r="I41" s="80">
        <v>5.77</v>
      </c>
      <c r="J41" s="80">
        <v>1.06</v>
      </c>
      <c r="K41" s="80">
        <v>0.61</v>
      </c>
      <c r="L41" s="80">
        <v>111.1</v>
      </c>
      <c r="M41" s="81">
        <f t="shared" si="1"/>
        <v>2559.96</v>
      </c>
    </row>
    <row r="42" spans="1:13" ht="12.75">
      <c r="A42" s="79">
        <v>41</v>
      </c>
      <c r="B42" s="79" t="s">
        <v>52</v>
      </c>
      <c r="C42" s="80">
        <v>9771.81</v>
      </c>
      <c r="D42" s="80">
        <v>11598.55</v>
      </c>
      <c r="E42" s="80">
        <v>7307.99</v>
      </c>
      <c r="F42" s="80">
        <v>2703.94</v>
      </c>
      <c r="G42" s="80">
        <v>3873.04</v>
      </c>
      <c r="H42" s="80">
        <v>2654.07</v>
      </c>
      <c r="I42" s="80">
        <v>3293.05</v>
      </c>
      <c r="J42" s="80">
        <v>349.18</v>
      </c>
      <c r="K42" s="80">
        <v>34.58</v>
      </c>
      <c r="L42" s="80">
        <v>1336.81</v>
      </c>
      <c r="M42" s="81">
        <f t="shared" si="1"/>
        <v>42923.02</v>
      </c>
    </row>
    <row r="43" spans="1:13" ht="12.75">
      <c r="A43" s="79">
        <v>42</v>
      </c>
      <c r="B43" s="79" t="s">
        <v>53</v>
      </c>
      <c r="C43" s="80">
        <v>10298.14</v>
      </c>
      <c r="D43" s="80">
        <v>12516.48</v>
      </c>
      <c r="E43" s="80">
        <v>7331.54</v>
      </c>
      <c r="F43" s="80">
        <v>2316.73</v>
      </c>
      <c r="G43" s="80">
        <v>3249.87</v>
      </c>
      <c r="H43" s="80">
        <v>2203.13</v>
      </c>
      <c r="I43" s="80">
        <v>1461.44</v>
      </c>
      <c r="J43" s="80">
        <v>168.12</v>
      </c>
      <c r="K43" s="80">
        <v>24.22</v>
      </c>
      <c r="L43" s="80">
        <v>1602.37</v>
      </c>
      <c r="M43" s="81">
        <f t="shared" si="1"/>
        <v>41172.04000000001</v>
      </c>
    </row>
    <row r="44" spans="1:13" ht="12.75">
      <c r="A44" s="79">
        <v>43</v>
      </c>
      <c r="B44" s="79" t="s">
        <v>54</v>
      </c>
      <c r="C44" s="80">
        <v>3335.91</v>
      </c>
      <c r="D44" s="80">
        <v>4751.6</v>
      </c>
      <c r="E44" s="80">
        <v>3994.75</v>
      </c>
      <c r="F44" s="80">
        <v>899.26</v>
      </c>
      <c r="G44" s="80">
        <v>1612.04</v>
      </c>
      <c r="H44" s="80">
        <v>701.01</v>
      </c>
      <c r="I44" s="80">
        <v>1301.07</v>
      </c>
      <c r="J44" s="80">
        <v>108.94</v>
      </c>
      <c r="K44" s="80">
        <v>106.19</v>
      </c>
      <c r="L44" s="80">
        <v>599.49</v>
      </c>
      <c r="M44" s="81">
        <f t="shared" si="1"/>
        <v>17410.260000000002</v>
      </c>
    </row>
    <row r="45" spans="1:13" ht="12.75">
      <c r="A45" s="79">
        <v>44</v>
      </c>
      <c r="B45" s="79" t="s">
        <v>55</v>
      </c>
      <c r="C45" s="80">
        <v>1948.25</v>
      </c>
      <c r="D45" s="80">
        <v>2009.44</v>
      </c>
      <c r="E45" s="80">
        <v>1639.33</v>
      </c>
      <c r="F45" s="80">
        <v>509.22</v>
      </c>
      <c r="G45" s="80">
        <v>741.53</v>
      </c>
      <c r="H45" s="80">
        <v>513.68</v>
      </c>
      <c r="I45" s="80">
        <v>408.04</v>
      </c>
      <c r="J45" s="80">
        <v>62.21</v>
      </c>
      <c r="K45" s="80">
        <v>10.78</v>
      </c>
      <c r="L45" s="80">
        <v>229.88</v>
      </c>
      <c r="M45" s="81">
        <f t="shared" si="1"/>
        <v>8072.360000000001</v>
      </c>
    </row>
    <row r="46" spans="1:13" ht="12.75">
      <c r="A46" s="79">
        <v>45</v>
      </c>
      <c r="B46" s="79" t="s">
        <v>56</v>
      </c>
      <c r="C46" s="80">
        <v>2789.29</v>
      </c>
      <c r="D46" s="80">
        <v>3761.04</v>
      </c>
      <c r="E46" s="80">
        <v>2438.2</v>
      </c>
      <c r="F46" s="80">
        <v>624.53</v>
      </c>
      <c r="G46" s="80">
        <v>821.93</v>
      </c>
      <c r="H46" s="80">
        <v>579.79</v>
      </c>
      <c r="I46" s="80">
        <v>20.41</v>
      </c>
      <c r="J46" s="80">
        <v>64.63</v>
      </c>
      <c r="K46" s="80">
        <v>17.97</v>
      </c>
      <c r="L46" s="80">
        <v>427.52</v>
      </c>
      <c r="M46" s="81">
        <f t="shared" si="1"/>
        <v>11545.309999999998</v>
      </c>
    </row>
    <row r="47" spans="1:13" ht="12.75">
      <c r="A47" s="79">
        <v>46</v>
      </c>
      <c r="B47" s="79" t="s">
        <v>57</v>
      </c>
      <c r="C47" s="80">
        <v>7279.47</v>
      </c>
      <c r="D47" s="80">
        <v>7975.07</v>
      </c>
      <c r="E47" s="80">
        <v>6184.26</v>
      </c>
      <c r="F47" s="80">
        <v>1538.96</v>
      </c>
      <c r="G47" s="80">
        <v>2150.42</v>
      </c>
      <c r="H47" s="80">
        <v>1380.64</v>
      </c>
      <c r="I47" s="80">
        <v>631.12</v>
      </c>
      <c r="J47" s="80">
        <v>151.39</v>
      </c>
      <c r="K47" s="80">
        <v>121.6</v>
      </c>
      <c r="L47" s="80">
        <v>913.1</v>
      </c>
      <c r="M47" s="81">
        <f t="shared" si="1"/>
        <v>28326.029999999995</v>
      </c>
    </row>
    <row r="48" spans="1:13" ht="12.75">
      <c r="A48" s="79">
        <v>47</v>
      </c>
      <c r="B48" s="79" t="s">
        <v>58</v>
      </c>
      <c r="C48" s="80">
        <v>1486.53</v>
      </c>
      <c r="D48" s="80">
        <v>2013.85</v>
      </c>
      <c r="E48" s="80">
        <v>1128.62</v>
      </c>
      <c r="F48" s="80">
        <v>384.42</v>
      </c>
      <c r="G48" s="80">
        <v>683.57</v>
      </c>
      <c r="H48" s="80">
        <v>463.28</v>
      </c>
      <c r="I48" s="80">
        <v>398.72</v>
      </c>
      <c r="J48" s="80">
        <v>41</v>
      </c>
      <c r="K48" s="80">
        <v>9.06</v>
      </c>
      <c r="L48" s="80">
        <v>244.77</v>
      </c>
      <c r="M48" s="81">
        <f t="shared" si="1"/>
        <v>6853.820000000001</v>
      </c>
    </row>
    <row r="49" spans="1:13" ht="12.75">
      <c r="A49" s="79">
        <v>48</v>
      </c>
      <c r="B49" s="79" t="s">
        <v>59</v>
      </c>
      <c r="C49" s="80">
        <v>35412.8</v>
      </c>
      <c r="D49" s="80">
        <v>41477.31</v>
      </c>
      <c r="E49" s="80">
        <v>33456.3</v>
      </c>
      <c r="F49" s="80">
        <v>6818.41</v>
      </c>
      <c r="G49" s="80">
        <v>13719.22</v>
      </c>
      <c r="H49" s="80">
        <v>9379.58</v>
      </c>
      <c r="I49" s="80">
        <v>24761.77</v>
      </c>
      <c r="J49" s="80">
        <v>2438.63</v>
      </c>
      <c r="K49" s="80">
        <v>613.78</v>
      </c>
      <c r="L49" s="80">
        <v>2916.23</v>
      </c>
      <c r="M49" s="81">
        <f t="shared" si="1"/>
        <v>170994.03</v>
      </c>
    </row>
    <row r="50" spans="1:13" ht="12.75">
      <c r="A50" s="79">
        <v>49</v>
      </c>
      <c r="B50" s="79" t="s">
        <v>60</v>
      </c>
      <c r="C50" s="80">
        <v>11225.23</v>
      </c>
      <c r="D50" s="80">
        <v>15031.34</v>
      </c>
      <c r="E50" s="80">
        <v>11077.17</v>
      </c>
      <c r="F50" s="80">
        <v>2041.03</v>
      </c>
      <c r="G50" s="80">
        <v>3137.32</v>
      </c>
      <c r="H50" s="80">
        <v>2092.2</v>
      </c>
      <c r="I50" s="80">
        <v>8613.72</v>
      </c>
      <c r="J50" s="80">
        <v>898.68</v>
      </c>
      <c r="K50" s="80">
        <v>133.93</v>
      </c>
      <c r="L50" s="80">
        <v>1303.75</v>
      </c>
      <c r="M50" s="81">
        <f t="shared" si="1"/>
        <v>55554.369999999995</v>
      </c>
    </row>
    <row r="51" spans="1:13" ht="12.75">
      <c r="A51" s="79">
        <v>50</v>
      </c>
      <c r="B51" s="79" t="s">
        <v>61</v>
      </c>
      <c r="C51" s="80">
        <v>33842.18</v>
      </c>
      <c r="D51" s="80">
        <v>45277.76</v>
      </c>
      <c r="E51" s="80">
        <v>36116.62</v>
      </c>
      <c r="F51" s="80">
        <v>10501.28</v>
      </c>
      <c r="G51" s="80">
        <v>14657.36</v>
      </c>
      <c r="H51" s="80">
        <v>6568.44</v>
      </c>
      <c r="I51" s="80">
        <v>14688.86</v>
      </c>
      <c r="J51" s="80">
        <v>1148.99</v>
      </c>
      <c r="K51" s="80">
        <v>374.67</v>
      </c>
      <c r="L51" s="80">
        <v>5361.68</v>
      </c>
      <c r="M51" s="81">
        <f t="shared" si="1"/>
        <v>168537.84</v>
      </c>
    </row>
    <row r="52" spans="1:13" ht="12.75">
      <c r="A52" s="79">
        <v>51</v>
      </c>
      <c r="B52" s="79" t="s">
        <v>62</v>
      </c>
      <c r="C52" s="80">
        <v>17673.6</v>
      </c>
      <c r="D52" s="80">
        <v>20782</v>
      </c>
      <c r="E52" s="80">
        <v>13233.41</v>
      </c>
      <c r="F52" s="80">
        <v>3447.41</v>
      </c>
      <c r="G52" s="80">
        <v>6114.9</v>
      </c>
      <c r="H52" s="80">
        <v>4067.2</v>
      </c>
      <c r="I52" s="80">
        <v>2554.77</v>
      </c>
      <c r="J52" s="80">
        <v>586.89</v>
      </c>
      <c r="K52" s="80">
        <v>221.53</v>
      </c>
      <c r="L52" s="80">
        <v>1868.33</v>
      </c>
      <c r="M52" s="81">
        <f t="shared" si="1"/>
        <v>70550.04</v>
      </c>
    </row>
    <row r="53" spans="1:13" ht="12.75">
      <c r="A53" s="79">
        <v>52</v>
      </c>
      <c r="B53" s="79" t="s">
        <v>63</v>
      </c>
      <c r="C53" s="80">
        <v>22369.95</v>
      </c>
      <c r="D53" s="80">
        <v>27095.96</v>
      </c>
      <c r="E53" s="80">
        <v>22780.7</v>
      </c>
      <c r="F53" s="80">
        <v>6312.83</v>
      </c>
      <c r="G53" s="80">
        <v>9583.89</v>
      </c>
      <c r="H53" s="80">
        <v>4179.65</v>
      </c>
      <c r="I53" s="80">
        <v>3008.73</v>
      </c>
      <c r="J53" s="80">
        <v>913.85</v>
      </c>
      <c r="K53" s="80">
        <v>308.87</v>
      </c>
      <c r="L53" s="80">
        <v>3578.6</v>
      </c>
      <c r="M53" s="81">
        <f t="shared" si="1"/>
        <v>100133.03</v>
      </c>
    </row>
    <row r="54" spans="1:13" ht="12.75">
      <c r="A54" s="79">
        <v>53</v>
      </c>
      <c r="B54" s="79" t="s">
        <v>64</v>
      </c>
      <c r="C54" s="80">
        <v>24114.29</v>
      </c>
      <c r="D54" s="80">
        <v>28385.75</v>
      </c>
      <c r="E54" s="80">
        <v>16430.62</v>
      </c>
      <c r="F54" s="80">
        <v>3459.27</v>
      </c>
      <c r="G54" s="80">
        <v>6768.08</v>
      </c>
      <c r="H54" s="80">
        <v>5217.88</v>
      </c>
      <c r="I54" s="80">
        <v>7364.51</v>
      </c>
      <c r="J54" s="80">
        <v>339.98</v>
      </c>
      <c r="K54" s="80">
        <v>182.85</v>
      </c>
      <c r="L54" s="80">
        <v>3277.98</v>
      </c>
      <c r="M54" s="81">
        <f t="shared" si="1"/>
        <v>95541.21</v>
      </c>
    </row>
    <row r="55" spans="1:13" ht="12.75">
      <c r="A55" s="79">
        <v>54</v>
      </c>
      <c r="B55" s="79" t="s">
        <v>65</v>
      </c>
      <c r="C55" s="80">
        <v>2796.82</v>
      </c>
      <c r="D55" s="80">
        <v>3286.05</v>
      </c>
      <c r="E55" s="80">
        <v>1658.08</v>
      </c>
      <c r="F55" s="80">
        <v>814.12</v>
      </c>
      <c r="G55" s="80">
        <v>1031.84</v>
      </c>
      <c r="H55" s="80">
        <v>560.54</v>
      </c>
      <c r="I55" s="80">
        <v>488.12</v>
      </c>
      <c r="J55" s="80">
        <v>58.32</v>
      </c>
      <c r="K55" s="80">
        <v>10.1</v>
      </c>
      <c r="L55" s="80">
        <v>370.57</v>
      </c>
      <c r="M55" s="81">
        <f t="shared" si="1"/>
        <v>11074.560000000001</v>
      </c>
    </row>
    <row r="56" spans="1:13" ht="12.75">
      <c r="A56" s="79">
        <v>55</v>
      </c>
      <c r="B56" s="79" t="s">
        <v>66</v>
      </c>
      <c r="C56" s="80">
        <v>7870.55</v>
      </c>
      <c r="D56" s="80">
        <v>9092.65</v>
      </c>
      <c r="E56" s="80">
        <v>7557.17</v>
      </c>
      <c r="F56" s="80">
        <v>1578.38</v>
      </c>
      <c r="G56" s="80">
        <v>2461.8</v>
      </c>
      <c r="H56" s="80">
        <v>1042.84</v>
      </c>
      <c r="I56" s="80">
        <v>52.84</v>
      </c>
      <c r="J56" s="80">
        <v>317.56</v>
      </c>
      <c r="K56" s="80">
        <v>99.58</v>
      </c>
      <c r="L56" s="80">
        <v>576.15</v>
      </c>
      <c r="M56" s="81">
        <f t="shared" si="1"/>
        <v>30649.520000000008</v>
      </c>
    </row>
    <row r="57" spans="1:13" ht="12.75">
      <c r="A57" s="79">
        <v>56</v>
      </c>
      <c r="B57" s="79" t="s">
        <v>67</v>
      </c>
      <c r="C57" s="80">
        <v>10922.62</v>
      </c>
      <c r="D57" s="80">
        <v>13744.3</v>
      </c>
      <c r="E57" s="80">
        <v>8330.38</v>
      </c>
      <c r="F57" s="80">
        <v>1783.71</v>
      </c>
      <c r="G57" s="80">
        <v>2943</v>
      </c>
      <c r="H57" s="80">
        <v>1904.9</v>
      </c>
      <c r="I57" s="80">
        <v>3044.32</v>
      </c>
      <c r="J57" s="80">
        <v>234.68</v>
      </c>
      <c r="K57" s="80">
        <v>54.35</v>
      </c>
      <c r="L57" s="80">
        <v>1379.37</v>
      </c>
      <c r="M57" s="81">
        <f t="shared" si="1"/>
        <v>44341.63</v>
      </c>
    </row>
    <row r="58" spans="1:13" ht="12.75">
      <c r="A58" s="79">
        <v>57</v>
      </c>
      <c r="B58" s="79" t="s">
        <v>68</v>
      </c>
      <c r="C58" s="80">
        <v>6091.59</v>
      </c>
      <c r="D58" s="80">
        <v>8103.97</v>
      </c>
      <c r="E58" s="80">
        <v>5952.96</v>
      </c>
      <c r="F58" s="80">
        <v>1597</v>
      </c>
      <c r="G58" s="80">
        <v>2111.55</v>
      </c>
      <c r="H58" s="80">
        <v>990.62</v>
      </c>
      <c r="I58" s="80">
        <v>139.48</v>
      </c>
      <c r="J58" s="80">
        <v>157.55</v>
      </c>
      <c r="K58" s="80">
        <v>51.23</v>
      </c>
      <c r="L58" s="80">
        <v>680.06</v>
      </c>
      <c r="M58" s="81">
        <f t="shared" si="1"/>
        <v>25876.01</v>
      </c>
    </row>
    <row r="59" spans="1:13" ht="12.75">
      <c r="A59" s="79">
        <v>58</v>
      </c>
      <c r="B59" s="79" t="s">
        <v>69</v>
      </c>
      <c r="C59" s="80">
        <v>9045.83</v>
      </c>
      <c r="D59" s="80">
        <v>10453.65</v>
      </c>
      <c r="E59" s="80">
        <v>8307.98</v>
      </c>
      <c r="F59" s="80">
        <v>2504.63</v>
      </c>
      <c r="G59" s="80">
        <v>5128.33</v>
      </c>
      <c r="H59" s="80">
        <v>2495.06</v>
      </c>
      <c r="I59" s="80">
        <v>2051.94</v>
      </c>
      <c r="J59" s="80">
        <v>416.34</v>
      </c>
      <c r="K59" s="80">
        <v>79.18</v>
      </c>
      <c r="L59" s="80">
        <v>1401.68</v>
      </c>
      <c r="M59" s="81">
        <f t="shared" si="1"/>
        <v>41884.619999999995</v>
      </c>
    </row>
    <row r="60" spans="1:13" ht="12.75">
      <c r="A60" s="79">
        <v>59</v>
      </c>
      <c r="B60" s="79" t="s">
        <v>70</v>
      </c>
      <c r="C60" s="80">
        <v>14221.18</v>
      </c>
      <c r="D60" s="80">
        <v>18052.72</v>
      </c>
      <c r="E60" s="80">
        <v>14666.16</v>
      </c>
      <c r="F60" s="80">
        <v>3062.82</v>
      </c>
      <c r="G60" s="80">
        <v>5354.92</v>
      </c>
      <c r="H60" s="80">
        <v>3091.09</v>
      </c>
      <c r="I60" s="80">
        <v>2301.73</v>
      </c>
      <c r="J60" s="80">
        <v>327.92</v>
      </c>
      <c r="K60" s="80">
        <v>74.49</v>
      </c>
      <c r="L60" s="80">
        <v>1835.42</v>
      </c>
      <c r="M60" s="81">
        <f t="shared" si="1"/>
        <v>62988.45</v>
      </c>
    </row>
    <row r="61" spans="1:13" ht="12.75">
      <c r="A61" s="79">
        <v>60</v>
      </c>
      <c r="B61" s="79" t="s">
        <v>71</v>
      </c>
      <c r="C61" s="80">
        <v>1943.38</v>
      </c>
      <c r="D61" s="80">
        <v>2394.99</v>
      </c>
      <c r="E61" s="80">
        <v>1358.04</v>
      </c>
      <c r="F61" s="80">
        <v>370.91</v>
      </c>
      <c r="G61" s="80">
        <v>492.99</v>
      </c>
      <c r="H61" s="80">
        <v>368.34</v>
      </c>
      <c r="I61" s="80">
        <v>178.43</v>
      </c>
      <c r="J61" s="80">
        <v>34.98</v>
      </c>
      <c r="K61" s="80">
        <v>4.25</v>
      </c>
      <c r="L61" s="80">
        <v>282.41</v>
      </c>
      <c r="M61" s="81">
        <f t="shared" si="1"/>
        <v>7428.719999999999</v>
      </c>
    </row>
    <row r="62" spans="1:13" ht="12.75">
      <c r="A62" s="79">
        <v>61</v>
      </c>
      <c r="B62" s="79" t="s">
        <v>72</v>
      </c>
      <c r="C62" s="80">
        <v>1611.52</v>
      </c>
      <c r="D62" s="80">
        <v>2060.96</v>
      </c>
      <c r="E62" s="80">
        <v>1129.31</v>
      </c>
      <c r="F62" s="80">
        <v>360.62</v>
      </c>
      <c r="G62" s="80">
        <v>303.95</v>
      </c>
      <c r="H62" s="80">
        <v>178.84</v>
      </c>
      <c r="I62" s="80">
        <v>134.65</v>
      </c>
      <c r="J62" s="80">
        <v>5.63</v>
      </c>
      <c r="K62" s="80">
        <v>0</v>
      </c>
      <c r="L62" s="80">
        <v>230.1</v>
      </c>
      <c r="M62" s="81">
        <f t="shared" si="1"/>
        <v>6015.58</v>
      </c>
    </row>
    <row r="63" spans="1:13" ht="12.75">
      <c r="A63" s="79">
        <v>62</v>
      </c>
      <c r="B63" s="79" t="s">
        <v>73</v>
      </c>
      <c r="C63" s="80">
        <v>872.43</v>
      </c>
      <c r="D63" s="80">
        <v>950.03</v>
      </c>
      <c r="E63" s="80">
        <v>496.68</v>
      </c>
      <c r="F63" s="80">
        <v>246.84</v>
      </c>
      <c r="G63" s="80">
        <v>251.61</v>
      </c>
      <c r="H63" s="80">
        <v>136.16</v>
      </c>
      <c r="I63" s="80">
        <v>0</v>
      </c>
      <c r="J63" s="80">
        <v>26.41</v>
      </c>
      <c r="K63" s="80">
        <v>7.89</v>
      </c>
      <c r="L63" s="80">
        <v>45.58</v>
      </c>
      <c r="M63" s="81">
        <f t="shared" si="1"/>
        <v>3033.6299999999997</v>
      </c>
    </row>
    <row r="64" spans="1:13" ht="12.75">
      <c r="A64" s="79">
        <v>63</v>
      </c>
      <c r="B64" s="79" t="s">
        <v>74</v>
      </c>
      <c r="C64" s="80">
        <v>599.95</v>
      </c>
      <c r="D64" s="80">
        <v>751.53</v>
      </c>
      <c r="E64" s="80">
        <v>439.07</v>
      </c>
      <c r="F64" s="80">
        <v>145.34</v>
      </c>
      <c r="G64" s="80">
        <v>191.18</v>
      </c>
      <c r="H64" s="80">
        <v>114.43</v>
      </c>
      <c r="I64" s="80">
        <v>0</v>
      </c>
      <c r="J64" s="80">
        <v>9.62</v>
      </c>
      <c r="K64" s="80">
        <v>3.76</v>
      </c>
      <c r="L64" s="80">
        <v>105.7</v>
      </c>
      <c r="M64" s="81">
        <f t="shared" si="1"/>
        <v>2360.5799999999995</v>
      </c>
    </row>
    <row r="65" spans="1:13" ht="12.75">
      <c r="A65" s="79">
        <v>64</v>
      </c>
      <c r="B65" s="79" t="s">
        <v>75</v>
      </c>
      <c r="C65" s="80">
        <v>14242.75</v>
      </c>
      <c r="D65" s="80">
        <v>17318.1</v>
      </c>
      <c r="E65" s="80">
        <v>12189.9</v>
      </c>
      <c r="F65" s="80">
        <v>2846.55</v>
      </c>
      <c r="G65" s="80">
        <v>5381.54</v>
      </c>
      <c r="H65" s="80">
        <v>4024.51</v>
      </c>
      <c r="I65" s="80">
        <v>2486.9</v>
      </c>
      <c r="J65" s="80">
        <v>676.18</v>
      </c>
      <c r="K65" s="80">
        <v>179.02</v>
      </c>
      <c r="L65" s="80">
        <v>1649.62</v>
      </c>
      <c r="M65" s="81">
        <f t="shared" si="1"/>
        <v>60995.07000000001</v>
      </c>
    </row>
    <row r="66" spans="1:13" ht="12.75">
      <c r="A66" s="79">
        <v>65</v>
      </c>
      <c r="B66" s="79" t="s">
        <v>76</v>
      </c>
      <c r="C66" s="80">
        <v>1332.41</v>
      </c>
      <c r="D66" s="80">
        <v>1657.7</v>
      </c>
      <c r="E66" s="80">
        <v>850.15</v>
      </c>
      <c r="F66" s="80">
        <v>582.49</v>
      </c>
      <c r="G66" s="80">
        <v>437.86</v>
      </c>
      <c r="H66" s="80">
        <v>277.95</v>
      </c>
      <c r="I66" s="80">
        <v>12.37</v>
      </c>
      <c r="J66" s="80">
        <v>26.25</v>
      </c>
      <c r="K66" s="80">
        <v>19.37</v>
      </c>
      <c r="L66" s="80">
        <v>169.6</v>
      </c>
      <c r="M66" s="81">
        <f aca="true" t="shared" si="2" ref="M66:M76">SUM(C66:L66)</f>
        <v>5366.15</v>
      </c>
    </row>
    <row r="67" spans="1:13" ht="12.75">
      <c r="A67" s="79">
        <v>66</v>
      </c>
      <c r="B67" s="79" t="s">
        <v>77</v>
      </c>
      <c r="C67" s="80">
        <v>2297.27</v>
      </c>
      <c r="D67" s="80">
        <v>2294.67</v>
      </c>
      <c r="E67" s="80">
        <v>1367.71</v>
      </c>
      <c r="F67" s="80">
        <v>373.98</v>
      </c>
      <c r="G67" s="80">
        <v>501.39</v>
      </c>
      <c r="H67" s="80">
        <v>303.8</v>
      </c>
      <c r="I67" s="80">
        <v>128.92</v>
      </c>
      <c r="J67" s="80">
        <v>7.03</v>
      </c>
      <c r="K67" s="80">
        <v>4.93</v>
      </c>
      <c r="L67" s="80">
        <v>209.19</v>
      </c>
      <c r="M67" s="81">
        <f t="shared" si="2"/>
        <v>7488.890000000001</v>
      </c>
    </row>
    <row r="68" spans="1:13" ht="12.75">
      <c r="A68" s="79">
        <v>67</v>
      </c>
      <c r="B68" s="79" t="s">
        <v>78</v>
      </c>
      <c r="C68" s="80">
        <v>1087.81</v>
      </c>
      <c r="D68" s="80">
        <v>1120.55</v>
      </c>
      <c r="E68" s="80">
        <v>761.94</v>
      </c>
      <c r="F68" s="80">
        <v>201.92</v>
      </c>
      <c r="G68" s="80">
        <v>275.23</v>
      </c>
      <c r="H68" s="80">
        <v>147.03</v>
      </c>
      <c r="I68" s="80">
        <v>0</v>
      </c>
      <c r="J68" s="80">
        <v>23.67</v>
      </c>
      <c r="K68" s="80">
        <v>6.94</v>
      </c>
      <c r="L68" s="80">
        <v>95.6</v>
      </c>
      <c r="M68" s="81">
        <f t="shared" si="2"/>
        <v>3720.69</v>
      </c>
    </row>
    <row r="69" spans="1:13" ht="12.75">
      <c r="A69" s="79">
        <v>68</v>
      </c>
      <c r="B69" s="79" t="s">
        <v>237</v>
      </c>
      <c r="C69" s="80">
        <v>0</v>
      </c>
      <c r="D69" s="80">
        <v>43.89</v>
      </c>
      <c r="E69" s="80">
        <v>163.93</v>
      </c>
      <c r="F69" s="80">
        <v>0</v>
      </c>
      <c r="G69" s="80">
        <v>35.52</v>
      </c>
      <c r="H69" s="80">
        <v>195.55</v>
      </c>
      <c r="I69" s="80">
        <v>0</v>
      </c>
      <c r="J69" s="80">
        <v>0</v>
      </c>
      <c r="K69" s="80">
        <v>0</v>
      </c>
      <c r="L69" s="80">
        <v>33.7</v>
      </c>
      <c r="M69" s="81">
        <f t="shared" si="2"/>
        <v>472.59</v>
      </c>
    </row>
    <row r="70" spans="1:13" ht="12.75">
      <c r="A70" s="79">
        <v>69</v>
      </c>
      <c r="B70" s="79" t="s">
        <v>120</v>
      </c>
      <c r="C70" s="80">
        <v>93.52</v>
      </c>
      <c r="D70" s="80">
        <v>139.86</v>
      </c>
      <c r="E70" s="80">
        <v>125.58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7.27</v>
      </c>
      <c r="M70" s="81">
        <f t="shared" si="2"/>
        <v>366.22999999999996</v>
      </c>
    </row>
    <row r="71" spans="1:13" ht="12.75">
      <c r="A71" s="79">
        <v>70</v>
      </c>
      <c r="B71" s="79" t="s">
        <v>313</v>
      </c>
      <c r="C71" s="80">
        <v>175.77</v>
      </c>
      <c r="D71" s="80">
        <v>310.87</v>
      </c>
      <c r="E71" s="80">
        <v>100.82</v>
      </c>
      <c r="F71" s="80">
        <v>47.32</v>
      </c>
      <c r="G71" s="80">
        <v>31.49</v>
      </c>
      <c r="H71" s="80">
        <v>2.94</v>
      </c>
      <c r="I71" s="80">
        <v>0</v>
      </c>
      <c r="J71" s="80">
        <v>0</v>
      </c>
      <c r="K71" s="80">
        <v>0</v>
      </c>
      <c r="L71" s="80">
        <v>0</v>
      </c>
      <c r="M71" s="81">
        <f t="shared" si="2"/>
        <v>669.2100000000002</v>
      </c>
    </row>
    <row r="72" spans="1:13" ht="12.75">
      <c r="A72" s="79">
        <v>71</v>
      </c>
      <c r="B72" s="96" t="s">
        <v>320</v>
      </c>
      <c r="C72" s="97">
        <v>576</v>
      </c>
      <c r="D72" s="97">
        <v>924</v>
      </c>
      <c r="E72" s="97">
        <v>0</v>
      </c>
      <c r="F72" s="97">
        <v>34</v>
      </c>
      <c r="G72" s="97">
        <v>28</v>
      </c>
      <c r="H72" s="97">
        <v>0</v>
      </c>
      <c r="I72" s="97">
        <v>0</v>
      </c>
      <c r="J72" s="97">
        <v>12</v>
      </c>
      <c r="K72" s="97">
        <v>0</v>
      </c>
      <c r="L72" s="97">
        <v>0</v>
      </c>
      <c r="M72" s="81">
        <f t="shared" si="2"/>
        <v>1574</v>
      </c>
    </row>
    <row r="73" spans="1:13" ht="12.75">
      <c r="A73" s="79">
        <v>72</v>
      </c>
      <c r="B73" s="79" t="s">
        <v>315</v>
      </c>
      <c r="C73" s="80">
        <v>362.76</v>
      </c>
      <c r="D73" s="80">
        <v>175.93</v>
      </c>
      <c r="E73" s="80">
        <v>0</v>
      </c>
      <c r="F73" s="80">
        <v>68.01</v>
      </c>
      <c r="G73" s="80">
        <v>47.5</v>
      </c>
      <c r="H73" s="80">
        <v>0</v>
      </c>
      <c r="I73" s="80">
        <v>10</v>
      </c>
      <c r="J73" s="80">
        <v>2.98</v>
      </c>
      <c r="K73" s="80">
        <v>0</v>
      </c>
      <c r="L73" s="80">
        <v>0</v>
      </c>
      <c r="M73" s="81">
        <f t="shared" si="2"/>
        <v>667.1800000000001</v>
      </c>
    </row>
    <row r="74" spans="1:13" ht="12.75">
      <c r="A74" s="79">
        <v>73</v>
      </c>
      <c r="B74" s="79" t="s">
        <v>239</v>
      </c>
      <c r="C74" s="80">
        <v>273.02</v>
      </c>
      <c r="D74" s="80">
        <v>598.35</v>
      </c>
      <c r="E74" s="80">
        <v>488.14</v>
      </c>
      <c r="F74" s="80">
        <v>47.18</v>
      </c>
      <c r="G74" s="80">
        <v>70.05</v>
      </c>
      <c r="H74" s="80">
        <v>66.69</v>
      </c>
      <c r="I74" s="80">
        <v>12.56</v>
      </c>
      <c r="J74" s="80">
        <v>0</v>
      </c>
      <c r="K74" s="80">
        <v>0</v>
      </c>
      <c r="L74" s="80">
        <v>47.57</v>
      </c>
      <c r="M74" s="81">
        <f t="shared" si="2"/>
        <v>1603.56</v>
      </c>
    </row>
    <row r="75" spans="1:13" ht="12.75">
      <c r="A75" s="79">
        <v>74</v>
      </c>
      <c r="B75" s="79" t="s">
        <v>123</v>
      </c>
      <c r="C75" s="80">
        <v>205</v>
      </c>
      <c r="D75" s="80">
        <v>297</v>
      </c>
      <c r="E75" s="80">
        <v>420</v>
      </c>
      <c r="F75" s="80">
        <v>11</v>
      </c>
      <c r="G75" s="80">
        <v>165</v>
      </c>
      <c r="H75" s="80">
        <v>52</v>
      </c>
      <c r="I75" s="80">
        <v>0</v>
      </c>
      <c r="J75" s="80">
        <v>0</v>
      </c>
      <c r="K75" s="80">
        <v>0</v>
      </c>
      <c r="L75" s="80">
        <v>0</v>
      </c>
      <c r="M75" s="81">
        <f t="shared" si="2"/>
        <v>1150</v>
      </c>
    </row>
    <row r="76" spans="1:13" ht="12.75">
      <c r="A76" s="79">
        <v>75</v>
      </c>
      <c r="B76" s="79" t="s">
        <v>240</v>
      </c>
      <c r="C76" s="80">
        <v>0</v>
      </c>
      <c r="D76" s="80">
        <v>2084.36</v>
      </c>
      <c r="E76" s="80">
        <v>14590.64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1">
        <f t="shared" si="2"/>
        <v>16675</v>
      </c>
    </row>
    <row r="77" spans="2:13" ht="12.75">
      <c r="B77" s="82" t="s">
        <v>319</v>
      </c>
      <c r="C77" s="90">
        <f>SUM(C2:C76)</f>
        <v>607327.0000000001</v>
      </c>
      <c r="D77" s="90">
        <f aca="true" t="shared" si="3" ref="D77:M77">SUM(D2:D76)</f>
        <v>734574.9400000001</v>
      </c>
      <c r="E77" s="90">
        <f t="shared" si="3"/>
        <v>528364.0800000001</v>
      </c>
      <c r="F77" s="90">
        <f t="shared" si="3"/>
        <v>138256.13</v>
      </c>
      <c r="G77" s="90">
        <f t="shared" si="3"/>
        <v>218698.35999999996</v>
      </c>
      <c r="H77" s="90">
        <f t="shared" si="3"/>
        <v>132785.26999999993</v>
      </c>
      <c r="I77" s="90">
        <f t="shared" si="3"/>
        <v>166733.94</v>
      </c>
      <c r="J77" s="90">
        <f t="shared" si="3"/>
        <v>20176.899999999994</v>
      </c>
      <c r="K77" s="90">
        <f t="shared" si="3"/>
        <v>5985.070000000001</v>
      </c>
      <c r="L77" s="90">
        <f t="shared" si="3"/>
        <v>76032.68999999999</v>
      </c>
      <c r="M77" s="91">
        <f t="shared" si="3"/>
        <v>2628934.3800000004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</sheetPr>
  <dimension ref="A1:BX77"/>
  <sheetViews>
    <sheetView zoomScalePageLayoutView="0" workbookViewId="0" topLeftCell="O1">
      <selection activeCell="AD14" sqref="Q14:AD14"/>
    </sheetView>
  </sheetViews>
  <sheetFormatPr defaultColWidth="8.88671875" defaultRowHeight="15"/>
  <cols>
    <col min="1" max="1" width="4.21484375" style="0" bestFit="1" customWidth="1"/>
    <col min="2" max="2" width="10.99609375" style="0" bestFit="1" customWidth="1"/>
    <col min="3" max="16" width="9.99609375" style="0" bestFit="1" customWidth="1"/>
    <col min="17" max="44" width="8.99609375" style="0" bestFit="1" customWidth="1"/>
    <col min="45" max="48" width="9.99609375" style="0" bestFit="1" customWidth="1"/>
    <col min="49" max="49" width="8.99609375" style="0" bestFit="1" customWidth="1"/>
    <col min="50" max="62" width="10.99609375" style="0" bestFit="1" customWidth="1"/>
    <col min="63" max="68" width="9.99609375" style="0" bestFit="1" customWidth="1"/>
    <col min="69" max="75" width="8.99609375" style="0" bestFit="1" customWidth="1"/>
    <col min="76" max="76" width="12.4453125" style="0" bestFit="1" customWidth="1"/>
  </cols>
  <sheetData>
    <row r="1" spans="1:76" ht="15.75">
      <c r="A1" s="136" t="s">
        <v>332</v>
      </c>
      <c r="B1" s="136" t="s">
        <v>1</v>
      </c>
      <c r="C1" s="136" t="s">
        <v>336</v>
      </c>
      <c r="D1" s="136" t="s">
        <v>337</v>
      </c>
      <c r="E1" s="136" t="s">
        <v>146</v>
      </c>
      <c r="F1" s="136" t="s">
        <v>147</v>
      </c>
      <c r="G1" s="136" t="s">
        <v>148</v>
      </c>
      <c r="H1" s="136" t="s">
        <v>149</v>
      </c>
      <c r="I1" s="136" t="s">
        <v>150</v>
      </c>
      <c r="J1" s="136" t="s">
        <v>151</v>
      </c>
      <c r="K1" s="136" t="s">
        <v>152</v>
      </c>
      <c r="L1" s="136" t="s">
        <v>153</v>
      </c>
      <c r="M1" s="136" t="s">
        <v>154</v>
      </c>
      <c r="N1" s="136" t="s">
        <v>155</v>
      </c>
      <c r="O1" s="136" t="s">
        <v>156</v>
      </c>
      <c r="P1" s="136" t="s">
        <v>157</v>
      </c>
      <c r="Q1" s="136" t="s">
        <v>338</v>
      </c>
      <c r="R1" s="136" t="s">
        <v>339</v>
      </c>
      <c r="S1" s="136" t="s">
        <v>173</v>
      </c>
      <c r="T1" s="136" t="s">
        <v>174</v>
      </c>
      <c r="U1" s="136" t="s">
        <v>175</v>
      </c>
      <c r="V1" s="136" t="s">
        <v>176</v>
      </c>
      <c r="W1" s="136" t="s">
        <v>177</v>
      </c>
      <c r="X1" s="136" t="s">
        <v>178</v>
      </c>
      <c r="Y1" s="136" t="s">
        <v>179</v>
      </c>
      <c r="Z1" s="136" t="s">
        <v>180</v>
      </c>
      <c r="AA1" s="136" t="s">
        <v>181</v>
      </c>
      <c r="AB1" s="136" t="s">
        <v>182</v>
      </c>
      <c r="AC1" s="136" t="s">
        <v>183</v>
      </c>
      <c r="AD1" s="136" t="s">
        <v>184</v>
      </c>
      <c r="AE1" s="136" t="s">
        <v>340</v>
      </c>
      <c r="AF1" s="136" t="s">
        <v>341</v>
      </c>
      <c r="AG1" s="136" t="s">
        <v>187</v>
      </c>
      <c r="AH1" s="136" t="s">
        <v>188</v>
      </c>
      <c r="AI1" s="136" t="s">
        <v>189</v>
      </c>
      <c r="AJ1" s="136" t="s">
        <v>190</v>
      </c>
      <c r="AK1" s="136" t="s">
        <v>191</v>
      </c>
      <c r="AL1" s="136" t="s">
        <v>192</v>
      </c>
      <c r="AM1" s="136" t="s">
        <v>193</v>
      </c>
      <c r="AN1" s="136" t="s">
        <v>194</v>
      </c>
      <c r="AO1" s="136" t="s">
        <v>195</v>
      </c>
      <c r="AP1" s="136" t="s">
        <v>196</v>
      </c>
      <c r="AQ1" s="136" t="s">
        <v>197</v>
      </c>
      <c r="AR1" s="136" t="s">
        <v>198</v>
      </c>
      <c r="AS1" s="136" t="s">
        <v>199</v>
      </c>
      <c r="AT1" s="136" t="s">
        <v>200</v>
      </c>
      <c r="AU1" s="136" t="s">
        <v>201</v>
      </c>
      <c r="AV1" s="136" t="s">
        <v>202</v>
      </c>
      <c r="AW1" s="136" t="s">
        <v>342</v>
      </c>
      <c r="AX1" s="136" t="s">
        <v>343</v>
      </c>
      <c r="AY1" s="136" t="s">
        <v>132</v>
      </c>
      <c r="AZ1" s="136" t="s">
        <v>133</v>
      </c>
      <c r="BA1" s="136" t="s">
        <v>134</v>
      </c>
      <c r="BB1" s="136" t="s">
        <v>135</v>
      </c>
      <c r="BC1" s="136" t="s">
        <v>136</v>
      </c>
      <c r="BD1" s="136" t="s">
        <v>137</v>
      </c>
      <c r="BE1" s="136" t="s">
        <v>138</v>
      </c>
      <c r="BF1" s="136" t="s">
        <v>139</v>
      </c>
      <c r="BG1" s="136" t="s">
        <v>140</v>
      </c>
      <c r="BH1" s="136" t="s">
        <v>141</v>
      </c>
      <c r="BI1" s="136" t="s">
        <v>142</v>
      </c>
      <c r="BJ1" s="136" t="s">
        <v>143</v>
      </c>
      <c r="BK1" s="136" t="s">
        <v>344</v>
      </c>
      <c r="BL1" s="136" t="s">
        <v>159</v>
      </c>
      <c r="BM1" s="136" t="s">
        <v>160</v>
      </c>
      <c r="BN1" s="136" t="s">
        <v>161</v>
      </c>
      <c r="BO1" s="136" t="s">
        <v>162</v>
      </c>
      <c r="BP1" s="136" t="s">
        <v>163</v>
      </c>
      <c r="BQ1" s="136" t="s">
        <v>164</v>
      </c>
      <c r="BR1" s="136" t="s">
        <v>165</v>
      </c>
      <c r="BS1" s="136" t="s">
        <v>166</v>
      </c>
      <c r="BT1" s="136" t="s">
        <v>167</v>
      </c>
      <c r="BU1" s="136" t="s">
        <v>168</v>
      </c>
      <c r="BV1" s="136" t="s">
        <v>169</v>
      </c>
      <c r="BW1" s="136" t="s">
        <v>170</v>
      </c>
      <c r="BX1" s="137" t="s">
        <v>12</v>
      </c>
    </row>
    <row r="2" spans="1:76" ht="15">
      <c r="A2">
        <v>1</v>
      </c>
      <c r="B2" t="s">
        <v>13</v>
      </c>
      <c r="C2" s="139">
        <v>143.79</v>
      </c>
      <c r="D2" s="139">
        <v>206.62</v>
      </c>
      <c r="E2" s="139">
        <v>498.79</v>
      </c>
      <c r="F2" s="139">
        <v>563.84</v>
      </c>
      <c r="G2" s="139">
        <v>751.19</v>
      </c>
      <c r="H2" s="139">
        <v>861.7</v>
      </c>
      <c r="I2" s="139">
        <v>889.87</v>
      </c>
      <c r="J2" s="139">
        <v>783.98</v>
      </c>
      <c r="K2" s="139">
        <v>788.01</v>
      </c>
      <c r="L2" s="139">
        <v>717.17</v>
      </c>
      <c r="M2" s="139">
        <v>533.7</v>
      </c>
      <c r="N2" s="139">
        <v>450.3</v>
      </c>
      <c r="O2" s="139">
        <v>341.62</v>
      </c>
      <c r="P2" s="139">
        <v>294.46</v>
      </c>
      <c r="Q2" s="139">
        <v>3.83</v>
      </c>
      <c r="R2" s="139">
        <v>9.74</v>
      </c>
      <c r="S2" s="139">
        <v>8.13</v>
      </c>
      <c r="T2" s="139">
        <v>6.24</v>
      </c>
      <c r="U2" s="139">
        <v>5.05</v>
      </c>
      <c r="V2" s="139">
        <v>5.51</v>
      </c>
      <c r="W2" s="139">
        <v>6.97</v>
      </c>
      <c r="X2" s="139">
        <v>6.78</v>
      </c>
      <c r="Y2" s="139">
        <v>7.85</v>
      </c>
      <c r="Z2" s="139">
        <v>9.02</v>
      </c>
      <c r="AA2" s="139">
        <v>8.81</v>
      </c>
      <c r="AB2" s="139">
        <v>7.9</v>
      </c>
      <c r="AC2" s="139">
        <v>5.98</v>
      </c>
      <c r="AD2" s="139">
        <v>16.28</v>
      </c>
      <c r="AE2" s="139">
        <v>1.35</v>
      </c>
      <c r="AF2" s="139">
        <v>1.13</v>
      </c>
      <c r="AG2" s="139">
        <v>1.69</v>
      </c>
      <c r="AH2" s="139">
        <v>1.35</v>
      </c>
      <c r="AI2" s="139">
        <v>1.77</v>
      </c>
      <c r="AJ2" s="139">
        <v>1.96</v>
      </c>
      <c r="AK2" s="139">
        <v>2.96</v>
      </c>
      <c r="AL2" s="139">
        <v>2.27</v>
      </c>
      <c r="AM2" s="139">
        <v>1.63</v>
      </c>
      <c r="AN2" s="139">
        <v>1.11</v>
      </c>
      <c r="AO2" s="139">
        <v>0.89</v>
      </c>
      <c r="AP2" s="139">
        <v>1</v>
      </c>
      <c r="AQ2" s="139">
        <v>1.34</v>
      </c>
      <c r="AR2" s="139">
        <v>4.77</v>
      </c>
      <c r="AS2" s="139">
        <v>122.35</v>
      </c>
      <c r="AT2" s="139">
        <v>131.8</v>
      </c>
      <c r="AU2" s="139">
        <v>134.89</v>
      </c>
      <c r="AV2" s="139">
        <v>142.72</v>
      </c>
      <c r="AW2" s="139">
        <v>18.22</v>
      </c>
      <c r="AX2" s="139">
        <v>1955.89</v>
      </c>
      <c r="AY2" s="139">
        <v>1555.32</v>
      </c>
      <c r="AZ2" s="139">
        <v>1371.59</v>
      </c>
      <c r="BA2" s="139">
        <v>1369.14</v>
      </c>
      <c r="BB2" s="139">
        <v>1172.66</v>
      </c>
      <c r="BC2" s="139">
        <v>1135.57</v>
      </c>
      <c r="BD2" s="139">
        <v>1153.76</v>
      </c>
      <c r="BE2" s="139">
        <v>1185.72</v>
      </c>
      <c r="BF2" s="139">
        <v>1221.18</v>
      </c>
      <c r="BG2" s="139">
        <v>1611.33</v>
      </c>
      <c r="BH2" s="139">
        <v>1462.6</v>
      </c>
      <c r="BI2" s="139">
        <v>1392.07</v>
      </c>
      <c r="BJ2" s="139">
        <v>1282.41</v>
      </c>
      <c r="BK2" s="139">
        <v>50.17</v>
      </c>
      <c r="BL2" s="139">
        <v>46.52</v>
      </c>
      <c r="BM2" s="139">
        <v>34.36</v>
      </c>
      <c r="BN2" s="139">
        <v>26.62</v>
      </c>
      <c r="BO2" s="139">
        <v>25.84</v>
      </c>
      <c r="BP2" s="139">
        <v>27.13</v>
      </c>
      <c r="BQ2" s="139">
        <v>21.1</v>
      </c>
      <c r="BR2" s="139">
        <v>22.76</v>
      </c>
      <c r="BS2" s="139">
        <v>25.76</v>
      </c>
      <c r="BT2" s="139">
        <v>24.26</v>
      </c>
      <c r="BU2" s="139">
        <v>17.4</v>
      </c>
      <c r="BV2" s="139">
        <v>14.34</v>
      </c>
      <c r="BW2" s="139">
        <v>9.33</v>
      </c>
      <c r="BX2" s="140">
        <f>SUM(C2:BW2)</f>
        <v>26723.159999999993</v>
      </c>
    </row>
    <row r="3" spans="1:76" ht="15">
      <c r="A3">
        <v>2</v>
      </c>
      <c r="B3" t="s">
        <v>14</v>
      </c>
      <c r="C3" s="139">
        <v>25.47</v>
      </c>
      <c r="D3" s="139">
        <v>52.05</v>
      </c>
      <c r="E3" s="139">
        <v>47.57</v>
      </c>
      <c r="F3" s="139">
        <v>43.96</v>
      </c>
      <c r="G3" s="139">
        <v>44.61</v>
      </c>
      <c r="H3" s="139">
        <v>41.32</v>
      </c>
      <c r="I3" s="139">
        <v>43.21</v>
      </c>
      <c r="J3" s="139">
        <v>50.05</v>
      </c>
      <c r="K3" s="139">
        <v>44.14</v>
      </c>
      <c r="L3" s="139">
        <v>41.74</v>
      </c>
      <c r="M3" s="139">
        <v>44.47</v>
      </c>
      <c r="N3" s="139">
        <v>32.67</v>
      </c>
      <c r="O3" s="139">
        <v>29.2</v>
      </c>
      <c r="P3" s="139">
        <v>23.84</v>
      </c>
      <c r="Q3" s="139">
        <v>2.89</v>
      </c>
      <c r="R3" s="139">
        <v>1.07</v>
      </c>
      <c r="S3" s="139">
        <v>1.33</v>
      </c>
      <c r="T3" s="139">
        <v>1.46</v>
      </c>
      <c r="U3" s="139">
        <v>1.24</v>
      </c>
      <c r="V3" s="139">
        <v>1.39</v>
      </c>
      <c r="W3" s="139">
        <v>1.98</v>
      </c>
      <c r="X3" s="139">
        <v>1.72</v>
      </c>
      <c r="Y3" s="139">
        <v>0.57</v>
      </c>
      <c r="Z3" s="139">
        <v>0</v>
      </c>
      <c r="AA3" s="139">
        <v>0</v>
      </c>
      <c r="AB3" s="139">
        <v>0.23</v>
      </c>
      <c r="AC3" s="139">
        <v>0.45</v>
      </c>
      <c r="AD3" s="139">
        <v>0.23</v>
      </c>
      <c r="AE3" s="139">
        <v>0</v>
      </c>
      <c r="AF3" s="139">
        <v>0</v>
      </c>
      <c r="AG3" s="139">
        <v>0</v>
      </c>
      <c r="AH3" s="139">
        <v>0</v>
      </c>
      <c r="AI3" s="139">
        <v>0</v>
      </c>
      <c r="AJ3" s="139">
        <v>0.06</v>
      </c>
      <c r="AK3" s="139">
        <v>0.1</v>
      </c>
      <c r="AL3" s="139">
        <v>0.05</v>
      </c>
      <c r="AM3" s="139">
        <v>0</v>
      </c>
      <c r="AN3" s="139">
        <v>0.04</v>
      </c>
      <c r="AO3" s="139">
        <v>0.09</v>
      </c>
      <c r="AP3" s="139">
        <v>0.09</v>
      </c>
      <c r="AQ3" s="139">
        <v>0.1</v>
      </c>
      <c r="AR3" s="139">
        <v>0.2</v>
      </c>
      <c r="AS3" s="139">
        <v>62.26</v>
      </c>
      <c r="AT3" s="139">
        <v>50.31</v>
      </c>
      <c r="AU3" s="139">
        <v>52.19</v>
      </c>
      <c r="AV3" s="139">
        <v>72.93</v>
      </c>
      <c r="AW3" s="139">
        <v>0</v>
      </c>
      <c r="AX3" s="139">
        <v>413.78</v>
      </c>
      <c r="AY3" s="139">
        <v>423.15</v>
      </c>
      <c r="AZ3" s="139">
        <v>376.26</v>
      </c>
      <c r="BA3" s="139">
        <v>360.22</v>
      </c>
      <c r="BB3" s="139">
        <v>377.13</v>
      </c>
      <c r="BC3" s="139">
        <v>351.27</v>
      </c>
      <c r="BD3" s="139">
        <v>342.42</v>
      </c>
      <c r="BE3" s="139">
        <v>313.05</v>
      </c>
      <c r="BF3" s="139">
        <v>260.74</v>
      </c>
      <c r="BG3" s="139">
        <v>252.49</v>
      </c>
      <c r="BH3" s="139">
        <v>242.34</v>
      </c>
      <c r="BI3" s="139">
        <v>196.51</v>
      </c>
      <c r="BJ3" s="139">
        <v>187.03</v>
      </c>
      <c r="BK3" s="139">
        <v>0</v>
      </c>
      <c r="BL3" s="139">
        <v>0</v>
      </c>
      <c r="BM3" s="139">
        <v>0.19</v>
      </c>
      <c r="BN3" s="139">
        <v>0.38</v>
      </c>
      <c r="BO3" s="139">
        <v>0.42</v>
      </c>
      <c r="BP3" s="139">
        <v>0.64</v>
      </c>
      <c r="BQ3" s="139">
        <v>0.64</v>
      </c>
      <c r="BR3" s="139">
        <v>0.39</v>
      </c>
      <c r="BS3" s="139">
        <v>0.34</v>
      </c>
      <c r="BT3" s="139">
        <v>0.18</v>
      </c>
      <c r="BU3" s="139">
        <v>0</v>
      </c>
      <c r="BV3" s="139">
        <v>0</v>
      </c>
      <c r="BW3" s="139">
        <v>0</v>
      </c>
      <c r="BX3" s="140">
        <f aca="true" t="shared" si="0" ref="BX3:BX66">SUM(C3:BW3)</f>
        <v>4916.850000000002</v>
      </c>
    </row>
    <row r="4" spans="1:76" ht="15">
      <c r="A4">
        <v>3</v>
      </c>
      <c r="B4" t="s">
        <v>15</v>
      </c>
      <c r="C4" s="139">
        <v>168.93</v>
      </c>
      <c r="D4" s="139">
        <v>278.86</v>
      </c>
      <c r="E4" s="139">
        <v>367.24</v>
      </c>
      <c r="F4" s="139">
        <v>351.96</v>
      </c>
      <c r="G4" s="139">
        <v>413.18</v>
      </c>
      <c r="H4" s="139">
        <v>388.17</v>
      </c>
      <c r="I4" s="139">
        <v>359.33</v>
      </c>
      <c r="J4" s="139">
        <v>407.39</v>
      </c>
      <c r="K4" s="139">
        <v>369.05</v>
      </c>
      <c r="L4" s="139">
        <v>334.96</v>
      </c>
      <c r="M4" s="139">
        <v>271.84</v>
      </c>
      <c r="N4" s="139">
        <v>197.96</v>
      </c>
      <c r="O4" s="139">
        <v>213</v>
      </c>
      <c r="P4" s="139">
        <v>177.43</v>
      </c>
      <c r="Q4" s="139">
        <v>38.64</v>
      </c>
      <c r="R4" s="139">
        <v>27.64</v>
      </c>
      <c r="S4" s="139">
        <v>25.49</v>
      </c>
      <c r="T4" s="139">
        <v>24.65</v>
      </c>
      <c r="U4" s="139">
        <v>28.12</v>
      </c>
      <c r="V4" s="139">
        <v>30.88</v>
      </c>
      <c r="W4" s="139">
        <v>33.27</v>
      </c>
      <c r="X4" s="139">
        <v>26.07</v>
      </c>
      <c r="Y4" s="139">
        <v>26.36</v>
      </c>
      <c r="Z4" s="139">
        <v>25.79</v>
      </c>
      <c r="AA4" s="139">
        <v>18.69</v>
      </c>
      <c r="AB4" s="139">
        <v>14.14</v>
      </c>
      <c r="AC4" s="139">
        <v>12.21</v>
      </c>
      <c r="AD4" s="139">
        <v>28.47</v>
      </c>
      <c r="AE4" s="139">
        <v>10.96</v>
      </c>
      <c r="AF4" s="139">
        <v>8.92</v>
      </c>
      <c r="AG4" s="139">
        <v>11.96</v>
      </c>
      <c r="AH4" s="139">
        <v>7.19</v>
      </c>
      <c r="AI4" s="139">
        <v>8.43</v>
      </c>
      <c r="AJ4" s="139">
        <v>9.83</v>
      </c>
      <c r="AK4" s="139">
        <v>9.73</v>
      </c>
      <c r="AL4" s="139">
        <v>9.53</v>
      </c>
      <c r="AM4" s="139">
        <v>7.27</v>
      </c>
      <c r="AN4" s="139">
        <v>9.11</v>
      </c>
      <c r="AO4" s="139">
        <v>11.76</v>
      </c>
      <c r="AP4" s="139">
        <v>8.91</v>
      </c>
      <c r="AQ4" s="139">
        <v>8.51</v>
      </c>
      <c r="AR4" s="139">
        <v>11.38</v>
      </c>
      <c r="AS4" s="139">
        <v>199.91</v>
      </c>
      <c r="AT4" s="139">
        <v>97.83</v>
      </c>
      <c r="AU4" s="139">
        <v>175.42</v>
      </c>
      <c r="AV4" s="139">
        <v>248.17</v>
      </c>
      <c r="AW4" s="139">
        <v>12.67</v>
      </c>
      <c r="AX4" s="139">
        <v>2027.18</v>
      </c>
      <c r="AY4" s="139">
        <v>1720.75</v>
      </c>
      <c r="AZ4" s="139">
        <v>1512.56</v>
      </c>
      <c r="BA4" s="139">
        <v>1416.72</v>
      </c>
      <c r="BB4" s="139">
        <v>1442.94</v>
      </c>
      <c r="BC4" s="139">
        <v>1472.01</v>
      </c>
      <c r="BD4" s="139">
        <v>1432.54</v>
      </c>
      <c r="BE4" s="139">
        <v>1459.17</v>
      </c>
      <c r="BF4" s="139">
        <v>1479.19</v>
      </c>
      <c r="BG4" s="139">
        <v>1375.7</v>
      </c>
      <c r="BH4" s="139">
        <v>1338.08</v>
      </c>
      <c r="BI4" s="139">
        <v>1285.25</v>
      </c>
      <c r="BJ4" s="139">
        <v>1012.79</v>
      </c>
      <c r="BK4" s="139">
        <v>29.81</v>
      </c>
      <c r="BL4" s="139">
        <v>36.16</v>
      </c>
      <c r="BM4" s="139">
        <v>41.63</v>
      </c>
      <c r="BN4" s="139">
        <v>39.11</v>
      </c>
      <c r="BO4" s="139">
        <v>35.19</v>
      </c>
      <c r="BP4" s="139">
        <v>31.69</v>
      </c>
      <c r="BQ4" s="139">
        <v>23.27</v>
      </c>
      <c r="BR4" s="139">
        <v>19.25</v>
      </c>
      <c r="BS4" s="139">
        <v>20.83</v>
      </c>
      <c r="BT4" s="139">
        <v>22.09</v>
      </c>
      <c r="BU4" s="139">
        <v>14.44</v>
      </c>
      <c r="BV4" s="139">
        <v>10.93</v>
      </c>
      <c r="BW4" s="139">
        <v>6.37</v>
      </c>
      <c r="BX4" s="140">
        <f t="shared" si="0"/>
        <v>24832.860000000004</v>
      </c>
    </row>
    <row r="5" spans="1:76" ht="15">
      <c r="A5">
        <v>4</v>
      </c>
      <c r="B5" t="s">
        <v>16</v>
      </c>
      <c r="C5" s="139">
        <v>20.89</v>
      </c>
      <c r="D5" s="139">
        <v>45.56</v>
      </c>
      <c r="E5" s="139">
        <v>53.05</v>
      </c>
      <c r="F5" s="139">
        <v>43.23</v>
      </c>
      <c r="G5" s="139">
        <v>70.32</v>
      </c>
      <c r="H5" s="139">
        <v>78.94</v>
      </c>
      <c r="I5" s="139">
        <v>61.72</v>
      </c>
      <c r="J5" s="139">
        <v>89</v>
      </c>
      <c r="K5" s="139">
        <v>52.31</v>
      </c>
      <c r="L5" s="139">
        <v>58.1</v>
      </c>
      <c r="M5" s="139">
        <v>64.1</v>
      </c>
      <c r="N5" s="139">
        <v>62.59</v>
      </c>
      <c r="O5" s="139">
        <v>41.46</v>
      </c>
      <c r="P5" s="139">
        <v>47.96</v>
      </c>
      <c r="Q5" s="139">
        <v>0</v>
      </c>
      <c r="R5" s="139">
        <v>2.73</v>
      </c>
      <c r="S5" s="139">
        <v>2.3</v>
      </c>
      <c r="T5" s="139">
        <v>1.4</v>
      </c>
      <c r="U5" s="139">
        <v>2.02</v>
      </c>
      <c r="V5" s="139">
        <v>2.68</v>
      </c>
      <c r="W5" s="139">
        <v>2.66</v>
      </c>
      <c r="X5" s="139">
        <v>2.26</v>
      </c>
      <c r="Y5" s="139">
        <v>1.64</v>
      </c>
      <c r="Z5" s="139">
        <v>2.46</v>
      </c>
      <c r="AA5" s="139">
        <v>4.24</v>
      </c>
      <c r="AB5" s="139">
        <v>3.92</v>
      </c>
      <c r="AC5" s="139">
        <v>2.35</v>
      </c>
      <c r="AD5" s="139">
        <v>1</v>
      </c>
      <c r="AE5" s="139">
        <v>0</v>
      </c>
      <c r="AF5" s="139">
        <v>0</v>
      </c>
      <c r="AG5" s="139">
        <v>0</v>
      </c>
      <c r="AH5" s="139">
        <v>0</v>
      </c>
      <c r="AI5" s="139">
        <v>0</v>
      </c>
      <c r="AJ5" s="139">
        <v>0</v>
      </c>
      <c r="AK5" s="139">
        <v>0.04</v>
      </c>
      <c r="AL5" s="139">
        <v>0.07</v>
      </c>
      <c r="AM5" s="139">
        <v>0.07</v>
      </c>
      <c r="AN5" s="139">
        <v>0.08</v>
      </c>
      <c r="AO5" s="139">
        <v>0.04</v>
      </c>
      <c r="AP5" s="139">
        <v>0.1</v>
      </c>
      <c r="AQ5" s="139">
        <v>0.29</v>
      </c>
      <c r="AR5" s="139">
        <v>0.55</v>
      </c>
      <c r="AS5" s="139">
        <v>44.65</v>
      </c>
      <c r="AT5" s="139">
        <v>15.6</v>
      </c>
      <c r="AU5" s="139">
        <v>32.42</v>
      </c>
      <c r="AV5" s="139">
        <v>33.92</v>
      </c>
      <c r="AW5" s="139">
        <v>0</v>
      </c>
      <c r="AX5" s="139">
        <v>245.62</v>
      </c>
      <c r="AY5" s="139">
        <v>191.81</v>
      </c>
      <c r="AZ5" s="139">
        <v>153.62</v>
      </c>
      <c r="BA5" s="139">
        <v>156.68</v>
      </c>
      <c r="BB5" s="139">
        <v>157.18</v>
      </c>
      <c r="BC5" s="139">
        <v>180.98</v>
      </c>
      <c r="BD5" s="139">
        <v>169.65</v>
      </c>
      <c r="BE5" s="139">
        <v>179.79</v>
      </c>
      <c r="BF5" s="139">
        <v>169.91</v>
      </c>
      <c r="BG5" s="139">
        <v>176.9</v>
      </c>
      <c r="BH5" s="139">
        <v>132.44</v>
      </c>
      <c r="BI5" s="139">
        <v>139.08</v>
      </c>
      <c r="BJ5" s="139">
        <v>113.05</v>
      </c>
      <c r="BK5" s="139">
        <v>0</v>
      </c>
      <c r="BL5" s="139">
        <v>0.22</v>
      </c>
      <c r="BM5" s="139">
        <v>0.6</v>
      </c>
      <c r="BN5" s="139">
        <v>0.67</v>
      </c>
      <c r="BO5" s="139">
        <v>0.21</v>
      </c>
      <c r="BP5" s="139">
        <v>0</v>
      </c>
      <c r="BQ5" s="139">
        <v>0</v>
      </c>
      <c r="BR5" s="139">
        <v>0</v>
      </c>
      <c r="BS5" s="139">
        <v>0</v>
      </c>
      <c r="BT5" s="139">
        <v>0.14</v>
      </c>
      <c r="BU5" s="139">
        <v>0.26</v>
      </c>
      <c r="BV5" s="139">
        <v>0.14</v>
      </c>
      <c r="BW5" s="139">
        <v>0</v>
      </c>
      <c r="BX5" s="140">
        <f t="shared" si="0"/>
        <v>3117.67</v>
      </c>
    </row>
    <row r="6" spans="1:76" ht="15">
      <c r="A6">
        <v>5</v>
      </c>
      <c r="B6" t="s">
        <v>17</v>
      </c>
      <c r="C6" s="139">
        <v>445.03</v>
      </c>
      <c r="D6" s="139">
        <v>792.9</v>
      </c>
      <c r="E6" s="139">
        <v>1002.94</v>
      </c>
      <c r="F6" s="139">
        <v>1150.58</v>
      </c>
      <c r="G6" s="139">
        <v>1301.33</v>
      </c>
      <c r="H6" s="139">
        <v>1431.03</v>
      </c>
      <c r="I6" s="139">
        <v>1466.09</v>
      </c>
      <c r="J6" s="139">
        <v>1501.25</v>
      </c>
      <c r="K6" s="139">
        <v>1452.32</v>
      </c>
      <c r="L6" s="139">
        <v>1290.82</v>
      </c>
      <c r="M6" s="139">
        <v>1372.43</v>
      </c>
      <c r="N6" s="139">
        <v>1250.91</v>
      </c>
      <c r="O6" s="139">
        <v>1008.13</v>
      </c>
      <c r="P6" s="139">
        <v>945.45</v>
      </c>
      <c r="Q6" s="139">
        <v>41.39</v>
      </c>
      <c r="R6" s="139">
        <v>32.53</v>
      </c>
      <c r="S6" s="139">
        <v>30.53</v>
      </c>
      <c r="T6" s="139">
        <v>30.04</v>
      </c>
      <c r="U6" s="139">
        <v>45.41</v>
      </c>
      <c r="V6" s="139">
        <v>45.71</v>
      </c>
      <c r="W6" s="139">
        <v>53.54</v>
      </c>
      <c r="X6" s="139">
        <v>62.09</v>
      </c>
      <c r="Y6" s="139">
        <v>70.83</v>
      </c>
      <c r="Z6" s="139">
        <v>65.24</v>
      </c>
      <c r="AA6" s="139">
        <v>65.12</v>
      </c>
      <c r="AB6" s="139">
        <v>65.59</v>
      </c>
      <c r="AC6" s="139">
        <v>49.87</v>
      </c>
      <c r="AD6" s="139">
        <v>58.62</v>
      </c>
      <c r="AE6" s="139">
        <v>11.79</v>
      </c>
      <c r="AF6" s="139">
        <v>4.29</v>
      </c>
      <c r="AG6" s="139">
        <v>8.68</v>
      </c>
      <c r="AH6" s="139">
        <v>11.42</v>
      </c>
      <c r="AI6" s="139">
        <v>10.93</v>
      </c>
      <c r="AJ6" s="139">
        <v>11.09</v>
      </c>
      <c r="AK6" s="139">
        <v>11.96</v>
      </c>
      <c r="AL6" s="139">
        <v>11.18</v>
      </c>
      <c r="AM6" s="139">
        <v>11.91</v>
      </c>
      <c r="AN6" s="139">
        <v>9.97</v>
      </c>
      <c r="AO6" s="139">
        <v>7.6</v>
      </c>
      <c r="AP6" s="139">
        <v>6.76</v>
      </c>
      <c r="AQ6" s="139">
        <v>8.91</v>
      </c>
      <c r="AR6" s="139">
        <v>13.87</v>
      </c>
      <c r="AS6" s="139">
        <v>322.73</v>
      </c>
      <c r="AT6" s="139">
        <v>480.16</v>
      </c>
      <c r="AU6" s="139">
        <v>560.48</v>
      </c>
      <c r="AV6" s="139">
        <v>861.05</v>
      </c>
      <c r="AW6" s="139">
        <v>88.87</v>
      </c>
      <c r="AX6" s="139">
        <v>4827.92</v>
      </c>
      <c r="AY6" s="139">
        <v>4436.46</v>
      </c>
      <c r="AZ6" s="139">
        <v>4004.33</v>
      </c>
      <c r="BA6" s="139">
        <v>3958.99</v>
      </c>
      <c r="BB6" s="139">
        <v>3861.95</v>
      </c>
      <c r="BC6" s="139">
        <v>3922.71</v>
      </c>
      <c r="BD6" s="139">
        <v>3886.07</v>
      </c>
      <c r="BE6" s="139">
        <v>4081.79</v>
      </c>
      <c r="BF6" s="139">
        <v>4082.33</v>
      </c>
      <c r="BG6" s="139">
        <v>4332.76</v>
      </c>
      <c r="BH6" s="139">
        <v>3873.12</v>
      </c>
      <c r="BI6" s="139">
        <v>3595.86</v>
      </c>
      <c r="BJ6" s="139">
        <v>2910.98</v>
      </c>
      <c r="BK6" s="139">
        <v>274.6</v>
      </c>
      <c r="BL6" s="139">
        <v>268.39</v>
      </c>
      <c r="BM6" s="139">
        <v>209.48</v>
      </c>
      <c r="BN6" s="139">
        <v>163.85</v>
      </c>
      <c r="BO6" s="139">
        <v>139.71</v>
      </c>
      <c r="BP6" s="139">
        <v>141.72</v>
      </c>
      <c r="BQ6" s="139">
        <v>127.79</v>
      </c>
      <c r="BR6" s="139">
        <v>105.38</v>
      </c>
      <c r="BS6" s="139">
        <v>103.85</v>
      </c>
      <c r="BT6" s="139">
        <v>91.23</v>
      </c>
      <c r="BU6" s="139">
        <v>72.07</v>
      </c>
      <c r="BV6" s="139">
        <v>69.13</v>
      </c>
      <c r="BW6" s="139">
        <v>33.8</v>
      </c>
      <c r="BX6" s="140">
        <f t="shared" si="0"/>
        <v>73157.64000000001</v>
      </c>
    </row>
    <row r="7" spans="1:76" ht="15">
      <c r="A7">
        <v>6</v>
      </c>
      <c r="B7" t="s">
        <v>18</v>
      </c>
      <c r="C7" s="139">
        <v>1874.29</v>
      </c>
      <c r="D7" s="139">
        <v>1370.45</v>
      </c>
      <c r="E7" s="139">
        <v>1880.61</v>
      </c>
      <c r="F7" s="139">
        <v>2405.66</v>
      </c>
      <c r="G7" s="139">
        <v>3438.95</v>
      </c>
      <c r="H7" s="139">
        <v>3830.75</v>
      </c>
      <c r="I7" s="139">
        <v>3921.67</v>
      </c>
      <c r="J7" s="139">
        <v>3348.51</v>
      </c>
      <c r="K7" s="139">
        <v>3326.85</v>
      </c>
      <c r="L7" s="139">
        <v>3025.48</v>
      </c>
      <c r="M7" s="139">
        <v>2938.14</v>
      </c>
      <c r="N7" s="139">
        <v>2684.01</v>
      </c>
      <c r="O7" s="139">
        <v>2151.71</v>
      </c>
      <c r="P7" s="139">
        <v>2238.01</v>
      </c>
      <c r="Q7" s="139">
        <v>433.2</v>
      </c>
      <c r="R7" s="139">
        <v>226.93</v>
      </c>
      <c r="S7" s="139">
        <v>209.58</v>
      </c>
      <c r="T7" s="139">
        <v>145.23</v>
      </c>
      <c r="U7" s="139">
        <v>122.05</v>
      </c>
      <c r="V7" s="139">
        <v>94.65</v>
      </c>
      <c r="W7" s="139">
        <v>99.45</v>
      </c>
      <c r="X7" s="139">
        <v>77</v>
      </c>
      <c r="Y7" s="139">
        <v>72.16</v>
      </c>
      <c r="Z7" s="139">
        <v>87.44</v>
      </c>
      <c r="AA7" s="139">
        <v>72.88</v>
      </c>
      <c r="AB7" s="139">
        <v>63.63</v>
      </c>
      <c r="AC7" s="139">
        <v>52.05</v>
      </c>
      <c r="AD7" s="139">
        <v>128.09</v>
      </c>
      <c r="AE7" s="139">
        <v>41.73</v>
      </c>
      <c r="AF7" s="139">
        <v>21.93</v>
      </c>
      <c r="AG7" s="139">
        <v>35.51</v>
      </c>
      <c r="AH7" s="139">
        <v>38.1</v>
      </c>
      <c r="AI7" s="139">
        <v>48.28</v>
      </c>
      <c r="AJ7" s="139">
        <v>54.45</v>
      </c>
      <c r="AK7" s="139">
        <v>66.88</v>
      </c>
      <c r="AL7" s="139">
        <v>63.37</v>
      </c>
      <c r="AM7" s="139">
        <v>68.68</v>
      </c>
      <c r="AN7" s="139">
        <v>83.69</v>
      </c>
      <c r="AO7" s="139">
        <v>98.2</v>
      </c>
      <c r="AP7" s="139">
        <v>93.03</v>
      </c>
      <c r="AQ7" s="139">
        <v>69.01</v>
      </c>
      <c r="AR7" s="139">
        <v>172.23</v>
      </c>
      <c r="AS7" s="139">
        <v>1003.65</v>
      </c>
      <c r="AT7" s="139">
        <v>958.57</v>
      </c>
      <c r="AU7" s="139">
        <v>1618.39</v>
      </c>
      <c r="AV7" s="139">
        <v>2131.64</v>
      </c>
      <c r="AW7" s="139">
        <v>268.9</v>
      </c>
      <c r="AX7" s="139">
        <v>13750.29</v>
      </c>
      <c r="AY7" s="139">
        <v>14106.92</v>
      </c>
      <c r="AZ7" s="139">
        <v>13733.75</v>
      </c>
      <c r="BA7" s="139">
        <v>14195.99</v>
      </c>
      <c r="BB7" s="139">
        <v>13725.04</v>
      </c>
      <c r="BC7" s="139">
        <v>13609.04</v>
      </c>
      <c r="BD7" s="139">
        <v>14446.35</v>
      </c>
      <c r="BE7" s="139">
        <v>14447.5</v>
      </c>
      <c r="BF7" s="139">
        <v>15385.12</v>
      </c>
      <c r="BG7" s="139">
        <v>15501.08</v>
      </c>
      <c r="BH7" s="139">
        <v>14436.3</v>
      </c>
      <c r="BI7" s="139">
        <v>12566.53</v>
      </c>
      <c r="BJ7" s="139">
        <v>11341.25</v>
      </c>
      <c r="BK7" s="139">
        <v>3451.98</v>
      </c>
      <c r="BL7" s="139">
        <v>3030.85</v>
      </c>
      <c r="BM7" s="139">
        <v>2228.14</v>
      </c>
      <c r="BN7" s="139">
        <v>1605.66</v>
      </c>
      <c r="BO7" s="139">
        <v>1193.33</v>
      </c>
      <c r="BP7" s="139">
        <v>1149.44</v>
      </c>
      <c r="BQ7" s="139">
        <v>919.18</v>
      </c>
      <c r="BR7" s="139">
        <v>1026.71</v>
      </c>
      <c r="BS7" s="139">
        <v>1097.38</v>
      </c>
      <c r="BT7" s="139">
        <v>1162.21</v>
      </c>
      <c r="BU7" s="139">
        <v>1219.87</v>
      </c>
      <c r="BV7" s="139">
        <v>986.92</v>
      </c>
      <c r="BW7" s="139">
        <v>723.63</v>
      </c>
      <c r="BX7" s="140">
        <f t="shared" si="0"/>
        <v>248296.13</v>
      </c>
    </row>
    <row r="8" spans="1:76" ht="15">
      <c r="A8">
        <v>7</v>
      </c>
      <c r="B8" t="s">
        <v>19</v>
      </c>
      <c r="C8" s="139">
        <v>72.25</v>
      </c>
      <c r="D8" s="139">
        <v>32.36</v>
      </c>
      <c r="E8" s="139">
        <v>29.22</v>
      </c>
      <c r="F8" s="139">
        <v>32.04</v>
      </c>
      <c r="G8" s="139">
        <v>44.16</v>
      </c>
      <c r="H8" s="139">
        <v>46.98</v>
      </c>
      <c r="I8" s="139">
        <v>47.4</v>
      </c>
      <c r="J8" s="139">
        <v>48.5</v>
      </c>
      <c r="K8" s="139">
        <v>42.08</v>
      </c>
      <c r="L8" s="139">
        <v>32.73</v>
      </c>
      <c r="M8" s="139">
        <v>37.79</v>
      </c>
      <c r="N8" s="139">
        <v>38.32</v>
      </c>
      <c r="O8" s="139">
        <v>25.52</v>
      </c>
      <c r="P8" s="139">
        <v>35.47</v>
      </c>
      <c r="Q8" s="139">
        <v>3.58</v>
      </c>
      <c r="R8" s="139">
        <v>4.19</v>
      </c>
      <c r="S8" s="139">
        <v>3.22</v>
      </c>
      <c r="T8" s="139">
        <v>2.17</v>
      </c>
      <c r="U8" s="139">
        <v>0.56</v>
      </c>
      <c r="V8" s="139">
        <v>0.5</v>
      </c>
      <c r="W8" s="139">
        <v>1.3</v>
      </c>
      <c r="X8" s="139">
        <v>1.56</v>
      </c>
      <c r="Y8" s="139">
        <v>1.82</v>
      </c>
      <c r="Z8" s="139">
        <v>1.57</v>
      </c>
      <c r="AA8" s="139">
        <v>2.59</v>
      </c>
      <c r="AB8" s="139">
        <v>2.57</v>
      </c>
      <c r="AC8" s="139">
        <v>1.89</v>
      </c>
      <c r="AD8" s="139">
        <v>5.51</v>
      </c>
      <c r="AE8" s="139">
        <v>1.43</v>
      </c>
      <c r="AF8" s="139">
        <v>0</v>
      </c>
      <c r="AG8" s="139">
        <v>0.21</v>
      </c>
      <c r="AH8" s="139">
        <v>0.49</v>
      </c>
      <c r="AI8" s="139">
        <v>0.28</v>
      </c>
      <c r="AJ8" s="139">
        <v>0.06</v>
      </c>
      <c r="AK8" s="139">
        <v>0.03</v>
      </c>
      <c r="AL8" s="139">
        <v>0</v>
      </c>
      <c r="AM8" s="139">
        <v>0</v>
      </c>
      <c r="AN8" s="139">
        <v>0.26</v>
      </c>
      <c r="AO8" s="139">
        <v>0.47</v>
      </c>
      <c r="AP8" s="139">
        <v>0.27</v>
      </c>
      <c r="AQ8" s="139">
        <v>0.29</v>
      </c>
      <c r="AR8" s="139">
        <v>0.72</v>
      </c>
      <c r="AS8" s="139">
        <v>25.48</v>
      </c>
      <c r="AT8" s="139">
        <v>19</v>
      </c>
      <c r="AU8" s="139">
        <v>16.75</v>
      </c>
      <c r="AV8" s="139">
        <v>27.24</v>
      </c>
      <c r="AW8" s="139">
        <v>9.05</v>
      </c>
      <c r="AX8" s="139">
        <v>133.62</v>
      </c>
      <c r="AY8" s="139">
        <v>122.86</v>
      </c>
      <c r="AZ8" s="139">
        <v>127.76</v>
      </c>
      <c r="BA8" s="139">
        <v>113.2</v>
      </c>
      <c r="BB8" s="139">
        <v>107.87</v>
      </c>
      <c r="BC8" s="139">
        <v>114.82</v>
      </c>
      <c r="BD8" s="139">
        <v>115.02</v>
      </c>
      <c r="BE8" s="139">
        <v>116.86</v>
      </c>
      <c r="BF8" s="139">
        <v>125.81</v>
      </c>
      <c r="BG8" s="139">
        <v>72.87</v>
      </c>
      <c r="BH8" s="139">
        <v>84.83</v>
      </c>
      <c r="BI8" s="139">
        <v>81.54</v>
      </c>
      <c r="BJ8" s="139">
        <v>80.36</v>
      </c>
      <c r="BK8" s="139">
        <v>0</v>
      </c>
      <c r="BL8" s="139">
        <v>0.43</v>
      </c>
      <c r="BM8" s="139">
        <v>0.97</v>
      </c>
      <c r="BN8" s="139">
        <v>0.5</v>
      </c>
      <c r="BO8" s="139">
        <v>0</v>
      </c>
      <c r="BP8" s="139">
        <v>0</v>
      </c>
      <c r="BQ8" s="139">
        <v>0</v>
      </c>
      <c r="BR8" s="139">
        <v>0</v>
      </c>
      <c r="BS8" s="139">
        <v>0</v>
      </c>
      <c r="BT8" s="139">
        <v>0</v>
      </c>
      <c r="BU8" s="139">
        <v>0</v>
      </c>
      <c r="BV8" s="139">
        <v>0</v>
      </c>
      <c r="BW8" s="139">
        <v>0</v>
      </c>
      <c r="BX8" s="140">
        <f t="shared" si="0"/>
        <v>2099.1999999999994</v>
      </c>
    </row>
    <row r="9" spans="1:76" ht="15">
      <c r="A9">
        <v>8</v>
      </c>
      <c r="B9" t="s">
        <v>20</v>
      </c>
      <c r="C9" s="139">
        <v>88.6</v>
      </c>
      <c r="D9" s="139">
        <v>147.72</v>
      </c>
      <c r="E9" s="139">
        <v>183.53</v>
      </c>
      <c r="F9" s="139">
        <v>220.69</v>
      </c>
      <c r="G9" s="139">
        <v>238.17</v>
      </c>
      <c r="H9" s="139">
        <v>234.22</v>
      </c>
      <c r="I9" s="139">
        <v>270.19</v>
      </c>
      <c r="J9" s="139">
        <v>241.39</v>
      </c>
      <c r="K9" s="139">
        <v>307.53</v>
      </c>
      <c r="L9" s="139">
        <v>262.68</v>
      </c>
      <c r="M9" s="139">
        <v>290.88</v>
      </c>
      <c r="N9" s="139">
        <v>298.44</v>
      </c>
      <c r="O9" s="139">
        <v>229.83</v>
      </c>
      <c r="P9" s="139">
        <v>260.51</v>
      </c>
      <c r="Q9" s="139">
        <v>9.79</v>
      </c>
      <c r="R9" s="139">
        <v>3.24</v>
      </c>
      <c r="S9" s="139">
        <v>4.67</v>
      </c>
      <c r="T9" s="139">
        <v>8.56</v>
      </c>
      <c r="U9" s="139">
        <v>11.24</v>
      </c>
      <c r="V9" s="139">
        <v>10.62</v>
      </c>
      <c r="W9" s="139">
        <v>10.02</v>
      </c>
      <c r="X9" s="139">
        <v>14.38</v>
      </c>
      <c r="Y9" s="139">
        <v>17.43</v>
      </c>
      <c r="Z9" s="139">
        <v>14.88</v>
      </c>
      <c r="AA9" s="139">
        <v>14.56</v>
      </c>
      <c r="AB9" s="139">
        <v>10.99</v>
      </c>
      <c r="AC9" s="139">
        <v>5.5</v>
      </c>
      <c r="AD9" s="139">
        <v>9.78</v>
      </c>
      <c r="AE9" s="139">
        <v>0</v>
      </c>
      <c r="AF9" s="139">
        <v>1.38</v>
      </c>
      <c r="AG9" s="139">
        <v>1.86</v>
      </c>
      <c r="AH9" s="139">
        <v>1.37</v>
      </c>
      <c r="AI9" s="139">
        <v>1.64</v>
      </c>
      <c r="AJ9" s="139">
        <v>2.12</v>
      </c>
      <c r="AK9" s="139">
        <v>1.82</v>
      </c>
      <c r="AL9" s="139">
        <v>1.7</v>
      </c>
      <c r="AM9" s="139">
        <v>1.29</v>
      </c>
      <c r="AN9" s="139">
        <v>0.83</v>
      </c>
      <c r="AO9" s="139">
        <v>1.31</v>
      </c>
      <c r="AP9" s="139">
        <v>1.81</v>
      </c>
      <c r="AQ9" s="139">
        <v>1.65</v>
      </c>
      <c r="AR9" s="139">
        <v>2.99</v>
      </c>
      <c r="AS9" s="139">
        <v>181.26</v>
      </c>
      <c r="AT9" s="139">
        <v>145.5</v>
      </c>
      <c r="AU9" s="139">
        <v>165.92</v>
      </c>
      <c r="AV9" s="139">
        <v>247.58</v>
      </c>
      <c r="AW9" s="139">
        <v>41.79</v>
      </c>
      <c r="AX9" s="139">
        <v>1041.26</v>
      </c>
      <c r="AY9" s="139">
        <v>905.01</v>
      </c>
      <c r="AZ9" s="139">
        <v>878.08</v>
      </c>
      <c r="BA9" s="139">
        <v>902.29</v>
      </c>
      <c r="BB9" s="139">
        <v>877.37</v>
      </c>
      <c r="BC9" s="139">
        <v>925.05</v>
      </c>
      <c r="BD9" s="139">
        <v>1016.91</v>
      </c>
      <c r="BE9" s="139">
        <v>1043.06</v>
      </c>
      <c r="BF9" s="139">
        <v>1028.47</v>
      </c>
      <c r="BG9" s="139">
        <v>1053.23</v>
      </c>
      <c r="BH9" s="139">
        <v>977.13</v>
      </c>
      <c r="BI9" s="139">
        <v>923.52</v>
      </c>
      <c r="BJ9" s="139">
        <v>982.64</v>
      </c>
      <c r="BK9" s="139">
        <v>24.36</v>
      </c>
      <c r="BL9" s="139">
        <v>18.95</v>
      </c>
      <c r="BM9" s="139">
        <v>17.35</v>
      </c>
      <c r="BN9" s="139">
        <v>16.54</v>
      </c>
      <c r="BO9" s="139">
        <v>16.02</v>
      </c>
      <c r="BP9" s="139">
        <v>10.78</v>
      </c>
      <c r="BQ9" s="139">
        <v>4.39</v>
      </c>
      <c r="BR9" s="139">
        <v>7.14</v>
      </c>
      <c r="BS9" s="139">
        <v>8.51</v>
      </c>
      <c r="BT9" s="139">
        <v>9.77</v>
      </c>
      <c r="BU9" s="139">
        <v>9.8</v>
      </c>
      <c r="BV9" s="139">
        <v>10.5</v>
      </c>
      <c r="BW9" s="139">
        <v>8.36</v>
      </c>
      <c r="BX9" s="140">
        <f t="shared" si="0"/>
        <v>16940.349999999995</v>
      </c>
    </row>
    <row r="10" spans="1:76" ht="15">
      <c r="A10">
        <v>9</v>
      </c>
      <c r="B10" t="s">
        <v>21</v>
      </c>
      <c r="C10" s="139">
        <v>104.16</v>
      </c>
      <c r="D10" s="139">
        <v>119.68</v>
      </c>
      <c r="E10" s="139">
        <v>174.37</v>
      </c>
      <c r="F10" s="139">
        <v>220.47</v>
      </c>
      <c r="G10" s="139">
        <v>237.87</v>
      </c>
      <c r="H10" s="139">
        <v>297.6</v>
      </c>
      <c r="I10" s="139">
        <v>286.11</v>
      </c>
      <c r="J10" s="139">
        <v>289.04</v>
      </c>
      <c r="K10" s="139">
        <v>285.8</v>
      </c>
      <c r="L10" s="139">
        <v>266.87</v>
      </c>
      <c r="M10" s="139">
        <v>275.55</v>
      </c>
      <c r="N10" s="139">
        <v>220.55</v>
      </c>
      <c r="O10" s="139">
        <v>179.32</v>
      </c>
      <c r="P10" s="139">
        <v>180.69</v>
      </c>
      <c r="Q10" s="139">
        <v>1.43</v>
      </c>
      <c r="R10" s="139">
        <v>4.86</v>
      </c>
      <c r="S10" s="139">
        <v>5.11</v>
      </c>
      <c r="T10" s="139">
        <v>7.23</v>
      </c>
      <c r="U10" s="139">
        <v>7.44</v>
      </c>
      <c r="V10" s="139">
        <v>6.17</v>
      </c>
      <c r="W10" s="139">
        <v>6.34</v>
      </c>
      <c r="X10" s="139">
        <v>7.94</v>
      </c>
      <c r="Y10" s="139">
        <v>7.99</v>
      </c>
      <c r="Z10" s="139">
        <v>11.01</v>
      </c>
      <c r="AA10" s="139">
        <v>17.12</v>
      </c>
      <c r="AB10" s="139">
        <v>16.28</v>
      </c>
      <c r="AC10" s="139">
        <v>13.38</v>
      </c>
      <c r="AD10" s="139">
        <v>38.63</v>
      </c>
      <c r="AE10" s="139">
        <v>2.19</v>
      </c>
      <c r="AF10" s="139">
        <v>0.21</v>
      </c>
      <c r="AG10" s="139">
        <v>0.43</v>
      </c>
      <c r="AH10" s="139">
        <v>0.58</v>
      </c>
      <c r="AI10" s="139">
        <v>0.27</v>
      </c>
      <c r="AJ10" s="139">
        <v>0.27</v>
      </c>
      <c r="AK10" s="139">
        <v>1.73</v>
      </c>
      <c r="AL10" s="139">
        <v>2.66</v>
      </c>
      <c r="AM10" s="139">
        <v>2.08</v>
      </c>
      <c r="AN10" s="139">
        <v>2.21</v>
      </c>
      <c r="AO10" s="139">
        <v>1.82</v>
      </c>
      <c r="AP10" s="139">
        <v>1.36</v>
      </c>
      <c r="AQ10" s="139">
        <v>1.29</v>
      </c>
      <c r="AR10" s="139">
        <v>4.11</v>
      </c>
      <c r="AS10" s="139">
        <v>231.8</v>
      </c>
      <c r="AT10" s="139">
        <v>197.8</v>
      </c>
      <c r="AU10" s="139">
        <v>166.8</v>
      </c>
      <c r="AV10" s="139">
        <v>180.12</v>
      </c>
      <c r="AW10" s="139">
        <v>9.05</v>
      </c>
      <c r="AX10" s="139">
        <v>1004.56</v>
      </c>
      <c r="AY10" s="139">
        <v>975.5</v>
      </c>
      <c r="AZ10" s="139">
        <v>865.6</v>
      </c>
      <c r="BA10" s="139">
        <v>839.95</v>
      </c>
      <c r="BB10" s="139">
        <v>860.35</v>
      </c>
      <c r="BC10" s="139">
        <v>916.35</v>
      </c>
      <c r="BD10" s="139">
        <v>966.68</v>
      </c>
      <c r="BE10" s="139">
        <v>995.38</v>
      </c>
      <c r="BF10" s="139">
        <v>1008.36</v>
      </c>
      <c r="BG10" s="139">
        <v>916.5</v>
      </c>
      <c r="BH10" s="139">
        <v>814.21</v>
      </c>
      <c r="BI10" s="139">
        <v>700.14</v>
      </c>
      <c r="BJ10" s="139">
        <v>667.3</v>
      </c>
      <c r="BK10" s="139">
        <v>21.36</v>
      </c>
      <c r="BL10" s="139">
        <v>18.85</v>
      </c>
      <c r="BM10" s="139">
        <v>11.66</v>
      </c>
      <c r="BN10" s="139">
        <v>10.46</v>
      </c>
      <c r="BO10" s="139">
        <v>8.32</v>
      </c>
      <c r="BP10" s="139">
        <v>5.66</v>
      </c>
      <c r="BQ10" s="139">
        <v>4.35</v>
      </c>
      <c r="BR10" s="139">
        <v>5.42</v>
      </c>
      <c r="BS10" s="139">
        <v>5.94</v>
      </c>
      <c r="BT10" s="139">
        <v>6.98</v>
      </c>
      <c r="BU10" s="139">
        <v>5.62</v>
      </c>
      <c r="BV10" s="139">
        <v>5.38</v>
      </c>
      <c r="BW10" s="139">
        <v>4.29</v>
      </c>
      <c r="BX10" s="140">
        <f t="shared" si="0"/>
        <v>15740.960000000003</v>
      </c>
    </row>
    <row r="11" spans="1:76" ht="15">
      <c r="A11">
        <v>10</v>
      </c>
      <c r="B11" t="s">
        <v>22</v>
      </c>
      <c r="C11" s="139">
        <v>284.06</v>
      </c>
      <c r="D11" s="139">
        <v>376.09</v>
      </c>
      <c r="E11" s="139">
        <v>533.47</v>
      </c>
      <c r="F11" s="139">
        <v>668.04</v>
      </c>
      <c r="G11" s="139">
        <v>687.44</v>
      </c>
      <c r="H11" s="139">
        <v>680.55</v>
      </c>
      <c r="I11" s="139">
        <v>723.84</v>
      </c>
      <c r="J11" s="139">
        <v>655.98</v>
      </c>
      <c r="K11" s="139">
        <v>685.57</v>
      </c>
      <c r="L11" s="139">
        <v>618.87</v>
      </c>
      <c r="M11" s="139">
        <v>463.65</v>
      </c>
      <c r="N11" s="139">
        <v>469.75</v>
      </c>
      <c r="O11" s="139">
        <v>424.62</v>
      </c>
      <c r="P11" s="139">
        <v>318.07</v>
      </c>
      <c r="Q11" s="139">
        <v>25.7</v>
      </c>
      <c r="R11" s="139">
        <v>9.16</v>
      </c>
      <c r="S11" s="139">
        <v>10.65</v>
      </c>
      <c r="T11" s="139">
        <v>12.58</v>
      </c>
      <c r="U11" s="139">
        <v>16.51</v>
      </c>
      <c r="V11" s="139">
        <v>13.52</v>
      </c>
      <c r="W11" s="139">
        <v>13.54</v>
      </c>
      <c r="X11" s="139">
        <v>9.52</v>
      </c>
      <c r="Y11" s="139">
        <v>13.18</v>
      </c>
      <c r="Z11" s="139">
        <v>17.6</v>
      </c>
      <c r="AA11" s="139">
        <v>18.2</v>
      </c>
      <c r="AB11" s="139">
        <v>16.32</v>
      </c>
      <c r="AC11" s="139">
        <v>17.51</v>
      </c>
      <c r="AD11" s="139">
        <v>17.89</v>
      </c>
      <c r="AE11" s="139">
        <v>18.58</v>
      </c>
      <c r="AF11" s="139">
        <v>7.39</v>
      </c>
      <c r="AG11" s="139">
        <v>6.21</v>
      </c>
      <c r="AH11" s="139">
        <v>5.12</v>
      </c>
      <c r="AI11" s="139">
        <v>4.34</v>
      </c>
      <c r="AJ11" s="139">
        <v>4.06</v>
      </c>
      <c r="AK11" s="139">
        <v>3.47</v>
      </c>
      <c r="AL11" s="139">
        <v>2.07</v>
      </c>
      <c r="AM11" s="139">
        <v>3.39</v>
      </c>
      <c r="AN11" s="139">
        <v>9.17</v>
      </c>
      <c r="AO11" s="139">
        <v>9.33</v>
      </c>
      <c r="AP11" s="139">
        <v>7.26</v>
      </c>
      <c r="AQ11" s="139">
        <v>8.14</v>
      </c>
      <c r="AR11" s="139">
        <v>8.59</v>
      </c>
      <c r="AS11" s="139">
        <v>212.89</v>
      </c>
      <c r="AT11" s="139">
        <v>158.6</v>
      </c>
      <c r="AU11" s="139">
        <v>215.05</v>
      </c>
      <c r="AV11" s="139">
        <v>386.56</v>
      </c>
      <c r="AW11" s="139">
        <v>44.85</v>
      </c>
      <c r="AX11" s="139">
        <v>2361.44</v>
      </c>
      <c r="AY11" s="139">
        <v>2206.89</v>
      </c>
      <c r="AZ11" s="139">
        <v>1988.13</v>
      </c>
      <c r="BA11" s="139">
        <v>2018.52</v>
      </c>
      <c r="BB11" s="139">
        <v>2110.9</v>
      </c>
      <c r="BC11" s="139">
        <v>2154.31</v>
      </c>
      <c r="BD11" s="139">
        <v>2274.3</v>
      </c>
      <c r="BE11" s="139">
        <v>2280.97</v>
      </c>
      <c r="BF11" s="139">
        <v>2408.04</v>
      </c>
      <c r="BG11" s="139">
        <v>2221.23</v>
      </c>
      <c r="BH11" s="139">
        <v>2110.28</v>
      </c>
      <c r="BI11" s="139">
        <v>2128.21</v>
      </c>
      <c r="BJ11" s="139">
        <v>1828.33</v>
      </c>
      <c r="BK11" s="139">
        <v>63.42</v>
      </c>
      <c r="BL11" s="139">
        <v>55.49</v>
      </c>
      <c r="BM11" s="139">
        <v>37.75</v>
      </c>
      <c r="BN11" s="139">
        <v>21.94</v>
      </c>
      <c r="BO11" s="139">
        <v>20.46</v>
      </c>
      <c r="BP11" s="139">
        <v>21.77</v>
      </c>
      <c r="BQ11" s="139">
        <v>22.67</v>
      </c>
      <c r="BR11" s="139">
        <v>31.03</v>
      </c>
      <c r="BS11" s="139">
        <v>34.86</v>
      </c>
      <c r="BT11" s="139">
        <v>29.04</v>
      </c>
      <c r="BU11" s="139">
        <v>24.03</v>
      </c>
      <c r="BV11" s="139">
        <v>28.3</v>
      </c>
      <c r="BW11" s="139">
        <v>16.45</v>
      </c>
      <c r="BX11" s="140">
        <f t="shared" si="0"/>
        <v>37415.71</v>
      </c>
    </row>
    <row r="12" spans="1:76" ht="15">
      <c r="A12">
        <v>11</v>
      </c>
      <c r="B12" t="s">
        <v>23</v>
      </c>
      <c r="C12" s="139">
        <v>279.56</v>
      </c>
      <c r="D12" s="139">
        <v>340.48</v>
      </c>
      <c r="E12" s="139">
        <v>347.7</v>
      </c>
      <c r="F12" s="139">
        <v>462.83</v>
      </c>
      <c r="G12" s="139">
        <v>673.49</v>
      </c>
      <c r="H12" s="139">
        <v>663.31</v>
      </c>
      <c r="I12" s="139">
        <v>663.78</v>
      </c>
      <c r="J12" s="139">
        <v>739.23</v>
      </c>
      <c r="K12" s="139">
        <v>687.79</v>
      </c>
      <c r="L12" s="139">
        <v>595.36</v>
      </c>
      <c r="M12" s="139">
        <v>734.86</v>
      </c>
      <c r="N12" s="139">
        <v>575.92</v>
      </c>
      <c r="O12" s="139">
        <v>443.77</v>
      </c>
      <c r="P12" s="139">
        <v>490.88</v>
      </c>
      <c r="Q12" s="139">
        <v>26.3</v>
      </c>
      <c r="R12" s="139">
        <v>25.81</v>
      </c>
      <c r="S12" s="139">
        <v>21.65</v>
      </c>
      <c r="T12" s="139">
        <v>14.88</v>
      </c>
      <c r="U12" s="139">
        <v>16.08</v>
      </c>
      <c r="V12" s="139">
        <v>9.58</v>
      </c>
      <c r="W12" s="139">
        <v>8.48</v>
      </c>
      <c r="X12" s="139">
        <v>10.33</v>
      </c>
      <c r="Y12" s="139">
        <v>15.22</v>
      </c>
      <c r="Z12" s="139">
        <v>17.71</v>
      </c>
      <c r="AA12" s="139">
        <v>23.16</v>
      </c>
      <c r="AB12" s="139">
        <v>23.77</v>
      </c>
      <c r="AC12" s="139">
        <v>20.19</v>
      </c>
      <c r="AD12" s="139">
        <v>21.37</v>
      </c>
      <c r="AE12" s="139">
        <v>15.35</v>
      </c>
      <c r="AF12" s="139">
        <v>8.41</v>
      </c>
      <c r="AG12" s="139">
        <v>11.75</v>
      </c>
      <c r="AH12" s="139">
        <v>6.61</v>
      </c>
      <c r="AI12" s="139">
        <v>4.87</v>
      </c>
      <c r="AJ12" s="139">
        <v>6.08</v>
      </c>
      <c r="AK12" s="139">
        <v>8.58</v>
      </c>
      <c r="AL12" s="139">
        <v>8.25</v>
      </c>
      <c r="AM12" s="139">
        <v>8.46</v>
      </c>
      <c r="AN12" s="139">
        <v>11.4</v>
      </c>
      <c r="AO12" s="139">
        <v>11.69</v>
      </c>
      <c r="AP12" s="139">
        <v>9.88</v>
      </c>
      <c r="AQ12" s="139">
        <v>7.39</v>
      </c>
      <c r="AR12" s="139">
        <v>6.88</v>
      </c>
      <c r="AS12" s="139">
        <v>291.25</v>
      </c>
      <c r="AT12" s="139">
        <v>201.23</v>
      </c>
      <c r="AU12" s="139">
        <v>169.5</v>
      </c>
      <c r="AV12" s="139">
        <v>206.3</v>
      </c>
      <c r="AW12" s="139">
        <v>87.03</v>
      </c>
      <c r="AX12" s="139">
        <v>2412.53</v>
      </c>
      <c r="AY12" s="139">
        <v>2226.27</v>
      </c>
      <c r="AZ12" s="139">
        <v>2167.75</v>
      </c>
      <c r="BA12" s="139">
        <v>2189.24</v>
      </c>
      <c r="BB12" s="139">
        <v>2064.65</v>
      </c>
      <c r="BC12" s="139">
        <v>2037.41</v>
      </c>
      <c r="BD12" s="139">
        <v>2103.2</v>
      </c>
      <c r="BE12" s="139">
        <v>2118.21</v>
      </c>
      <c r="BF12" s="139">
        <v>2330.05</v>
      </c>
      <c r="BG12" s="139">
        <v>2319.72</v>
      </c>
      <c r="BH12" s="139">
        <v>2074.25</v>
      </c>
      <c r="BI12" s="139">
        <v>1603.61</v>
      </c>
      <c r="BJ12" s="139">
        <v>1763.06</v>
      </c>
      <c r="BK12" s="139">
        <v>945.07</v>
      </c>
      <c r="BL12" s="139">
        <v>864.68</v>
      </c>
      <c r="BM12" s="139">
        <v>579.59</v>
      </c>
      <c r="BN12" s="139">
        <v>441.77</v>
      </c>
      <c r="BO12" s="139">
        <v>336.21</v>
      </c>
      <c r="BP12" s="139">
        <v>287.01</v>
      </c>
      <c r="BQ12" s="139">
        <v>201.6</v>
      </c>
      <c r="BR12" s="139">
        <v>198.31</v>
      </c>
      <c r="BS12" s="139">
        <v>195.9</v>
      </c>
      <c r="BT12" s="139">
        <v>227.6</v>
      </c>
      <c r="BU12" s="139">
        <v>217.54</v>
      </c>
      <c r="BV12" s="139">
        <v>157.9</v>
      </c>
      <c r="BW12" s="139">
        <v>117.44</v>
      </c>
      <c r="BX12" s="140">
        <f t="shared" si="0"/>
        <v>41214.96999999999</v>
      </c>
    </row>
    <row r="13" spans="1:76" ht="15">
      <c r="A13">
        <v>12</v>
      </c>
      <c r="B13" t="s">
        <v>24</v>
      </c>
      <c r="C13" s="139">
        <v>136.39</v>
      </c>
      <c r="D13" s="139">
        <v>158.11</v>
      </c>
      <c r="E13" s="139">
        <v>145.74</v>
      </c>
      <c r="F13" s="139">
        <v>154.18</v>
      </c>
      <c r="G13" s="139">
        <v>173</v>
      </c>
      <c r="H13" s="139">
        <v>169.8</v>
      </c>
      <c r="I13" s="139">
        <v>147</v>
      </c>
      <c r="J13" s="139">
        <v>167.71</v>
      </c>
      <c r="K13" s="139">
        <v>144.84</v>
      </c>
      <c r="L13" s="139">
        <v>136.96</v>
      </c>
      <c r="M13" s="139">
        <v>143.17</v>
      </c>
      <c r="N13" s="139">
        <v>100.71</v>
      </c>
      <c r="O13" s="139">
        <v>85.42</v>
      </c>
      <c r="P13" s="139">
        <v>87.77</v>
      </c>
      <c r="Q13" s="139">
        <v>9.12</v>
      </c>
      <c r="R13" s="139">
        <v>3.23</v>
      </c>
      <c r="S13" s="139">
        <v>3.11</v>
      </c>
      <c r="T13" s="139">
        <v>2.89</v>
      </c>
      <c r="U13" s="139">
        <v>2.78</v>
      </c>
      <c r="V13" s="139">
        <v>2.78</v>
      </c>
      <c r="W13" s="139">
        <v>2.57</v>
      </c>
      <c r="X13" s="139">
        <v>2.18</v>
      </c>
      <c r="Y13" s="139">
        <v>1.65</v>
      </c>
      <c r="Z13" s="139">
        <v>0.78</v>
      </c>
      <c r="AA13" s="139">
        <v>1.23</v>
      </c>
      <c r="AB13" s="139">
        <v>0.84</v>
      </c>
      <c r="AC13" s="139">
        <v>0.65</v>
      </c>
      <c r="AD13" s="139">
        <v>2.49</v>
      </c>
      <c r="AE13" s="139">
        <v>0.12</v>
      </c>
      <c r="AF13" s="139">
        <v>2.32</v>
      </c>
      <c r="AG13" s="139">
        <v>1.97</v>
      </c>
      <c r="AH13" s="139">
        <v>2.04</v>
      </c>
      <c r="AI13" s="139">
        <v>2.5</v>
      </c>
      <c r="AJ13" s="139">
        <v>2.11</v>
      </c>
      <c r="AK13" s="139">
        <v>1.29</v>
      </c>
      <c r="AL13" s="139">
        <v>1.23</v>
      </c>
      <c r="AM13" s="139">
        <v>2.61</v>
      </c>
      <c r="AN13" s="139">
        <v>2.8</v>
      </c>
      <c r="AO13" s="139">
        <v>1.31</v>
      </c>
      <c r="AP13" s="139">
        <v>0.5</v>
      </c>
      <c r="AQ13" s="139">
        <v>0.49</v>
      </c>
      <c r="AR13" s="139">
        <v>0.19</v>
      </c>
      <c r="AS13" s="139">
        <v>86.42</v>
      </c>
      <c r="AT13" s="139">
        <v>43.07</v>
      </c>
      <c r="AU13" s="139">
        <v>68.17</v>
      </c>
      <c r="AV13" s="139">
        <v>122.81</v>
      </c>
      <c r="AW13" s="139">
        <v>3.29</v>
      </c>
      <c r="AX13" s="139">
        <v>783.48</v>
      </c>
      <c r="AY13" s="139">
        <v>764.8</v>
      </c>
      <c r="AZ13" s="139">
        <v>692.47</v>
      </c>
      <c r="BA13" s="139">
        <v>675.76</v>
      </c>
      <c r="BB13" s="139">
        <v>632.17</v>
      </c>
      <c r="BC13" s="139">
        <v>672.44</v>
      </c>
      <c r="BD13" s="139">
        <v>640.03</v>
      </c>
      <c r="BE13" s="139">
        <v>577.98</v>
      </c>
      <c r="BF13" s="139">
        <v>555.56</v>
      </c>
      <c r="BG13" s="139">
        <v>565.78</v>
      </c>
      <c r="BH13" s="139">
        <v>431.2</v>
      </c>
      <c r="BI13" s="139">
        <v>449.05</v>
      </c>
      <c r="BJ13" s="139">
        <v>298.74</v>
      </c>
      <c r="BK13" s="139">
        <v>5.54</v>
      </c>
      <c r="BL13" s="139">
        <v>5.38</v>
      </c>
      <c r="BM13" s="139">
        <v>5.29</v>
      </c>
      <c r="BN13" s="139">
        <v>4.29</v>
      </c>
      <c r="BO13" s="139">
        <v>3.38</v>
      </c>
      <c r="BP13" s="139">
        <v>3.08</v>
      </c>
      <c r="BQ13" s="139">
        <v>3.27</v>
      </c>
      <c r="BR13" s="139">
        <v>4.82</v>
      </c>
      <c r="BS13" s="139">
        <v>5.13</v>
      </c>
      <c r="BT13" s="139">
        <v>2.74</v>
      </c>
      <c r="BU13" s="139">
        <v>0.96</v>
      </c>
      <c r="BV13" s="139">
        <v>1.99</v>
      </c>
      <c r="BW13" s="139">
        <v>2.17</v>
      </c>
      <c r="BX13" s="140">
        <f t="shared" si="0"/>
        <v>10119.84</v>
      </c>
    </row>
    <row r="14" spans="1:76" ht="15">
      <c r="A14">
        <v>13</v>
      </c>
      <c r="B14" t="s">
        <v>25</v>
      </c>
      <c r="C14" s="139">
        <v>1650.31</v>
      </c>
      <c r="D14" s="139">
        <v>1631.33</v>
      </c>
      <c r="E14" s="139">
        <v>3038.23</v>
      </c>
      <c r="F14" s="139">
        <v>4336.26</v>
      </c>
      <c r="G14" s="139">
        <v>5967.95</v>
      </c>
      <c r="H14" s="139">
        <v>6149.99</v>
      </c>
      <c r="I14" s="139">
        <v>6635.54</v>
      </c>
      <c r="J14" s="139">
        <v>6725.19</v>
      </c>
      <c r="K14" s="139">
        <v>6373.53</v>
      </c>
      <c r="L14" s="139">
        <v>5992.95</v>
      </c>
      <c r="M14" s="139">
        <v>7111.08</v>
      </c>
      <c r="N14" s="139">
        <v>6335.74</v>
      </c>
      <c r="O14" s="139">
        <v>4821.92</v>
      </c>
      <c r="P14" s="139">
        <v>5230.15</v>
      </c>
      <c r="Q14" s="144">
        <v>240.96</v>
      </c>
      <c r="R14" s="144">
        <v>74.5</v>
      </c>
      <c r="S14" s="144">
        <v>134.16</v>
      </c>
      <c r="T14" s="144">
        <v>118.91</v>
      </c>
      <c r="U14" s="144">
        <v>150.55</v>
      </c>
      <c r="V14" s="144">
        <v>141.97</v>
      </c>
      <c r="W14" s="144">
        <v>91.36</v>
      </c>
      <c r="X14" s="144">
        <v>127.81</v>
      </c>
      <c r="Y14" s="144">
        <v>117.46</v>
      </c>
      <c r="Z14" s="144">
        <v>106.26</v>
      </c>
      <c r="AA14" s="144">
        <v>160.17</v>
      </c>
      <c r="AB14" s="144">
        <v>92.57</v>
      </c>
      <c r="AC14" s="144">
        <v>111.73</v>
      </c>
      <c r="AD14" s="144">
        <v>270.56</v>
      </c>
      <c r="AE14" s="144">
        <v>10.66</v>
      </c>
      <c r="AF14" s="144">
        <v>10.63</v>
      </c>
      <c r="AG14" s="144">
        <v>10.99</v>
      </c>
      <c r="AH14" s="144">
        <v>12.38</v>
      </c>
      <c r="AI14" s="144">
        <v>15.96</v>
      </c>
      <c r="AJ14" s="144">
        <v>8.95</v>
      </c>
      <c r="AK14" s="144">
        <v>10.71</v>
      </c>
      <c r="AL14" s="144">
        <v>18.15</v>
      </c>
      <c r="AM14" s="144">
        <v>26.26</v>
      </c>
      <c r="AN14" s="144">
        <v>24.74</v>
      </c>
      <c r="AO14" s="144">
        <v>24.47</v>
      </c>
      <c r="AP14" s="144">
        <v>19.31</v>
      </c>
      <c r="AQ14" s="144">
        <v>24.77</v>
      </c>
      <c r="AR14" s="144">
        <v>48.36</v>
      </c>
      <c r="AS14" s="139">
        <v>1799.83</v>
      </c>
      <c r="AT14" s="139">
        <v>2634.5</v>
      </c>
      <c r="AU14" s="139">
        <v>2298.29</v>
      </c>
      <c r="AV14" s="139">
        <v>3446.32</v>
      </c>
      <c r="AW14" s="139">
        <v>361.6</v>
      </c>
      <c r="AX14" s="139">
        <v>17891.67</v>
      </c>
      <c r="AY14" s="139">
        <v>17218.25</v>
      </c>
      <c r="AZ14" s="139">
        <v>17978.66</v>
      </c>
      <c r="BA14" s="139">
        <v>19079.51</v>
      </c>
      <c r="BB14" s="139">
        <v>17719.88</v>
      </c>
      <c r="BC14" s="139">
        <v>18153.15</v>
      </c>
      <c r="BD14" s="139">
        <v>18200.26</v>
      </c>
      <c r="BE14" s="139">
        <v>18161.41</v>
      </c>
      <c r="BF14" s="139">
        <v>18775.1</v>
      </c>
      <c r="BG14" s="139">
        <v>17571.7</v>
      </c>
      <c r="BH14" s="139">
        <v>15844.61</v>
      </c>
      <c r="BI14" s="139">
        <v>12092.12</v>
      </c>
      <c r="BJ14" s="139">
        <v>11853.82</v>
      </c>
      <c r="BK14" s="139">
        <v>5025.88</v>
      </c>
      <c r="BL14" s="139">
        <v>4700.94</v>
      </c>
      <c r="BM14" s="139">
        <v>2912.75</v>
      </c>
      <c r="BN14" s="139">
        <v>1987.01</v>
      </c>
      <c r="BO14" s="139">
        <v>1133.73</v>
      </c>
      <c r="BP14" s="139">
        <v>866.78</v>
      </c>
      <c r="BQ14" s="139">
        <v>969.23</v>
      </c>
      <c r="BR14" s="139">
        <v>1429</v>
      </c>
      <c r="BS14" s="139">
        <v>1725.88</v>
      </c>
      <c r="BT14" s="139">
        <v>2034.84</v>
      </c>
      <c r="BU14" s="139">
        <v>1686.7</v>
      </c>
      <c r="BV14" s="139">
        <v>1272.76</v>
      </c>
      <c r="BW14" s="139">
        <v>777.63</v>
      </c>
      <c r="BX14" s="140">
        <f t="shared" si="0"/>
        <v>331809.2900000001</v>
      </c>
    </row>
    <row r="15" spans="1:76" ht="15">
      <c r="A15">
        <v>14</v>
      </c>
      <c r="B15" t="s">
        <v>345</v>
      </c>
      <c r="C15" s="139">
        <v>49.77</v>
      </c>
      <c r="D15" s="139">
        <v>45.17</v>
      </c>
      <c r="E15" s="139">
        <v>51.81</v>
      </c>
      <c r="F15" s="139">
        <v>79.69</v>
      </c>
      <c r="G15" s="139">
        <v>62.28</v>
      </c>
      <c r="H15" s="139">
        <v>60.99</v>
      </c>
      <c r="I15" s="139">
        <v>63.97</v>
      </c>
      <c r="J15" s="139">
        <v>58.54</v>
      </c>
      <c r="K15" s="139">
        <v>62.63</v>
      </c>
      <c r="L15" s="139">
        <v>64.92</v>
      </c>
      <c r="M15" s="139">
        <v>108.06</v>
      </c>
      <c r="N15" s="139">
        <v>106.73</v>
      </c>
      <c r="O15" s="139">
        <v>78.96</v>
      </c>
      <c r="P15" s="139">
        <v>56.3</v>
      </c>
      <c r="Q15" s="139">
        <v>1.03</v>
      </c>
      <c r="R15" s="139">
        <v>0</v>
      </c>
      <c r="S15" s="139">
        <v>0.72</v>
      </c>
      <c r="T15" s="139">
        <v>1.68</v>
      </c>
      <c r="U15" s="139">
        <v>1.17</v>
      </c>
      <c r="V15" s="139">
        <v>0.21</v>
      </c>
      <c r="W15" s="139">
        <v>0</v>
      </c>
      <c r="X15" s="139">
        <v>0.57</v>
      </c>
      <c r="Y15" s="139">
        <v>1.03</v>
      </c>
      <c r="Z15" s="139">
        <v>0.5</v>
      </c>
      <c r="AA15" s="139">
        <v>0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39">
        <v>0</v>
      </c>
      <c r="AH15" s="139">
        <v>0</v>
      </c>
      <c r="AI15" s="139">
        <v>0</v>
      </c>
      <c r="AJ15" s="139">
        <v>0.29</v>
      </c>
      <c r="AK15" s="139">
        <v>0.88</v>
      </c>
      <c r="AL15" s="139">
        <v>0.84</v>
      </c>
      <c r="AM15" s="139">
        <v>0.22</v>
      </c>
      <c r="AN15" s="139">
        <v>0</v>
      </c>
      <c r="AO15" s="139">
        <v>0</v>
      </c>
      <c r="AP15" s="139">
        <v>0</v>
      </c>
      <c r="AQ15" s="139">
        <v>0.06</v>
      </c>
      <c r="AR15" s="139">
        <v>0.12</v>
      </c>
      <c r="AS15" s="139">
        <v>63.55</v>
      </c>
      <c r="AT15" s="139">
        <v>38.11</v>
      </c>
      <c r="AU15" s="139">
        <v>43.96</v>
      </c>
      <c r="AV15" s="139">
        <v>47.46</v>
      </c>
      <c r="AW15" s="139">
        <v>6.43</v>
      </c>
      <c r="AX15" s="139">
        <v>292.87</v>
      </c>
      <c r="AY15" s="139">
        <v>246.94</v>
      </c>
      <c r="AZ15" s="139">
        <v>235.71</v>
      </c>
      <c r="BA15" s="139">
        <v>277.98</v>
      </c>
      <c r="BB15" s="139">
        <v>279.26</v>
      </c>
      <c r="BC15" s="139">
        <v>275.43</v>
      </c>
      <c r="BD15" s="139">
        <v>287.67</v>
      </c>
      <c r="BE15" s="139">
        <v>268.11</v>
      </c>
      <c r="BF15" s="139">
        <v>284.55</v>
      </c>
      <c r="BG15" s="139">
        <v>277.37</v>
      </c>
      <c r="BH15" s="139">
        <v>249.51</v>
      </c>
      <c r="BI15" s="139">
        <v>184.73</v>
      </c>
      <c r="BJ15" s="139">
        <v>161.77</v>
      </c>
      <c r="BK15" s="139">
        <v>156.27</v>
      </c>
      <c r="BL15" s="139">
        <v>140.45</v>
      </c>
      <c r="BM15" s="139">
        <v>101.99</v>
      </c>
      <c r="BN15" s="139">
        <v>67.38</v>
      </c>
      <c r="BO15" s="139">
        <v>34.33</v>
      </c>
      <c r="BP15" s="139">
        <v>29.31</v>
      </c>
      <c r="BQ15" s="139">
        <v>16.19</v>
      </c>
      <c r="BR15" s="139">
        <v>9.41</v>
      </c>
      <c r="BS15" s="139">
        <v>6.23</v>
      </c>
      <c r="BT15" s="139">
        <v>8.78</v>
      </c>
      <c r="BU15" s="139">
        <v>7.52</v>
      </c>
      <c r="BV15" s="139">
        <v>5.08</v>
      </c>
      <c r="BW15" s="139">
        <v>3.44</v>
      </c>
      <c r="BX15" s="140">
        <f t="shared" si="0"/>
        <v>5066.929999999999</v>
      </c>
    </row>
    <row r="16" spans="1:76" ht="15">
      <c r="A16">
        <v>15</v>
      </c>
      <c r="B16" t="s">
        <v>26</v>
      </c>
      <c r="C16" s="139">
        <v>64.01</v>
      </c>
      <c r="D16" s="139">
        <v>31.13</v>
      </c>
      <c r="E16" s="139">
        <v>34.52</v>
      </c>
      <c r="F16" s="139">
        <v>24.08</v>
      </c>
      <c r="G16" s="139">
        <v>38.86</v>
      </c>
      <c r="H16" s="139">
        <v>40.1</v>
      </c>
      <c r="I16" s="139">
        <v>41.9</v>
      </c>
      <c r="J16" s="139">
        <v>31.95</v>
      </c>
      <c r="K16" s="139">
        <v>37.82</v>
      </c>
      <c r="L16" s="139">
        <v>15.26</v>
      </c>
      <c r="M16" s="139">
        <v>22.28</v>
      </c>
      <c r="N16" s="139">
        <v>23.66</v>
      </c>
      <c r="O16" s="139">
        <v>17.15</v>
      </c>
      <c r="P16" s="139">
        <v>21.33</v>
      </c>
      <c r="Q16" s="139">
        <v>2.6</v>
      </c>
      <c r="R16" s="139">
        <v>1.7</v>
      </c>
      <c r="S16" s="139">
        <v>1.63</v>
      </c>
      <c r="T16" s="139">
        <v>0.89</v>
      </c>
      <c r="U16" s="139">
        <v>0.24</v>
      </c>
      <c r="V16" s="139">
        <v>0.3</v>
      </c>
      <c r="W16" s="139">
        <v>0.76</v>
      </c>
      <c r="X16" s="139">
        <v>1.13</v>
      </c>
      <c r="Y16" s="139">
        <v>1.36</v>
      </c>
      <c r="Z16" s="139">
        <v>1.44</v>
      </c>
      <c r="AA16" s="139">
        <v>1.55</v>
      </c>
      <c r="AB16" s="139">
        <v>1.79</v>
      </c>
      <c r="AC16" s="139">
        <v>2.33</v>
      </c>
      <c r="AD16" s="139">
        <v>2.63</v>
      </c>
      <c r="AE16" s="139">
        <v>1.75</v>
      </c>
      <c r="AF16" s="139">
        <v>1.54</v>
      </c>
      <c r="AG16" s="139">
        <v>1.23</v>
      </c>
      <c r="AH16" s="139">
        <v>0.43</v>
      </c>
      <c r="AI16" s="139">
        <v>0</v>
      </c>
      <c r="AJ16" s="139">
        <v>0</v>
      </c>
      <c r="AK16" s="139">
        <v>0</v>
      </c>
      <c r="AL16" s="139">
        <v>0</v>
      </c>
      <c r="AM16" s="139">
        <v>0.19</v>
      </c>
      <c r="AN16" s="139">
        <v>0.35</v>
      </c>
      <c r="AO16" s="139">
        <v>0.16</v>
      </c>
      <c r="AP16" s="139">
        <v>0</v>
      </c>
      <c r="AQ16" s="139">
        <v>0</v>
      </c>
      <c r="AR16" s="139">
        <v>0.44</v>
      </c>
      <c r="AS16" s="139">
        <v>32.89</v>
      </c>
      <c r="AT16" s="139">
        <v>20.34</v>
      </c>
      <c r="AU16" s="139">
        <v>15.19</v>
      </c>
      <c r="AV16" s="139">
        <v>16.37</v>
      </c>
      <c r="AW16" s="139">
        <v>2.6</v>
      </c>
      <c r="AX16" s="139">
        <v>158.12</v>
      </c>
      <c r="AY16" s="139">
        <v>158.36</v>
      </c>
      <c r="AZ16" s="139">
        <v>157.61</v>
      </c>
      <c r="BA16" s="139">
        <v>135.11</v>
      </c>
      <c r="BB16" s="139">
        <v>141.71</v>
      </c>
      <c r="BC16" s="139">
        <v>110.49</v>
      </c>
      <c r="BD16" s="139">
        <v>120.56</v>
      </c>
      <c r="BE16" s="139">
        <v>103.28</v>
      </c>
      <c r="BF16" s="139">
        <v>114.81</v>
      </c>
      <c r="BG16" s="139">
        <v>78.68</v>
      </c>
      <c r="BH16" s="139">
        <v>121.34</v>
      </c>
      <c r="BI16" s="139">
        <v>70.44</v>
      </c>
      <c r="BJ16" s="139">
        <v>71.86</v>
      </c>
      <c r="BK16" s="139">
        <v>0</v>
      </c>
      <c r="BL16" s="139">
        <v>0</v>
      </c>
      <c r="BM16" s="139">
        <v>0</v>
      </c>
      <c r="BN16" s="139">
        <v>0</v>
      </c>
      <c r="BO16" s="139">
        <v>0</v>
      </c>
      <c r="BP16" s="139"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v>0</v>
      </c>
      <c r="BV16" s="139">
        <v>0</v>
      </c>
      <c r="BW16" s="139">
        <v>0</v>
      </c>
      <c r="BX16" s="140">
        <f t="shared" si="0"/>
        <v>2100.2500000000005</v>
      </c>
    </row>
    <row r="17" spans="1:76" ht="15">
      <c r="A17">
        <v>16</v>
      </c>
      <c r="B17" t="s">
        <v>27</v>
      </c>
      <c r="C17" s="139">
        <v>552.66</v>
      </c>
      <c r="D17" s="139">
        <v>889.88</v>
      </c>
      <c r="E17" s="139">
        <v>1364.94</v>
      </c>
      <c r="F17" s="139">
        <v>1700.7</v>
      </c>
      <c r="G17" s="139">
        <v>2055.36</v>
      </c>
      <c r="H17" s="139">
        <v>1860.58</v>
      </c>
      <c r="I17" s="139">
        <v>2000.19</v>
      </c>
      <c r="J17" s="139">
        <v>1993.37</v>
      </c>
      <c r="K17" s="139">
        <v>1966.99</v>
      </c>
      <c r="L17" s="139">
        <v>1713.6</v>
      </c>
      <c r="M17" s="139">
        <v>1862.29</v>
      </c>
      <c r="N17" s="139">
        <v>1327.37</v>
      </c>
      <c r="O17" s="139">
        <v>1141.89</v>
      </c>
      <c r="P17" s="139">
        <v>1075.45</v>
      </c>
      <c r="Q17" s="139">
        <v>85.98</v>
      </c>
      <c r="R17" s="139">
        <v>51.74</v>
      </c>
      <c r="S17" s="139">
        <v>54.57</v>
      </c>
      <c r="T17" s="139">
        <v>56.3</v>
      </c>
      <c r="U17" s="139">
        <v>53.21</v>
      </c>
      <c r="V17" s="139">
        <v>45.23</v>
      </c>
      <c r="W17" s="139">
        <v>47.02</v>
      </c>
      <c r="X17" s="139">
        <v>60.9</v>
      </c>
      <c r="Y17" s="139">
        <v>63.64</v>
      </c>
      <c r="Z17" s="139">
        <v>66.65</v>
      </c>
      <c r="AA17" s="139">
        <v>75.43</v>
      </c>
      <c r="AB17" s="139">
        <v>50.53</v>
      </c>
      <c r="AC17" s="139">
        <v>46.48</v>
      </c>
      <c r="AD17" s="139">
        <v>118.36</v>
      </c>
      <c r="AE17" s="139">
        <v>29.5</v>
      </c>
      <c r="AF17" s="139">
        <v>21.06</v>
      </c>
      <c r="AG17" s="139">
        <v>24.87</v>
      </c>
      <c r="AH17" s="139">
        <v>17.87</v>
      </c>
      <c r="AI17" s="139">
        <v>20.95</v>
      </c>
      <c r="AJ17" s="139">
        <v>28.66</v>
      </c>
      <c r="AK17" s="139">
        <v>28.41</v>
      </c>
      <c r="AL17" s="139">
        <v>27.47</v>
      </c>
      <c r="AM17" s="139">
        <v>23.76</v>
      </c>
      <c r="AN17" s="139">
        <v>22.4</v>
      </c>
      <c r="AO17" s="139">
        <v>27.13</v>
      </c>
      <c r="AP17" s="139">
        <v>23.08</v>
      </c>
      <c r="AQ17" s="139">
        <v>27.78</v>
      </c>
      <c r="AR17" s="139">
        <v>82.6</v>
      </c>
      <c r="AS17" s="139">
        <v>650.85</v>
      </c>
      <c r="AT17" s="139">
        <v>548.14</v>
      </c>
      <c r="AU17" s="139">
        <v>628.24</v>
      </c>
      <c r="AV17" s="139">
        <v>818.4</v>
      </c>
      <c r="AW17" s="139">
        <v>293.78</v>
      </c>
      <c r="AX17" s="139">
        <v>9457.47</v>
      </c>
      <c r="AY17" s="139">
        <v>8846.28</v>
      </c>
      <c r="AZ17" s="139">
        <v>7984.66</v>
      </c>
      <c r="BA17" s="139">
        <v>7898</v>
      </c>
      <c r="BB17" s="139">
        <v>7574.79</v>
      </c>
      <c r="BC17" s="139">
        <v>7068.03</v>
      </c>
      <c r="BD17" s="139">
        <v>6972.49</v>
      </c>
      <c r="BE17" s="139">
        <v>6769.41</v>
      </c>
      <c r="BF17" s="139">
        <v>6420.19</v>
      </c>
      <c r="BG17" s="139">
        <v>6826.75</v>
      </c>
      <c r="BH17" s="139">
        <v>6059.36</v>
      </c>
      <c r="BI17" s="139">
        <v>6369.97</v>
      </c>
      <c r="BJ17" s="139">
        <v>5485.77</v>
      </c>
      <c r="BK17" s="139">
        <v>416.45</v>
      </c>
      <c r="BL17" s="139">
        <v>369.2</v>
      </c>
      <c r="BM17" s="139">
        <v>242.33</v>
      </c>
      <c r="BN17" s="139">
        <v>203.92</v>
      </c>
      <c r="BO17" s="139">
        <v>199.81</v>
      </c>
      <c r="BP17" s="139">
        <v>213.19</v>
      </c>
      <c r="BQ17" s="139">
        <v>207.44</v>
      </c>
      <c r="BR17" s="139">
        <v>214.34</v>
      </c>
      <c r="BS17" s="139">
        <v>225.41</v>
      </c>
      <c r="BT17" s="139">
        <v>192.11</v>
      </c>
      <c r="BU17" s="139">
        <v>188.84</v>
      </c>
      <c r="BV17" s="139">
        <v>178.39</v>
      </c>
      <c r="BW17" s="139">
        <v>169.8</v>
      </c>
      <c r="BX17" s="140">
        <f t="shared" si="0"/>
        <v>122480.66</v>
      </c>
    </row>
    <row r="18" spans="1:76" ht="15">
      <c r="A18">
        <v>17</v>
      </c>
      <c r="B18" t="s">
        <v>28</v>
      </c>
      <c r="C18" s="139">
        <v>274.32</v>
      </c>
      <c r="D18" s="139">
        <v>448.23</v>
      </c>
      <c r="E18" s="139">
        <v>545.73</v>
      </c>
      <c r="F18" s="139">
        <v>664.33</v>
      </c>
      <c r="G18" s="139">
        <v>726.27</v>
      </c>
      <c r="H18" s="139">
        <v>688.91</v>
      </c>
      <c r="I18" s="139">
        <v>706.45</v>
      </c>
      <c r="J18" s="139">
        <v>677.27</v>
      </c>
      <c r="K18" s="139">
        <v>650.3</v>
      </c>
      <c r="L18" s="139">
        <v>618.69</v>
      </c>
      <c r="M18" s="139">
        <v>756.76</v>
      </c>
      <c r="N18" s="139">
        <v>587.05</v>
      </c>
      <c r="O18" s="139">
        <v>505.8</v>
      </c>
      <c r="P18" s="139">
        <v>501.22</v>
      </c>
      <c r="Q18" s="139">
        <v>44.92</v>
      </c>
      <c r="R18" s="139">
        <v>14.91</v>
      </c>
      <c r="S18" s="139">
        <v>13.11</v>
      </c>
      <c r="T18" s="139">
        <v>12.71</v>
      </c>
      <c r="U18" s="139">
        <v>15.03</v>
      </c>
      <c r="V18" s="139">
        <v>10.01</v>
      </c>
      <c r="W18" s="139">
        <v>11.48</v>
      </c>
      <c r="X18" s="139">
        <v>15.25</v>
      </c>
      <c r="Y18" s="139">
        <v>19.27</v>
      </c>
      <c r="Z18" s="139">
        <v>24.61</v>
      </c>
      <c r="AA18" s="139">
        <v>20.07</v>
      </c>
      <c r="AB18" s="139">
        <v>16.19</v>
      </c>
      <c r="AC18" s="139">
        <v>12</v>
      </c>
      <c r="AD18" s="139">
        <v>24.13</v>
      </c>
      <c r="AE18" s="139">
        <v>6.58</v>
      </c>
      <c r="AF18" s="139">
        <v>8.66</v>
      </c>
      <c r="AG18" s="139">
        <v>11.36</v>
      </c>
      <c r="AH18" s="139">
        <v>11.43</v>
      </c>
      <c r="AI18" s="139">
        <v>13.33</v>
      </c>
      <c r="AJ18" s="139">
        <v>11.81</v>
      </c>
      <c r="AK18" s="139">
        <v>14.35</v>
      </c>
      <c r="AL18" s="139">
        <v>14.49</v>
      </c>
      <c r="AM18" s="139">
        <v>11.78</v>
      </c>
      <c r="AN18" s="139">
        <v>13.6</v>
      </c>
      <c r="AO18" s="139">
        <v>9.41</v>
      </c>
      <c r="AP18" s="139">
        <v>6.66</v>
      </c>
      <c r="AQ18" s="139">
        <v>5.83</v>
      </c>
      <c r="AR18" s="139">
        <v>12.58</v>
      </c>
      <c r="AS18" s="139">
        <v>487.26</v>
      </c>
      <c r="AT18" s="139">
        <v>281.07</v>
      </c>
      <c r="AU18" s="139">
        <v>233.79</v>
      </c>
      <c r="AV18" s="139">
        <v>371.17</v>
      </c>
      <c r="AW18" s="139">
        <v>61.16</v>
      </c>
      <c r="AX18" s="139">
        <v>2833.89</v>
      </c>
      <c r="AY18" s="139">
        <v>2674.3</v>
      </c>
      <c r="AZ18" s="139">
        <v>2423.06</v>
      </c>
      <c r="BA18" s="139">
        <v>2437.54</v>
      </c>
      <c r="BB18" s="139">
        <v>2366.54</v>
      </c>
      <c r="BC18" s="139">
        <v>2281.13</v>
      </c>
      <c r="BD18" s="139">
        <v>2416.53</v>
      </c>
      <c r="BE18" s="139">
        <v>2258.01</v>
      </c>
      <c r="BF18" s="139">
        <v>2325.61</v>
      </c>
      <c r="BG18" s="139">
        <v>2141.34</v>
      </c>
      <c r="BH18" s="139">
        <v>1923.48</v>
      </c>
      <c r="BI18" s="139">
        <v>1589.99</v>
      </c>
      <c r="BJ18" s="139">
        <v>1318.03</v>
      </c>
      <c r="BK18" s="139">
        <v>41.11</v>
      </c>
      <c r="BL18" s="139">
        <v>42.27</v>
      </c>
      <c r="BM18" s="139">
        <v>33.9</v>
      </c>
      <c r="BN18" s="139">
        <v>24.88</v>
      </c>
      <c r="BO18" s="139">
        <v>23.57</v>
      </c>
      <c r="BP18" s="139">
        <v>24.01</v>
      </c>
      <c r="BQ18" s="139">
        <v>16.26</v>
      </c>
      <c r="BR18" s="139">
        <v>17.19</v>
      </c>
      <c r="BS18" s="139">
        <v>18.77</v>
      </c>
      <c r="BT18" s="139">
        <v>14.2</v>
      </c>
      <c r="BU18" s="139">
        <v>12.98</v>
      </c>
      <c r="BV18" s="139">
        <v>11.98</v>
      </c>
      <c r="BW18" s="139">
        <v>9.59</v>
      </c>
      <c r="BX18" s="140">
        <f t="shared" si="0"/>
        <v>39471.50000000001</v>
      </c>
    </row>
    <row r="19" spans="1:76" ht="15">
      <c r="A19">
        <v>18</v>
      </c>
      <c r="B19" t="s">
        <v>29</v>
      </c>
      <c r="C19" s="139">
        <v>79.69</v>
      </c>
      <c r="D19" s="139">
        <v>93.83</v>
      </c>
      <c r="E19" s="139">
        <v>121.23</v>
      </c>
      <c r="F19" s="139">
        <v>142.98</v>
      </c>
      <c r="G19" s="139">
        <v>183.61</v>
      </c>
      <c r="H19" s="139">
        <v>178.45</v>
      </c>
      <c r="I19" s="139">
        <v>186.17</v>
      </c>
      <c r="J19" s="139">
        <v>208.13</v>
      </c>
      <c r="K19" s="139">
        <v>181.7</v>
      </c>
      <c r="L19" s="139">
        <v>163.15</v>
      </c>
      <c r="M19" s="139">
        <v>204.59</v>
      </c>
      <c r="N19" s="139">
        <v>150.5</v>
      </c>
      <c r="O19" s="139">
        <v>163.18</v>
      </c>
      <c r="P19" s="139">
        <v>118.38</v>
      </c>
      <c r="Q19" s="139">
        <v>14.6</v>
      </c>
      <c r="R19" s="139">
        <v>1.55</v>
      </c>
      <c r="S19" s="139">
        <v>1.7</v>
      </c>
      <c r="T19" s="139">
        <v>2.22</v>
      </c>
      <c r="U19" s="139">
        <v>4.55</v>
      </c>
      <c r="V19" s="139">
        <v>7.03</v>
      </c>
      <c r="W19" s="139">
        <v>5.12</v>
      </c>
      <c r="X19" s="139">
        <v>3.51</v>
      </c>
      <c r="Y19" s="139">
        <v>4.04</v>
      </c>
      <c r="Z19" s="139">
        <v>2.52</v>
      </c>
      <c r="AA19" s="139">
        <v>6.66</v>
      </c>
      <c r="AB19" s="139">
        <v>16.5</v>
      </c>
      <c r="AC19" s="139">
        <v>16.87</v>
      </c>
      <c r="AD19" s="139">
        <v>20.1</v>
      </c>
      <c r="AE19" s="139">
        <v>0</v>
      </c>
      <c r="AF19" s="139">
        <v>0</v>
      </c>
      <c r="AG19" s="139">
        <v>0.34</v>
      </c>
      <c r="AH19" s="139">
        <v>1.31</v>
      </c>
      <c r="AI19" s="139">
        <v>2.64</v>
      </c>
      <c r="AJ19" s="139">
        <v>3.14</v>
      </c>
      <c r="AK19" s="139">
        <v>2.13</v>
      </c>
      <c r="AL19" s="139">
        <v>1.46</v>
      </c>
      <c r="AM19" s="139">
        <v>1.45</v>
      </c>
      <c r="AN19" s="139">
        <v>0.76</v>
      </c>
      <c r="AO19" s="139">
        <v>0.78</v>
      </c>
      <c r="AP19" s="139">
        <v>1.83</v>
      </c>
      <c r="AQ19" s="139">
        <v>3.25</v>
      </c>
      <c r="AR19" s="139">
        <v>6.62</v>
      </c>
      <c r="AS19" s="139">
        <v>138.51</v>
      </c>
      <c r="AT19" s="139">
        <v>109.15</v>
      </c>
      <c r="AU19" s="139">
        <v>118.23</v>
      </c>
      <c r="AV19" s="139">
        <v>129.91</v>
      </c>
      <c r="AW19" s="139">
        <v>0.82</v>
      </c>
      <c r="AX19" s="139">
        <v>1160.84</v>
      </c>
      <c r="AY19" s="139">
        <v>959.75</v>
      </c>
      <c r="AZ19" s="139">
        <v>954.86</v>
      </c>
      <c r="BA19" s="139">
        <v>929.27</v>
      </c>
      <c r="BB19" s="139">
        <v>866.22</v>
      </c>
      <c r="BC19" s="139">
        <v>864.03</v>
      </c>
      <c r="BD19" s="139">
        <v>894.17</v>
      </c>
      <c r="BE19" s="139">
        <v>883.67</v>
      </c>
      <c r="BF19" s="139">
        <v>918.98</v>
      </c>
      <c r="BG19" s="139">
        <v>795.63</v>
      </c>
      <c r="BH19" s="139">
        <v>768.44</v>
      </c>
      <c r="BI19" s="139">
        <v>603.85</v>
      </c>
      <c r="BJ19" s="139">
        <v>530.24</v>
      </c>
      <c r="BK19" s="139">
        <v>81.62</v>
      </c>
      <c r="BL19" s="139">
        <v>73.63</v>
      </c>
      <c r="BM19" s="139">
        <v>70.89</v>
      </c>
      <c r="BN19" s="139">
        <v>56.68</v>
      </c>
      <c r="BO19" s="139">
        <v>45.71</v>
      </c>
      <c r="BP19" s="139">
        <v>32.72</v>
      </c>
      <c r="BQ19" s="139">
        <v>16.58</v>
      </c>
      <c r="BR19" s="139">
        <v>13.99</v>
      </c>
      <c r="BS19" s="139">
        <v>12.79</v>
      </c>
      <c r="BT19" s="139">
        <v>10.51</v>
      </c>
      <c r="BU19" s="139">
        <v>11.83</v>
      </c>
      <c r="BV19" s="139">
        <v>8.98</v>
      </c>
      <c r="BW19" s="139">
        <v>7.63</v>
      </c>
      <c r="BX19" s="140">
        <f t="shared" si="0"/>
        <v>14378.399999999996</v>
      </c>
    </row>
    <row r="20" spans="1:76" ht="15">
      <c r="A20">
        <v>19</v>
      </c>
      <c r="B20" t="s">
        <v>30</v>
      </c>
      <c r="C20" s="139">
        <v>21.17</v>
      </c>
      <c r="D20" s="139">
        <v>12.28</v>
      </c>
      <c r="E20" s="139">
        <v>11.69</v>
      </c>
      <c r="F20" s="139">
        <v>12.61</v>
      </c>
      <c r="G20" s="139">
        <v>11.75</v>
      </c>
      <c r="H20" s="139">
        <v>15.35</v>
      </c>
      <c r="I20" s="139">
        <v>19.49</v>
      </c>
      <c r="J20" s="139">
        <v>22.13</v>
      </c>
      <c r="K20" s="139">
        <v>21.1</v>
      </c>
      <c r="L20" s="139">
        <v>14</v>
      </c>
      <c r="M20" s="139">
        <v>14.59</v>
      </c>
      <c r="N20" s="139">
        <v>18.47</v>
      </c>
      <c r="O20" s="139">
        <v>6.72</v>
      </c>
      <c r="P20" s="139">
        <v>5.98</v>
      </c>
      <c r="Q20" s="139">
        <v>0.99</v>
      </c>
      <c r="R20" s="139">
        <v>3.47</v>
      </c>
      <c r="S20" s="139">
        <v>3.01</v>
      </c>
      <c r="T20" s="139">
        <v>1.43</v>
      </c>
      <c r="U20" s="139">
        <v>1.08</v>
      </c>
      <c r="V20" s="139">
        <v>1.06</v>
      </c>
      <c r="W20" s="139">
        <v>0.56</v>
      </c>
      <c r="X20" s="139">
        <v>0.25</v>
      </c>
      <c r="Y20" s="139">
        <v>0.54</v>
      </c>
      <c r="Z20" s="139">
        <v>0.25</v>
      </c>
      <c r="AA20" s="139">
        <v>0.35</v>
      </c>
      <c r="AB20" s="139">
        <v>0.88</v>
      </c>
      <c r="AC20" s="139">
        <v>1.05</v>
      </c>
      <c r="AD20" s="139">
        <v>0.65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0.32</v>
      </c>
      <c r="AL20" s="139">
        <v>0.56</v>
      </c>
      <c r="AM20" s="139">
        <v>0.29</v>
      </c>
      <c r="AN20" s="139">
        <v>0.29</v>
      </c>
      <c r="AO20" s="139">
        <v>0.56</v>
      </c>
      <c r="AP20" s="139">
        <v>0.31</v>
      </c>
      <c r="AQ20" s="139">
        <v>0</v>
      </c>
      <c r="AR20" s="139">
        <v>0</v>
      </c>
      <c r="AS20" s="139">
        <v>16.12</v>
      </c>
      <c r="AT20" s="139">
        <v>8.65</v>
      </c>
      <c r="AU20" s="139">
        <v>13.28</v>
      </c>
      <c r="AV20" s="139">
        <v>18.72</v>
      </c>
      <c r="AW20" s="139">
        <v>0</v>
      </c>
      <c r="AX20" s="139">
        <v>113.29</v>
      </c>
      <c r="AY20" s="139">
        <v>112.53</v>
      </c>
      <c r="AZ20" s="139">
        <v>91.56</v>
      </c>
      <c r="BA20" s="139">
        <v>80.97</v>
      </c>
      <c r="BB20" s="139">
        <v>69.65</v>
      </c>
      <c r="BC20" s="139">
        <v>84.42</v>
      </c>
      <c r="BD20" s="139">
        <v>78.01</v>
      </c>
      <c r="BE20" s="139">
        <v>73.2</v>
      </c>
      <c r="BF20" s="139">
        <v>58.85</v>
      </c>
      <c r="BG20" s="139">
        <v>55.51</v>
      </c>
      <c r="BH20" s="139">
        <v>42.31</v>
      </c>
      <c r="BI20" s="139">
        <v>37.78</v>
      </c>
      <c r="BJ20" s="139">
        <v>22.11</v>
      </c>
      <c r="BK20" s="139">
        <v>0</v>
      </c>
      <c r="BL20" s="139">
        <v>0</v>
      </c>
      <c r="BM20" s="139">
        <v>0</v>
      </c>
      <c r="BN20" s="139">
        <v>0</v>
      </c>
      <c r="BO20" s="139">
        <v>0</v>
      </c>
      <c r="BP20" s="139"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v>0</v>
      </c>
      <c r="BV20" s="139">
        <v>0</v>
      </c>
      <c r="BW20" s="139">
        <v>0</v>
      </c>
      <c r="BX20" s="140">
        <f t="shared" si="0"/>
        <v>1202.1899999999998</v>
      </c>
    </row>
    <row r="21" spans="1:76" ht="15">
      <c r="A21">
        <v>20</v>
      </c>
      <c r="B21" t="s">
        <v>31</v>
      </c>
      <c r="C21" s="139">
        <v>77.74</v>
      </c>
      <c r="D21" s="139">
        <v>52.92</v>
      </c>
      <c r="E21" s="139">
        <v>63.32</v>
      </c>
      <c r="F21" s="139">
        <v>60.57</v>
      </c>
      <c r="G21" s="139">
        <v>87.54</v>
      </c>
      <c r="H21" s="139">
        <v>81.66</v>
      </c>
      <c r="I21" s="139">
        <v>54.17</v>
      </c>
      <c r="J21" s="139">
        <v>75.9</v>
      </c>
      <c r="K21" s="139">
        <v>69.31</v>
      </c>
      <c r="L21" s="139">
        <v>64.36</v>
      </c>
      <c r="M21" s="139">
        <v>61.89</v>
      </c>
      <c r="N21" s="139">
        <v>56.82</v>
      </c>
      <c r="O21" s="139">
        <v>43.09</v>
      </c>
      <c r="P21" s="139">
        <v>47.18</v>
      </c>
      <c r="Q21" s="139">
        <v>10.97</v>
      </c>
      <c r="R21" s="139">
        <v>1.01</v>
      </c>
      <c r="S21" s="139">
        <v>2.07</v>
      </c>
      <c r="T21" s="139">
        <v>4.68</v>
      </c>
      <c r="U21" s="139">
        <v>5.11</v>
      </c>
      <c r="V21" s="139">
        <v>6.29</v>
      </c>
      <c r="W21" s="139">
        <v>6.06</v>
      </c>
      <c r="X21" s="139">
        <v>6.79</v>
      </c>
      <c r="Y21" s="139">
        <v>5.9</v>
      </c>
      <c r="Z21" s="139">
        <v>5.09</v>
      </c>
      <c r="AA21" s="139">
        <v>4.4</v>
      </c>
      <c r="AB21" s="139">
        <v>1.87</v>
      </c>
      <c r="AC21" s="139">
        <v>1.34</v>
      </c>
      <c r="AD21" s="139">
        <v>2.48</v>
      </c>
      <c r="AE21" s="139">
        <v>0</v>
      </c>
      <c r="AF21" s="139">
        <v>0.99</v>
      </c>
      <c r="AG21" s="139">
        <v>1.16</v>
      </c>
      <c r="AH21" s="139">
        <v>1.42</v>
      </c>
      <c r="AI21" s="139">
        <v>0.96</v>
      </c>
      <c r="AJ21" s="139">
        <v>0.56</v>
      </c>
      <c r="AK21" s="139">
        <v>0.51</v>
      </c>
      <c r="AL21" s="139">
        <v>0.29</v>
      </c>
      <c r="AM21" s="139">
        <v>0</v>
      </c>
      <c r="AN21" s="139">
        <v>0.72</v>
      </c>
      <c r="AO21" s="139">
        <v>1.61</v>
      </c>
      <c r="AP21" s="139">
        <v>1.03</v>
      </c>
      <c r="AQ21" s="139">
        <v>0.26</v>
      </c>
      <c r="AR21" s="139">
        <v>0.42</v>
      </c>
      <c r="AS21" s="139">
        <v>38.7</v>
      </c>
      <c r="AT21" s="139">
        <v>30.23</v>
      </c>
      <c r="AU21" s="139">
        <v>19.35</v>
      </c>
      <c r="AV21" s="139">
        <v>38.88</v>
      </c>
      <c r="AW21" s="139">
        <v>24.78</v>
      </c>
      <c r="AX21" s="139">
        <v>416.02</v>
      </c>
      <c r="AY21" s="139">
        <v>410.72</v>
      </c>
      <c r="AZ21" s="139">
        <v>406.45</v>
      </c>
      <c r="BA21" s="139">
        <v>432.25</v>
      </c>
      <c r="BB21" s="139">
        <v>406.83</v>
      </c>
      <c r="BC21" s="139">
        <v>327.46</v>
      </c>
      <c r="BD21" s="139">
        <v>347.51</v>
      </c>
      <c r="BE21" s="139">
        <v>339.12</v>
      </c>
      <c r="BF21" s="139">
        <v>321.01</v>
      </c>
      <c r="BG21" s="139">
        <v>274.61</v>
      </c>
      <c r="BH21" s="139">
        <v>217.37</v>
      </c>
      <c r="BI21" s="139">
        <v>234.32</v>
      </c>
      <c r="BJ21" s="139">
        <v>184.01</v>
      </c>
      <c r="BK21" s="139">
        <v>65.39</v>
      </c>
      <c r="BL21" s="139">
        <v>58.22</v>
      </c>
      <c r="BM21" s="139">
        <v>44.28</v>
      </c>
      <c r="BN21" s="139">
        <v>30.81</v>
      </c>
      <c r="BO21" s="139">
        <v>24.74</v>
      </c>
      <c r="BP21" s="139">
        <v>20.03</v>
      </c>
      <c r="BQ21" s="139">
        <v>10.09</v>
      </c>
      <c r="BR21" s="139">
        <v>4.98</v>
      </c>
      <c r="BS21" s="139">
        <v>3.69</v>
      </c>
      <c r="BT21" s="139">
        <v>4.43</v>
      </c>
      <c r="BU21" s="139">
        <v>3.91</v>
      </c>
      <c r="BV21" s="139">
        <v>3.65</v>
      </c>
      <c r="BW21" s="139">
        <v>2.72</v>
      </c>
      <c r="BX21" s="140">
        <f t="shared" si="0"/>
        <v>5717.019999999999</v>
      </c>
    </row>
    <row r="22" spans="1:76" ht="15">
      <c r="A22">
        <v>21</v>
      </c>
      <c r="B22" t="s">
        <v>32</v>
      </c>
      <c r="C22" s="139">
        <v>36.08</v>
      </c>
      <c r="D22" s="139">
        <v>42.51</v>
      </c>
      <c r="E22" s="139">
        <v>32.26</v>
      </c>
      <c r="F22" s="139">
        <v>60.68</v>
      </c>
      <c r="G22" s="139">
        <v>64.55</v>
      </c>
      <c r="H22" s="139">
        <v>66.44</v>
      </c>
      <c r="I22" s="139">
        <v>71.23</v>
      </c>
      <c r="J22" s="139">
        <v>57.59</v>
      </c>
      <c r="K22" s="139">
        <v>89.91</v>
      </c>
      <c r="L22" s="139">
        <v>67.92</v>
      </c>
      <c r="M22" s="139">
        <v>92.82</v>
      </c>
      <c r="N22" s="139">
        <v>77.16</v>
      </c>
      <c r="O22" s="139">
        <v>59.83</v>
      </c>
      <c r="P22" s="139">
        <v>42.04</v>
      </c>
      <c r="Q22" s="139">
        <v>18.82</v>
      </c>
      <c r="R22" s="139">
        <v>10.85</v>
      </c>
      <c r="S22" s="139">
        <v>8.38</v>
      </c>
      <c r="T22" s="139">
        <v>4.19</v>
      </c>
      <c r="U22" s="139">
        <v>1.37</v>
      </c>
      <c r="V22" s="139">
        <v>1.03</v>
      </c>
      <c r="W22" s="139">
        <v>1.1</v>
      </c>
      <c r="X22" s="139">
        <v>1.23</v>
      </c>
      <c r="Y22" s="139">
        <v>1.77</v>
      </c>
      <c r="Z22" s="139">
        <v>1.59</v>
      </c>
      <c r="AA22" s="139">
        <v>0.6</v>
      </c>
      <c r="AB22" s="139">
        <v>0</v>
      </c>
      <c r="AC22" s="139">
        <v>0.49</v>
      </c>
      <c r="AD22" s="139">
        <v>2.24</v>
      </c>
      <c r="AE22" s="139">
        <v>0.98</v>
      </c>
      <c r="AF22" s="139">
        <v>0</v>
      </c>
      <c r="AG22" s="139">
        <v>0.18</v>
      </c>
      <c r="AH22" s="139">
        <v>0.38</v>
      </c>
      <c r="AI22" s="139">
        <v>0.21</v>
      </c>
      <c r="AJ22" s="139">
        <v>0.24</v>
      </c>
      <c r="AK22" s="139">
        <v>0.48</v>
      </c>
      <c r="AL22" s="139">
        <v>0.21</v>
      </c>
      <c r="AM22" s="139">
        <v>0.2</v>
      </c>
      <c r="AN22" s="139">
        <v>0.39</v>
      </c>
      <c r="AO22" s="139">
        <v>0.61</v>
      </c>
      <c r="AP22" s="139">
        <v>0.62</v>
      </c>
      <c r="AQ22" s="139">
        <v>0.43</v>
      </c>
      <c r="AR22" s="139">
        <v>0.4</v>
      </c>
      <c r="AS22" s="139">
        <v>32.6</v>
      </c>
      <c r="AT22" s="139">
        <v>22.25</v>
      </c>
      <c r="AU22" s="139">
        <v>25.03</v>
      </c>
      <c r="AV22" s="139">
        <v>27.3</v>
      </c>
      <c r="AW22" s="139">
        <v>0</v>
      </c>
      <c r="AX22" s="139">
        <v>162.27</v>
      </c>
      <c r="AY22" s="139">
        <v>131.26</v>
      </c>
      <c r="AZ22" s="139">
        <v>116.48</v>
      </c>
      <c r="BA22" s="139">
        <v>132.95</v>
      </c>
      <c r="BB22" s="139">
        <v>162.64</v>
      </c>
      <c r="BC22" s="139">
        <v>157.35</v>
      </c>
      <c r="BD22" s="139">
        <v>154.7</v>
      </c>
      <c r="BE22" s="139">
        <v>116.96</v>
      </c>
      <c r="BF22" s="139">
        <v>132.03</v>
      </c>
      <c r="BG22" s="139">
        <v>121.15</v>
      </c>
      <c r="BH22" s="139">
        <v>119.84</v>
      </c>
      <c r="BI22" s="139">
        <v>99.54</v>
      </c>
      <c r="BJ22" s="139">
        <v>85.82</v>
      </c>
      <c r="BK22" s="139">
        <v>5.95</v>
      </c>
      <c r="BL22" s="139">
        <v>5</v>
      </c>
      <c r="BM22" s="139">
        <v>3.3</v>
      </c>
      <c r="BN22" s="139">
        <v>1.76</v>
      </c>
      <c r="BO22" s="139">
        <v>1.43</v>
      </c>
      <c r="BP22" s="139">
        <v>1.64</v>
      </c>
      <c r="BQ22" s="139">
        <v>0.79</v>
      </c>
      <c r="BR22" s="139">
        <v>0.65</v>
      </c>
      <c r="BS22" s="139">
        <v>1.2</v>
      </c>
      <c r="BT22" s="139">
        <v>1.56</v>
      </c>
      <c r="BU22" s="139">
        <v>1.25</v>
      </c>
      <c r="BV22" s="139">
        <v>0.77</v>
      </c>
      <c r="BW22" s="139">
        <v>0.25</v>
      </c>
      <c r="BX22" s="140">
        <f t="shared" si="0"/>
        <v>2745.7300000000005</v>
      </c>
    </row>
    <row r="23" spans="1:76" ht="15">
      <c r="A23">
        <v>22</v>
      </c>
      <c r="B23" t="s">
        <v>33</v>
      </c>
      <c r="C23" s="139">
        <v>13.57</v>
      </c>
      <c r="D23" s="139">
        <v>14.56</v>
      </c>
      <c r="E23" s="139">
        <v>21.48</v>
      </c>
      <c r="F23" s="139">
        <v>19.51</v>
      </c>
      <c r="G23" s="139">
        <v>30.08</v>
      </c>
      <c r="H23" s="139">
        <v>29.5</v>
      </c>
      <c r="I23" s="139">
        <v>28.93</v>
      </c>
      <c r="J23" s="139">
        <v>23.95</v>
      </c>
      <c r="K23" s="139">
        <v>32.94</v>
      </c>
      <c r="L23" s="139">
        <v>32.87</v>
      </c>
      <c r="M23" s="139">
        <v>15.04</v>
      </c>
      <c r="N23" s="139">
        <v>9.33</v>
      </c>
      <c r="O23" s="139">
        <v>2.84</v>
      </c>
      <c r="P23" s="139">
        <v>2.56</v>
      </c>
      <c r="Q23" s="139">
        <v>0</v>
      </c>
      <c r="R23" s="139">
        <v>0</v>
      </c>
      <c r="S23" s="139">
        <v>0</v>
      </c>
      <c r="T23" s="139">
        <v>0.28</v>
      </c>
      <c r="U23" s="139">
        <v>0.58</v>
      </c>
      <c r="V23" s="139">
        <v>0.23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0</v>
      </c>
      <c r="AE23" s="139">
        <v>0</v>
      </c>
      <c r="AF23" s="139">
        <v>0</v>
      </c>
      <c r="AG23" s="139">
        <v>0.06</v>
      </c>
      <c r="AH23" s="139">
        <v>0.08</v>
      </c>
      <c r="AI23" s="139">
        <v>0.05</v>
      </c>
      <c r="AJ23" s="139">
        <v>0</v>
      </c>
      <c r="AK23" s="139">
        <v>0</v>
      </c>
      <c r="AL23" s="139">
        <v>0</v>
      </c>
      <c r="AM23" s="139">
        <v>0</v>
      </c>
      <c r="AN23" s="139">
        <v>0</v>
      </c>
      <c r="AO23" s="139">
        <v>0</v>
      </c>
      <c r="AP23" s="139">
        <v>0</v>
      </c>
      <c r="AQ23" s="139">
        <v>0</v>
      </c>
      <c r="AR23" s="139">
        <v>0</v>
      </c>
      <c r="AS23" s="139">
        <v>11.55</v>
      </c>
      <c r="AT23" s="139">
        <v>10.33</v>
      </c>
      <c r="AU23" s="139">
        <v>11.44</v>
      </c>
      <c r="AV23" s="139">
        <v>14.93</v>
      </c>
      <c r="AW23" s="139">
        <v>0</v>
      </c>
      <c r="AX23" s="139">
        <v>136.08</v>
      </c>
      <c r="AY23" s="139">
        <v>166.15</v>
      </c>
      <c r="AZ23" s="139">
        <v>133.1</v>
      </c>
      <c r="BA23" s="139">
        <v>160.68</v>
      </c>
      <c r="BB23" s="139">
        <v>149.94</v>
      </c>
      <c r="BC23" s="139">
        <v>145.98</v>
      </c>
      <c r="BD23" s="139">
        <v>120.07</v>
      </c>
      <c r="BE23" s="139">
        <v>125.75</v>
      </c>
      <c r="BF23" s="139">
        <v>88.29</v>
      </c>
      <c r="BG23" s="139">
        <v>60.19</v>
      </c>
      <c r="BH23" s="139">
        <v>25.8</v>
      </c>
      <c r="BI23" s="139">
        <v>19.32</v>
      </c>
      <c r="BJ23" s="139">
        <v>15.11</v>
      </c>
      <c r="BK23" s="139">
        <v>9.6</v>
      </c>
      <c r="BL23" s="139">
        <v>7.99</v>
      </c>
      <c r="BM23" s="139">
        <v>2.9</v>
      </c>
      <c r="BN23" s="139">
        <v>2.36</v>
      </c>
      <c r="BO23" s="139">
        <v>1.69</v>
      </c>
      <c r="BP23" s="139">
        <v>0.98</v>
      </c>
      <c r="BQ23" s="139">
        <v>1.04</v>
      </c>
      <c r="BR23" s="139">
        <v>1.64</v>
      </c>
      <c r="BS23" s="139">
        <v>2.1</v>
      </c>
      <c r="BT23" s="139">
        <v>2.43</v>
      </c>
      <c r="BU23" s="139">
        <v>1.73</v>
      </c>
      <c r="BV23" s="139">
        <v>1.18</v>
      </c>
      <c r="BW23" s="139">
        <v>0.68</v>
      </c>
      <c r="BX23" s="140">
        <f t="shared" si="0"/>
        <v>1709.47</v>
      </c>
    </row>
    <row r="24" spans="1:76" ht="15">
      <c r="A24">
        <v>23</v>
      </c>
      <c r="B24" t="s">
        <v>34</v>
      </c>
      <c r="C24" s="139">
        <v>17.02</v>
      </c>
      <c r="D24" s="139">
        <v>13.9</v>
      </c>
      <c r="E24" s="139">
        <v>18.07</v>
      </c>
      <c r="F24" s="139">
        <v>15.43</v>
      </c>
      <c r="G24" s="139">
        <v>26.44</v>
      </c>
      <c r="H24" s="139">
        <v>38.73</v>
      </c>
      <c r="I24" s="139">
        <v>25.8</v>
      </c>
      <c r="J24" s="139">
        <v>33.33</v>
      </c>
      <c r="K24" s="139">
        <v>35.42</v>
      </c>
      <c r="L24" s="139">
        <v>37.3</v>
      </c>
      <c r="M24" s="139">
        <v>38.03</v>
      </c>
      <c r="N24" s="139">
        <v>41.21</v>
      </c>
      <c r="O24" s="139">
        <v>48.12</v>
      </c>
      <c r="P24" s="139">
        <v>37.92</v>
      </c>
      <c r="Q24" s="139">
        <v>0</v>
      </c>
      <c r="R24" s="139">
        <v>1.38</v>
      </c>
      <c r="S24" s="139">
        <v>1.36</v>
      </c>
      <c r="T24" s="139">
        <v>1.52</v>
      </c>
      <c r="U24" s="139">
        <v>1.5</v>
      </c>
      <c r="V24" s="139">
        <v>2.2</v>
      </c>
      <c r="W24" s="139">
        <v>3.25</v>
      </c>
      <c r="X24" s="139">
        <v>2.03</v>
      </c>
      <c r="Y24" s="139">
        <v>0.88</v>
      </c>
      <c r="Z24" s="139">
        <v>1.29</v>
      </c>
      <c r="AA24" s="139">
        <v>1.31</v>
      </c>
      <c r="AB24" s="139">
        <v>1.53</v>
      </c>
      <c r="AC24" s="139">
        <v>0.97</v>
      </c>
      <c r="AD24" s="139">
        <v>0.15</v>
      </c>
      <c r="AE24" s="139">
        <v>1.3</v>
      </c>
      <c r="AF24" s="139">
        <v>0</v>
      </c>
      <c r="AG24" s="139">
        <v>0.28</v>
      </c>
      <c r="AH24" s="139">
        <v>1.06</v>
      </c>
      <c r="AI24" s="139">
        <v>1.32</v>
      </c>
      <c r="AJ24" s="139">
        <v>1.39</v>
      </c>
      <c r="AK24" s="139">
        <v>2.39</v>
      </c>
      <c r="AL24" s="139">
        <v>2.48</v>
      </c>
      <c r="AM24" s="139">
        <v>1.88</v>
      </c>
      <c r="AN24" s="139">
        <v>1.18</v>
      </c>
      <c r="AO24" s="139">
        <v>0.27</v>
      </c>
      <c r="AP24" s="139">
        <v>0.4</v>
      </c>
      <c r="AQ24" s="139">
        <v>1.14</v>
      </c>
      <c r="AR24" s="139">
        <v>0.98</v>
      </c>
      <c r="AS24" s="139">
        <v>18.6</v>
      </c>
      <c r="AT24" s="139">
        <v>10.13</v>
      </c>
      <c r="AU24" s="139">
        <v>8.84</v>
      </c>
      <c r="AV24" s="139">
        <v>18.55</v>
      </c>
      <c r="AW24" s="139">
        <v>3.5</v>
      </c>
      <c r="AX24" s="139">
        <v>134.48</v>
      </c>
      <c r="AY24" s="139">
        <v>136.35</v>
      </c>
      <c r="AZ24" s="139">
        <v>127.65</v>
      </c>
      <c r="BA24" s="139">
        <v>124.85</v>
      </c>
      <c r="BB24" s="139">
        <v>117.34</v>
      </c>
      <c r="BC24" s="139">
        <v>118.91</v>
      </c>
      <c r="BD24" s="139">
        <v>111.96</v>
      </c>
      <c r="BE24" s="139">
        <v>118.18</v>
      </c>
      <c r="BF24" s="139">
        <v>127.27</v>
      </c>
      <c r="BG24" s="139">
        <v>91.55</v>
      </c>
      <c r="BH24" s="139">
        <v>96.9</v>
      </c>
      <c r="BI24" s="139">
        <v>94.87</v>
      </c>
      <c r="BJ24" s="139">
        <v>84.05</v>
      </c>
      <c r="BK24" s="139">
        <v>0</v>
      </c>
      <c r="BL24" s="139">
        <v>0</v>
      </c>
      <c r="BM24" s="139">
        <v>0</v>
      </c>
      <c r="BN24" s="139">
        <v>0</v>
      </c>
      <c r="BO24" s="139">
        <v>0</v>
      </c>
      <c r="BP24" s="139">
        <v>0</v>
      </c>
      <c r="BQ24" s="139">
        <v>0</v>
      </c>
      <c r="BR24" s="139">
        <v>0</v>
      </c>
      <c r="BS24" s="139">
        <v>0</v>
      </c>
      <c r="BT24" s="139">
        <v>0</v>
      </c>
      <c r="BU24" s="139">
        <v>0</v>
      </c>
      <c r="BV24" s="139">
        <v>0</v>
      </c>
      <c r="BW24" s="139">
        <v>0</v>
      </c>
      <c r="BX24" s="140">
        <f t="shared" si="0"/>
        <v>2006.14</v>
      </c>
    </row>
    <row r="25" spans="1:76" ht="15">
      <c r="A25">
        <v>24</v>
      </c>
      <c r="B25" t="s">
        <v>35</v>
      </c>
      <c r="C25" s="139">
        <v>8.87</v>
      </c>
      <c r="D25" s="139">
        <v>25.6</v>
      </c>
      <c r="E25" s="139">
        <v>23.32</v>
      </c>
      <c r="F25" s="139">
        <v>16.78</v>
      </c>
      <c r="G25" s="139">
        <v>18.02</v>
      </c>
      <c r="H25" s="139">
        <v>11.77</v>
      </c>
      <c r="I25" s="139">
        <v>15.72</v>
      </c>
      <c r="J25" s="139">
        <v>15.37</v>
      </c>
      <c r="K25" s="139">
        <v>12.21</v>
      </c>
      <c r="L25" s="139">
        <v>15.52</v>
      </c>
      <c r="M25" s="139">
        <v>16.24</v>
      </c>
      <c r="N25" s="139">
        <v>20.45</v>
      </c>
      <c r="O25" s="139">
        <v>18.72</v>
      </c>
      <c r="P25" s="139">
        <v>11.46</v>
      </c>
      <c r="Q25" s="139">
        <v>2.95</v>
      </c>
      <c r="R25" s="139">
        <v>3.46</v>
      </c>
      <c r="S25" s="139">
        <v>2.99</v>
      </c>
      <c r="T25" s="139">
        <v>1.77</v>
      </c>
      <c r="U25" s="139">
        <v>0.84</v>
      </c>
      <c r="V25" s="139">
        <v>0.86</v>
      </c>
      <c r="W25" s="139">
        <v>1.05</v>
      </c>
      <c r="X25" s="139">
        <v>1.11</v>
      </c>
      <c r="Y25" s="139">
        <v>1.75</v>
      </c>
      <c r="Z25" s="139">
        <v>1.48</v>
      </c>
      <c r="AA25" s="139">
        <v>1.06</v>
      </c>
      <c r="AB25" s="139">
        <v>1.25</v>
      </c>
      <c r="AC25" s="139">
        <v>1.01</v>
      </c>
      <c r="AD25" s="139">
        <v>1.13</v>
      </c>
      <c r="AE25" s="139">
        <v>3.26</v>
      </c>
      <c r="AF25" s="139">
        <v>1.27</v>
      </c>
      <c r="AG25" s="139">
        <v>1.19</v>
      </c>
      <c r="AH25" s="139">
        <v>0.84</v>
      </c>
      <c r="AI25" s="139">
        <v>0.32</v>
      </c>
      <c r="AJ25" s="139">
        <v>0.28</v>
      </c>
      <c r="AK25" s="139">
        <v>1.19</v>
      </c>
      <c r="AL25" s="139">
        <v>1.29</v>
      </c>
      <c r="AM25" s="139">
        <v>0.57</v>
      </c>
      <c r="AN25" s="139">
        <v>0</v>
      </c>
      <c r="AO25" s="139">
        <v>0</v>
      </c>
      <c r="AP25" s="139">
        <v>0.46</v>
      </c>
      <c r="AQ25" s="139">
        <v>1.83</v>
      </c>
      <c r="AR25" s="139">
        <v>3.71</v>
      </c>
      <c r="AS25" s="139">
        <v>29.03</v>
      </c>
      <c r="AT25" s="139">
        <v>17.03</v>
      </c>
      <c r="AU25" s="139">
        <v>10.24</v>
      </c>
      <c r="AV25" s="139">
        <v>23.66</v>
      </c>
      <c r="AW25" s="139">
        <v>2.83</v>
      </c>
      <c r="AX25" s="139">
        <v>150.28</v>
      </c>
      <c r="AY25" s="139">
        <v>115.06</v>
      </c>
      <c r="AZ25" s="139">
        <v>109.33</v>
      </c>
      <c r="BA25" s="139">
        <v>134.49</v>
      </c>
      <c r="BB25" s="139">
        <v>117.78</v>
      </c>
      <c r="BC25" s="139">
        <v>123.1</v>
      </c>
      <c r="BD25" s="139">
        <v>105.15</v>
      </c>
      <c r="BE25" s="139">
        <v>125.39</v>
      </c>
      <c r="BF25" s="139">
        <v>112.84</v>
      </c>
      <c r="BG25" s="139">
        <v>112.46</v>
      </c>
      <c r="BH25" s="139">
        <v>84.39</v>
      </c>
      <c r="BI25" s="139">
        <v>87.62</v>
      </c>
      <c r="BJ25" s="139">
        <v>84.51</v>
      </c>
      <c r="BK25" s="139">
        <v>10.52</v>
      </c>
      <c r="BL25" s="139">
        <v>9.29</v>
      </c>
      <c r="BM25" s="139">
        <v>5.74</v>
      </c>
      <c r="BN25" s="139">
        <v>5.17</v>
      </c>
      <c r="BO25" s="139">
        <v>3.18</v>
      </c>
      <c r="BP25" s="139">
        <v>2.27</v>
      </c>
      <c r="BQ25" s="139">
        <v>1.47</v>
      </c>
      <c r="BR25" s="139">
        <v>1.25</v>
      </c>
      <c r="BS25" s="139">
        <v>1.02</v>
      </c>
      <c r="BT25" s="139">
        <v>0.79</v>
      </c>
      <c r="BU25" s="139">
        <v>0.51</v>
      </c>
      <c r="BV25" s="139">
        <v>0.53</v>
      </c>
      <c r="BW25" s="139">
        <v>0.55</v>
      </c>
      <c r="BX25" s="140">
        <f t="shared" si="0"/>
        <v>1856.45</v>
      </c>
    </row>
    <row r="26" spans="1:76" ht="15">
      <c r="A26">
        <v>25</v>
      </c>
      <c r="B26" t="s">
        <v>36</v>
      </c>
      <c r="C26" s="139">
        <v>33.87</v>
      </c>
      <c r="D26" s="139">
        <v>36.67</v>
      </c>
      <c r="E26" s="139">
        <v>42.56</v>
      </c>
      <c r="F26" s="139">
        <v>53.94</v>
      </c>
      <c r="G26" s="139">
        <v>74.73</v>
      </c>
      <c r="H26" s="139">
        <v>96.02</v>
      </c>
      <c r="I26" s="139">
        <v>74.71</v>
      </c>
      <c r="J26" s="139">
        <v>76.51</v>
      </c>
      <c r="K26" s="139">
        <v>85.87</v>
      </c>
      <c r="L26" s="139">
        <v>95.77</v>
      </c>
      <c r="M26" s="139">
        <v>119.52</v>
      </c>
      <c r="N26" s="139">
        <v>94.33</v>
      </c>
      <c r="O26" s="139">
        <v>69.7</v>
      </c>
      <c r="P26" s="139">
        <v>52.23</v>
      </c>
      <c r="Q26" s="139">
        <v>0</v>
      </c>
      <c r="R26" s="139">
        <v>0</v>
      </c>
      <c r="S26" s="139">
        <v>0.27</v>
      </c>
      <c r="T26" s="139">
        <v>0.53</v>
      </c>
      <c r="U26" s="139">
        <v>0.24</v>
      </c>
      <c r="V26" s="139">
        <v>0.79</v>
      </c>
      <c r="W26" s="139">
        <v>1.84</v>
      </c>
      <c r="X26" s="139">
        <v>1.24</v>
      </c>
      <c r="Y26" s="139">
        <v>0.74</v>
      </c>
      <c r="Z26" s="139">
        <v>1.05</v>
      </c>
      <c r="AA26" s="139">
        <v>0.75</v>
      </c>
      <c r="AB26" s="139">
        <v>0.49</v>
      </c>
      <c r="AC26" s="139">
        <v>0.55</v>
      </c>
      <c r="AD26" s="139">
        <v>1.4</v>
      </c>
      <c r="AE26" s="139">
        <v>0</v>
      </c>
      <c r="AF26" s="139">
        <v>0</v>
      </c>
      <c r="AG26" s="139">
        <v>0.28</v>
      </c>
      <c r="AH26" s="139">
        <v>0.56</v>
      </c>
      <c r="AI26" s="139">
        <v>0.25</v>
      </c>
      <c r="AJ26" s="139">
        <v>0.07</v>
      </c>
      <c r="AK26" s="139">
        <v>0.03</v>
      </c>
      <c r="AL26" s="139">
        <v>0.29</v>
      </c>
      <c r="AM26" s="139">
        <v>0.6</v>
      </c>
      <c r="AN26" s="139">
        <v>0.33</v>
      </c>
      <c r="AO26" s="139">
        <v>0.06</v>
      </c>
      <c r="AP26" s="139">
        <v>0.09</v>
      </c>
      <c r="AQ26" s="139">
        <v>0.03</v>
      </c>
      <c r="AR26" s="139">
        <v>0.03</v>
      </c>
      <c r="AS26" s="139">
        <v>54.87</v>
      </c>
      <c r="AT26" s="139">
        <v>21.33</v>
      </c>
      <c r="AU26" s="139">
        <v>21.12</v>
      </c>
      <c r="AV26" s="139">
        <v>35.19</v>
      </c>
      <c r="AW26" s="139">
        <v>6.08</v>
      </c>
      <c r="AX26" s="139">
        <v>333.62</v>
      </c>
      <c r="AY26" s="139">
        <v>332.73</v>
      </c>
      <c r="AZ26" s="139">
        <v>387.3</v>
      </c>
      <c r="BA26" s="139">
        <v>338.55</v>
      </c>
      <c r="BB26" s="139">
        <v>316.87</v>
      </c>
      <c r="BC26" s="139">
        <v>304.56</v>
      </c>
      <c r="BD26" s="139">
        <v>283.77</v>
      </c>
      <c r="BE26" s="139">
        <v>278.34</v>
      </c>
      <c r="BF26" s="139">
        <v>291.69</v>
      </c>
      <c r="BG26" s="139">
        <v>283.95</v>
      </c>
      <c r="BH26" s="139">
        <v>285.67</v>
      </c>
      <c r="BI26" s="139">
        <v>179.94</v>
      </c>
      <c r="BJ26" s="139">
        <v>145.36</v>
      </c>
      <c r="BK26" s="139">
        <v>127.97</v>
      </c>
      <c r="BL26" s="139">
        <v>114.39</v>
      </c>
      <c r="BM26" s="139">
        <v>55.52</v>
      </c>
      <c r="BN26" s="139">
        <v>23.01</v>
      </c>
      <c r="BO26" s="139">
        <v>11.76</v>
      </c>
      <c r="BP26" s="139">
        <v>6.92</v>
      </c>
      <c r="BQ26" s="139">
        <v>4.78</v>
      </c>
      <c r="BR26" s="139">
        <v>7.56</v>
      </c>
      <c r="BS26" s="139">
        <v>11.51</v>
      </c>
      <c r="BT26" s="139">
        <v>8.54</v>
      </c>
      <c r="BU26" s="139">
        <v>3.49</v>
      </c>
      <c r="BV26" s="139">
        <v>0.6</v>
      </c>
      <c r="BW26" s="139">
        <v>0.15</v>
      </c>
      <c r="BX26" s="140">
        <f t="shared" si="0"/>
        <v>5296.080000000001</v>
      </c>
    </row>
    <row r="27" spans="1:76" ht="15">
      <c r="A27">
        <v>26</v>
      </c>
      <c r="B27" t="s">
        <v>37</v>
      </c>
      <c r="C27" s="139">
        <v>16.07</v>
      </c>
      <c r="D27" s="139">
        <v>61.81</v>
      </c>
      <c r="E27" s="139">
        <v>68.34</v>
      </c>
      <c r="F27" s="139">
        <v>98.55</v>
      </c>
      <c r="G27" s="139">
        <v>107.93</v>
      </c>
      <c r="H27" s="139">
        <v>96.19</v>
      </c>
      <c r="I27" s="139">
        <v>97.52</v>
      </c>
      <c r="J27" s="139">
        <v>112.83</v>
      </c>
      <c r="K27" s="139">
        <v>89.22</v>
      </c>
      <c r="L27" s="139">
        <v>93.57</v>
      </c>
      <c r="M27" s="139">
        <v>96.52</v>
      </c>
      <c r="N27" s="139">
        <v>86.31</v>
      </c>
      <c r="O27" s="139">
        <v>86.36</v>
      </c>
      <c r="P27" s="139">
        <v>92.59</v>
      </c>
      <c r="Q27" s="139">
        <v>0</v>
      </c>
      <c r="R27" s="139">
        <v>0</v>
      </c>
      <c r="S27" s="139">
        <v>0.23</v>
      </c>
      <c r="T27" s="139">
        <v>0.7</v>
      </c>
      <c r="U27" s="139">
        <v>1.25</v>
      </c>
      <c r="V27" s="139">
        <v>0.63</v>
      </c>
      <c r="W27" s="139">
        <v>0.41</v>
      </c>
      <c r="X27" s="139">
        <v>1.21</v>
      </c>
      <c r="Y27" s="139">
        <v>2.07</v>
      </c>
      <c r="Z27" s="139">
        <v>2.7</v>
      </c>
      <c r="AA27" s="139">
        <v>2.12</v>
      </c>
      <c r="AB27" s="139">
        <v>1.15</v>
      </c>
      <c r="AC27" s="139">
        <v>0.22</v>
      </c>
      <c r="AD27" s="139">
        <v>1.22</v>
      </c>
      <c r="AE27" s="139">
        <v>0</v>
      </c>
      <c r="AF27" s="139">
        <v>1.21</v>
      </c>
      <c r="AG27" s="139">
        <v>1.67</v>
      </c>
      <c r="AH27" s="139">
        <v>1.29</v>
      </c>
      <c r="AI27" s="139">
        <v>0.91</v>
      </c>
      <c r="AJ27" s="139">
        <v>0.35</v>
      </c>
      <c r="AK27" s="139">
        <v>0</v>
      </c>
      <c r="AL27" s="139">
        <v>0.27</v>
      </c>
      <c r="AM27" s="139">
        <v>0.64</v>
      </c>
      <c r="AN27" s="139">
        <v>0.48</v>
      </c>
      <c r="AO27" s="139">
        <v>0.09</v>
      </c>
      <c r="AP27" s="139">
        <v>0.57</v>
      </c>
      <c r="AQ27" s="139">
        <v>0.91</v>
      </c>
      <c r="AR27" s="139">
        <v>1.03</v>
      </c>
      <c r="AS27" s="139">
        <v>71.43</v>
      </c>
      <c r="AT27" s="139">
        <v>50.24</v>
      </c>
      <c r="AU27" s="139">
        <v>60.96</v>
      </c>
      <c r="AV27" s="139">
        <v>80.16</v>
      </c>
      <c r="AW27" s="139">
        <v>19.47</v>
      </c>
      <c r="AX27" s="139">
        <v>495.83</v>
      </c>
      <c r="AY27" s="139">
        <v>430.47</v>
      </c>
      <c r="AZ27" s="139">
        <v>386.5</v>
      </c>
      <c r="BA27" s="139">
        <v>423.51</v>
      </c>
      <c r="BB27" s="139">
        <v>415.45</v>
      </c>
      <c r="BC27" s="139">
        <v>388.42</v>
      </c>
      <c r="BD27" s="139">
        <v>379.73</v>
      </c>
      <c r="BE27" s="139">
        <v>412.85</v>
      </c>
      <c r="BF27" s="139">
        <v>423.53</v>
      </c>
      <c r="BG27" s="139">
        <v>310.95</v>
      </c>
      <c r="BH27" s="139">
        <v>380.56</v>
      </c>
      <c r="BI27" s="139">
        <v>294.74</v>
      </c>
      <c r="BJ27" s="139">
        <v>291.83</v>
      </c>
      <c r="BK27" s="139">
        <v>90.89</v>
      </c>
      <c r="BL27" s="139">
        <v>79.94</v>
      </c>
      <c r="BM27" s="139">
        <v>46.41</v>
      </c>
      <c r="BN27" s="139">
        <v>27.2</v>
      </c>
      <c r="BO27" s="139">
        <v>16.49</v>
      </c>
      <c r="BP27" s="139">
        <v>12.11</v>
      </c>
      <c r="BQ27" s="139">
        <v>9.63</v>
      </c>
      <c r="BR27" s="139">
        <v>11.98</v>
      </c>
      <c r="BS27" s="139">
        <v>13.97</v>
      </c>
      <c r="BT27" s="139">
        <v>9.8</v>
      </c>
      <c r="BU27" s="139">
        <v>10.67</v>
      </c>
      <c r="BV27" s="139">
        <v>8.93</v>
      </c>
      <c r="BW27" s="139">
        <v>6.35</v>
      </c>
      <c r="BX27" s="140">
        <f t="shared" si="0"/>
        <v>6888.139999999999</v>
      </c>
    </row>
    <row r="28" spans="1:76" ht="15">
      <c r="A28">
        <v>27</v>
      </c>
      <c r="B28" t="s">
        <v>38</v>
      </c>
      <c r="C28" s="139">
        <v>133.99</v>
      </c>
      <c r="D28" s="139">
        <v>139.65</v>
      </c>
      <c r="E28" s="139">
        <v>221.77</v>
      </c>
      <c r="F28" s="139">
        <v>256.2</v>
      </c>
      <c r="G28" s="139">
        <v>328.78</v>
      </c>
      <c r="H28" s="139">
        <v>351.72</v>
      </c>
      <c r="I28" s="139">
        <v>381.02</v>
      </c>
      <c r="J28" s="139">
        <v>315.59</v>
      </c>
      <c r="K28" s="139">
        <v>335.03</v>
      </c>
      <c r="L28" s="139">
        <v>323.73</v>
      </c>
      <c r="M28" s="139">
        <v>398.49</v>
      </c>
      <c r="N28" s="139">
        <v>275.83</v>
      </c>
      <c r="O28" s="139">
        <v>222.16</v>
      </c>
      <c r="P28" s="139">
        <v>220.71</v>
      </c>
      <c r="Q28" s="139">
        <v>20.83</v>
      </c>
      <c r="R28" s="139">
        <v>14.01</v>
      </c>
      <c r="S28" s="139">
        <v>10.55</v>
      </c>
      <c r="T28" s="139">
        <v>7.92</v>
      </c>
      <c r="U28" s="139">
        <v>6.64</v>
      </c>
      <c r="V28" s="139">
        <v>6.62</v>
      </c>
      <c r="W28" s="139">
        <v>6.57</v>
      </c>
      <c r="X28" s="139">
        <v>6.82</v>
      </c>
      <c r="Y28" s="139">
        <v>7.06</v>
      </c>
      <c r="Z28" s="139">
        <v>4</v>
      </c>
      <c r="AA28" s="139">
        <v>4.6</v>
      </c>
      <c r="AB28" s="139">
        <v>3.6</v>
      </c>
      <c r="AC28" s="139">
        <v>2.5</v>
      </c>
      <c r="AD28" s="139">
        <v>3.34</v>
      </c>
      <c r="AE28" s="139">
        <v>2.93</v>
      </c>
      <c r="AF28" s="139">
        <v>2.84</v>
      </c>
      <c r="AG28" s="139">
        <v>3.06</v>
      </c>
      <c r="AH28" s="139">
        <v>1.16</v>
      </c>
      <c r="AI28" s="139">
        <v>2.08</v>
      </c>
      <c r="AJ28" s="139">
        <v>4.19</v>
      </c>
      <c r="AK28" s="139">
        <v>3.95</v>
      </c>
      <c r="AL28" s="139">
        <v>1.61</v>
      </c>
      <c r="AM28" s="139">
        <v>1.8</v>
      </c>
      <c r="AN28" s="139">
        <v>3.44</v>
      </c>
      <c r="AO28" s="139">
        <v>5.57</v>
      </c>
      <c r="AP28" s="139">
        <v>4.33</v>
      </c>
      <c r="AQ28" s="139">
        <v>2.75</v>
      </c>
      <c r="AR28" s="139">
        <v>4.79</v>
      </c>
      <c r="AS28" s="139">
        <v>207.41</v>
      </c>
      <c r="AT28" s="139">
        <v>182.34</v>
      </c>
      <c r="AU28" s="139">
        <v>218.56</v>
      </c>
      <c r="AV28" s="139">
        <v>271.91</v>
      </c>
      <c r="AW28" s="139">
        <v>42.63</v>
      </c>
      <c r="AX28" s="139">
        <v>1594</v>
      </c>
      <c r="AY28" s="139">
        <v>1421.86</v>
      </c>
      <c r="AZ28" s="139">
        <v>1299.68</v>
      </c>
      <c r="BA28" s="139">
        <v>1487.2</v>
      </c>
      <c r="BB28" s="139">
        <v>1502.61</v>
      </c>
      <c r="BC28" s="139">
        <v>1498.83</v>
      </c>
      <c r="BD28" s="139">
        <v>1511.68</v>
      </c>
      <c r="BE28" s="139">
        <v>1561.49</v>
      </c>
      <c r="BF28" s="139">
        <v>1491.15</v>
      </c>
      <c r="BG28" s="139">
        <v>1629.66</v>
      </c>
      <c r="BH28" s="139">
        <v>1326.33</v>
      </c>
      <c r="BI28" s="139">
        <v>1089.52</v>
      </c>
      <c r="BJ28" s="139">
        <v>893.06</v>
      </c>
      <c r="BK28" s="139">
        <v>59.03</v>
      </c>
      <c r="BL28" s="139">
        <v>56.84</v>
      </c>
      <c r="BM28" s="139">
        <v>53.15</v>
      </c>
      <c r="BN28" s="139">
        <v>40.13</v>
      </c>
      <c r="BO28" s="139">
        <v>43.28</v>
      </c>
      <c r="BP28" s="139">
        <v>50.53</v>
      </c>
      <c r="BQ28" s="139">
        <v>38.53</v>
      </c>
      <c r="BR28" s="139">
        <v>49.28</v>
      </c>
      <c r="BS28" s="139">
        <v>55.25</v>
      </c>
      <c r="BT28" s="139">
        <v>47.98</v>
      </c>
      <c r="BU28" s="139">
        <v>33.33</v>
      </c>
      <c r="BV28" s="139">
        <v>26.32</v>
      </c>
      <c r="BW28" s="139">
        <v>12.1</v>
      </c>
      <c r="BX28" s="140">
        <f t="shared" si="0"/>
        <v>23849.900000000005</v>
      </c>
    </row>
    <row r="29" spans="1:76" ht="15">
      <c r="A29">
        <v>28</v>
      </c>
      <c r="B29" t="s">
        <v>39</v>
      </c>
      <c r="C29" s="139">
        <v>42.45</v>
      </c>
      <c r="D29" s="139">
        <v>79.91</v>
      </c>
      <c r="E29" s="139">
        <v>93.86</v>
      </c>
      <c r="F29" s="139">
        <v>127.72</v>
      </c>
      <c r="G29" s="139">
        <v>142</v>
      </c>
      <c r="H29" s="139">
        <v>162.76</v>
      </c>
      <c r="I29" s="139">
        <v>165.48</v>
      </c>
      <c r="J29" s="139">
        <v>191.87</v>
      </c>
      <c r="K29" s="139">
        <v>174.11</v>
      </c>
      <c r="L29" s="139">
        <v>170.6</v>
      </c>
      <c r="M29" s="139">
        <v>208.74</v>
      </c>
      <c r="N29" s="139">
        <v>140.33</v>
      </c>
      <c r="O29" s="139">
        <v>112.6</v>
      </c>
      <c r="P29" s="139">
        <v>113.33</v>
      </c>
      <c r="Q29" s="139">
        <v>20.35</v>
      </c>
      <c r="R29" s="139">
        <v>10.72</v>
      </c>
      <c r="S29" s="139">
        <v>9.76</v>
      </c>
      <c r="T29" s="139">
        <v>10.42</v>
      </c>
      <c r="U29" s="139">
        <v>14.42</v>
      </c>
      <c r="V29" s="139">
        <v>11.57</v>
      </c>
      <c r="W29" s="139">
        <v>9.53</v>
      </c>
      <c r="X29" s="139">
        <v>16.52</v>
      </c>
      <c r="Y29" s="139">
        <v>19.37</v>
      </c>
      <c r="Z29" s="139">
        <v>21.04</v>
      </c>
      <c r="AA29" s="139">
        <v>16.28</v>
      </c>
      <c r="AB29" s="139">
        <v>11.25</v>
      </c>
      <c r="AC29" s="139">
        <v>6.18</v>
      </c>
      <c r="AD29" s="139">
        <v>4.66</v>
      </c>
      <c r="AE29" s="139">
        <v>3.58</v>
      </c>
      <c r="AF29" s="139">
        <v>0</v>
      </c>
      <c r="AG29" s="139">
        <v>0.8</v>
      </c>
      <c r="AH29" s="139">
        <v>2.77</v>
      </c>
      <c r="AI29" s="139">
        <v>3.42</v>
      </c>
      <c r="AJ29" s="139">
        <v>2.06</v>
      </c>
      <c r="AK29" s="139">
        <v>0.58</v>
      </c>
      <c r="AL29" s="139">
        <v>0.64</v>
      </c>
      <c r="AM29" s="139">
        <v>2.06</v>
      </c>
      <c r="AN29" s="139">
        <v>3.62</v>
      </c>
      <c r="AO29" s="139">
        <v>3.21</v>
      </c>
      <c r="AP29" s="139">
        <v>2.79</v>
      </c>
      <c r="AQ29" s="139">
        <v>2.9</v>
      </c>
      <c r="AR29" s="139">
        <v>2.91</v>
      </c>
      <c r="AS29" s="139">
        <v>88.44</v>
      </c>
      <c r="AT29" s="139">
        <v>76.29</v>
      </c>
      <c r="AU29" s="139">
        <v>78.28</v>
      </c>
      <c r="AV29" s="139">
        <v>148.85</v>
      </c>
      <c r="AW29" s="139">
        <v>32.12</v>
      </c>
      <c r="AX29" s="139">
        <v>840.48</v>
      </c>
      <c r="AY29" s="139">
        <v>847.44</v>
      </c>
      <c r="AZ29" s="139">
        <v>786.82</v>
      </c>
      <c r="BA29" s="139">
        <v>753.53</v>
      </c>
      <c r="BB29" s="139">
        <v>777.33</v>
      </c>
      <c r="BC29" s="139">
        <v>719.72</v>
      </c>
      <c r="BD29" s="139">
        <v>747.17</v>
      </c>
      <c r="BE29" s="139">
        <v>779.5</v>
      </c>
      <c r="BF29" s="139">
        <v>720.85</v>
      </c>
      <c r="BG29" s="139">
        <v>785.67</v>
      </c>
      <c r="BH29" s="139">
        <v>612.64</v>
      </c>
      <c r="BI29" s="139">
        <v>560.13</v>
      </c>
      <c r="BJ29" s="139">
        <v>473.64</v>
      </c>
      <c r="BK29" s="139">
        <v>135.24</v>
      </c>
      <c r="BL29" s="139">
        <v>122.62</v>
      </c>
      <c r="BM29" s="139">
        <v>73.34</v>
      </c>
      <c r="BN29" s="139">
        <v>48.27</v>
      </c>
      <c r="BO29" s="139">
        <v>27.78</v>
      </c>
      <c r="BP29" s="139">
        <v>21.66</v>
      </c>
      <c r="BQ29" s="139">
        <v>14.84</v>
      </c>
      <c r="BR29" s="139">
        <v>15.12</v>
      </c>
      <c r="BS29" s="139">
        <v>14.22</v>
      </c>
      <c r="BT29" s="139">
        <v>18.84</v>
      </c>
      <c r="BU29" s="139">
        <v>23.34</v>
      </c>
      <c r="BV29" s="139">
        <v>16.12</v>
      </c>
      <c r="BW29" s="139">
        <v>8.4</v>
      </c>
      <c r="BX29" s="140">
        <f t="shared" si="0"/>
        <v>12507.86</v>
      </c>
    </row>
    <row r="30" spans="1:76" ht="15">
      <c r="A30">
        <v>29</v>
      </c>
      <c r="B30" t="s">
        <v>40</v>
      </c>
      <c r="C30" s="139">
        <v>1050.56</v>
      </c>
      <c r="D30" s="139">
        <v>1573.54</v>
      </c>
      <c r="E30" s="139">
        <v>2412.18</v>
      </c>
      <c r="F30" s="139">
        <v>2841.85</v>
      </c>
      <c r="G30" s="139">
        <v>3451.34</v>
      </c>
      <c r="H30" s="139">
        <v>3542.05</v>
      </c>
      <c r="I30" s="139">
        <v>3745.05</v>
      </c>
      <c r="J30" s="139">
        <v>3639</v>
      </c>
      <c r="K30" s="139">
        <v>3316.54</v>
      </c>
      <c r="L30" s="139">
        <v>2090.51</v>
      </c>
      <c r="M30" s="139">
        <v>2106.84</v>
      </c>
      <c r="N30" s="139">
        <v>1738.61</v>
      </c>
      <c r="O30" s="139">
        <v>1526.01</v>
      </c>
      <c r="P30" s="139">
        <v>1358.51</v>
      </c>
      <c r="Q30" s="139">
        <v>95.74</v>
      </c>
      <c r="R30" s="139">
        <v>75.41</v>
      </c>
      <c r="S30" s="139">
        <v>75.75</v>
      </c>
      <c r="T30" s="139">
        <v>75.14</v>
      </c>
      <c r="U30" s="139">
        <v>84.75</v>
      </c>
      <c r="V30" s="139">
        <v>73.61</v>
      </c>
      <c r="W30" s="139">
        <v>82.36</v>
      </c>
      <c r="X30" s="139">
        <v>98.26</v>
      </c>
      <c r="Y30" s="139">
        <v>114.06</v>
      </c>
      <c r="Z30" s="139">
        <v>114.2</v>
      </c>
      <c r="AA30" s="139">
        <v>103.7</v>
      </c>
      <c r="AB30" s="139">
        <v>87.71</v>
      </c>
      <c r="AC30" s="139">
        <v>65.71</v>
      </c>
      <c r="AD30" s="139">
        <v>167.3</v>
      </c>
      <c r="AE30" s="139">
        <v>23.46</v>
      </c>
      <c r="AF30" s="139">
        <v>8.01</v>
      </c>
      <c r="AG30" s="139">
        <v>10.15</v>
      </c>
      <c r="AH30" s="139">
        <v>11.25</v>
      </c>
      <c r="AI30" s="139">
        <v>18.47</v>
      </c>
      <c r="AJ30" s="139">
        <v>22.84</v>
      </c>
      <c r="AK30" s="139">
        <v>32.84</v>
      </c>
      <c r="AL30" s="139">
        <v>27.19</v>
      </c>
      <c r="AM30" s="139">
        <v>27.95</v>
      </c>
      <c r="AN30" s="139">
        <v>31.92</v>
      </c>
      <c r="AO30" s="139">
        <v>37.94</v>
      </c>
      <c r="AP30" s="139">
        <v>31.93</v>
      </c>
      <c r="AQ30" s="139">
        <v>28.98</v>
      </c>
      <c r="AR30" s="139">
        <v>46.56</v>
      </c>
      <c r="AS30" s="139">
        <v>1435.51</v>
      </c>
      <c r="AT30" s="139">
        <v>1185.98</v>
      </c>
      <c r="AU30" s="139">
        <v>1784.19</v>
      </c>
      <c r="AV30" s="139">
        <v>2464.8</v>
      </c>
      <c r="AW30" s="139">
        <v>204.23</v>
      </c>
      <c r="AX30" s="139">
        <v>11045.72</v>
      </c>
      <c r="AY30" s="139">
        <v>10716.63</v>
      </c>
      <c r="AZ30" s="139">
        <v>9495.99</v>
      </c>
      <c r="BA30" s="139">
        <v>9564.41</v>
      </c>
      <c r="BB30" s="139">
        <v>9730.41</v>
      </c>
      <c r="BC30" s="139">
        <v>9951.81</v>
      </c>
      <c r="BD30" s="139">
        <v>10522.43</v>
      </c>
      <c r="BE30" s="139">
        <v>10743.97</v>
      </c>
      <c r="BF30" s="139">
        <v>11947.27</v>
      </c>
      <c r="BG30" s="139">
        <v>11315.03</v>
      </c>
      <c r="BH30" s="139">
        <v>10226.77</v>
      </c>
      <c r="BI30" s="139">
        <v>9131.73</v>
      </c>
      <c r="BJ30" s="139">
        <v>7051.78</v>
      </c>
      <c r="BK30" s="139">
        <v>2840.88</v>
      </c>
      <c r="BL30" s="139">
        <v>2836.76</v>
      </c>
      <c r="BM30" s="139">
        <v>2248.19</v>
      </c>
      <c r="BN30" s="139">
        <v>1987.87</v>
      </c>
      <c r="BO30" s="139">
        <v>1592.7</v>
      </c>
      <c r="BP30" s="139">
        <v>1346.74</v>
      </c>
      <c r="BQ30" s="139">
        <v>855.31</v>
      </c>
      <c r="BR30" s="139">
        <v>843.67</v>
      </c>
      <c r="BS30" s="139">
        <v>856.48</v>
      </c>
      <c r="BT30" s="139">
        <v>679.44</v>
      </c>
      <c r="BU30" s="139">
        <v>628.71</v>
      </c>
      <c r="BV30" s="139">
        <v>516.4</v>
      </c>
      <c r="BW30" s="139">
        <v>264.74</v>
      </c>
      <c r="BX30" s="140">
        <f t="shared" si="0"/>
        <v>192082.33000000002</v>
      </c>
    </row>
    <row r="31" spans="1:76" ht="15">
      <c r="A31">
        <v>30</v>
      </c>
      <c r="B31" t="s">
        <v>41</v>
      </c>
      <c r="C31" s="139">
        <v>13.18</v>
      </c>
      <c r="D31" s="139">
        <v>49.69</v>
      </c>
      <c r="E31" s="139">
        <v>42.66</v>
      </c>
      <c r="F31" s="139">
        <v>42.47</v>
      </c>
      <c r="G31" s="139">
        <v>33.72</v>
      </c>
      <c r="H31" s="139">
        <v>29.98</v>
      </c>
      <c r="I31" s="139">
        <v>36.62</v>
      </c>
      <c r="J31" s="139">
        <v>37.04</v>
      </c>
      <c r="K31" s="139">
        <v>41.44</v>
      </c>
      <c r="L31" s="139">
        <v>44.22</v>
      </c>
      <c r="M31" s="139">
        <v>51.99</v>
      </c>
      <c r="N31" s="139">
        <v>26.31</v>
      </c>
      <c r="O31" s="139">
        <v>25.87</v>
      </c>
      <c r="P31" s="139">
        <v>24.15</v>
      </c>
      <c r="Q31" s="139">
        <v>0</v>
      </c>
      <c r="R31" s="139">
        <v>0</v>
      </c>
      <c r="S31" s="139">
        <v>0</v>
      </c>
      <c r="T31" s="139">
        <v>0.14</v>
      </c>
      <c r="U31" s="139">
        <v>0.56</v>
      </c>
      <c r="V31" s="139">
        <v>0.68</v>
      </c>
      <c r="W31" s="139">
        <v>0.56</v>
      </c>
      <c r="X31" s="139">
        <v>0.45</v>
      </c>
      <c r="Y31" s="139">
        <v>0.23</v>
      </c>
      <c r="Z31" s="139">
        <v>0</v>
      </c>
      <c r="AA31" s="139">
        <v>0</v>
      </c>
      <c r="AB31" s="139">
        <v>0</v>
      </c>
      <c r="AC31" s="139">
        <v>0.24</v>
      </c>
      <c r="AD31" s="139">
        <v>0.73</v>
      </c>
      <c r="AE31" s="139">
        <v>0</v>
      </c>
      <c r="AF31" s="139"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v>0</v>
      </c>
      <c r="AN31" s="139">
        <v>0</v>
      </c>
      <c r="AO31" s="139">
        <v>0</v>
      </c>
      <c r="AP31" s="139">
        <v>0</v>
      </c>
      <c r="AQ31" s="139">
        <v>0</v>
      </c>
      <c r="AR31" s="139">
        <v>0.08</v>
      </c>
      <c r="AS31" s="139">
        <v>51</v>
      </c>
      <c r="AT31" s="139">
        <v>34.49</v>
      </c>
      <c r="AU31" s="139">
        <v>23.43</v>
      </c>
      <c r="AV31" s="139">
        <v>24.45</v>
      </c>
      <c r="AW31" s="139">
        <v>0.95</v>
      </c>
      <c r="AX31" s="139">
        <v>284.28</v>
      </c>
      <c r="AY31" s="139">
        <v>239.21</v>
      </c>
      <c r="AZ31" s="139">
        <v>226.89</v>
      </c>
      <c r="BA31" s="139">
        <v>223.86</v>
      </c>
      <c r="BB31" s="139">
        <v>212.31</v>
      </c>
      <c r="BC31" s="139">
        <v>236.62</v>
      </c>
      <c r="BD31" s="139">
        <v>209.86</v>
      </c>
      <c r="BE31" s="139">
        <v>227.96</v>
      </c>
      <c r="BF31" s="139">
        <v>255.89</v>
      </c>
      <c r="BG31" s="139">
        <v>186.15</v>
      </c>
      <c r="BH31" s="139">
        <v>195.97</v>
      </c>
      <c r="BI31" s="139">
        <v>167.55</v>
      </c>
      <c r="BJ31" s="139">
        <v>159.52</v>
      </c>
      <c r="BK31" s="139">
        <v>0</v>
      </c>
      <c r="BL31" s="139">
        <v>0</v>
      </c>
      <c r="BM31" s="139">
        <v>0</v>
      </c>
      <c r="BN31" s="139">
        <v>0</v>
      </c>
      <c r="BO31" s="139">
        <v>0</v>
      </c>
      <c r="BP31" s="139">
        <v>0</v>
      </c>
      <c r="BQ31" s="139">
        <v>0</v>
      </c>
      <c r="BR31" s="139">
        <v>0.04</v>
      </c>
      <c r="BS31" s="139">
        <v>0.09</v>
      </c>
      <c r="BT31" s="139">
        <v>0.04</v>
      </c>
      <c r="BU31" s="139">
        <v>0</v>
      </c>
      <c r="BV31" s="139">
        <v>0</v>
      </c>
      <c r="BW31" s="139">
        <v>0</v>
      </c>
      <c r="BX31" s="140">
        <f t="shared" si="0"/>
        <v>3463.57</v>
      </c>
    </row>
    <row r="32" spans="1:76" ht="15">
      <c r="A32">
        <v>31</v>
      </c>
      <c r="B32" t="s">
        <v>42</v>
      </c>
      <c r="C32" s="139">
        <v>79.49</v>
      </c>
      <c r="D32" s="139">
        <v>126.48</v>
      </c>
      <c r="E32" s="139">
        <v>115.43</v>
      </c>
      <c r="F32" s="139">
        <v>162.17</v>
      </c>
      <c r="G32" s="139">
        <v>195.63</v>
      </c>
      <c r="H32" s="139">
        <v>236.38</v>
      </c>
      <c r="I32" s="139">
        <v>257.73</v>
      </c>
      <c r="J32" s="139">
        <v>264.48</v>
      </c>
      <c r="K32" s="139">
        <v>295.52</v>
      </c>
      <c r="L32" s="139">
        <v>292.56</v>
      </c>
      <c r="M32" s="139">
        <v>375.24</v>
      </c>
      <c r="N32" s="139">
        <v>262.07</v>
      </c>
      <c r="O32" s="139">
        <v>253.11</v>
      </c>
      <c r="P32" s="139">
        <v>238.59</v>
      </c>
      <c r="Q32" s="139">
        <v>6.92</v>
      </c>
      <c r="R32" s="139">
        <v>6.18</v>
      </c>
      <c r="S32" s="139">
        <v>5.27</v>
      </c>
      <c r="T32" s="139">
        <v>4.92</v>
      </c>
      <c r="U32" s="139">
        <v>4.59</v>
      </c>
      <c r="V32" s="139">
        <v>4.09</v>
      </c>
      <c r="W32" s="139">
        <v>4.48</v>
      </c>
      <c r="X32" s="139">
        <v>6.82</v>
      </c>
      <c r="Y32" s="139">
        <v>4.82</v>
      </c>
      <c r="Z32" s="139">
        <v>5.09</v>
      </c>
      <c r="AA32" s="139">
        <v>6.44</v>
      </c>
      <c r="AB32" s="139">
        <v>5.12</v>
      </c>
      <c r="AC32" s="139">
        <v>5.82</v>
      </c>
      <c r="AD32" s="139">
        <v>11.67</v>
      </c>
      <c r="AE32" s="139">
        <v>2.36</v>
      </c>
      <c r="AF32" s="139">
        <v>2.6</v>
      </c>
      <c r="AG32" s="139">
        <v>1.97</v>
      </c>
      <c r="AH32" s="139">
        <v>1.31</v>
      </c>
      <c r="AI32" s="139">
        <v>0.79</v>
      </c>
      <c r="AJ32" s="139">
        <v>1.26</v>
      </c>
      <c r="AK32" s="139">
        <v>3.01</v>
      </c>
      <c r="AL32" s="139">
        <v>1.59</v>
      </c>
      <c r="AM32" s="139">
        <v>0.5</v>
      </c>
      <c r="AN32" s="139">
        <v>1.32</v>
      </c>
      <c r="AO32" s="139">
        <v>2.11</v>
      </c>
      <c r="AP32" s="139">
        <v>2</v>
      </c>
      <c r="AQ32" s="139">
        <v>2.27</v>
      </c>
      <c r="AR32" s="139">
        <v>5.5</v>
      </c>
      <c r="AS32" s="139">
        <v>122.36</v>
      </c>
      <c r="AT32" s="139">
        <v>159.82</v>
      </c>
      <c r="AU32" s="139">
        <v>157.12</v>
      </c>
      <c r="AV32" s="139">
        <v>150.48</v>
      </c>
      <c r="AW32" s="139">
        <v>13.5</v>
      </c>
      <c r="AX32" s="139">
        <v>1187.99</v>
      </c>
      <c r="AY32" s="139">
        <v>1160.14</v>
      </c>
      <c r="AZ32" s="139">
        <v>1112.77</v>
      </c>
      <c r="BA32" s="139">
        <v>1040.34</v>
      </c>
      <c r="BB32" s="139">
        <v>1037.07</v>
      </c>
      <c r="BC32" s="139">
        <v>1039.97</v>
      </c>
      <c r="BD32" s="139">
        <v>1133.3</v>
      </c>
      <c r="BE32" s="139">
        <v>1105.67</v>
      </c>
      <c r="BF32" s="139">
        <v>1061.59</v>
      </c>
      <c r="BG32" s="139">
        <v>1059.06</v>
      </c>
      <c r="BH32" s="139">
        <v>942.35</v>
      </c>
      <c r="BI32" s="139">
        <v>797.26</v>
      </c>
      <c r="BJ32" s="139">
        <v>735.76</v>
      </c>
      <c r="BK32" s="139">
        <v>191.45</v>
      </c>
      <c r="BL32" s="139">
        <v>189.51</v>
      </c>
      <c r="BM32" s="139">
        <v>161.97</v>
      </c>
      <c r="BN32" s="139">
        <v>122.1</v>
      </c>
      <c r="BO32" s="139">
        <v>78.26</v>
      </c>
      <c r="BP32" s="139">
        <v>53.32</v>
      </c>
      <c r="BQ32" s="139">
        <v>31.67</v>
      </c>
      <c r="BR32" s="139">
        <v>27.98</v>
      </c>
      <c r="BS32" s="139">
        <v>27.58</v>
      </c>
      <c r="BT32" s="139">
        <v>34.5</v>
      </c>
      <c r="BU32" s="139">
        <v>33.09</v>
      </c>
      <c r="BV32" s="139">
        <v>25.89</v>
      </c>
      <c r="BW32" s="139">
        <v>21.74</v>
      </c>
      <c r="BX32" s="140">
        <f t="shared" si="0"/>
        <v>18281.309999999998</v>
      </c>
    </row>
    <row r="33" spans="1:76" ht="15">
      <c r="A33">
        <v>32</v>
      </c>
      <c r="B33" t="s">
        <v>43</v>
      </c>
      <c r="C33" s="139">
        <v>52.15</v>
      </c>
      <c r="D33" s="139">
        <v>81.59</v>
      </c>
      <c r="E33" s="139">
        <v>145.31</v>
      </c>
      <c r="F33" s="139">
        <v>122.45</v>
      </c>
      <c r="G33" s="139">
        <v>118.48</v>
      </c>
      <c r="H33" s="139">
        <v>102.39</v>
      </c>
      <c r="I33" s="139">
        <v>92.71</v>
      </c>
      <c r="J33" s="139">
        <v>101.3</v>
      </c>
      <c r="K33" s="139">
        <v>98.26</v>
      </c>
      <c r="L33" s="139">
        <v>89.05</v>
      </c>
      <c r="M33" s="139">
        <v>94.21</v>
      </c>
      <c r="N33" s="139">
        <v>67.27</v>
      </c>
      <c r="O33" s="139">
        <v>63.54</v>
      </c>
      <c r="P33" s="139">
        <v>39.07</v>
      </c>
      <c r="Q33" s="139">
        <v>15.92</v>
      </c>
      <c r="R33" s="139">
        <v>2.32</v>
      </c>
      <c r="S33" s="139">
        <v>3.19</v>
      </c>
      <c r="T33" s="139">
        <v>6.81</v>
      </c>
      <c r="U33" s="139">
        <v>9.3</v>
      </c>
      <c r="V33" s="139">
        <v>7.96</v>
      </c>
      <c r="W33" s="139">
        <v>8.44</v>
      </c>
      <c r="X33" s="139">
        <v>8.72</v>
      </c>
      <c r="Y33" s="139">
        <v>11.36</v>
      </c>
      <c r="Z33" s="139">
        <v>11.55</v>
      </c>
      <c r="AA33" s="139">
        <v>18.33</v>
      </c>
      <c r="AB33" s="139">
        <v>12.86</v>
      </c>
      <c r="AC33" s="139">
        <v>7.51</v>
      </c>
      <c r="AD33" s="139">
        <v>6.8</v>
      </c>
      <c r="AE33" s="139">
        <v>0</v>
      </c>
      <c r="AF33" s="139">
        <v>0.11</v>
      </c>
      <c r="AG33" s="139">
        <v>0.12</v>
      </c>
      <c r="AH33" s="139">
        <v>0.36</v>
      </c>
      <c r="AI33" s="139">
        <v>0.75</v>
      </c>
      <c r="AJ33" s="139">
        <v>0.94</v>
      </c>
      <c r="AK33" s="139">
        <v>0.72</v>
      </c>
      <c r="AL33" s="139">
        <v>0.23</v>
      </c>
      <c r="AM33" s="139">
        <v>0</v>
      </c>
      <c r="AN33" s="139">
        <v>0.26</v>
      </c>
      <c r="AO33" s="139">
        <v>0.56</v>
      </c>
      <c r="AP33" s="139">
        <v>0.24</v>
      </c>
      <c r="AQ33" s="139">
        <v>0.01</v>
      </c>
      <c r="AR33" s="139">
        <v>0.01</v>
      </c>
      <c r="AS33" s="139">
        <v>86.39</v>
      </c>
      <c r="AT33" s="139">
        <v>63.75</v>
      </c>
      <c r="AU33" s="139">
        <v>57.22</v>
      </c>
      <c r="AV33" s="139">
        <v>95.49</v>
      </c>
      <c r="AW33" s="139">
        <v>27.9</v>
      </c>
      <c r="AX33" s="139">
        <v>596.05</v>
      </c>
      <c r="AY33" s="139">
        <v>477.46</v>
      </c>
      <c r="AZ33" s="139">
        <v>468</v>
      </c>
      <c r="BA33" s="139">
        <v>445.95</v>
      </c>
      <c r="BB33" s="139">
        <v>420.72</v>
      </c>
      <c r="BC33" s="139">
        <v>433.98</v>
      </c>
      <c r="BD33" s="139">
        <v>432.44</v>
      </c>
      <c r="BE33" s="139">
        <v>454.51</v>
      </c>
      <c r="BF33" s="139">
        <v>429.46</v>
      </c>
      <c r="BG33" s="139">
        <v>347.61</v>
      </c>
      <c r="BH33" s="139">
        <v>332.32</v>
      </c>
      <c r="BI33" s="139">
        <v>298.87</v>
      </c>
      <c r="BJ33" s="139">
        <v>251.9</v>
      </c>
      <c r="BK33" s="139">
        <v>7.83</v>
      </c>
      <c r="BL33" s="139">
        <v>6.63</v>
      </c>
      <c r="BM33" s="139">
        <v>5.42</v>
      </c>
      <c r="BN33" s="139">
        <v>4.28</v>
      </c>
      <c r="BO33" s="139">
        <v>3.01</v>
      </c>
      <c r="BP33" s="139">
        <v>2.94</v>
      </c>
      <c r="BQ33" s="139">
        <v>2.63</v>
      </c>
      <c r="BR33" s="139">
        <v>1.56</v>
      </c>
      <c r="BS33" s="139">
        <v>0.49</v>
      </c>
      <c r="BT33" s="139">
        <v>0.8</v>
      </c>
      <c r="BU33" s="139">
        <v>2.17</v>
      </c>
      <c r="BV33" s="139">
        <v>2.62</v>
      </c>
      <c r="BW33" s="139">
        <v>1.5</v>
      </c>
      <c r="BX33" s="140">
        <f t="shared" si="0"/>
        <v>7165.059999999999</v>
      </c>
    </row>
    <row r="34" spans="1:76" ht="15">
      <c r="A34">
        <v>33</v>
      </c>
      <c r="B34" t="s">
        <v>44</v>
      </c>
      <c r="C34" s="139">
        <v>52.37</v>
      </c>
      <c r="D34" s="139">
        <v>8.59</v>
      </c>
      <c r="E34" s="139">
        <v>17.84</v>
      </c>
      <c r="F34" s="139">
        <v>19.48</v>
      </c>
      <c r="G34" s="139">
        <v>16.46</v>
      </c>
      <c r="H34" s="139">
        <v>16.18</v>
      </c>
      <c r="I34" s="139">
        <v>16.78</v>
      </c>
      <c r="J34" s="139">
        <v>20.84</v>
      </c>
      <c r="K34" s="139">
        <v>18.96</v>
      </c>
      <c r="L34" s="139">
        <v>20.04</v>
      </c>
      <c r="M34" s="139">
        <v>19.75</v>
      </c>
      <c r="N34" s="139">
        <v>13.55</v>
      </c>
      <c r="O34" s="139">
        <v>8.33</v>
      </c>
      <c r="P34" s="139">
        <v>7.63</v>
      </c>
      <c r="Q34" s="139">
        <v>0</v>
      </c>
      <c r="R34" s="139">
        <v>0.92</v>
      </c>
      <c r="S34" s="139">
        <v>0.89</v>
      </c>
      <c r="T34" s="139">
        <v>0.62</v>
      </c>
      <c r="U34" s="139">
        <v>0.47</v>
      </c>
      <c r="V34" s="139">
        <v>0.45</v>
      </c>
      <c r="W34" s="139">
        <v>0.28</v>
      </c>
      <c r="X34" s="139">
        <v>0</v>
      </c>
      <c r="Y34" s="139">
        <v>0</v>
      </c>
      <c r="Z34" s="139">
        <v>0</v>
      </c>
      <c r="AA34" s="139">
        <v>0</v>
      </c>
      <c r="AB34" s="139">
        <v>0</v>
      </c>
      <c r="AC34" s="139">
        <v>0</v>
      </c>
      <c r="AD34" s="139">
        <v>0</v>
      </c>
      <c r="AE34" s="139">
        <v>0</v>
      </c>
      <c r="AF34" s="139">
        <v>0</v>
      </c>
      <c r="AG34" s="139">
        <v>0</v>
      </c>
      <c r="AH34" s="139">
        <v>0.05</v>
      </c>
      <c r="AI34" s="139">
        <v>0.11</v>
      </c>
      <c r="AJ34" s="139">
        <v>0.06</v>
      </c>
      <c r="AK34" s="139">
        <v>0</v>
      </c>
      <c r="AL34" s="139">
        <v>0</v>
      </c>
      <c r="AM34" s="139">
        <v>0</v>
      </c>
      <c r="AN34" s="139">
        <v>0</v>
      </c>
      <c r="AO34" s="139">
        <v>0</v>
      </c>
      <c r="AP34" s="139">
        <v>0.06</v>
      </c>
      <c r="AQ34" s="139">
        <v>0.19</v>
      </c>
      <c r="AR34" s="139">
        <v>0.15</v>
      </c>
      <c r="AS34" s="139">
        <v>3.24</v>
      </c>
      <c r="AT34" s="139">
        <v>5.06</v>
      </c>
      <c r="AU34" s="139">
        <v>8.27</v>
      </c>
      <c r="AV34" s="139">
        <v>18.56</v>
      </c>
      <c r="AW34" s="139">
        <v>0</v>
      </c>
      <c r="AX34" s="139">
        <v>91.27</v>
      </c>
      <c r="AY34" s="139">
        <v>62.39</v>
      </c>
      <c r="AZ34" s="139">
        <v>50.61</v>
      </c>
      <c r="BA34" s="139">
        <v>61.94</v>
      </c>
      <c r="BB34" s="139">
        <v>57.11</v>
      </c>
      <c r="BC34" s="139">
        <v>68.23</v>
      </c>
      <c r="BD34" s="139">
        <v>79.56</v>
      </c>
      <c r="BE34" s="139">
        <v>66.12</v>
      </c>
      <c r="BF34" s="139">
        <v>48.11</v>
      </c>
      <c r="BG34" s="139">
        <v>60.37</v>
      </c>
      <c r="BH34" s="139">
        <v>41.98</v>
      </c>
      <c r="BI34" s="139">
        <v>23.89</v>
      </c>
      <c r="BJ34" s="139">
        <v>14.3</v>
      </c>
      <c r="BK34" s="139">
        <v>0</v>
      </c>
      <c r="BL34" s="139">
        <v>0</v>
      </c>
      <c r="BM34" s="139">
        <v>0.86</v>
      </c>
      <c r="BN34" s="139">
        <v>3</v>
      </c>
      <c r="BO34" s="139">
        <v>3.33</v>
      </c>
      <c r="BP34" s="139">
        <v>4.18</v>
      </c>
      <c r="BQ34" s="139">
        <v>3.79</v>
      </c>
      <c r="BR34" s="139">
        <v>2.24</v>
      </c>
      <c r="BS34" s="139">
        <v>0.33</v>
      </c>
      <c r="BT34" s="139">
        <v>0</v>
      </c>
      <c r="BU34" s="139">
        <v>0.3</v>
      </c>
      <c r="BV34" s="139">
        <v>0.74</v>
      </c>
      <c r="BW34" s="139">
        <v>0.57</v>
      </c>
      <c r="BX34" s="140">
        <f t="shared" si="0"/>
        <v>1041.3999999999999</v>
      </c>
    </row>
    <row r="35" spans="1:76" ht="15">
      <c r="A35">
        <v>34</v>
      </c>
      <c r="B35" t="s">
        <v>45</v>
      </c>
      <c r="C35" s="139">
        <v>7.94</v>
      </c>
      <c r="D35" s="139">
        <v>10.36</v>
      </c>
      <c r="E35" s="139">
        <v>9.72</v>
      </c>
      <c r="F35" s="139">
        <v>9.41</v>
      </c>
      <c r="G35" s="139">
        <v>13</v>
      </c>
      <c r="H35" s="139">
        <v>19.23</v>
      </c>
      <c r="I35" s="139">
        <v>11.46</v>
      </c>
      <c r="J35" s="139">
        <v>15.35</v>
      </c>
      <c r="K35" s="139">
        <v>7.12</v>
      </c>
      <c r="L35" s="139">
        <v>13.13</v>
      </c>
      <c r="M35" s="139">
        <v>8.51</v>
      </c>
      <c r="N35" s="139">
        <v>11.37</v>
      </c>
      <c r="O35" s="139">
        <v>9.76</v>
      </c>
      <c r="P35" s="139">
        <v>6.65</v>
      </c>
      <c r="Q35" s="139">
        <v>0</v>
      </c>
      <c r="R35" s="139">
        <v>1.19</v>
      </c>
      <c r="S35" s="139">
        <v>0.79</v>
      </c>
      <c r="T35" s="139">
        <v>0.22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0.33</v>
      </c>
      <c r="AA35" s="139">
        <v>0.77</v>
      </c>
      <c r="AB35" s="139">
        <v>0.75</v>
      </c>
      <c r="AC35" s="139">
        <v>0.25</v>
      </c>
      <c r="AD35" s="139">
        <v>0.15</v>
      </c>
      <c r="AE35" s="139">
        <v>0</v>
      </c>
      <c r="AF35" s="139"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v>0</v>
      </c>
      <c r="AN35" s="139">
        <v>0</v>
      </c>
      <c r="AO35" s="139">
        <v>0</v>
      </c>
      <c r="AP35" s="139">
        <v>0</v>
      </c>
      <c r="AQ35" s="139">
        <v>0.04</v>
      </c>
      <c r="AR35" s="139">
        <v>0.09</v>
      </c>
      <c r="AS35" s="139">
        <v>14.45</v>
      </c>
      <c r="AT35" s="139">
        <v>7.96</v>
      </c>
      <c r="AU35" s="139">
        <v>10.76</v>
      </c>
      <c r="AV35" s="139">
        <v>20.34</v>
      </c>
      <c r="AW35" s="139">
        <v>2.11</v>
      </c>
      <c r="AX35" s="139">
        <v>88.22</v>
      </c>
      <c r="AY35" s="139">
        <v>85.16</v>
      </c>
      <c r="AZ35" s="139">
        <v>76.36</v>
      </c>
      <c r="BA35" s="139">
        <v>89.96</v>
      </c>
      <c r="BB35" s="139">
        <v>78.72</v>
      </c>
      <c r="BC35" s="139">
        <v>76.06</v>
      </c>
      <c r="BD35" s="139">
        <v>67.62</v>
      </c>
      <c r="BE35" s="139">
        <v>81.65</v>
      </c>
      <c r="BF35" s="139">
        <v>84.57</v>
      </c>
      <c r="BG35" s="139">
        <v>52.09</v>
      </c>
      <c r="BH35" s="139">
        <v>51</v>
      </c>
      <c r="BI35" s="139">
        <v>34.18</v>
      </c>
      <c r="BJ35" s="139">
        <v>23.39</v>
      </c>
      <c r="BK35" s="139">
        <v>15.33</v>
      </c>
      <c r="BL35" s="139">
        <v>11.67</v>
      </c>
      <c r="BM35" s="139">
        <v>3.8</v>
      </c>
      <c r="BN35" s="139">
        <v>1.78</v>
      </c>
      <c r="BO35" s="139">
        <v>0.63</v>
      </c>
      <c r="BP35" s="139">
        <v>0.22</v>
      </c>
      <c r="BQ35" s="139">
        <v>0.32</v>
      </c>
      <c r="BR35" s="139">
        <v>0.73</v>
      </c>
      <c r="BS35" s="139">
        <v>0.64</v>
      </c>
      <c r="BT35" s="139">
        <v>0.33</v>
      </c>
      <c r="BU35" s="139">
        <v>0.52</v>
      </c>
      <c r="BV35" s="139">
        <v>0.4</v>
      </c>
      <c r="BW35" s="139">
        <v>0.17</v>
      </c>
      <c r="BX35" s="140">
        <f t="shared" si="0"/>
        <v>1138.7300000000002</v>
      </c>
    </row>
    <row r="36" spans="1:76" ht="15">
      <c r="A36">
        <v>35</v>
      </c>
      <c r="B36" t="s">
        <v>46</v>
      </c>
      <c r="C36" s="139">
        <v>188.65</v>
      </c>
      <c r="D36" s="139">
        <v>377.94</v>
      </c>
      <c r="E36" s="139">
        <v>480.2</v>
      </c>
      <c r="F36" s="139">
        <v>486.29</v>
      </c>
      <c r="G36" s="139">
        <v>617.97</v>
      </c>
      <c r="H36" s="139">
        <v>580.68</v>
      </c>
      <c r="I36" s="139">
        <v>567.27</v>
      </c>
      <c r="J36" s="139">
        <v>622.03</v>
      </c>
      <c r="K36" s="139">
        <v>552.3</v>
      </c>
      <c r="L36" s="139">
        <v>475.24</v>
      </c>
      <c r="M36" s="139">
        <v>526.08</v>
      </c>
      <c r="N36" s="139">
        <v>523.46</v>
      </c>
      <c r="O36" s="139">
        <v>423.77</v>
      </c>
      <c r="P36" s="139">
        <v>413.97</v>
      </c>
      <c r="Q36" s="139">
        <v>26.79</v>
      </c>
      <c r="R36" s="139">
        <v>20.93</v>
      </c>
      <c r="S36" s="139">
        <v>24.07</v>
      </c>
      <c r="T36" s="139">
        <v>27.08</v>
      </c>
      <c r="U36" s="139">
        <v>26.75</v>
      </c>
      <c r="V36" s="139">
        <v>17.27</v>
      </c>
      <c r="W36" s="139">
        <v>18.9</v>
      </c>
      <c r="X36" s="139">
        <v>16.66</v>
      </c>
      <c r="Y36" s="139">
        <v>22.44</v>
      </c>
      <c r="Z36" s="139">
        <v>24.53</v>
      </c>
      <c r="AA36" s="139">
        <v>17.84</v>
      </c>
      <c r="AB36" s="139">
        <v>15.56</v>
      </c>
      <c r="AC36" s="139">
        <v>9.3</v>
      </c>
      <c r="AD36" s="139">
        <v>16.8</v>
      </c>
      <c r="AE36" s="139">
        <v>5.12</v>
      </c>
      <c r="AF36" s="139">
        <v>1.14</v>
      </c>
      <c r="AG36" s="139">
        <v>1.85</v>
      </c>
      <c r="AH36" s="139">
        <v>2.06</v>
      </c>
      <c r="AI36" s="139">
        <v>1.44</v>
      </c>
      <c r="AJ36" s="139">
        <v>1.1</v>
      </c>
      <c r="AK36" s="139">
        <v>1.14</v>
      </c>
      <c r="AL36" s="139">
        <v>1.58</v>
      </c>
      <c r="AM36" s="139">
        <v>0.93</v>
      </c>
      <c r="AN36" s="139">
        <v>1.4</v>
      </c>
      <c r="AO36" s="139">
        <v>3.11</v>
      </c>
      <c r="AP36" s="139">
        <v>2.01</v>
      </c>
      <c r="AQ36" s="139">
        <v>1.78</v>
      </c>
      <c r="AR36" s="139">
        <v>5.62</v>
      </c>
      <c r="AS36" s="139">
        <v>349.03</v>
      </c>
      <c r="AT36" s="139">
        <v>434.38</v>
      </c>
      <c r="AU36" s="139">
        <v>350.1</v>
      </c>
      <c r="AV36" s="139">
        <v>374.05</v>
      </c>
      <c r="AW36" s="139">
        <v>53.37</v>
      </c>
      <c r="AX36" s="139">
        <v>3107.86</v>
      </c>
      <c r="AY36" s="139">
        <v>2900.8</v>
      </c>
      <c r="AZ36" s="139">
        <v>2614.28</v>
      </c>
      <c r="BA36" s="139">
        <v>2592.65</v>
      </c>
      <c r="BB36" s="139">
        <v>2497.35</v>
      </c>
      <c r="BC36" s="139">
        <v>2568.92</v>
      </c>
      <c r="BD36" s="139">
        <v>2544.01</v>
      </c>
      <c r="BE36" s="139">
        <v>2482.79</v>
      </c>
      <c r="BF36" s="139">
        <v>2522.25</v>
      </c>
      <c r="BG36" s="139">
        <v>2297.02</v>
      </c>
      <c r="BH36" s="139">
        <v>2116.54</v>
      </c>
      <c r="BI36" s="139">
        <v>1963.58</v>
      </c>
      <c r="BJ36" s="139">
        <v>1650.76</v>
      </c>
      <c r="BK36" s="139">
        <v>244.49</v>
      </c>
      <c r="BL36" s="139">
        <v>277.54</v>
      </c>
      <c r="BM36" s="139">
        <v>288.43</v>
      </c>
      <c r="BN36" s="139">
        <v>271.73</v>
      </c>
      <c r="BO36" s="139">
        <v>220.51</v>
      </c>
      <c r="BP36" s="139">
        <v>176.58</v>
      </c>
      <c r="BQ36" s="139">
        <v>100.98</v>
      </c>
      <c r="BR36" s="139">
        <v>80.61</v>
      </c>
      <c r="BS36" s="139">
        <v>70.86</v>
      </c>
      <c r="BT36" s="139">
        <v>71.64</v>
      </c>
      <c r="BU36" s="139">
        <v>62.99</v>
      </c>
      <c r="BV36" s="139">
        <v>50.18</v>
      </c>
      <c r="BW36" s="139">
        <v>24.88</v>
      </c>
      <c r="BX36" s="140">
        <f t="shared" si="0"/>
        <v>42512.21000000001</v>
      </c>
    </row>
    <row r="37" spans="1:76" ht="15">
      <c r="A37">
        <v>36</v>
      </c>
      <c r="B37" t="s">
        <v>47</v>
      </c>
      <c r="C37" s="139">
        <v>562.23</v>
      </c>
      <c r="D37" s="139">
        <v>606.18</v>
      </c>
      <c r="E37" s="139">
        <v>723.09</v>
      </c>
      <c r="F37" s="139">
        <v>1081.93</v>
      </c>
      <c r="G37" s="139">
        <v>1398.43</v>
      </c>
      <c r="H37" s="139">
        <v>1419.14</v>
      </c>
      <c r="I37" s="139">
        <v>1444.79</v>
      </c>
      <c r="J37" s="139">
        <v>1433.01</v>
      </c>
      <c r="K37" s="139">
        <v>1340.92</v>
      </c>
      <c r="L37" s="139">
        <v>1257.71</v>
      </c>
      <c r="M37" s="139">
        <v>1265.92</v>
      </c>
      <c r="N37" s="139">
        <v>1174.69</v>
      </c>
      <c r="O37" s="139">
        <v>1057.21</v>
      </c>
      <c r="P37" s="139">
        <v>1410.06</v>
      </c>
      <c r="Q37" s="139">
        <v>89.02</v>
      </c>
      <c r="R37" s="139">
        <v>73.14</v>
      </c>
      <c r="S37" s="139">
        <v>60.24</v>
      </c>
      <c r="T37" s="139">
        <v>65.1</v>
      </c>
      <c r="U37" s="139">
        <v>68.48</v>
      </c>
      <c r="V37" s="139">
        <v>59.56</v>
      </c>
      <c r="W37" s="139">
        <v>55.61</v>
      </c>
      <c r="X37" s="139">
        <v>42.68</v>
      </c>
      <c r="Y37" s="139">
        <v>43.18</v>
      </c>
      <c r="Z37" s="139">
        <v>54.58</v>
      </c>
      <c r="AA37" s="139">
        <v>38.66</v>
      </c>
      <c r="AB37" s="139">
        <v>26</v>
      </c>
      <c r="AC37" s="139">
        <v>28.49</v>
      </c>
      <c r="AD37" s="139">
        <v>37.13</v>
      </c>
      <c r="AE37" s="139">
        <v>21.6</v>
      </c>
      <c r="AF37" s="139">
        <v>14.82</v>
      </c>
      <c r="AG37" s="139">
        <v>15</v>
      </c>
      <c r="AH37" s="139">
        <v>16.9</v>
      </c>
      <c r="AI37" s="139">
        <v>11.21</v>
      </c>
      <c r="AJ37" s="139">
        <v>9.52</v>
      </c>
      <c r="AK37" s="139">
        <v>14.19</v>
      </c>
      <c r="AL37" s="139">
        <v>13.91</v>
      </c>
      <c r="AM37" s="139">
        <v>10.53</v>
      </c>
      <c r="AN37" s="139">
        <v>10.53</v>
      </c>
      <c r="AO37" s="139">
        <v>10.49</v>
      </c>
      <c r="AP37" s="139">
        <v>11.36</v>
      </c>
      <c r="AQ37" s="139">
        <v>8.23</v>
      </c>
      <c r="AR37" s="139">
        <v>10.7</v>
      </c>
      <c r="AS37" s="139">
        <v>561.53</v>
      </c>
      <c r="AT37" s="139">
        <v>448.97</v>
      </c>
      <c r="AU37" s="139">
        <v>460.56</v>
      </c>
      <c r="AV37" s="139">
        <v>756.36</v>
      </c>
      <c r="AW37" s="139">
        <v>178.14</v>
      </c>
      <c r="AX37" s="139">
        <v>5616.48</v>
      </c>
      <c r="AY37" s="139">
        <v>4958.55</v>
      </c>
      <c r="AZ37" s="139">
        <v>4901.45</v>
      </c>
      <c r="BA37" s="139">
        <v>5134.49</v>
      </c>
      <c r="BB37" s="139">
        <v>4794.37</v>
      </c>
      <c r="BC37" s="139">
        <v>4652.38</v>
      </c>
      <c r="BD37" s="139">
        <v>4592.06</v>
      </c>
      <c r="BE37" s="139">
        <v>4623.52</v>
      </c>
      <c r="BF37" s="139">
        <v>4561.35</v>
      </c>
      <c r="BG37" s="139">
        <v>3890.03</v>
      </c>
      <c r="BH37" s="139">
        <v>3382.22</v>
      </c>
      <c r="BI37" s="139">
        <v>3275.84</v>
      </c>
      <c r="BJ37" s="139">
        <v>2912.2</v>
      </c>
      <c r="BK37" s="139">
        <v>1280.74</v>
      </c>
      <c r="BL37" s="139">
        <v>883.16</v>
      </c>
      <c r="BM37" s="139">
        <v>475.5</v>
      </c>
      <c r="BN37" s="139">
        <v>305.23</v>
      </c>
      <c r="BO37" s="139">
        <v>280.18</v>
      </c>
      <c r="BP37" s="139">
        <v>251.37</v>
      </c>
      <c r="BQ37" s="139">
        <v>233.5</v>
      </c>
      <c r="BR37" s="139">
        <v>280.14</v>
      </c>
      <c r="BS37" s="139">
        <v>324.33</v>
      </c>
      <c r="BT37" s="139">
        <v>323.57</v>
      </c>
      <c r="BU37" s="139">
        <v>312.36</v>
      </c>
      <c r="BV37" s="139">
        <v>302.51</v>
      </c>
      <c r="BW37" s="139">
        <v>216.96</v>
      </c>
      <c r="BX37" s="140">
        <f t="shared" si="0"/>
        <v>82266.22</v>
      </c>
    </row>
    <row r="38" spans="1:76" ht="15">
      <c r="A38">
        <v>37</v>
      </c>
      <c r="B38" t="s">
        <v>48</v>
      </c>
      <c r="C38" s="139">
        <v>599.49</v>
      </c>
      <c r="D38" s="139">
        <v>403</v>
      </c>
      <c r="E38" s="139">
        <v>462.82</v>
      </c>
      <c r="F38" s="139">
        <v>512.75</v>
      </c>
      <c r="G38" s="139">
        <v>543.91</v>
      </c>
      <c r="H38" s="139">
        <v>523.35</v>
      </c>
      <c r="I38" s="139">
        <v>575.1</v>
      </c>
      <c r="J38" s="139">
        <v>559.75</v>
      </c>
      <c r="K38" s="139">
        <v>548.92</v>
      </c>
      <c r="L38" s="139">
        <v>502.49</v>
      </c>
      <c r="M38" s="139">
        <v>558.49</v>
      </c>
      <c r="N38" s="139">
        <v>419.67</v>
      </c>
      <c r="O38" s="139">
        <v>321.94</v>
      </c>
      <c r="P38" s="139">
        <v>320.38</v>
      </c>
      <c r="Q38" s="139">
        <v>20.96</v>
      </c>
      <c r="R38" s="139">
        <v>21.84</v>
      </c>
      <c r="S38" s="139">
        <v>22.05</v>
      </c>
      <c r="T38" s="139">
        <v>20.17</v>
      </c>
      <c r="U38" s="139">
        <v>21.76</v>
      </c>
      <c r="V38" s="139">
        <v>13.53</v>
      </c>
      <c r="W38" s="139">
        <v>11.09</v>
      </c>
      <c r="X38" s="139">
        <v>14.68</v>
      </c>
      <c r="Y38" s="139">
        <v>18.46</v>
      </c>
      <c r="Z38" s="139">
        <v>23.47</v>
      </c>
      <c r="AA38" s="139">
        <v>27.23</v>
      </c>
      <c r="AB38" s="139">
        <v>18.57</v>
      </c>
      <c r="AC38" s="139">
        <v>23.75</v>
      </c>
      <c r="AD38" s="139">
        <v>48.86</v>
      </c>
      <c r="AE38" s="139">
        <v>2.03</v>
      </c>
      <c r="AF38" s="139">
        <v>1.28</v>
      </c>
      <c r="AG38" s="139">
        <v>2.59</v>
      </c>
      <c r="AH38" s="139">
        <v>4.19</v>
      </c>
      <c r="AI38" s="139">
        <v>3.95</v>
      </c>
      <c r="AJ38" s="139">
        <v>4.74</v>
      </c>
      <c r="AK38" s="139">
        <v>8.06</v>
      </c>
      <c r="AL38" s="139">
        <v>5.54</v>
      </c>
      <c r="AM38" s="139">
        <v>5.38</v>
      </c>
      <c r="AN38" s="139">
        <v>5.58</v>
      </c>
      <c r="AO38" s="139">
        <v>6.55</v>
      </c>
      <c r="AP38" s="139">
        <v>5.36</v>
      </c>
      <c r="AQ38" s="139">
        <v>5.13</v>
      </c>
      <c r="AR38" s="139">
        <v>15.36</v>
      </c>
      <c r="AS38" s="139">
        <v>201.62</v>
      </c>
      <c r="AT38" s="139">
        <v>147.1</v>
      </c>
      <c r="AU38" s="139">
        <v>181.82</v>
      </c>
      <c r="AV38" s="139">
        <v>223.42</v>
      </c>
      <c r="AW38" s="139">
        <v>45.46</v>
      </c>
      <c r="AX38" s="139">
        <v>2139.9</v>
      </c>
      <c r="AY38" s="139">
        <v>2305.6</v>
      </c>
      <c r="AZ38" s="139">
        <v>2020.93</v>
      </c>
      <c r="BA38" s="139">
        <v>1927.18</v>
      </c>
      <c r="BB38" s="139">
        <v>1969.09</v>
      </c>
      <c r="BC38" s="139">
        <v>1947.36</v>
      </c>
      <c r="BD38" s="139">
        <v>1921.02</v>
      </c>
      <c r="BE38" s="139">
        <v>1872.87</v>
      </c>
      <c r="BF38" s="139">
        <v>1783.59</v>
      </c>
      <c r="BG38" s="139">
        <v>1896.85</v>
      </c>
      <c r="BH38" s="139">
        <v>1707.21</v>
      </c>
      <c r="BI38" s="139">
        <v>1838.64</v>
      </c>
      <c r="BJ38" s="139">
        <v>1389.16</v>
      </c>
      <c r="BK38" s="139">
        <v>39.74</v>
      </c>
      <c r="BL38" s="139">
        <v>32.14</v>
      </c>
      <c r="BM38" s="139">
        <v>26.35</v>
      </c>
      <c r="BN38" s="139">
        <v>24.44</v>
      </c>
      <c r="BO38" s="139">
        <v>18.33</v>
      </c>
      <c r="BP38" s="139">
        <v>13.84</v>
      </c>
      <c r="BQ38" s="139">
        <v>10.09</v>
      </c>
      <c r="BR38" s="139">
        <v>11.7</v>
      </c>
      <c r="BS38" s="139">
        <v>13.47</v>
      </c>
      <c r="BT38" s="139">
        <v>11.53</v>
      </c>
      <c r="BU38" s="139">
        <v>8.5</v>
      </c>
      <c r="BV38" s="139">
        <v>5.88</v>
      </c>
      <c r="BW38" s="139">
        <v>4.67</v>
      </c>
      <c r="BX38" s="140">
        <f t="shared" si="0"/>
        <v>32973.71999999999</v>
      </c>
    </row>
    <row r="39" spans="1:76" ht="15">
      <c r="A39">
        <v>38</v>
      </c>
      <c r="B39" t="s">
        <v>49</v>
      </c>
      <c r="C39" s="139">
        <v>39.78</v>
      </c>
      <c r="D39" s="139">
        <v>86.89</v>
      </c>
      <c r="E39" s="139">
        <v>105.14</v>
      </c>
      <c r="F39" s="139">
        <v>114.46</v>
      </c>
      <c r="G39" s="139">
        <v>144.84</v>
      </c>
      <c r="H39" s="139">
        <v>141.9</v>
      </c>
      <c r="I39" s="139">
        <v>166.55</v>
      </c>
      <c r="J39" s="139">
        <v>148.21</v>
      </c>
      <c r="K39" s="139">
        <v>167.66</v>
      </c>
      <c r="L39" s="139">
        <v>151.9</v>
      </c>
      <c r="M39" s="139">
        <v>168.25</v>
      </c>
      <c r="N39" s="139">
        <v>115.17</v>
      </c>
      <c r="O39" s="139">
        <v>122.98</v>
      </c>
      <c r="P39" s="139">
        <v>66.25</v>
      </c>
      <c r="Q39" s="139">
        <v>0</v>
      </c>
      <c r="R39" s="139">
        <v>1.12</v>
      </c>
      <c r="S39" s="139">
        <v>1.56</v>
      </c>
      <c r="T39" s="139">
        <v>2.77</v>
      </c>
      <c r="U39" s="139">
        <v>4.17</v>
      </c>
      <c r="V39" s="139">
        <v>3.14</v>
      </c>
      <c r="W39" s="139">
        <v>2.57</v>
      </c>
      <c r="X39" s="139">
        <v>1.36</v>
      </c>
      <c r="Y39" s="139">
        <v>0.93</v>
      </c>
      <c r="Z39" s="139">
        <v>0.74</v>
      </c>
      <c r="AA39" s="139">
        <v>0.5</v>
      </c>
      <c r="AB39" s="139">
        <v>0.56</v>
      </c>
      <c r="AC39" s="139">
        <v>0.8</v>
      </c>
      <c r="AD39" s="139">
        <v>1.74</v>
      </c>
      <c r="AE39" s="139">
        <v>0.16</v>
      </c>
      <c r="AF39" s="139">
        <v>0.6</v>
      </c>
      <c r="AG39" s="139">
        <v>0.44</v>
      </c>
      <c r="AH39" s="139">
        <v>0.16</v>
      </c>
      <c r="AI39" s="139">
        <v>0.01</v>
      </c>
      <c r="AJ39" s="139">
        <v>0</v>
      </c>
      <c r="AK39" s="139">
        <v>0.04</v>
      </c>
      <c r="AL39" s="139">
        <v>0.11</v>
      </c>
      <c r="AM39" s="139">
        <v>0.19</v>
      </c>
      <c r="AN39" s="139">
        <v>0.31</v>
      </c>
      <c r="AO39" s="139">
        <v>0.42</v>
      </c>
      <c r="AP39" s="139">
        <v>0.31</v>
      </c>
      <c r="AQ39" s="139">
        <v>0.19</v>
      </c>
      <c r="AR39" s="139">
        <v>0.22</v>
      </c>
      <c r="AS39" s="139">
        <v>52.04</v>
      </c>
      <c r="AT39" s="139">
        <v>32.99</v>
      </c>
      <c r="AU39" s="139">
        <v>35.65</v>
      </c>
      <c r="AV39" s="139">
        <v>46.31</v>
      </c>
      <c r="AW39" s="139">
        <v>5.11</v>
      </c>
      <c r="AX39" s="139">
        <v>457.48</v>
      </c>
      <c r="AY39" s="139">
        <v>407.41</v>
      </c>
      <c r="AZ39" s="139">
        <v>339.04</v>
      </c>
      <c r="BA39" s="139">
        <v>301.27</v>
      </c>
      <c r="BB39" s="139">
        <v>297.43</v>
      </c>
      <c r="BC39" s="139">
        <v>268.97</v>
      </c>
      <c r="BD39" s="139">
        <v>331.64</v>
      </c>
      <c r="BE39" s="139">
        <v>333.57</v>
      </c>
      <c r="BF39" s="139">
        <v>322.6</v>
      </c>
      <c r="BG39" s="139">
        <v>304.1</v>
      </c>
      <c r="BH39" s="139">
        <v>274.4</v>
      </c>
      <c r="BI39" s="139">
        <v>265.95</v>
      </c>
      <c r="BJ39" s="139">
        <v>226.23</v>
      </c>
      <c r="BK39" s="139">
        <v>21.64</v>
      </c>
      <c r="BL39" s="139">
        <v>17.13</v>
      </c>
      <c r="BM39" s="139">
        <v>10.45</v>
      </c>
      <c r="BN39" s="139">
        <v>9.56</v>
      </c>
      <c r="BO39" s="139">
        <v>8.82</v>
      </c>
      <c r="BP39" s="139">
        <v>7.15</v>
      </c>
      <c r="BQ39" s="139">
        <v>3.43</v>
      </c>
      <c r="BR39" s="139">
        <v>3.51</v>
      </c>
      <c r="BS39" s="139">
        <v>4.8</v>
      </c>
      <c r="BT39" s="139">
        <v>5.84</v>
      </c>
      <c r="BU39" s="139">
        <v>2.71</v>
      </c>
      <c r="BV39" s="139">
        <v>2.03</v>
      </c>
      <c r="BW39" s="139">
        <v>1.27</v>
      </c>
      <c r="BX39" s="140">
        <f t="shared" si="0"/>
        <v>6165.630000000001</v>
      </c>
    </row>
    <row r="40" spans="1:76" ht="15">
      <c r="A40">
        <v>39</v>
      </c>
      <c r="B40" t="s">
        <v>50</v>
      </c>
      <c r="C40" s="139">
        <v>17.42</v>
      </c>
      <c r="D40" s="139">
        <v>29.72</v>
      </c>
      <c r="E40" s="139">
        <v>22.73</v>
      </c>
      <c r="F40" s="139">
        <v>22.76</v>
      </c>
      <c r="G40" s="139">
        <v>13.69</v>
      </c>
      <c r="H40" s="139">
        <v>23.57</v>
      </c>
      <c r="I40" s="139">
        <v>12.7</v>
      </c>
      <c r="J40" s="139">
        <v>24.37</v>
      </c>
      <c r="K40" s="139">
        <v>28.56</v>
      </c>
      <c r="L40" s="139">
        <v>30.5</v>
      </c>
      <c r="M40" s="139">
        <v>55.92</v>
      </c>
      <c r="N40" s="139">
        <v>22.72</v>
      </c>
      <c r="O40" s="139">
        <v>12.98</v>
      </c>
      <c r="P40" s="139">
        <v>7.5</v>
      </c>
      <c r="Q40" s="139">
        <v>3.13</v>
      </c>
      <c r="R40" s="139">
        <v>0</v>
      </c>
      <c r="S40" s="139">
        <v>1.09</v>
      </c>
      <c r="T40" s="139">
        <v>2.06</v>
      </c>
      <c r="U40" s="139">
        <v>1.82</v>
      </c>
      <c r="V40" s="139">
        <v>1.09</v>
      </c>
      <c r="W40" s="139">
        <v>1.42</v>
      </c>
      <c r="X40" s="139">
        <v>1.94</v>
      </c>
      <c r="Y40" s="139">
        <v>2.45</v>
      </c>
      <c r="Z40" s="139">
        <v>4.5</v>
      </c>
      <c r="AA40" s="139">
        <v>6.78</v>
      </c>
      <c r="AB40" s="139">
        <v>4.76</v>
      </c>
      <c r="AC40" s="139">
        <v>2.24</v>
      </c>
      <c r="AD40" s="139">
        <v>0.88</v>
      </c>
      <c r="AE40" s="139">
        <v>1.26</v>
      </c>
      <c r="AF40" s="139">
        <v>0.33</v>
      </c>
      <c r="AG40" s="139">
        <v>0.23</v>
      </c>
      <c r="AH40" s="139">
        <v>0.16</v>
      </c>
      <c r="AI40" s="139">
        <v>0.53</v>
      </c>
      <c r="AJ40" s="139">
        <v>0.73</v>
      </c>
      <c r="AK40" s="139">
        <v>0.31</v>
      </c>
      <c r="AL40" s="139">
        <v>0</v>
      </c>
      <c r="AM40" s="139">
        <v>0</v>
      </c>
      <c r="AN40" s="139">
        <v>0</v>
      </c>
      <c r="AO40" s="139">
        <v>0.17</v>
      </c>
      <c r="AP40" s="139">
        <v>0.33</v>
      </c>
      <c r="AQ40" s="139">
        <v>0.18</v>
      </c>
      <c r="AR40" s="139">
        <v>0</v>
      </c>
      <c r="AS40" s="139">
        <v>17.82</v>
      </c>
      <c r="AT40" s="139">
        <v>13.12</v>
      </c>
      <c r="AU40" s="139">
        <v>11.31</v>
      </c>
      <c r="AV40" s="139">
        <v>22.7</v>
      </c>
      <c r="AW40" s="139">
        <v>0</v>
      </c>
      <c r="AX40" s="139">
        <v>114.84</v>
      </c>
      <c r="AY40" s="139">
        <v>110.61</v>
      </c>
      <c r="AZ40" s="139">
        <v>101.18</v>
      </c>
      <c r="BA40" s="139">
        <v>126.08</v>
      </c>
      <c r="BB40" s="139">
        <v>107.52</v>
      </c>
      <c r="BC40" s="139">
        <v>106.66</v>
      </c>
      <c r="BD40" s="139">
        <v>94.6</v>
      </c>
      <c r="BE40" s="139">
        <v>89.04</v>
      </c>
      <c r="BF40" s="139">
        <v>93.69</v>
      </c>
      <c r="BG40" s="139">
        <v>71.96</v>
      </c>
      <c r="BH40" s="139">
        <v>61.82</v>
      </c>
      <c r="BI40" s="139">
        <v>57.13</v>
      </c>
      <c r="BJ40" s="139">
        <v>44.05</v>
      </c>
      <c r="BK40" s="139">
        <v>0</v>
      </c>
      <c r="BL40" s="139">
        <v>0</v>
      </c>
      <c r="BM40" s="139">
        <v>0</v>
      </c>
      <c r="BN40" s="139">
        <v>0</v>
      </c>
      <c r="BO40" s="139">
        <v>0</v>
      </c>
      <c r="BP40" s="139">
        <v>0</v>
      </c>
      <c r="BQ40" s="139">
        <v>0</v>
      </c>
      <c r="BR40" s="139">
        <v>0</v>
      </c>
      <c r="BS40" s="139">
        <v>0</v>
      </c>
      <c r="BT40" s="139">
        <v>0</v>
      </c>
      <c r="BU40" s="139">
        <v>0</v>
      </c>
      <c r="BV40" s="139">
        <v>0</v>
      </c>
      <c r="BW40" s="139">
        <v>0</v>
      </c>
      <c r="BX40" s="140">
        <f t="shared" si="0"/>
        <v>1607.6599999999999</v>
      </c>
    </row>
    <row r="41" spans="1:76" ht="15">
      <c r="A41">
        <v>40</v>
      </c>
      <c r="B41" t="s">
        <v>51</v>
      </c>
      <c r="C41" s="139">
        <v>84.33</v>
      </c>
      <c r="D41" s="139">
        <v>42</v>
      </c>
      <c r="E41" s="139">
        <v>44.63</v>
      </c>
      <c r="F41" s="139">
        <v>38.39</v>
      </c>
      <c r="G41" s="139">
        <v>34.82</v>
      </c>
      <c r="H41" s="139">
        <v>46.06</v>
      </c>
      <c r="I41" s="139">
        <v>25.34</v>
      </c>
      <c r="J41" s="139">
        <v>33.63</v>
      </c>
      <c r="K41" s="139">
        <v>57.27</v>
      </c>
      <c r="L41" s="139">
        <v>53.69</v>
      </c>
      <c r="M41" s="139">
        <v>74.17</v>
      </c>
      <c r="N41" s="139">
        <v>44.28</v>
      </c>
      <c r="O41" s="139">
        <v>26.98</v>
      </c>
      <c r="P41" s="139">
        <v>28.7</v>
      </c>
      <c r="Q41" s="139">
        <v>1.06</v>
      </c>
      <c r="R41" s="139">
        <v>0</v>
      </c>
      <c r="S41" s="139">
        <v>0</v>
      </c>
      <c r="T41" s="139">
        <v>0</v>
      </c>
      <c r="U41" s="139">
        <v>0</v>
      </c>
      <c r="V41" s="139">
        <v>0</v>
      </c>
      <c r="W41" s="139">
        <v>0</v>
      </c>
      <c r="X41" s="139">
        <v>0</v>
      </c>
      <c r="Y41" s="139">
        <v>0</v>
      </c>
      <c r="Z41" s="139">
        <v>0</v>
      </c>
      <c r="AA41" s="139">
        <v>0</v>
      </c>
      <c r="AB41" s="139">
        <v>0</v>
      </c>
      <c r="AC41" s="139">
        <v>0</v>
      </c>
      <c r="AD41" s="139">
        <v>0</v>
      </c>
      <c r="AE41" s="139">
        <v>0</v>
      </c>
      <c r="AF41" s="139"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39">
        <v>0</v>
      </c>
      <c r="AN41" s="139">
        <v>0</v>
      </c>
      <c r="AO41" s="139">
        <v>0</v>
      </c>
      <c r="AP41" s="139">
        <v>0</v>
      </c>
      <c r="AQ41" s="139">
        <v>0.15</v>
      </c>
      <c r="AR41" s="139">
        <v>0.46</v>
      </c>
      <c r="AS41" s="139">
        <v>34.62</v>
      </c>
      <c r="AT41" s="139">
        <v>23.01</v>
      </c>
      <c r="AU41" s="139">
        <v>23.98</v>
      </c>
      <c r="AV41" s="139">
        <v>29.49</v>
      </c>
      <c r="AW41" s="139">
        <v>0</v>
      </c>
      <c r="AX41" s="139">
        <v>196.59</v>
      </c>
      <c r="AY41" s="139">
        <v>166.47</v>
      </c>
      <c r="AZ41" s="139">
        <v>152.93</v>
      </c>
      <c r="BA41" s="139">
        <v>152.02</v>
      </c>
      <c r="BB41" s="139">
        <v>143.72</v>
      </c>
      <c r="BC41" s="139">
        <v>161.97</v>
      </c>
      <c r="BD41" s="139">
        <v>150.17</v>
      </c>
      <c r="BE41" s="139">
        <v>159.18</v>
      </c>
      <c r="BF41" s="139">
        <v>151.94</v>
      </c>
      <c r="BG41" s="139">
        <v>119.7</v>
      </c>
      <c r="BH41" s="139">
        <v>99.24</v>
      </c>
      <c r="BI41" s="139">
        <v>79.12</v>
      </c>
      <c r="BJ41" s="139">
        <v>74.08</v>
      </c>
      <c r="BK41" s="139">
        <v>1.05</v>
      </c>
      <c r="BL41" s="139">
        <v>0.91</v>
      </c>
      <c r="BM41" s="139">
        <v>0.64</v>
      </c>
      <c r="BN41" s="139">
        <v>0.22</v>
      </c>
      <c r="BO41" s="139">
        <v>0.18</v>
      </c>
      <c r="BP41" s="139">
        <v>0.38</v>
      </c>
      <c r="BQ41" s="139">
        <v>0.4</v>
      </c>
      <c r="BR41" s="139">
        <v>0.52</v>
      </c>
      <c r="BS41" s="139">
        <v>0.56</v>
      </c>
      <c r="BT41" s="139">
        <v>0.59</v>
      </c>
      <c r="BU41" s="139">
        <v>0.32</v>
      </c>
      <c r="BV41" s="139">
        <v>0</v>
      </c>
      <c r="BW41" s="139">
        <v>0</v>
      </c>
      <c r="BX41" s="140">
        <f t="shared" si="0"/>
        <v>2559.9599999999996</v>
      </c>
    </row>
    <row r="42" spans="1:76" ht="15">
      <c r="A42">
        <v>41</v>
      </c>
      <c r="B42" t="s">
        <v>52</v>
      </c>
      <c r="C42" s="139">
        <v>370.46</v>
      </c>
      <c r="D42" s="139">
        <v>425.39</v>
      </c>
      <c r="E42" s="139">
        <v>530.93</v>
      </c>
      <c r="F42" s="139">
        <v>636.57</v>
      </c>
      <c r="G42" s="139">
        <v>740.59</v>
      </c>
      <c r="H42" s="139">
        <v>897.21</v>
      </c>
      <c r="I42" s="139">
        <v>757.5</v>
      </c>
      <c r="J42" s="139">
        <v>812.13</v>
      </c>
      <c r="K42" s="139">
        <v>707.38</v>
      </c>
      <c r="L42" s="139">
        <v>698.82</v>
      </c>
      <c r="M42" s="139">
        <v>905.71</v>
      </c>
      <c r="N42" s="139">
        <v>677.52</v>
      </c>
      <c r="O42" s="139">
        <v>517.32</v>
      </c>
      <c r="P42" s="139">
        <v>553.52</v>
      </c>
      <c r="Q42" s="139">
        <v>78.39</v>
      </c>
      <c r="R42" s="139">
        <v>47.48</v>
      </c>
      <c r="S42" s="139">
        <v>37.7</v>
      </c>
      <c r="T42" s="139">
        <v>31.69</v>
      </c>
      <c r="U42" s="139">
        <v>32.53</v>
      </c>
      <c r="V42" s="139">
        <v>24.47</v>
      </c>
      <c r="W42" s="139">
        <v>22.96</v>
      </c>
      <c r="X42" s="139">
        <v>19.53</v>
      </c>
      <c r="Y42" s="139">
        <v>14.25</v>
      </c>
      <c r="Z42" s="139">
        <v>10.05</v>
      </c>
      <c r="AA42" s="139">
        <v>9.49</v>
      </c>
      <c r="AB42" s="139">
        <v>5.96</v>
      </c>
      <c r="AC42" s="139">
        <v>3.91</v>
      </c>
      <c r="AD42" s="139">
        <v>10.77</v>
      </c>
      <c r="AE42" s="139">
        <v>2.66</v>
      </c>
      <c r="AF42" s="139">
        <v>2.22</v>
      </c>
      <c r="AG42" s="139">
        <v>2.32</v>
      </c>
      <c r="AH42" s="139">
        <v>2.14</v>
      </c>
      <c r="AI42" s="139">
        <v>2.79</v>
      </c>
      <c r="AJ42" s="139">
        <v>2.95</v>
      </c>
      <c r="AK42" s="139">
        <v>4.33</v>
      </c>
      <c r="AL42" s="139">
        <v>2.8</v>
      </c>
      <c r="AM42" s="139">
        <v>1.29</v>
      </c>
      <c r="AN42" s="139">
        <v>1.05</v>
      </c>
      <c r="AO42" s="139">
        <v>1.83</v>
      </c>
      <c r="AP42" s="139">
        <v>2.73</v>
      </c>
      <c r="AQ42" s="139">
        <v>2.31</v>
      </c>
      <c r="AR42" s="139">
        <v>3.16</v>
      </c>
      <c r="AS42" s="139">
        <v>425.18</v>
      </c>
      <c r="AT42" s="139">
        <v>274.33</v>
      </c>
      <c r="AU42" s="139">
        <v>269.9</v>
      </c>
      <c r="AV42" s="139">
        <v>367.4</v>
      </c>
      <c r="AW42" s="139">
        <v>93.21</v>
      </c>
      <c r="AX42" s="139">
        <v>2701.58</v>
      </c>
      <c r="AY42" s="139">
        <v>2408.18</v>
      </c>
      <c r="AZ42" s="139">
        <v>2272.21</v>
      </c>
      <c r="BA42" s="139">
        <v>2296.63</v>
      </c>
      <c r="BB42" s="139">
        <v>2255.71</v>
      </c>
      <c r="BC42" s="139">
        <v>2357.63</v>
      </c>
      <c r="BD42" s="139">
        <v>2316.25</v>
      </c>
      <c r="BE42" s="139">
        <v>2289.71</v>
      </c>
      <c r="BF42" s="139">
        <v>2379.25</v>
      </c>
      <c r="BG42" s="139">
        <v>2243.58</v>
      </c>
      <c r="BH42" s="139">
        <v>1853.5</v>
      </c>
      <c r="BI42" s="139">
        <v>1698.96</v>
      </c>
      <c r="BJ42" s="139">
        <v>1511.95</v>
      </c>
      <c r="BK42" s="139">
        <v>677.86</v>
      </c>
      <c r="BL42" s="139">
        <v>637.52</v>
      </c>
      <c r="BM42" s="139">
        <v>457.69</v>
      </c>
      <c r="BN42" s="139">
        <v>354.25</v>
      </c>
      <c r="BO42" s="139">
        <v>233.06</v>
      </c>
      <c r="BP42" s="139">
        <v>172.61</v>
      </c>
      <c r="BQ42" s="139">
        <v>119.66</v>
      </c>
      <c r="BR42" s="139">
        <v>119.36</v>
      </c>
      <c r="BS42" s="139">
        <v>134.49</v>
      </c>
      <c r="BT42" s="139">
        <v>152.05</v>
      </c>
      <c r="BU42" s="139">
        <v>110.79</v>
      </c>
      <c r="BV42" s="139">
        <v>68.19</v>
      </c>
      <c r="BW42" s="139">
        <v>55.52</v>
      </c>
      <c r="BX42" s="140">
        <f t="shared" si="0"/>
        <v>42923.02</v>
      </c>
    </row>
    <row r="43" spans="1:76" ht="15">
      <c r="A43">
        <v>42</v>
      </c>
      <c r="B43" t="s">
        <v>53</v>
      </c>
      <c r="C43" s="139">
        <v>243.89</v>
      </c>
      <c r="D43" s="139">
        <v>414.95</v>
      </c>
      <c r="E43" s="139">
        <v>495.25</v>
      </c>
      <c r="F43" s="139">
        <v>522.24</v>
      </c>
      <c r="G43" s="139">
        <v>640.4</v>
      </c>
      <c r="H43" s="139">
        <v>690.97</v>
      </c>
      <c r="I43" s="139">
        <v>670.96</v>
      </c>
      <c r="J43" s="139">
        <v>681.54</v>
      </c>
      <c r="K43" s="139">
        <v>622.37</v>
      </c>
      <c r="L43" s="139">
        <v>584.03</v>
      </c>
      <c r="M43" s="139">
        <v>640.46</v>
      </c>
      <c r="N43" s="139">
        <v>578.02</v>
      </c>
      <c r="O43" s="139">
        <v>467.63</v>
      </c>
      <c r="P43" s="139">
        <v>517.02</v>
      </c>
      <c r="Q43" s="139">
        <v>20.14</v>
      </c>
      <c r="R43" s="139">
        <v>2.12</v>
      </c>
      <c r="S43" s="139">
        <v>3.79</v>
      </c>
      <c r="T43" s="139">
        <v>6.79</v>
      </c>
      <c r="U43" s="139">
        <v>9.33</v>
      </c>
      <c r="V43" s="139">
        <v>7.85</v>
      </c>
      <c r="W43" s="139">
        <v>10.22</v>
      </c>
      <c r="X43" s="139">
        <v>7.9</v>
      </c>
      <c r="Y43" s="139">
        <v>12.14</v>
      </c>
      <c r="Z43" s="139">
        <v>16.86</v>
      </c>
      <c r="AA43" s="139">
        <v>17.23</v>
      </c>
      <c r="AB43" s="139">
        <v>17.94</v>
      </c>
      <c r="AC43" s="139">
        <v>13.09</v>
      </c>
      <c r="AD43" s="139">
        <v>22.72</v>
      </c>
      <c r="AE43" s="139">
        <v>1.32</v>
      </c>
      <c r="AF43" s="139">
        <v>0.2</v>
      </c>
      <c r="AG43" s="139">
        <v>0.28</v>
      </c>
      <c r="AH43" s="139">
        <v>0.28</v>
      </c>
      <c r="AI43" s="139">
        <v>0.43</v>
      </c>
      <c r="AJ43" s="139">
        <v>0.66</v>
      </c>
      <c r="AK43" s="139">
        <v>1.23</v>
      </c>
      <c r="AL43" s="139">
        <v>1.18</v>
      </c>
      <c r="AM43" s="139">
        <v>1.78</v>
      </c>
      <c r="AN43" s="139">
        <v>3.26</v>
      </c>
      <c r="AO43" s="139">
        <v>3.44</v>
      </c>
      <c r="AP43" s="139">
        <v>1.32</v>
      </c>
      <c r="AQ43" s="139">
        <v>1.69</v>
      </c>
      <c r="AR43" s="139">
        <v>7.15</v>
      </c>
      <c r="AS43" s="139">
        <v>500.95</v>
      </c>
      <c r="AT43" s="139">
        <v>201.58</v>
      </c>
      <c r="AU43" s="139">
        <v>316.64</v>
      </c>
      <c r="AV43" s="139">
        <v>583.2</v>
      </c>
      <c r="AW43" s="139">
        <v>25.86</v>
      </c>
      <c r="AX43" s="139">
        <v>2860.4</v>
      </c>
      <c r="AY43" s="139">
        <v>2566.38</v>
      </c>
      <c r="AZ43" s="139">
        <v>2309.59</v>
      </c>
      <c r="BA43" s="139">
        <v>2535.91</v>
      </c>
      <c r="BB43" s="139">
        <v>2452.44</v>
      </c>
      <c r="BC43" s="139">
        <v>2444.16</v>
      </c>
      <c r="BD43" s="139">
        <v>2572.91</v>
      </c>
      <c r="BE43" s="139">
        <v>2523.01</v>
      </c>
      <c r="BF43" s="139">
        <v>2523.96</v>
      </c>
      <c r="BG43" s="139">
        <v>2033.76</v>
      </c>
      <c r="BH43" s="139">
        <v>2156.52</v>
      </c>
      <c r="BI43" s="139">
        <v>1749.02</v>
      </c>
      <c r="BJ43" s="139">
        <v>1392.24</v>
      </c>
      <c r="BK43" s="139">
        <v>174.7</v>
      </c>
      <c r="BL43" s="139">
        <v>181.1</v>
      </c>
      <c r="BM43" s="139">
        <v>184.48</v>
      </c>
      <c r="BN43" s="139">
        <v>194.96</v>
      </c>
      <c r="BO43" s="139">
        <v>181.82</v>
      </c>
      <c r="BP43" s="139">
        <v>168.52</v>
      </c>
      <c r="BQ43" s="139">
        <v>94.6</v>
      </c>
      <c r="BR43" s="139">
        <v>69.59</v>
      </c>
      <c r="BS43" s="139">
        <v>56.85</v>
      </c>
      <c r="BT43" s="139">
        <v>44.46</v>
      </c>
      <c r="BU43" s="139">
        <v>46.05</v>
      </c>
      <c r="BV43" s="139">
        <v>42.53</v>
      </c>
      <c r="BW43" s="139">
        <v>21.78</v>
      </c>
      <c r="BX43" s="140">
        <f t="shared" si="0"/>
        <v>41172.03999999998</v>
      </c>
    </row>
    <row r="44" spans="1:76" ht="15">
      <c r="A44">
        <v>43</v>
      </c>
      <c r="B44" t="s">
        <v>54</v>
      </c>
      <c r="C44" s="139">
        <v>93.75</v>
      </c>
      <c r="D44" s="139">
        <v>138.31</v>
      </c>
      <c r="E44" s="139">
        <v>173.05</v>
      </c>
      <c r="F44" s="139">
        <v>202.16</v>
      </c>
      <c r="G44" s="139">
        <v>291.99</v>
      </c>
      <c r="H44" s="139">
        <v>301.78</v>
      </c>
      <c r="I44" s="139">
        <v>328.73</v>
      </c>
      <c r="J44" s="139">
        <v>316.36</v>
      </c>
      <c r="K44" s="139">
        <v>339.93</v>
      </c>
      <c r="L44" s="139">
        <v>325.24</v>
      </c>
      <c r="M44" s="139">
        <v>212.14</v>
      </c>
      <c r="N44" s="139">
        <v>185.2</v>
      </c>
      <c r="O44" s="139">
        <v>169.52</v>
      </c>
      <c r="P44" s="139">
        <v>134.15</v>
      </c>
      <c r="Q44" s="139">
        <v>2.45</v>
      </c>
      <c r="R44" s="139">
        <v>4.17</v>
      </c>
      <c r="S44" s="139">
        <v>4.01</v>
      </c>
      <c r="T44" s="139">
        <v>4.77</v>
      </c>
      <c r="U44" s="139">
        <v>7.24</v>
      </c>
      <c r="V44" s="139">
        <v>7.82</v>
      </c>
      <c r="W44" s="139">
        <v>5.63</v>
      </c>
      <c r="X44" s="139">
        <v>6.81</v>
      </c>
      <c r="Y44" s="139">
        <v>10.38</v>
      </c>
      <c r="Z44" s="139">
        <v>9.13</v>
      </c>
      <c r="AA44" s="139">
        <v>9.92</v>
      </c>
      <c r="AB44" s="139">
        <v>12.01</v>
      </c>
      <c r="AC44" s="139">
        <v>11.11</v>
      </c>
      <c r="AD44" s="139">
        <v>13.49</v>
      </c>
      <c r="AE44" s="139">
        <v>3.79</v>
      </c>
      <c r="AF44" s="139">
        <v>5.47</v>
      </c>
      <c r="AG44" s="139">
        <v>7.82</v>
      </c>
      <c r="AH44" s="139">
        <v>5.82</v>
      </c>
      <c r="AI44" s="139">
        <v>6.41</v>
      </c>
      <c r="AJ44" s="139">
        <v>6.31</v>
      </c>
      <c r="AK44" s="139">
        <v>7.7</v>
      </c>
      <c r="AL44" s="139">
        <v>8.64</v>
      </c>
      <c r="AM44" s="139">
        <v>7.65</v>
      </c>
      <c r="AN44" s="139">
        <v>9.65</v>
      </c>
      <c r="AO44" s="139">
        <v>12.32</v>
      </c>
      <c r="AP44" s="139">
        <v>8.4</v>
      </c>
      <c r="AQ44" s="139">
        <v>8.23</v>
      </c>
      <c r="AR44" s="139">
        <v>7.98</v>
      </c>
      <c r="AS44" s="139">
        <v>165.27</v>
      </c>
      <c r="AT44" s="139">
        <v>174.71</v>
      </c>
      <c r="AU44" s="139">
        <v>146.43</v>
      </c>
      <c r="AV44" s="139">
        <v>113.08</v>
      </c>
      <c r="AW44" s="139">
        <v>22.23</v>
      </c>
      <c r="AX44" s="139">
        <v>926.86</v>
      </c>
      <c r="AY44" s="139">
        <v>796.89</v>
      </c>
      <c r="AZ44" s="139">
        <v>774.1</v>
      </c>
      <c r="BA44" s="139">
        <v>815.83</v>
      </c>
      <c r="BB44" s="139">
        <v>827.76</v>
      </c>
      <c r="BC44" s="139">
        <v>893.55</v>
      </c>
      <c r="BD44" s="139">
        <v>1010.01</v>
      </c>
      <c r="BE44" s="139">
        <v>968.29</v>
      </c>
      <c r="BF44" s="139">
        <v>1051.99</v>
      </c>
      <c r="BG44" s="139">
        <v>1103.14</v>
      </c>
      <c r="BH44" s="139">
        <v>1005.12</v>
      </c>
      <c r="BI44" s="139">
        <v>957.81</v>
      </c>
      <c r="BJ44" s="139">
        <v>928.68</v>
      </c>
      <c r="BK44" s="139">
        <v>274.16</v>
      </c>
      <c r="BL44" s="139">
        <v>249.2</v>
      </c>
      <c r="BM44" s="139">
        <v>174.84</v>
      </c>
      <c r="BN44" s="139">
        <v>133.62</v>
      </c>
      <c r="BO44" s="139">
        <v>120.37</v>
      </c>
      <c r="BP44" s="139">
        <v>90.08</v>
      </c>
      <c r="BQ44" s="139">
        <v>44.82</v>
      </c>
      <c r="BR44" s="139">
        <v>44.17</v>
      </c>
      <c r="BS44" s="139">
        <v>47</v>
      </c>
      <c r="BT44" s="139">
        <v>43.87</v>
      </c>
      <c r="BU44" s="139">
        <v>33.42</v>
      </c>
      <c r="BV44" s="139">
        <v>26.03</v>
      </c>
      <c r="BW44" s="139">
        <v>19.49</v>
      </c>
      <c r="BX44" s="140">
        <f t="shared" si="0"/>
        <v>17410.259999999995</v>
      </c>
    </row>
    <row r="45" spans="1:76" ht="15">
      <c r="A45">
        <v>44</v>
      </c>
      <c r="B45" t="s">
        <v>55</v>
      </c>
      <c r="C45" s="139">
        <v>53.84</v>
      </c>
      <c r="D45" s="139">
        <v>89.01</v>
      </c>
      <c r="E45" s="139">
        <v>90.04</v>
      </c>
      <c r="F45" s="139">
        <v>115.96</v>
      </c>
      <c r="G45" s="139">
        <v>160.37</v>
      </c>
      <c r="H45" s="139">
        <v>138.62</v>
      </c>
      <c r="I45" s="139">
        <v>141.13</v>
      </c>
      <c r="J45" s="139">
        <v>152.5</v>
      </c>
      <c r="K45" s="139">
        <v>166.88</v>
      </c>
      <c r="L45" s="139">
        <v>142.4</v>
      </c>
      <c r="M45" s="139">
        <v>165.85</v>
      </c>
      <c r="N45" s="139">
        <v>143.94</v>
      </c>
      <c r="O45" s="139">
        <v>102.85</v>
      </c>
      <c r="P45" s="139">
        <v>101.04</v>
      </c>
      <c r="Q45" s="139">
        <v>0</v>
      </c>
      <c r="R45" s="139">
        <v>6.06</v>
      </c>
      <c r="S45" s="139">
        <v>5.16</v>
      </c>
      <c r="T45" s="139">
        <v>4.71</v>
      </c>
      <c r="U45" s="139">
        <v>5.5</v>
      </c>
      <c r="V45" s="139">
        <v>4.46</v>
      </c>
      <c r="W45" s="139">
        <v>5.96</v>
      </c>
      <c r="X45" s="139">
        <v>3.88</v>
      </c>
      <c r="Y45" s="139">
        <v>4.24</v>
      </c>
      <c r="Z45" s="139">
        <v>5.19</v>
      </c>
      <c r="AA45" s="139">
        <v>4.69</v>
      </c>
      <c r="AB45" s="139">
        <v>3.61</v>
      </c>
      <c r="AC45" s="139">
        <v>3.36</v>
      </c>
      <c r="AD45" s="139">
        <v>5.39</v>
      </c>
      <c r="AE45" s="139">
        <v>1.19</v>
      </c>
      <c r="AF45" s="139">
        <v>0</v>
      </c>
      <c r="AG45" s="139">
        <v>0</v>
      </c>
      <c r="AH45" s="139">
        <v>0.32</v>
      </c>
      <c r="AI45" s="139">
        <v>0.58</v>
      </c>
      <c r="AJ45" s="139">
        <v>0.27</v>
      </c>
      <c r="AK45" s="139">
        <v>0</v>
      </c>
      <c r="AL45" s="139">
        <v>0</v>
      </c>
      <c r="AM45" s="139">
        <v>1.13</v>
      </c>
      <c r="AN45" s="139">
        <v>2.91</v>
      </c>
      <c r="AO45" s="139">
        <v>2.17</v>
      </c>
      <c r="AP45" s="139">
        <v>0.49</v>
      </c>
      <c r="AQ45" s="139">
        <v>0.26</v>
      </c>
      <c r="AR45" s="139">
        <v>1.46</v>
      </c>
      <c r="AS45" s="139">
        <v>64.56</v>
      </c>
      <c r="AT45" s="139">
        <v>50.4</v>
      </c>
      <c r="AU45" s="139">
        <v>56.13</v>
      </c>
      <c r="AV45" s="139">
        <v>58.79</v>
      </c>
      <c r="AW45" s="139">
        <v>2.01</v>
      </c>
      <c r="AX45" s="139">
        <v>499.52</v>
      </c>
      <c r="AY45" s="139">
        <v>506.62</v>
      </c>
      <c r="AZ45" s="139">
        <v>499.68</v>
      </c>
      <c r="BA45" s="139">
        <v>440.42</v>
      </c>
      <c r="BB45" s="139">
        <v>418.5</v>
      </c>
      <c r="BC45" s="139">
        <v>392.37</v>
      </c>
      <c r="BD45" s="139">
        <v>338.08</v>
      </c>
      <c r="BE45" s="139">
        <v>405.35</v>
      </c>
      <c r="BF45" s="139">
        <v>455.14</v>
      </c>
      <c r="BG45" s="139">
        <v>418.89</v>
      </c>
      <c r="BH45" s="139">
        <v>413.7</v>
      </c>
      <c r="BI45" s="139">
        <v>417.31</v>
      </c>
      <c r="BJ45" s="139">
        <v>389.43</v>
      </c>
      <c r="BK45" s="139">
        <v>56.81</v>
      </c>
      <c r="BL45" s="139">
        <v>46.5</v>
      </c>
      <c r="BM45" s="139">
        <v>45.92</v>
      </c>
      <c r="BN45" s="139">
        <v>37.1</v>
      </c>
      <c r="BO45" s="139">
        <v>30.25</v>
      </c>
      <c r="BP45" s="139">
        <v>35.35</v>
      </c>
      <c r="BQ45" s="139">
        <v>26.79</v>
      </c>
      <c r="BR45" s="139">
        <v>21.82</v>
      </c>
      <c r="BS45" s="139">
        <v>24.21</v>
      </c>
      <c r="BT45" s="139">
        <v>26.62</v>
      </c>
      <c r="BU45" s="139">
        <v>20.4</v>
      </c>
      <c r="BV45" s="139">
        <v>21.22</v>
      </c>
      <c r="BW45" s="139">
        <v>15.05</v>
      </c>
      <c r="BX45" s="140">
        <f t="shared" si="0"/>
        <v>8072.360000000003</v>
      </c>
    </row>
    <row r="46" spans="1:76" ht="15">
      <c r="A46">
        <v>45</v>
      </c>
      <c r="B46" t="s">
        <v>56</v>
      </c>
      <c r="C46" s="139">
        <v>77.29</v>
      </c>
      <c r="D46" s="139">
        <v>109.17</v>
      </c>
      <c r="E46" s="139">
        <v>148.08</v>
      </c>
      <c r="F46" s="139">
        <v>135</v>
      </c>
      <c r="G46" s="139">
        <v>154.99</v>
      </c>
      <c r="H46" s="139">
        <v>184.6</v>
      </c>
      <c r="I46" s="139">
        <v>157.75</v>
      </c>
      <c r="J46" s="139">
        <v>153.99</v>
      </c>
      <c r="K46" s="139">
        <v>178.22</v>
      </c>
      <c r="L46" s="139">
        <v>147.37</v>
      </c>
      <c r="M46" s="139">
        <v>161.96</v>
      </c>
      <c r="N46" s="139">
        <v>147.12</v>
      </c>
      <c r="O46" s="139">
        <v>132.35</v>
      </c>
      <c r="P46" s="139">
        <v>138.36</v>
      </c>
      <c r="Q46" s="139">
        <v>18.87</v>
      </c>
      <c r="R46" s="139">
        <v>3.42</v>
      </c>
      <c r="S46" s="139">
        <v>3.47</v>
      </c>
      <c r="T46" s="139">
        <v>2.79</v>
      </c>
      <c r="U46" s="139">
        <v>3.39</v>
      </c>
      <c r="V46" s="139">
        <v>3.36</v>
      </c>
      <c r="W46" s="139">
        <v>3.84</v>
      </c>
      <c r="X46" s="139">
        <v>3.81</v>
      </c>
      <c r="Y46" s="139">
        <v>3.14</v>
      </c>
      <c r="Z46" s="139">
        <v>2.6</v>
      </c>
      <c r="AA46" s="139">
        <v>3.04</v>
      </c>
      <c r="AB46" s="139">
        <v>3.62</v>
      </c>
      <c r="AC46" s="139">
        <v>4.13</v>
      </c>
      <c r="AD46" s="139">
        <v>5.15</v>
      </c>
      <c r="AE46" s="139">
        <v>3.54</v>
      </c>
      <c r="AF46" s="139">
        <v>1.13</v>
      </c>
      <c r="AG46" s="139">
        <v>1.34</v>
      </c>
      <c r="AH46" s="139">
        <v>1.78</v>
      </c>
      <c r="AI46" s="139">
        <v>1.62</v>
      </c>
      <c r="AJ46" s="139">
        <v>0.73</v>
      </c>
      <c r="AK46" s="139">
        <v>0.9</v>
      </c>
      <c r="AL46" s="139">
        <v>1.85</v>
      </c>
      <c r="AM46" s="139">
        <v>2.44</v>
      </c>
      <c r="AN46" s="139">
        <v>1.44</v>
      </c>
      <c r="AO46" s="139">
        <v>0.54</v>
      </c>
      <c r="AP46" s="139">
        <v>0.44</v>
      </c>
      <c r="AQ46" s="139">
        <v>0.22</v>
      </c>
      <c r="AR46" s="139">
        <v>0</v>
      </c>
      <c r="AS46" s="139">
        <v>118.56</v>
      </c>
      <c r="AT46" s="139">
        <v>77.67</v>
      </c>
      <c r="AU46" s="139">
        <v>65.48</v>
      </c>
      <c r="AV46" s="139">
        <v>165.81</v>
      </c>
      <c r="AW46" s="139">
        <v>3.31</v>
      </c>
      <c r="AX46" s="139">
        <v>753.28</v>
      </c>
      <c r="AY46" s="139">
        <v>704.35</v>
      </c>
      <c r="AZ46" s="139">
        <v>648.1</v>
      </c>
      <c r="BA46" s="139">
        <v>680.25</v>
      </c>
      <c r="BB46" s="139">
        <v>674.65</v>
      </c>
      <c r="BC46" s="139">
        <v>732.08</v>
      </c>
      <c r="BD46" s="139">
        <v>769.79</v>
      </c>
      <c r="BE46" s="139">
        <v>782.96</v>
      </c>
      <c r="BF46" s="139">
        <v>801.56</v>
      </c>
      <c r="BG46" s="139">
        <v>713.21</v>
      </c>
      <c r="BH46" s="139">
        <v>659.26</v>
      </c>
      <c r="BI46" s="139">
        <v>569.52</v>
      </c>
      <c r="BJ46" s="139">
        <v>496.21</v>
      </c>
      <c r="BK46" s="139">
        <v>5.52</v>
      </c>
      <c r="BL46" s="139">
        <v>5.55</v>
      </c>
      <c r="BM46" s="139">
        <v>3.84</v>
      </c>
      <c r="BN46" s="139">
        <v>2.35</v>
      </c>
      <c r="BO46" s="139">
        <v>1.35</v>
      </c>
      <c r="BP46" s="139">
        <v>1.01</v>
      </c>
      <c r="BQ46" s="139">
        <v>0.59</v>
      </c>
      <c r="BR46" s="139">
        <v>0.2</v>
      </c>
      <c r="BS46" s="139">
        <v>0</v>
      </c>
      <c r="BT46" s="139">
        <v>0</v>
      </c>
      <c r="BU46" s="139">
        <v>0</v>
      </c>
      <c r="BV46" s="139">
        <v>0</v>
      </c>
      <c r="BW46" s="139">
        <v>0</v>
      </c>
      <c r="BX46" s="140">
        <f t="shared" si="0"/>
        <v>11545.310000000001</v>
      </c>
    </row>
    <row r="47" spans="1:76" ht="15">
      <c r="A47">
        <v>46</v>
      </c>
      <c r="B47" t="s">
        <v>57</v>
      </c>
      <c r="C47" s="139">
        <v>182.1</v>
      </c>
      <c r="D47" s="139">
        <v>216.84</v>
      </c>
      <c r="E47" s="139">
        <v>316.3</v>
      </c>
      <c r="F47" s="139">
        <v>380.68</v>
      </c>
      <c r="G47" s="139">
        <v>443.04</v>
      </c>
      <c r="H47" s="139">
        <v>404.64</v>
      </c>
      <c r="I47" s="139">
        <v>422.78</v>
      </c>
      <c r="J47" s="139">
        <v>425.64</v>
      </c>
      <c r="K47" s="139">
        <v>424.97</v>
      </c>
      <c r="L47" s="139">
        <v>472.39</v>
      </c>
      <c r="M47" s="139">
        <v>490.34</v>
      </c>
      <c r="N47" s="139">
        <v>373.98</v>
      </c>
      <c r="O47" s="139">
        <v>267.89</v>
      </c>
      <c r="P47" s="139">
        <v>248.43</v>
      </c>
      <c r="Q47" s="139">
        <v>14.71</v>
      </c>
      <c r="R47" s="139">
        <v>24.26</v>
      </c>
      <c r="S47" s="139">
        <v>19.91</v>
      </c>
      <c r="T47" s="139">
        <v>11.38</v>
      </c>
      <c r="U47" s="139">
        <v>6.01</v>
      </c>
      <c r="V47" s="139">
        <v>6.28</v>
      </c>
      <c r="W47" s="139">
        <v>7.08</v>
      </c>
      <c r="X47" s="139">
        <v>5.82</v>
      </c>
      <c r="Y47" s="139">
        <v>7.04</v>
      </c>
      <c r="Z47" s="139">
        <v>6.85</v>
      </c>
      <c r="AA47" s="139">
        <v>9.62</v>
      </c>
      <c r="AB47" s="139">
        <v>8.38</v>
      </c>
      <c r="AC47" s="139">
        <v>5.29</v>
      </c>
      <c r="AD47" s="139">
        <v>18.76</v>
      </c>
      <c r="AE47" s="139">
        <v>11.42</v>
      </c>
      <c r="AF47" s="139">
        <v>11.33</v>
      </c>
      <c r="AG47" s="139">
        <v>11.99</v>
      </c>
      <c r="AH47" s="139">
        <v>6.96</v>
      </c>
      <c r="AI47" s="139">
        <v>6.93</v>
      </c>
      <c r="AJ47" s="139">
        <v>6.53</v>
      </c>
      <c r="AK47" s="139">
        <v>5.34</v>
      </c>
      <c r="AL47" s="139">
        <v>5.2</v>
      </c>
      <c r="AM47" s="139">
        <v>6.97</v>
      </c>
      <c r="AN47" s="139">
        <v>8.17</v>
      </c>
      <c r="AO47" s="139">
        <v>7.99</v>
      </c>
      <c r="AP47" s="139">
        <v>7.46</v>
      </c>
      <c r="AQ47" s="139">
        <v>6.78</v>
      </c>
      <c r="AR47" s="139">
        <v>18.53</v>
      </c>
      <c r="AS47" s="139">
        <v>278.04</v>
      </c>
      <c r="AT47" s="139">
        <v>181.96</v>
      </c>
      <c r="AU47" s="139">
        <v>198.28</v>
      </c>
      <c r="AV47" s="139">
        <v>254.82</v>
      </c>
      <c r="AW47" s="139">
        <v>2.48</v>
      </c>
      <c r="AX47" s="139">
        <v>2138.11</v>
      </c>
      <c r="AY47" s="139">
        <v>1829.49</v>
      </c>
      <c r="AZ47" s="139">
        <v>1663.64</v>
      </c>
      <c r="BA47" s="139">
        <v>1645.75</v>
      </c>
      <c r="BB47" s="139">
        <v>1613.93</v>
      </c>
      <c r="BC47" s="139">
        <v>1507.43</v>
      </c>
      <c r="BD47" s="139">
        <v>1585.48</v>
      </c>
      <c r="BE47" s="139">
        <v>1614.75</v>
      </c>
      <c r="BF47" s="139">
        <v>1653.48</v>
      </c>
      <c r="BG47" s="139">
        <v>1659.66</v>
      </c>
      <c r="BH47" s="139">
        <v>1656.48</v>
      </c>
      <c r="BI47" s="139">
        <v>1498.98</v>
      </c>
      <c r="BJ47" s="139">
        <v>1369.14</v>
      </c>
      <c r="BK47" s="139">
        <v>102.65</v>
      </c>
      <c r="BL47" s="139">
        <v>103.22</v>
      </c>
      <c r="BM47" s="139">
        <v>90.33</v>
      </c>
      <c r="BN47" s="139">
        <v>66.69</v>
      </c>
      <c r="BO47" s="139">
        <v>52.24</v>
      </c>
      <c r="BP47" s="139">
        <v>44.5</v>
      </c>
      <c r="BQ47" s="139">
        <v>35.98</v>
      </c>
      <c r="BR47" s="139">
        <v>33.69</v>
      </c>
      <c r="BS47" s="139">
        <v>28.57</v>
      </c>
      <c r="BT47" s="139">
        <v>23.57</v>
      </c>
      <c r="BU47" s="139">
        <v>22.64</v>
      </c>
      <c r="BV47" s="139">
        <v>17.12</v>
      </c>
      <c r="BW47" s="139">
        <v>9.92</v>
      </c>
      <c r="BX47" s="140">
        <f t="shared" si="0"/>
        <v>28326.029999999995</v>
      </c>
    </row>
    <row r="48" spans="1:76" ht="15">
      <c r="A48">
        <v>47</v>
      </c>
      <c r="B48" t="s">
        <v>58</v>
      </c>
      <c r="C48" s="139">
        <v>19.69</v>
      </c>
      <c r="D48" s="139">
        <v>89.61</v>
      </c>
      <c r="E48" s="139">
        <v>79.58</v>
      </c>
      <c r="F48" s="139">
        <v>84.26</v>
      </c>
      <c r="G48" s="139">
        <v>111.28</v>
      </c>
      <c r="H48" s="139">
        <v>153.41</v>
      </c>
      <c r="I48" s="139">
        <v>125.2</v>
      </c>
      <c r="J48" s="139">
        <v>131.68</v>
      </c>
      <c r="K48" s="139">
        <v>142.86</v>
      </c>
      <c r="L48" s="139">
        <v>130.42</v>
      </c>
      <c r="M48" s="139">
        <v>144.26</v>
      </c>
      <c r="N48" s="139">
        <v>132.55</v>
      </c>
      <c r="O48" s="139">
        <v>112.76</v>
      </c>
      <c r="P48" s="139">
        <v>73.71</v>
      </c>
      <c r="Q48" s="139">
        <v>9.45</v>
      </c>
      <c r="R48" s="139">
        <v>7.28</v>
      </c>
      <c r="S48" s="139">
        <v>6.83</v>
      </c>
      <c r="T48" s="139">
        <v>5.49</v>
      </c>
      <c r="U48" s="139">
        <v>5.01</v>
      </c>
      <c r="V48" s="139">
        <v>2.26</v>
      </c>
      <c r="W48" s="139">
        <v>1.48</v>
      </c>
      <c r="X48" s="139">
        <v>1.51</v>
      </c>
      <c r="Y48" s="139">
        <v>0.6</v>
      </c>
      <c r="Z48" s="139">
        <v>0</v>
      </c>
      <c r="AA48" s="139">
        <v>0.2</v>
      </c>
      <c r="AB48" s="139">
        <v>0.42</v>
      </c>
      <c r="AC48" s="139">
        <v>0.23</v>
      </c>
      <c r="AD48" s="139">
        <v>0.24</v>
      </c>
      <c r="AE48" s="139">
        <v>0</v>
      </c>
      <c r="AF48" s="139">
        <v>0.96</v>
      </c>
      <c r="AG48" s="139">
        <v>0.76</v>
      </c>
      <c r="AH48" s="139">
        <v>0.26</v>
      </c>
      <c r="AI48" s="139">
        <v>0.01</v>
      </c>
      <c r="AJ48" s="139">
        <v>0.02</v>
      </c>
      <c r="AK48" s="139">
        <v>0.03</v>
      </c>
      <c r="AL48" s="139">
        <v>0.07</v>
      </c>
      <c r="AM48" s="139">
        <v>0.42</v>
      </c>
      <c r="AN48" s="139">
        <v>0.73</v>
      </c>
      <c r="AO48" s="139">
        <v>0.66</v>
      </c>
      <c r="AP48" s="139">
        <v>0.98</v>
      </c>
      <c r="AQ48" s="139">
        <v>2.32</v>
      </c>
      <c r="AR48" s="139">
        <v>1.84</v>
      </c>
      <c r="AS48" s="139">
        <v>56.17</v>
      </c>
      <c r="AT48" s="139">
        <v>76.79</v>
      </c>
      <c r="AU48" s="139">
        <v>63.69</v>
      </c>
      <c r="AV48" s="139">
        <v>48.12</v>
      </c>
      <c r="AW48" s="139">
        <v>12.46</v>
      </c>
      <c r="AX48" s="139">
        <v>355.67</v>
      </c>
      <c r="AY48" s="139">
        <v>359.8</v>
      </c>
      <c r="AZ48" s="139">
        <v>348.06</v>
      </c>
      <c r="BA48" s="139">
        <v>410.54</v>
      </c>
      <c r="BB48" s="139">
        <v>392.66</v>
      </c>
      <c r="BC48" s="139">
        <v>401.22</v>
      </c>
      <c r="BD48" s="139">
        <v>408.08</v>
      </c>
      <c r="BE48" s="139">
        <v>399.69</v>
      </c>
      <c r="BF48" s="139">
        <v>412.2</v>
      </c>
      <c r="BG48" s="139">
        <v>358.29</v>
      </c>
      <c r="BH48" s="139">
        <v>319.5</v>
      </c>
      <c r="BI48" s="139">
        <v>239.2</v>
      </c>
      <c r="BJ48" s="139">
        <v>211.63</v>
      </c>
      <c r="BK48" s="139">
        <v>110.36</v>
      </c>
      <c r="BL48" s="139">
        <v>94.4</v>
      </c>
      <c r="BM48" s="139">
        <v>48.2</v>
      </c>
      <c r="BN48" s="139">
        <v>32.87</v>
      </c>
      <c r="BO48" s="139">
        <v>21.64</v>
      </c>
      <c r="BP48" s="139">
        <v>17.87</v>
      </c>
      <c r="BQ48" s="139">
        <v>14.47</v>
      </c>
      <c r="BR48" s="139">
        <v>12.9</v>
      </c>
      <c r="BS48" s="139">
        <v>11.92</v>
      </c>
      <c r="BT48" s="139">
        <v>10.15</v>
      </c>
      <c r="BU48" s="139">
        <v>8.99</v>
      </c>
      <c r="BV48" s="139">
        <v>8.43</v>
      </c>
      <c r="BW48" s="139">
        <v>6.52</v>
      </c>
      <c r="BX48" s="140">
        <f t="shared" si="0"/>
        <v>6853.819999999999</v>
      </c>
    </row>
    <row r="49" spans="1:76" ht="15">
      <c r="A49">
        <v>48</v>
      </c>
      <c r="B49" t="s">
        <v>59</v>
      </c>
      <c r="C49" s="139">
        <v>168.61</v>
      </c>
      <c r="D49" s="139">
        <v>865.46</v>
      </c>
      <c r="E49" s="139">
        <v>1448.24</v>
      </c>
      <c r="F49" s="139">
        <v>1875.24</v>
      </c>
      <c r="G49" s="139">
        <v>2460.86</v>
      </c>
      <c r="H49" s="139">
        <v>2543.97</v>
      </c>
      <c r="I49" s="139">
        <v>2754.18</v>
      </c>
      <c r="J49" s="139">
        <v>2928.55</v>
      </c>
      <c r="K49" s="139">
        <v>2807.09</v>
      </c>
      <c r="L49" s="139">
        <v>2685.43</v>
      </c>
      <c r="M49" s="139">
        <v>3056.7</v>
      </c>
      <c r="N49" s="139">
        <v>2555.82</v>
      </c>
      <c r="O49" s="139">
        <v>2032.33</v>
      </c>
      <c r="P49" s="139">
        <v>1734.73</v>
      </c>
      <c r="Q49" s="139">
        <v>604.68</v>
      </c>
      <c r="R49" s="139">
        <v>256.93</v>
      </c>
      <c r="S49" s="139">
        <v>203.19</v>
      </c>
      <c r="T49" s="139">
        <v>175.76</v>
      </c>
      <c r="U49" s="139">
        <v>196.33</v>
      </c>
      <c r="V49" s="139">
        <v>163.64</v>
      </c>
      <c r="W49" s="139">
        <v>159.55</v>
      </c>
      <c r="X49" s="139">
        <v>131.08</v>
      </c>
      <c r="Y49" s="139">
        <v>108.46</v>
      </c>
      <c r="Z49" s="139">
        <v>105.54</v>
      </c>
      <c r="AA49" s="139">
        <v>91.73</v>
      </c>
      <c r="AB49" s="139">
        <v>65.39</v>
      </c>
      <c r="AC49" s="139">
        <v>61.83</v>
      </c>
      <c r="AD49" s="139">
        <v>114.52</v>
      </c>
      <c r="AE49" s="139">
        <v>56.32</v>
      </c>
      <c r="AF49" s="139">
        <v>58.71</v>
      </c>
      <c r="AG49" s="139">
        <v>58.76</v>
      </c>
      <c r="AH49" s="139">
        <v>42.29</v>
      </c>
      <c r="AI49" s="139">
        <v>43.76</v>
      </c>
      <c r="AJ49" s="139">
        <v>48.56</v>
      </c>
      <c r="AK49" s="139">
        <v>48.8</v>
      </c>
      <c r="AL49" s="139">
        <v>37.78</v>
      </c>
      <c r="AM49" s="139">
        <v>36.61</v>
      </c>
      <c r="AN49" s="139">
        <v>45.19</v>
      </c>
      <c r="AO49" s="139">
        <v>33.8</v>
      </c>
      <c r="AP49" s="139">
        <v>25.14</v>
      </c>
      <c r="AQ49" s="139">
        <v>29.12</v>
      </c>
      <c r="AR49" s="139">
        <v>48.94</v>
      </c>
      <c r="AS49" s="139">
        <v>725.65</v>
      </c>
      <c r="AT49" s="139">
        <v>582.75</v>
      </c>
      <c r="AU49" s="139">
        <v>690.11</v>
      </c>
      <c r="AV49" s="139">
        <v>917.72</v>
      </c>
      <c r="AW49" s="139">
        <v>200.1</v>
      </c>
      <c r="AX49" s="139">
        <v>10060.5</v>
      </c>
      <c r="AY49" s="139">
        <v>9073.6</v>
      </c>
      <c r="AZ49" s="139">
        <v>8104.54</v>
      </c>
      <c r="BA49" s="139">
        <v>7974.06</v>
      </c>
      <c r="BB49" s="139">
        <v>7539.37</v>
      </c>
      <c r="BC49" s="139">
        <v>7712.6</v>
      </c>
      <c r="BD49" s="139">
        <v>8444.59</v>
      </c>
      <c r="BE49" s="139">
        <v>8653.51</v>
      </c>
      <c r="BF49" s="139">
        <v>9127.24</v>
      </c>
      <c r="BG49" s="139">
        <v>9276.78</v>
      </c>
      <c r="BH49" s="139">
        <v>8897.01</v>
      </c>
      <c r="BI49" s="139">
        <v>8345</v>
      </c>
      <c r="BJ49" s="139">
        <v>6937.51</v>
      </c>
      <c r="BK49" s="139">
        <v>3238.56</v>
      </c>
      <c r="BL49" s="139">
        <v>3191.48</v>
      </c>
      <c r="BM49" s="139">
        <v>3053</v>
      </c>
      <c r="BN49" s="139">
        <v>3139.64</v>
      </c>
      <c r="BO49" s="139">
        <v>2783.22</v>
      </c>
      <c r="BP49" s="139">
        <v>2384.8</v>
      </c>
      <c r="BQ49" s="139">
        <v>1466.22</v>
      </c>
      <c r="BR49" s="139">
        <v>1242.7</v>
      </c>
      <c r="BS49" s="139">
        <v>1192.78</v>
      </c>
      <c r="BT49" s="139">
        <v>1151.48</v>
      </c>
      <c r="BU49" s="139">
        <v>900.63</v>
      </c>
      <c r="BV49" s="139">
        <v>632.25</v>
      </c>
      <c r="BW49" s="139">
        <v>385.01</v>
      </c>
      <c r="BX49" s="140">
        <f t="shared" si="0"/>
        <v>170994.03000000006</v>
      </c>
    </row>
    <row r="50" spans="1:76" ht="15">
      <c r="A50">
        <v>49</v>
      </c>
      <c r="B50" t="s">
        <v>60</v>
      </c>
      <c r="C50" s="139">
        <v>316.61</v>
      </c>
      <c r="D50" s="139">
        <v>334.61</v>
      </c>
      <c r="E50" s="139">
        <v>352.53</v>
      </c>
      <c r="F50" s="139">
        <v>409.57</v>
      </c>
      <c r="G50" s="139">
        <v>627.71</v>
      </c>
      <c r="H50" s="139">
        <v>644.19</v>
      </c>
      <c r="I50" s="139">
        <v>656.84</v>
      </c>
      <c r="J50" s="139">
        <v>680.48</v>
      </c>
      <c r="K50" s="139">
        <v>607.23</v>
      </c>
      <c r="L50" s="139">
        <v>548.58</v>
      </c>
      <c r="M50" s="139">
        <v>723.16</v>
      </c>
      <c r="N50" s="139">
        <v>582.76</v>
      </c>
      <c r="O50" s="139">
        <v>476.82</v>
      </c>
      <c r="P50" s="139">
        <v>309.46</v>
      </c>
      <c r="Q50" s="139">
        <v>89.19</v>
      </c>
      <c r="R50" s="139">
        <v>46.83</v>
      </c>
      <c r="S50" s="139">
        <v>47.55</v>
      </c>
      <c r="T50" s="139">
        <v>51.85</v>
      </c>
      <c r="U50" s="139">
        <v>60.09</v>
      </c>
      <c r="V50" s="139">
        <v>43.52</v>
      </c>
      <c r="W50" s="139">
        <v>38.7</v>
      </c>
      <c r="X50" s="139">
        <v>49.99</v>
      </c>
      <c r="Y50" s="139">
        <v>67.73</v>
      </c>
      <c r="Z50" s="139">
        <v>90.55</v>
      </c>
      <c r="AA50" s="139">
        <v>116.09</v>
      </c>
      <c r="AB50" s="139">
        <v>91.59</v>
      </c>
      <c r="AC50" s="139">
        <v>53.19</v>
      </c>
      <c r="AD50" s="139">
        <v>51.81</v>
      </c>
      <c r="AE50" s="139">
        <v>16.97</v>
      </c>
      <c r="AF50" s="139">
        <v>8.48</v>
      </c>
      <c r="AG50" s="139">
        <v>12.98</v>
      </c>
      <c r="AH50" s="139">
        <v>10.42</v>
      </c>
      <c r="AI50" s="139">
        <v>8.17</v>
      </c>
      <c r="AJ50" s="139">
        <v>11.61</v>
      </c>
      <c r="AK50" s="139">
        <v>14.25</v>
      </c>
      <c r="AL50" s="139">
        <v>10.08</v>
      </c>
      <c r="AM50" s="139">
        <v>6.92</v>
      </c>
      <c r="AN50" s="139">
        <v>6.32</v>
      </c>
      <c r="AO50" s="139">
        <v>5.86</v>
      </c>
      <c r="AP50" s="139">
        <v>6.42</v>
      </c>
      <c r="AQ50" s="139">
        <v>6.2</v>
      </c>
      <c r="AR50" s="139">
        <v>9.25</v>
      </c>
      <c r="AS50" s="139">
        <v>320.22</v>
      </c>
      <c r="AT50" s="139">
        <v>249.25</v>
      </c>
      <c r="AU50" s="139">
        <v>331.97</v>
      </c>
      <c r="AV50" s="139">
        <v>402.31</v>
      </c>
      <c r="AW50" s="139">
        <v>67.09</v>
      </c>
      <c r="AX50" s="139">
        <v>2901.53</v>
      </c>
      <c r="AY50" s="139">
        <v>2826.33</v>
      </c>
      <c r="AZ50" s="139">
        <v>2659.94</v>
      </c>
      <c r="BA50" s="139">
        <v>2770.34</v>
      </c>
      <c r="BB50" s="139">
        <v>2771.25</v>
      </c>
      <c r="BC50" s="139">
        <v>2859.95</v>
      </c>
      <c r="BD50" s="139">
        <v>3231.25</v>
      </c>
      <c r="BE50" s="139">
        <v>2967.8</v>
      </c>
      <c r="BF50" s="139">
        <v>3201.09</v>
      </c>
      <c r="BG50" s="139">
        <v>3342.24</v>
      </c>
      <c r="BH50" s="139">
        <v>2953.52</v>
      </c>
      <c r="BI50" s="139">
        <v>2737.75</v>
      </c>
      <c r="BJ50" s="139">
        <v>2043.66</v>
      </c>
      <c r="BK50" s="139">
        <v>1170.86</v>
      </c>
      <c r="BL50" s="139">
        <v>1138.17</v>
      </c>
      <c r="BM50" s="139">
        <v>968.36</v>
      </c>
      <c r="BN50" s="139">
        <v>774.07</v>
      </c>
      <c r="BO50" s="139">
        <v>671.05</v>
      </c>
      <c r="BP50" s="139">
        <v>636.68</v>
      </c>
      <c r="BQ50" s="139">
        <v>535.81</v>
      </c>
      <c r="BR50" s="139">
        <v>525.69</v>
      </c>
      <c r="BS50" s="139">
        <v>524.09</v>
      </c>
      <c r="BT50" s="139">
        <v>568.7</v>
      </c>
      <c r="BU50" s="139">
        <v>472.71</v>
      </c>
      <c r="BV50" s="139">
        <v>412.11</v>
      </c>
      <c r="BW50" s="139">
        <v>215.42</v>
      </c>
      <c r="BX50" s="140">
        <f t="shared" si="0"/>
        <v>55554.36999999999</v>
      </c>
    </row>
    <row r="51" spans="1:76" ht="15">
      <c r="A51">
        <v>50</v>
      </c>
      <c r="B51" t="s">
        <v>61</v>
      </c>
      <c r="C51" s="139">
        <v>525.4</v>
      </c>
      <c r="D51" s="139">
        <v>1846.22</v>
      </c>
      <c r="E51" s="139">
        <v>2357.18</v>
      </c>
      <c r="F51" s="139">
        <v>2638.56</v>
      </c>
      <c r="G51" s="139">
        <v>3133.92</v>
      </c>
      <c r="H51" s="139">
        <v>2967.96</v>
      </c>
      <c r="I51" s="139">
        <v>2990.97</v>
      </c>
      <c r="J51" s="139">
        <v>3054.15</v>
      </c>
      <c r="K51" s="139">
        <v>2930.38</v>
      </c>
      <c r="L51" s="139">
        <v>2713.9</v>
      </c>
      <c r="M51" s="139">
        <v>2244.6</v>
      </c>
      <c r="N51" s="139">
        <v>1766.29</v>
      </c>
      <c r="O51" s="139">
        <v>1287.75</v>
      </c>
      <c r="P51" s="139">
        <v>1269.8</v>
      </c>
      <c r="Q51" s="139">
        <v>300.63</v>
      </c>
      <c r="R51" s="139">
        <v>78.79</v>
      </c>
      <c r="S51" s="139">
        <v>81.7</v>
      </c>
      <c r="T51" s="139">
        <v>80.67</v>
      </c>
      <c r="U51" s="139">
        <v>75.4</v>
      </c>
      <c r="V51" s="139">
        <v>67.89</v>
      </c>
      <c r="W51" s="139">
        <v>61.29</v>
      </c>
      <c r="X51" s="139">
        <v>53.58</v>
      </c>
      <c r="Y51" s="139">
        <v>50.48</v>
      </c>
      <c r="Z51" s="139">
        <v>49.26</v>
      </c>
      <c r="AA51" s="139">
        <v>47.09</v>
      </c>
      <c r="AB51" s="139">
        <v>48.69</v>
      </c>
      <c r="AC51" s="139">
        <v>48.1</v>
      </c>
      <c r="AD51" s="139">
        <v>105.42</v>
      </c>
      <c r="AE51" s="139">
        <v>92.86</v>
      </c>
      <c r="AF51" s="139">
        <v>16.24</v>
      </c>
      <c r="AG51" s="139">
        <v>19.06</v>
      </c>
      <c r="AH51" s="139">
        <v>20.44</v>
      </c>
      <c r="AI51" s="139">
        <v>20.46</v>
      </c>
      <c r="AJ51" s="139">
        <v>20.31</v>
      </c>
      <c r="AK51" s="139">
        <v>24.54</v>
      </c>
      <c r="AL51" s="139">
        <v>17.96</v>
      </c>
      <c r="AM51" s="139">
        <v>16.33</v>
      </c>
      <c r="AN51" s="139">
        <v>24.13</v>
      </c>
      <c r="AO51" s="139">
        <v>27.52</v>
      </c>
      <c r="AP51" s="139">
        <v>17.11</v>
      </c>
      <c r="AQ51" s="139">
        <v>13.85</v>
      </c>
      <c r="AR51" s="139">
        <v>43.86</v>
      </c>
      <c r="AS51" s="139">
        <v>1460.6</v>
      </c>
      <c r="AT51" s="139">
        <v>1134.62</v>
      </c>
      <c r="AU51" s="139">
        <v>1234.7</v>
      </c>
      <c r="AV51" s="139">
        <v>1531.76</v>
      </c>
      <c r="AW51" s="139">
        <v>199.84</v>
      </c>
      <c r="AX51" s="139">
        <v>9119.71</v>
      </c>
      <c r="AY51" s="139">
        <v>8701.91</v>
      </c>
      <c r="AZ51" s="139">
        <v>7911.41</v>
      </c>
      <c r="BA51" s="139">
        <v>7909.31</v>
      </c>
      <c r="BB51" s="139">
        <v>8307.09</v>
      </c>
      <c r="BC51" s="139">
        <v>8563.9</v>
      </c>
      <c r="BD51" s="139">
        <v>9354.72</v>
      </c>
      <c r="BE51" s="139">
        <v>9343.92</v>
      </c>
      <c r="BF51" s="139">
        <v>9708.13</v>
      </c>
      <c r="BG51" s="139">
        <v>9880.33</v>
      </c>
      <c r="BH51" s="139">
        <v>9623.35</v>
      </c>
      <c r="BI51" s="139">
        <v>8685.57</v>
      </c>
      <c r="BJ51" s="139">
        <v>7927.37</v>
      </c>
      <c r="BK51" s="139">
        <v>2374.76</v>
      </c>
      <c r="BL51" s="139">
        <v>2340.87</v>
      </c>
      <c r="BM51" s="139">
        <v>2069.75</v>
      </c>
      <c r="BN51" s="139">
        <v>1714.83</v>
      </c>
      <c r="BO51" s="139">
        <v>1251.21</v>
      </c>
      <c r="BP51" s="139">
        <v>940.49</v>
      </c>
      <c r="BQ51" s="139">
        <v>541.24</v>
      </c>
      <c r="BR51" s="139">
        <v>496.64</v>
      </c>
      <c r="BS51" s="139">
        <v>548.13</v>
      </c>
      <c r="BT51" s="139">
        <v>634.97</v>
      </c>
      <c r="BU51" s="139">
        <v>668.26</v>
      </c>
      <c r="BV51" s="139">
        <v>653.41</v>
      </c>
      <c r="BW51" s="139">
        <v>454.3</v>
      </c>
      <c r="BX51" s="140">
        <f t="shared" si="0"/>
        <v>168537.83999999997</v>
      </c>
    </row>
    <row r="52" spans="1:76" ht="15">
      <c r="A52">
        <v>51</v>
      </c>
      <c r="B52" t="s">
        <v>62</v>
      </c>
      <c r="C52" s="139">
        <v>287.5</v>
      </c>
      <c r="D52" s="139">
        <v>428.28</v>
      </c>
      <c r="E52" s="139">
        <v>701.03</v>
      </c>
      <c r="F52" s="139">
        <v>832.79</v>
      </c>
      <c r="G52" s="139">
        <v>1197.81</v>
      </c>
      <c r="H52" s="139">
        <v>1179.74</v>
      </c>
      <c r="I52" s="139">
        <v>1265.21</v>
      </c>
      <c r="J52" s="139">
        <v>1228.15</v>
      </c>
      <c r="K52" s="139">
        <v>1249.58</v>
      </c>
      <c r="L52" s="139">
        <v>1192.22</v>
      </c>
      <c r="M52" s="139">
        <v>1460.54</v>
      </c>
      <c r="N52" s="139">
        <v>1028.49</v>
      </c>
      <c r="O52" s="139">
        <v>866.86</v>
      </c>
      <c r="P52" s="139">
        <v>711.31</v>
      </c>
      <c r="Q52" s="139">
        <v>115.45</v>
      </c>
      <c r="R52" s="139">
        <v>53.69</v>
      </c>
      <c r="S52" s="139">
        <v>48.67</v>
      </c>
      <c r="T52" s="139">
        <v>43.12</v>
      </c>
      <c r="U52" s="139">
        <v>38.62</v>
      </c>
      <c r="V52" s="139">
        <v>36.55</v>
      </c>
      <c r="W52" s="139">
        <v>26.97</v>
      </c>
      <c r="X52" s="139">
        <v>32.4</v>
      </c>
      <c r="Y52" s="139">
        <v>34.95</v>
      </c>
      <c r="Z52" s="139">
        <v>36.72</v>
      </c>
      <c r="AA52" s="139">
        <v>37.5</v>
      </c>
      <c r="AB52" s="139">
        <v>22.26</v>
      </c>
      <c r="AC52" s="139">
        <v>15.6</v>
      </c>
      <c r="AD52" s="139">
        <v>44.39</v>
      </c>
      <c r="AE52" s="139">
        <v>30.47</v>
      </c>
      <c r="AF52" s="139">
        <v>17.33</v>
      </c>
      <c r="AG52" s="139">
        <v>16.51</v>
      </c>
      <c r="AH52" s="139">
        <v>12.52</v>
      </c>
      <c r="AI52" s="139">
        <v>12.18</v>
      </c>
      <c r="AJ52" s="139">
        <v>11.46</v>
      </c>
      <c r="AK52" s="139">
        <v>13.43</v>
      </c>
      <c r="AL52" s="139">
        <v>10.76</v>
      </c>
      <c r="AM52" s="139">
        <v>11.99</v>
      </c>
      <c r="AN52" s="139">
        <v>20.7</v>
      </c>
      <c r="AO52" s="139">
        <v>14.47</v>
      </c>
      <c r="AP52" s="139">
        <v>7.57</v>
      </c>
      <c r="AQ52" s="139">
        <v>11.12</v>
      </c>
      <c r="AR52" s="139">
        <v>31.02</v>
      </c>
      <c r="AS52" s="139">
        <v>415.32</v>
      </c>
      <c r="AT52" s="139">
        <v>290.81</v>
      </c>
      <c r="AU52" s="139">
        <v>467.86</v>
      </c>
      <c r="AV52" s="139">
        <v>694.34</v>
      </c>
      <c r="AW52" s="139">
        <v>80.82</v>
      </c>
      <c r="AX52" s="139">
        <v>4744.8</v>
      </c>
      <c r="AY52" s="139">
        <v>4423.38</v>
      </c>
      <c r="AZ52" s="139">
        <v>4074.85</v>
      </c>
      <c r="BA52" s="139">
        <v>4349.75</v>
      </c>
      <c r="BB52" s="139">
        <v>4201.45</v>
      </c>
      <c r="BC52" s="139">
        <v>4198.1</v>
      </c>
      <c r="BD52" s="139">
        <v>4180.38</v>
      </c>
      <c r="BE52" s="139">
        <v>3977</v>
      </c>
      <c r="BF52" s="139">
        <v>4225.07</v>
      </c>
      <c r="BG52" s="139">
        <v>4377.17</v>
      </c>
      <c r="BH52" s="139">
        <v>3564.38</v>
      </c>
      <c r="BI52" s="139">
        <v>2901.21</v>
      </c>
      <c r="BJ52" s="139">
        <v>2390.65</v>
      </c>
      <c r="BK52" s="139">
        <v>479.2</v>
      </c>
      <c r="BL52" s="139">
        <v>452.14</v>
      </c>
      <c r="BM52" s="139">
        <v>296.66</v>
      </c>
      <c r="BN52" s="139">
        <v>225.28</v>
      </c>
      <c r="BO52" s="139">
        <v>162.63</v>
      </c>
      <c r="BP52" s="139">
        <v>179.91</v>
      </c>
      <c r="BQ52" s="139">
        <v>151.03</v>
      </c>
      <c r="BR52" s="139">
        <v>129.08</v>
      </c>
      <c r="BS52" s="139">
        <v>122.79</v>
      </c>
      <c r="BT52" s="139">
        <v>122.8</v>
      </c>
      <c r="BU52" s="139">
        <v>95.03</v>
      </c>
      <c r="BV52" s="139">
        <v>76.82</v>
      </c>
      <c r="BW52" s="139">
        <v>61.4</v>
      </c>
      <c r="BX52" s="140">
        <f t="shared" si="0"/>
        <v>70550.04</v>
      </c>
    </row>
    <row r="53" spans="1:76" ht="15">
      <c r="A53">
        <v>52</v>
      </c>
      <c r="B53" t="s">
        <v>63</v>
      </c>
      <c r="C53" s="139">
        <v>717.82</v>
      </c>
      <c r="D53" s="139">
        <v>719.39</v>
      </c>
      <c r="E53" s="139">
        <v>1325.6</v>
      </c>
      <c r="F53" s="139">
        <v>1562.23</v>
      </c>
      <c r="G53" s="139">
        <v>1987.79</v>
      </c>
      <c r="H53" s="139">
        <v>2017.02</v>
      </c>
      <c r="I53" s="139">
        <v>1964.57</v>
      </c>
      <c r="J53" s="139">
        <v>1874.66</v>
      </c>
      <c r="K53" s="139">
        <v>1922.53</v>
      </c>
      <c r="L53" s="139">
        <v>1805.11</v>
      </c>
      <c r="M53" s="139">
        <v>1092.16</v>
      </c>
      <c r="N53" s="139">
        <v>1033.24</v>
      </c>
      <c r="O53" s="139">
        <v>1207.44</v>
      </c>
      <c r="P53" s="139">
        <v>846.81</v>
      </c>
      <c r="Q53" s="139">
        <v>45.89</v>
      </c>
      <c r="R53" s="139">
        <v>28.9</v>
      </c>
      <c r="S53" s="139">
        <v>32.61</v>
      </c>
      <c r="T53" s="139">
        <v>42.09</v>
      </c>
      <c r="U53" s="139">
        <v>55.58</v>
      </c>
      <c r="V53" s="139">
        <v>54.6</v>
      </c>
      <c r="W53" s="139">
        <v>63.04</v>
      </c>
      <c r="X53" s="139">
        <v>65.28</v>
      </c>
      <c r="Y53" s="139">
        <v>75.94</v>
      </c>
      <c r="Z53" s="139">
        <v>91.39</v>
      </c>
      <c r="AA53" s="139">
        <v>96.5</v>
      </c>
      <c r="AB53" s="139">
        <v>83.18</v>
      </c>
      <c r="AC53" s="139">
        <v>77.92</v>
      </c>
      <c r="AD53" s="139">
        <v>100.93</v>
      </c>
      <c r="AE53" s="139">
        <v>21.53</v>
      </c>
      <c r="AF53" s="139">
        <v>16.12</v>
      </c>
      <c r="AG53" s="139">
        <v>16.41</v>
      </c>
      <c r="AH53" s="139">
        <v>16.59</v>
      </c>
      <c r="AI53" s="139">
        <v>19.82</v>
      </c>
      <c r="AJ53" s="139">
        <v>18.71</v>
      </c>
      <c r="AK53" s="139">
        <v>18.68</v>
      </c>
      <c r="AL53" s="139">
        <v>20.41</v>
      </c>
      <c r="AM53" s="139">
        <v>24.96</v>
      </c>
      <c r="AN53" s="139">
        <v>24.13</v>
      </c>
      <c r="AO53" s="139">
        <v>27.89</v>
      </c>
      <c r="AP53" s="139">
        <v>28.52</v>
      </c>
      <c r="AQ53" s="139">
        <v>21.17</v>
      </c>
      <c r="AR53" s="139">
        <v>33.93</v>
      </c>
      <c r="AS53" s="139">
        <v>926.51</v>
      </c>
      <c r="AT53" s="139">
        <v>527.09</v>
      </c>
      <c r="AU53" s="139">
        <v>914.36</v>
      </c>
      <c r="AV53" s="139">
        <v>1210.64</v>
      </c>
      <c r="AW53" s="139">
        <v>314.74</v>
      </c>
      <c r="AX53" s="139">
        <v>6023.62</v>
      </c>
      <c r="AY53" s="139">
        <v>5665.58</v>
      </c>
      <c r="AZ53" s="139">
        <v>5228.72</v>
      </c>
      <c r="BA53" s="139">
        <v>5137.29</v>
      </c>
      <c r="BB53" s="139">
        <v>5021.36</v>
      </c>
      <c r="BC53" s="139">
        <v>5275.48</v>
      </c>
      <c r="BD53" s="139">
        <v>5421.8</v>
      </c>
      <c r="BE53" s="139">
        <v>5519.22</v>
      </c>
      <c r="BF53" s="139">
        <v>5858.1</v>
      </c>
      <c r="BG53" s="139">
        <v>6100.85</v>
      </c>
      <c r="BH53" s="139">
        <v>6060.58</v>
      </c>
      <c r="BI53" s="139">
        <v>5928.47</v>
      </c>
      <c r="BJ53" s="139">
        <v>4690.8</v>
      </c>
      <c r="BK53" s="139">
        <v>582.26</v>
      </c>
      <c r="BL53" s="139">
        <v>503.82</v>
      </c>
      <c r="BM53" s="139">
        <v>400.19</v>
      </c>
      <c r="BN53" s="139">
        <v>336.24</v>
      </c>
      <c r="BO53" s="139">
        <v>228.21</v>
      </c>
      <c r="BP53" s="139">
        <v>191.4</v>
      </c>
      <c r="BQ53" s="139">
        <v>148</v>
      </c>
      <c r="BR53" s="139">
        <v>138.17</v>
      </c>
      <c r="BS53" s="139">
        <v>121.96</v>
      </c>
      <c r="BT53" s="139">
        <v>110.9</v>
      </c>
      <c r="BU53" s="139">
        <v>91.98</v>
      </c>
      <c r="BV53" s="139">
        <v>87.53</v>
      </c>
      <c r="BW53" s="139">
        <v>68.07</v>
      </c>
      <c r="BX53" s="140">
        <f t="shared" si="0"/>
        <v>100133.03000000003</v>
      </c>
    </row>
    <row r="54" spans="1:76" ht="15">
      <c r="A54">
        <v>53</v>
      </c>
      <c r="B54" t="s">
        <v>64</v>
      </c>
      <c r="C54" s="139">
        <v>508.86</v>
      </c>
      <c r="D54" s="139">
        <v>489.08</v>
      </c>
      <c r="E54" s="139">
        <v>573.61</v>
      </c>
      <c r="F54" s="139">
        <v>762.07</v>
      </c>
      <c r="G54" s="139">
        <v>1125.65</v>
      </c>
      <c r="H54" s="139">
        <v>1225.59</v>
      </c>
      <c r="I54" s="139">
        <v>1323.03</v>
      </c>
      <c r="J54" s="139">
        <v>1370.14</v>
      </c>
      <c r="K54" s="139">
        <v>1446.82</v>
      </c>
      <c r="L54" s="139">
        <v>1402.5</v>
      </c>
      <c r="M54" s="139">
        <v>1490.39</v>
      </c>
      <c r="N54" s="139">
        <v>1374.84</v>
      </c>
      <c r="O54" s="139">
        <v>1177.72</v>
      </c>
      <c r="P54" s="139">
        <v>1174.93</v>
      </c>
      <c r="Q54" s="139">
        <v>77.48</v>
      </c>
      <c r="R54" s="139">
        <v>19.54</v>
      </c>
      <c r="S54" s="139">
        <v>16.6</v>
      </c>
      <c r="T54" s="139">
        <v>20.62</v>
      </c>
      <c r="U54" s="139">
        <v>25.17</v>
      </c>
      <c r="V54" s="139">
        <v>18.95</v>
      </c>
      <c r="W54" s="139">
        <v>21.43</v>
      </c>
      <c r="X54" s="139">
        <v>25.7</v>
      </c>
      <c r="Y54" s="139">
        <v>19.83</v>
      </c>
      <c r="Z54" s="139">
        <v>14.73</v>
      </c>
      <c r="AA54" s="139">
        <v>14.51</v>
      </c>
      <c r="AB54" s="139">
        <v>12.88</v>
      </c>
      <c r="AC54" s="139">
        <v>13.92</v>
      </c>
      <c r="AD54" s="139">
        <v>38.62</v>
      </c>
      <c r="AE54" s="139">
        <v>15.79</v>
      </c>
      <c r="AF54" s="139">
        <v>9.02</v>
      </c>
      <c r="AG54" s="139">
        <v>8.62</v>
      </c>
      <c r="AH54" s="139">
        <v>9.07</v>
      </c>
      <c r="AI54" s="139">
        <v>10.01</v>
      </c>
      <c r="AJ54" s="139">
        <v>9.05</v>
      </c>
      <c r="AK54" s="139">
        <v>10.67</v>
      </c>
      <c r="AL54" s="139">
        <v>12.25</v>
      </c>
      <c r="AM54" s="139">
        <v>12.57</v>
      </c>
      <c r="AN54" s="139">
        <v>13.34</v>
      </c>
      <c r="AO54" s="139">
        <v>11.86</v>
      </c>
      <c r="AP54" s="139">
        <v>14.48</v>
      </c>
      <c r="AQ54" s="139">
        <v>12.97</v>
      </c>
      <c r="AR54" s="139">
        <v>33.15</v>
      </c>
      <c r="AS54" s="139">
        <v>887.16</v>
      </c>
      <c r="AT54" s="139">
        <v>646.57</v>
      </c>
      <c r="AU54" s="139">
        <v>727.33</v>
      </c>
      <c r="AV54" s="139">
        <v>1016.92</v>
      </c>
      <c r="AW54" s="139">
        <v>160.95</v>
      </c>
      <c r="AX54" s="139">
        <v>6542.55</v>
      </c>
      <c r="AY54" s="139">
        <v>6017.97</v>
      </c>
      <c r="AZ54" s="139">
        <v>5640.85</v>
      </c>
      <c r="BA54" s="139">
        <v>5751.97</v>
      </c>
      <c r="BB54" s="139">
        <v>5741.4</v>
      </c>
      <c r="BC54" s="139">
        <v>5749.11</v>
      </c>
      <c r="BD54" s="139">
        <v>5912.93</v>
      </c>
      <c r="BE54" s="139">
        <v>5574.05</v>
      </c>
      <c r="BF54" s="139">
        <v>5408.26</v>
      </c>
      <c r="BG54" s="139">
        <v>4874.22</v>
      </c>
      <c r="BH54" s="139">
        <v>4459.52</v>
      </c>
      <c r="BI54" s="139">
        <v>3908.41</v>
      </c>
      <c r="BJ54" s="139">
        <v>3188.47</v>
      </c>
      <c r="BK54" s="139">
        <v>1347.58</v>
      </c>
      <c r="BL54" s="139">
        <v>1086.16</v>
      </c>
      <c r="BM54" s="139">
        <v>927.48</v>
      </c>
      <c r="BN54" s="139">
        <v>838.64</v>
      </c>
      <c r="BO54" s="139">
        <v>636.75</v>
      </c>
      <c r="BP54" s="139">
        <v>575.72</v>
      </c>
      <c r="BQ54" s="139">
        <v>385.08</v>
      </c>
      <c r="BR54" s="139">
        <v>370.55</v>
      </c>
      <c r="BS54" s="139">
        <v>336.16</v>
      </c>
      <c r="BT54" s="139">
        <v>279</v>
      </c>
      <c r="BU54" s="139">
        <v>229.07</v>
      </c>
      <c r="BV54" s="139">
        <v>201.37</v>
      </c>
      <c r="BW54" s="139">
        <v>150.95</v>
      </c>
      <c r="BX54" s="140">
        <f t="shared" si="0"/>
        <v>95541.21000000002</v>
      </c>
    </row>
    <row r="55" spans="1:76" ht="15">
      <c r="A55">
        <v>54</v>
      </c>
      <c r="B55" t="s">
        <v>65</v>
      </c>
      <c r="C55" s="139">
        <v>95.5</v>
      </c>
      <c r="D55" s="139">
        <v>138.6</v>
      </c>
      <c r="E55" s="139">
        <v>181.85</v>
      </c>
      <c r="F55" s="139">
        <v>191.7</v>
      </c>
      <c r="G55" s="139">
        <v>206.47</v>
      </c>
      <c r="H55" s="139">
        <v>208.34</v>
      </c>
      <c r="I55" s="139">
        <v>195.88</v>
      </c>
      <c r="J55" s="139">
        <v>218.12</v>
      </c>
      <c r="K55" s="139">
        <v>195.38</v>
      </c>
      <c r="L55" s="139">
        <v>214.12</v>
      </c>
      <c r="M55" s="139">
        <v>190.81</v>
      </c>
      <c r="N55" s="139">
        <v>147.02</v>
      </c>
      <c r="O55" s="139">
        <v>111.04</v>
      </c>
      <c r="P55" s="139">
        <v>111.67</v>
      </c>
      <c r="Q55" s="139">
        <v>6.03</v>
      </c>
      <c r="R55" s="139">
        <v>4.25</v>
      </c>
      <c r="S55" s="139">
        <v>2.88</v>
      </c>
      <c r="T55" s="139">
        <v>2.25</v>
      </c>
      <c r="U55" s="139">
        <v>2.72</v>
      </c>
      <c r="V55" s="139">
        <v>3.88</v>
      </c>
      <c r="W55" s="139">
        <v>3.84</v>
      </c>
      <c r="X55" s="139">
        <v>2.92</v>
      </c>
      <c r="Y55" s="139">
        <v>3.43</v>
      </c>
      <c r="Z55" s="139">
        <v>4.44</v>
      </c>
      <c r="AA55" s="139">
        <v>4.81</v>
      </c>
      <c r="AB55" s="139">
        <v>3.5</v>
      </c>
      <c r="AC55" s="139">
        <v>3.92</v>
      </c>
      <c r="AD55" s="139">
        <v>9.45</v>
      </c>
      <c r="AE55" s="139">
        <v>0</v>
      </c>
      <c r="AF55" s="139">
        <v>1.02</v>
      </c>
      <c r="AG55" s="139">
        <v>0.97</v>
      </c>
      <c r="AH55" s="139">
        <v>0.74</v>
      </c>
      <c r="AI55" s="139">
        <v>0.56</v>
      </c>
      <c r="AJ55" s="139">
        <v>0.94</v>
      </c>
      <c r="AK55" s="139">
        <v>1.18</v>
      </c>
      <c r="AL55" s="139">
        <v>0.48</v>
      </c>
      <c r="AM55" s="139">
        <v>0</v>
      </c>
      <c r="AN55" s="139">
        <v>0.53</v>
      </c>
      <c r="AO55" s="139">
        <v>0.94</v>
      </c>
      <c r="AP55" s="139">
        <v>0.42</v>
      </c>
      <c r="AQ55" s="139">
        <v>0.24</v>
      </c>
      <c r="AR55" s="139">
        <v>2.08</v>
      </c>
      <c r="AS55" s="139">
        <v>123.6</v>
      </c>
      <c r="AT55" s="139">
        <v>72.25</v>
      </c>
      <c r="AU55" s="139">
        <v>63.74</v>
      </c>
      <c r="AV55" s="139">
        <v>110.98</v>
      </c>
      <c r="AW55" s="139">
        <v>12.25</v>
      </c>
      <c r="AX55" s="139">
        <v>807.17</v>
      </c>
      <c r="AY55" s="139">
        <v>719.96</v>
      </c>
      <c r="AZ55" s="139">
        <v>636.8</v>
      </c>
      <c r="BA55" s="139">
        <v>620.64</v>
      </c>
      <c r="BB55" s="139">
        <v>656.88</v>
      </c>
      <c r="BC55" s="139">
        <v>648.79</v>
      </c>
      <c r="BD55" s="139">
        <v>682.43</v>
      </c>
      <c r="BE55" s="139">
        <v>677.33</v>
      </c>
      <c r="BF55" s="139">
        <v>620.62</v>
      </c>
      <c r="BG55" s="139">
        <v>468.46</v>
      </c>
      <c r="BH55" s="139">
        <v>480.39</v>
      </c>
      <c r="BI55" s="139">
        <v>372.98</v>
      </c>
      <c r="BJ55" s="139">
        <v>336.25</v>
      </c>
      <c r="BK55" s="139">
        <v>113.63</v>
      </c>
      <c r="BL55" s="139">
        <v>106.46</v>
      </c>
      <c r="BM55" s="139">
        <v>78.99</v>
      </c>
      <c r="BN55" s="139">
        <v>52.42</v>
      </c>
      <c r="BO55" s="139">
        <v>36.59</v>
      </c>
      <c r="BP55" s="139">
        <v>36.21</v>
      </c>
      <c r="BQ55" s="139">
        <v>22.76</v>
      </c>
      <c r="BR55" s="139">
        <v>11.29</v>
      </c>
      <c r="BS55" s="139">
        <v>9.1</v>
      </c>
      <c r="BT55" s="139">
        <v>6.25</v>
      </c>
      <c r="BU55" s="139">
        <v>5.26</v>
      </c>
      <c r="BV55" s="139">
        <v>5.73</v>
      </c>
      <c r="BW55" s="139">
        <v>3.43</v>
      </c>
      <c r="BX55" s="140">
        <f t="shared" si="0"/>
        <v>11074.559999999998</v>
      </c>
    </row>
    <row r="56" spans="1:76" ht="15">
      <c r="A56">
        <v>55</v>
      </c>
      <c r="B56" t="s">
        <v>66</v>
      </c>
      <c r="C56" s="139">
        <v>152.45</v>
      </c>
      <c r="D56" s="139">
        <v>192.21</v>
      </c>
      <c r="E56" s="139">
        <v>295.6</v>
      </c>
      <c r="F56" s="139">
        <v>410.05</v>
      </c>
      <c r="G56" s="139">
        <v>528.07</v>
      </c>
      <c r="H56" s="139">
        <v>556.82</v>
      </c>
      <c r="I56" s="139">
        <v>536.61</v>
      </c>
      <c r="J56" s="139">
        <v>477.86</v>
      </c>
      <c r="K56" s="139">
        <v>442.89</v>
      </c>
      <c r="L56" s="139">
        <v>447.62</v>
      </c>
      <c r="M56" s="139">
        <v>361.24</v>
      </c>
      <c r="N56" s="139">
        <v>288.76</v>
      </c>
      <c r="O56" s="139">
        <v>209.79</v>
      </c>
      <c r="P56" s="139">
        <v>183.05</v>
      </c>
      <c r="Q56" s="139">
        <v>51.45</v>
      </c>
      <c r="R56" s="139">
        <v>23.56</v>
      </c>
      <c r="S56" s="139">
        <v>21.73</v>
      </c>
      <c r="T56" s="139">
        <v>24.67</v>
      </c>
      <c r="U56" s="139">
        <v>30.11</v>
      </c>
      <c r="V56" s="139">
        <v>25.95</v>
      </c>
      <c r="W56" s="139">
        <v>27.34</v>
      </c>
      <c r="X56" s="139">
        <v>19.23</v>
      </c>
      <c r="Y56" s="139">
        <v>15.38</v>
      </c>
      <c r="Z56" s="139">
        <v>16.57</v>
      </c>
      <c r="AA56" s="139">
        <v>18.25</v>
      </c>
      <c r="AB56" s="139">
        <v>15.99</v>
      </c>
      <c r="AC56" s="139">
        <v>15.16</v>
      </c>
      <c r="AD56" s="139">
        <v>12.17</v>
      </c>
      <c r="AE56" s="139">
        <v>11.52</v>
      </c>
      <c r="AF56" s="139">
        <v>5.44</v>
      </c>
      <c r="AG56" s="139">
        <v>6.2</v>
      </c>
      <c r="AH56" s="139">
        <v>6.41</v>
      </c>
      <c r="AI56" s="139">
        <v>6.38</v>
      </c>
      <c r="AJ56" s="139">
        <v>6.14</v>
      </c>
      <c r="AK56" s="139">
        <v>8.1</v>
      </c>
      <c r="AL56" s="139">
        <v>7.27</v>
      </c>
      <c r="AM56" s="139">
        <v>5.01</v>
      </c>
      <c r="AN56" s="139">
        <v>6.97</v>
      </c>
      <c r="AO56" s="139">
        <v>8.47</v>
      </c>
      <c r="AP56" s="139">
        <v>7.31</v>
      </c>
      <c r="AQ56" s="139">
        <v>6.4</v>
      </c>
      <c r="AR56" s="139">
        <v>7.96</v>
      </c>
      <c r="AS56" s="139">
        <v>141.47</v>
      </c>
      <c r="AT56" s="139">
        <v>150.13</v>
      </c>
      <c r="AU56" s="139">
        <v>122.71</v>
      </c>
      <c r="AV56" s="139">
        <v>161.84</v>
      </c>
      <c r="AW56" s="139">
        <v>0</v>
      </c>
      <c r="AX56" s="139">
        <v>2192.1</v>
      </c>
      <c r="AY56" s="139">
        <v>1997.11</v>
      </c>
      <c r="AZ56" s="139">
        <v>1874.73</v>
      </c>
      <c r="BA56" s="139">
        <v>1806.61</v>
      </c>
      <c r="BB56" s="139">
        <v>1760.03</v>
      </c>
      <c r="BC56" s="139">
        <v>1775.43</v>
      </c>
      <c r="BD56" s="139">
        <v>1878.1</v>
      </c>
      <c r="BE56" s="139">
        <v>1775.66</v>
      </c>
      <c r="BF56" s="139">
        <v>1903.43</v>
      </c>
      <c r="BG56" s="139">
        <v>2107.88</v>
      </c>
      <c r="BH56" s="139">
        <v>2001.73</v>
      </c>
      <c r="BI56" s="139">
        <v>1834.46</v>
      </c>
      <c r="BJ56" s="139">
        <v>1613.1</v>
      </c>
      <c r="BK56" s="139">
        <v>8.75</v>
      </c>
      <c r="BL56" s="139">
        <v>7.27</v>
      </c>
      <c r="BM56" s="139">
        <v>4.8</v>
      </c>
      <c r="BN56" s="139">
        <v>3.79</v>
      </c>
      <c r="BO56" s="139">
        <v>3.23</v>
      </c>
      <c r="BP56" s="139">
        <v>3.37</v>
      </c>
      <c r="BQ56" s="139">
        <v>2.6</v>
      </c>
      <c r="BR56" s="139">
        <v>2.7</v>
      </c>
      <c r="BS56" s="139">
        <v>3.03</v>
      </c>
      <c r="BT56" s="139">
        <v>2.73</v>
      </c>
      <c r="BU56" s="139">
        <v>3.45</v>
      </c>
      <c r="BV56" s="139">
        <v>4.04</v>
      </c>
      <c r="BW56" s="139">
        <v>3.08</v>
      </c>
      <c r="BX56" s="140">
        <f t="shared" si="0"/>
        <v>30649.52</v>
      </c>
    </row>
    <row r="57" spans="1:76" ht="15">
      <c r="A57">
        <v>56</v>
      </c>
      <c r="B57" t="s">
        <v>67</v>
      </c>
      <c r="C57" s="139">
        <v>114.56</v>
      </c>
      <c r="D57" s="139">
        <v>303</v>
      </c>
      <c r="E57" s="139">
        <v>396.48</v>
      </c>
      <c r="F57" s="139">
        <v>387.06</v>
      </c>
      <c r="G57" s="139">
        <v>582.61</v>
      </c>
      <c r="H57" s="139">
        <v>611.54</v>
      </c>
      <c r="I57" s="139">
        <v>595.04</v>
      </c>
      <c r="J57" s="139">
        <v>618.7</v>
      </c>
      <c r="K57" s="139">
        <v>634.74</v>
      </c>
      <c r="L57" s="139">
        <v>482.98</v>
      </c>
      <c r="M57" s="139">
        <v>573</v>
      </c>
      <c r="N57" s="139">
        <v>541.45</v>
      </c>
      <c r="O57" s="139">
        <v>423.51</v>
      </c>
      <c r="P57" s="139">
        <v>366.94</v>
      </c>
      <c r="Q57" s="139">
        <v>39.19</v>
      </c>
      <c r="R57" s="139">
        <v>9.23</v>
      </c>
      <c r="S57" s="139">
        <v>7.74</v>
      </c>
      <c r="T57" s="139">
        <v>8.37</v>
      </c>
      <c r="U57" s="139">
        <v>11.8</v>
      </c>
      <c r="V57" s="139">
        <v>11.19</v>
      </c>
      <c r="W57" s="139">
        <v>13.67</v>
      </c>
      <c r="X57" s="139">
        <v>15.66</v>
      </c>
      <c r="Y57" s="139">
        <v>15.7</v>
      </c>
      <c r="Z57" s="139">
        <v>16.36</v>
      </c>
      <c r="AA57" s="139">
        <v>23.24</v>
      </c>
      <c r="AB57" s="139">
        <v>18.89</v>
      </c>
      <c r="AC57" s="139">
        <v>18.37</v>
      </c>
      <c r="AD57" s="139">
        <v>25.27</v>
      </c>
      <c r="AE57" s="139">
        <v>4.26</v>
      </c>
      <c r="AF57" s="139">
        <v>1.83</v>
      </c>
      <c r="AG57" s="139">
        <v>1.82</v>
      </c>
      <c r="AH57" s="139">
        <v>1.87</v>
      </c>
      <c r="AI57" s="139">
        <v>1.71</v>
      </c>
      <c r="AJ57" s="139">
        <v>1.62</v>
      </c>
      <c r="AK57" s="139">
        <v>2.46</v>
      </c>
      <c r="AL57" s="139">
        <v>2.48</v>
      </c>
      <c r="AM57" s="139">
        <v>3.02</v>
      </c>
      <c r="AN57" s="139">
        <v>4.15</v>
      </c>
      <c r="AO57" s="139">
        <v>6.14</v>
      </c>
      <c r="AP57" s="139">
        <v>5.45</v>
      </c>
      <c r="AQ57" s="139">
        <v>4.68</v>
      </c>
      <c r="AR57" s="139">
        <v>12.86</v>
      </c>
      <c r="AS57" s="139">
        <v>375.16</v>
      </c>
      <c r="AT57" s="139">
        <v>338.16</v>
      </c>
      <c r="AU57" s="139">
        <v>356.26</v>
      </c>
      <c r="AV57" s="139">
        <v>309.79</v>
      </c>
      <c r="AW57" s="139">
        <v>47.22</v>
      </c>
      <c r="AX57" s="139">
        <v>3018.47</v>
      </c>
      <c r="AY57" s="139">
        <v>2726.7</v>
      </c>
      <c r="AZ57" s="139">
        <v>2479.33</v>
      </c>
      <c r="BA57" s="139">
        <v>2650.9</v>
      </c>
      <c r="BB57" s="139">
        <v>2613.46</v>
      </c>
      <c r="BC57" s="139">
        <v>2711.31</v>
      </c>
      <c r="BD57" s="139">
        <v>2812.02</v>
      </c>
      <c r="BE57" s="139">
        <v>2820.99</v>
      </c>
      <c r="BF57" s="139">
        <v>2786.52</v>
      </c>
      <c r="BG57" s="139">
        <v>2481.29</v>
      </c>
      <c r="BH57" s="139">
        <v>2309.64</v>
      </c>
      <c r="BI57" s="139">
        <v>1949.74</v>
      </c>
      <c r="BJ57" s="139">
        <v>1589.71</v>
      </c>
      <c r="BK57" s="139">
        <v>590.77</v>
      </c>
      <c r="BL57" s="139">
        <v>521.65</v>
      </c>
      <c r="BM57" s="139">
        <v>414.36</v>
      </c>
      <c r="BN57" s="139">
        <v>319.99</v>
      </c>
      <c r="BO57" s="139">
        <v>215.12</v>
      </c>
      <c r="BP57" s="139">
        <v>172.69</v>
      </c>
      <c r="BQ57" s="139">
        <v>116.67</v>
      </c>
      <c r="BR57" s="139">
        <v>128.93</v>
      </c>
      <c r="BS57" s="139">
        <v>130.63</v>
      </c>
      <c r="BT57" s="139">
        <v>113.42</v>
      </c>
      <c r="BU57" s="139">
        <v>115.12</v>
      </c>
      <c r="BV57" s="139">
        <v>123.45</v>
      </c>
      <c r="BW57" s="139">
        <v>81.52</v>
      </c>
      <c r="BX57" s="140">
        <f t="shared" si="0"/>
        <v>44341.62999999998</v>
      </c>
    </row>
    <row r="58" spans="1:76" ht="15">
      <c r="A58">
        <v>57</v>
      </c>
      <c r="B58" t="s">
        <v>68</v>
      </c>
      <c r="C58" s="139">
        <v>199.38</v>
      </c>
      <c r="D58" s="139">
        <v>197.83</v>
      </c>
      <c r="E58" s="139">
        <v>306.72</v>
      </c>
      <c r="F58" s="139">
        <v>410.5</v>
      </c>
      <c r="G58" s="139">
        <v>482.57</v>
      </c>
      <c r="H58" s="139">
        <v>482.02</v>
      </c>
      <c r="I58" s="139">
        <v>425.92</v>
      </c>
      <c r="J58" s="139">
        <v>422.84</v>
      </c>
      <c r="K58" s="139">
        <v>417.12</v>
      </c>
      <c r="L58" s="139">
        <v>363.65</v>
      </c>
      <c r="M58" s="139">
        <v>279.32</v>
      </c>
      <c r="N58" s="139">
        <v>273.09</v>
      </c>
      <c r="O58" s="139">
        <v>249.81</v>
      </c>
      <c r="P58" s="139">
        <v>188.4</v>
      </c>
      <c r="Q58" s="139">
        <v>34.68</v>
      </c>
      <c r="R58" s="139">
        <v>25.99</v>
      </c>
      <c r="S58" s="139">
        <v>19.68</v>
      </c>
      <c r="T58" s="139">
        <v>15.88</v>
      </c>
      <c r="U58" s="139">
        <v>8.99</v>
      </c>
      <c r="V58" s="139">
        <v>7.18</v>
      </c>
      <c r="W58" s="139">
        <v>6.72</v>
      </c>
      <c r="X58" s="139">
        <v>6.27</v>
      </c>
      <c r="Y58" s="139">
        <v>6.47</v>
      </c>
      <c r="Z58" s="139">
        <v>7.35</v>
      </c>
      <c r="AA58" s="139">
        <v>6.35</v>
      </c>
      <c r="AB58" s="139">
        <v>4.73</v>
      </c>
      <c r="AC58" s="139">
        <v>2.71</v>
      </c>
      <c r="AD58" s="139">
        <v>4.55</v>
      </c>
      <c r="AE58" s="139">
        <v>19.34</v>
      </c>
      <c r="AF58" s="139">
        <v>1.1</v>
      </c>
      <c r="AG58" s="139">
        <v>1.34</v>
      </c>
      <c r="AH58" s="139">
        <v>1.48</v>
      </c>
      <c r="AI58" s="139">
        <v>1.12</v>
      </c>
      <c r="AJ58" s="139">
        <v>1.15</v>
      </c>
      <c r="AK58" s="139">
        <v>1.32</v>
      </c>
      <c r="AL58" s="139">
        <v>1.53</v>
      </c>
      <c r="AM58" s="139">
        <v>2.01</v>
      </c>
      <c r="AN58" s="139">
        <v>3.02</v>
      </c>
      <c r="AO58" s="139">
        <v>4.91</v>
      </c>
      <c r="AP58" s="139">
        <v>3.42</v>
      </c>
      <c r="AQ58" s="139">
        <v>2.7</v>
      </c>
      <c r="AR58" s="139">
        <v>6.79</v>
      </c>
      <c r="AS58" s="139">
        <v>148.65</v>
      </c>
      <c r="AT58" s="139">
        <v>154.02</v>
      </c>
      <c r="AU58" s="139">
        <v>155.53</v>
      </c>
      <c r="AV58" s="139">
        <v>221.86</v>
      </c>
      <c r="AW58" s="139">
        <v>7.56</v>
      </c>
      <c r="AX58" s="139">
        <v>1692.42</v>
      </c>
      <c r="AY58" s="139">
        <v>1545.46</v>
      </c>
      <c r="AZ58" s="139">
        <v>1413.54</v>
      </c>
      <c r="BA58" s="139">
        <v>1432.61</v>
      </c>
      <c r="BB58" s="139">
        <v>1514.33</v>
      </c>
      <c r="BC58" s="139">
        <v>1650.4</v>
      </c>
      <c r="BD58" s="139">
        <v>1675.24</v>
      </c>
      <c r="BE58" s="139">
        <v>1666.86</v>
      </c>
      <c r="BF58" s="139">
        <v>1597.14</v>
      </c>
      <c r="BG58" s="139">
        <v>1568.79</v>
      </c>
      <c r="BH58" s="139">
        <v>1517.01</v>
      </c>
      <c r="BI58" s="139">
        <v>1496.36</v>
      </c>
      <c r="BJ58" s="139">
        <v>1370.8</v>
      </c>
      <c r="BK58" s="139">
        <v>29.5</v>
      </c>
      <c r="BL58" s="139">
        <v>23.06</v>
      </c>
      <c r="BM58" s="139">
        <v>15.15</v>
      </c>
      <c r="BN58" s="139">
        <v>8.28</v>
      </c>
      <c r="BO58" s="139">
        <v>6.75</v>
      </c>
      <c r="BP58" s="139">
        <v>5.97</v>
      </c>
      <c r="BQ58" s="139">
        <v>7.16</v>
      </c>
      <c r="BR58" s="139">
        <v>8.97</v>
      </c>
      <c r="BS58" s="139">
        <v>8.97</v>
      </c>
      <c r="BT58" s="139">
        <v>8.88</v>
      </c>
      <c r="BU58" s="139">
        <v>6.92</v>
      </c>
      <c r="BV58" s="139">
        <v>5.61</v>
      </c>
      <c r="BW58" s="139">
        <v>4.26</v>
      </c>
      <c r="BX58" s="140">
        <f t="shared" si="0"/>
        <v>25876.010000000006</v>
      </c>
    </row>
    <row r="59" spans="1:76" ht="15">
      <c r="A59">
        <v>58</v>
      </c>
      <c r="B59" t="s">
        <v>69</v>
      </c>
      <c r="C59" s="139">
        <v>273.05</v>
      </c>
      <c r="D59" s="139">
        <v>217.69</v>
      </c>
      <c r="E59" s="139">
        <v>423.94</v>
      </c>
      <c r="F59" s="139">
        <v>681.36</v>
      </c>
      <c r="G59" s="139">
        <v>908.59</v>
      </c>
      <c r="H59" s="139">
        <v>987.44</v>
      </c>
      <c r="I59" s="139">
        <v>1061.67</v>
      </c>
      <c r="J59" s="139">
        <v>1112.91</v>
      </c>
      <c r="K59" s="139">
        <v>983.01</v>
      </c>
      <c r="L59" s="139">
        <v>983.3</v>
      </c>
      <c r="M59" s="139">
        <v>808.06</v>
      </c>
      <c r="N59" s="139">
        <v>646.02</v>
      </c>
      <c r="O59" s="139">
        <v>522.5</v>
      </c>
      <c r="P59" s="139">
        <v>518.48</v>
      </c>
      <c r="Q59" s="139">
        <v>39.59</v>
      </c>
      <c r="R59" s="139">
        <v>21.56</v>
      </c>
      <c r="S59" s="139">
        <v>24.25</v>
      </c>
      <c r="T59" s="139">
        <v>26.31</v>
      </c>
      <c r="U59" s="139">
        <v>32.05</v>
      </c>
      <c r="V59" s="139">
        <v>24.32</v>
      </c>
      <c r="W59" s="139">
        <v>25.1</v>
      </c>
      <c r="X59" s="139">
        <v>30.7</v>
      </c>
      <c r="Y59" s="139">
        <v>35.31</v>
      </c>
      <c r="Z59" s="139">
        <v>30.85</v>
      </c>
      <c r="AA59" s="139">
        <v>33.03</v>
      </c>
      <c r="AB59" s="139">
        <v>37.32</v>
      </c>
      <c r="AC59" s="139">
        <v>23.74</v>
      </c>
      <c r="AD59" s="139">
        <v>32.21</v>
      </c>
      <c r="AE59" s="139">
        <v>0</v>
      </c>
      <c r="AF59" s="139">
        <v>2.37</v>
      </c>
      <c r="AG59" s="139">
        <v>2.29</v>
      </c>
      <c r="AH59" s="139">
        <v>1.88</v>
      </c>
      <c r="AI59" s="139">
        <v>1.78</v>
      </c>
      <c r="AJ59" s="139">
        <v>2.77</v>
      </c>
      <c r="AK59" s="139">
        <v>4.08</v>
      </c>
      <c r="AL59" s="139">
        <v>5.51</v>
      </c>
      <c r="AM59" s="139">
        <v>7.12</v>
      </c>
      <c r="AN59" s="139">
        <v>6.11</v>
      </c>
      <c r="AO59" s="139">
        <v>9.66</v>
      </c>
      <c r="AP59" s="139">
        <v>14.76</v>
      </c>
      <c r="AQ59" s="139">
        <v>10.36</v>
      </c>
      <c r="AR59" s="139">
        <v>10.49</v>
      </c>
      <c r="AS59" s="139">
        <v>369.03</v>
      </c>
      <c r="AT59" s="139">
        <v>262.88</v>
      </c>
      <c r="AU59" s="139">
        <v>345.81</v>
      </c>
      <c r="AV59" s="139">
        <v>423.96</v>
      </c>
      <c r="AW59" s="139">
        <v>88.92</v>
      </c>
      <c r="AX59" s="139">
        <v>2355.41</v>
      </c>
      <c r="AY59" s="139">
        <v>2299.12</v>
      </c>
      <c r="AZ59" s="139">
        <v>2197.32</v>
      </c>
      <c r="BA59" s="139">
        <v>2105.06</v>
      </c>
      <c r="BB59" s="139">
        <v>2061.85</v>
      </c>
      <c r="BC59" s="139">
        <v>2078.14</v>
      </c>
      <c r="BD59" s="139">
        <v>2009.64</v>
      </c>
      <c r="BE59" s="139">
        <v>2081.4</v>
      </c>
      <c r="BF59" s="139">
        <v>2222.62</v>
      </c>
      <c r="BG59" s="139">
        <v>2388.39</v>
      </c>
      <c r="BH59" s="139">
        <v>2368.47</v>
      </c>
      <c r="BI59" s="139">
        <v>1863.78</v>
      </c>
      <c r="BJ59" s="139">
        <v>1687.34</v>
      </c>
      <c r="BK59" s="139">
        <v>398.1</v>
      </c>
      <c r="BL59" s="139">
        <v>381.61</v>
      </c>
      <c r="BM59" s="139">
        <v>251.46</v>
      </c>
      <c r="BN59" s="139">
        <v>206.29</v>
      </c>
      <c r="BO59" s="139">
        <v>152.96</v>
      </c>
      <c r="BP59" s="139">
        <v>137.06</v>
      </c>
      <c r="BQ59" s="139">
        <v>91.13</v>
      </c>
      <c r="BR59" s="139">
        <v>87.85</v>
      </c>
      <c r="BS59" s="139">
        <v>89.2</v>
      </c>
      <c r="BT59" s="139">
        <v>76.93</v>
      </c>
      <c r="BU59" s="139">
        <v>72.82</v>
      </c>
      <c r="BV59" s="139">
        <v>61.42</v>
      </c>
      <c r="BW59" s="139">
        <v>45.11</v>
      </c>
      <c r="BX59" s="140">
        <f t="shared" si="0"/>
        <v>41884.61999999999</v>
      </c>
    </row>
    <row r="60" spans="1:76" ht="15">
      <c r="A60">
        <v>59</v>
      </c>
      <c r="B60" t="s">
        <v>70</v>
      </c>
      <c r="C60" s="139">
        <v>295.65</v>
      </c>
      <c r="D60" s="139">
        <v>431</v>
      </c>
      <c r="E60" s="139">
        <v>591.24</v>
      </c>
      <c r="F60" s="139">
        <v>759.61</v>
      </c>
      <c r="G60" s="139">
        <v>985.32</v>
      </c>
      <c r="H60" s="139">
        <v>1001.86</v>
      </c>
      <c r="I60" s="139">
        <v>1102.78</v>
      </c>
      <c r="J60" s="139">
        <v>1065.54</v>
      </c>
      <c r="K60" s="139">
        <v>1101.39</v>
      </c>
      <c r="L60" s="139">
        <v>1083.35</v>
      </c>
      <c r="M60" s="139">
        <v>1007.23</v>
      </c>
      <c r="N60" s="139">
        <v>1049.98</v>
      </c>
      <c r="O60" s="139">
        <v>584.34</v>
      </c>
      <c r="P60" s="139">
        <v>449.54</v>
      </c>
      <c r="Q60" s="139">
        <v>29.53</v>
      </c>
      <c r="R60" s="139">
        <v>14.68</v>
      </c>
      <c r="S60" s="139">
        <v>15.25</v>
      </c>
      <c r="T60" s="139">
        <v>19.36</v>
      </c>
      <c r="U60" s="139">
        <v>19.83</v>
      </c>
      <c r="V60" s="139">
        <v>17.02</v>
      </c>
      <c r="W60" s="139">
        <v>22.38</v>
      </c>
      <c r="X60" s="139">
        <v>23.54</v>
      </c>
      <c r="Y60" s="139">
        <v>22.67</v>
      </c>
      <c r="Z60" s="139">
        <v>26.36</v>
      </c>
      <c r="AA60" s="139">
        <v>35.88</v>
      </c>
      <c r="AB60" s="139">
        <v>32.98</v>
      </c>
      <c r="AC60" s="139">
        <v>19.76</v>
      </c>
      <c r="AD60" s="139">
        <v>28.68</v>
      </c>
      <c r="AE60" s="139">
        <v>3.62</v>
      </c>
      <c r="AF60" s="139">
        <v>2.09</v>
      </c>
      <c r="AG60" s="139">
        <v>2.22</v>
      </c>
      <c r="AH60" s="139">
        <v>3.18</v>
      </c>
      <c r="AI60" s="139">
        <v>3.65</v>
      </c>
      <c r="AJ60" s="139">
        <v>3.26</v>
      </c>
      <c r="AK60" s="139">
        <v>3.83</v>
      </c>
      <c r="AL60" s="139">
        <v>4.72</v>
      </c>
      <c r="AM60" s="139">
        <v>6.07</v>
      </c>
      <c r="AN60" s="139">
        <v>7.94</v>
      </c>
      <c r="AO60" s="139">
        <v>5.99</v>
      </c>
      <c r="AP60" s="139">
        <v>5.32</v>
      </c>
      <c r="AQ60" s="139">
        <v>6.72</v>
      </c>
      <c r="AR60" s="139">
        <v>15.88</v>
      </c>
      <c r="AS60" s="139">
        <v>571.68</v>
      </c>
      <c r="AT60" s="139">
        <v>362</v>
      </c>
      <c r="AU60" s="139">
        <v>384.51</v>
      </c>
      <c r="AV60" s="139">
        <v>517.23</v>
      </c>
      <c r="AW60" s="139">
        <v>40.46</v>
      </c>
      <c r="AX60" s="139">
        <v>3775.89</v>
      </c>
      <c r="AY60" s="139">
        <v>3641.1</v>
      </c>
      <c r="AZ60" s="139">
        <v>3451.73</v>
      </c>
      <c r="BA60" s="139">
        <v>3312</v>
      </c>
      <c r="BB60" s="139">
        <v>3423.56</v>
      </c>
      <c r="BC60" s="139">
        <v>3386.65</v>
      </c>
      <c r="BD60" s="139">
        <v>3686.18</v>
      </c>
      <c r="BE60" s="139">
        <v>3592.77</v>
      </c>
      <c r="BF60" s="139">
        <v>3963.56</v>
      </c>
      <c r="BG60" s="139">
        <v>3999.18</v>
      </c>
      <c r="BH60" s="139">
        <v>3768.04</v>
      </c>
      <c r="BI60" s="139">
        <v>3583.32</v>
      </c>
      <c r="BJ60" s="139">
        <v>3315.62</v>
      </c>
      <c r="BK60" s="139">
        <v>399.97</v>
      </c>
      <c r="BL60" s="139">
        <v>367.18</v>
      </c>
      <c r="BM60" s="139">
        <v>245.1</v>
      </c>
      <c r="BN60" s="139">
        <v>192.87</v>
      </c>
      <c r="BO60" s="139">
        <v>160.28</v>
      </c>
      <c r="BP60" s="139">
        <v>141.85</v>
      </c>
      <c r="BQ60" s="139">
        <v>116.39</v>
      </c>
      <c r="BR60" s="139">
        <v>125.63</v>
      </c>
      <c r="BS60" s="139">
        <v>124.92</v>
      </c>
      <c r="BT60" s="139">
        <v>127.06</v>
      </c>
      <c r="BU60" s="139">
        <v>130.24</v>
      </c>
      <c r="BV60" s="139">
        <v>96.84</v>
      </c>
      <c r="BW60" s="139">
        <v>73.4</v>
      </c>
      <c r="BX60" s="140">
        <f t="shared" si="0"/>
        <v>62988.44999999998</v>
      </c>
    </row>
    <row r="61" spans="1:76" ht="15">
      <c r="A61">
        <v>60</v>
      </c>
      <c r="B61" t="s">
        <v>71</v>
      </c>
      <c r="C61" s="139">
        <v>21.24</v>
      </c>
      <c r="D61" s="139">
        <v>79.49</v>
      </c>
      <c r="E61" s="139">
        <v>82.41</v>
      </c>
      <c r="F61" s="139">
        <v>88.7</v>
      </c>
      <c r="G61" s="139">
        <v>99.07</v>
      </c>
      <c r="H61" s="139">
        <v>98.78</v>
      </c>
      <c r="I61" s="139">
        <v>91.87</v>
      </c>
      <c r="J61" s="139">
        <v>100.3</v>
      </c>
      <c r="K61" s="139">
        <v>110.09</v>
      </c>
      <c r="L61" s="139">
        <v>91.95</v>
      </c>
      <c r="M61" s="139">
        <v>133.19</v>
      </c>
      <c r="N61" s="139">
        <v>86.11</v>
      </c>
      <c r="O61" s="139">
        <v>69.58</v>
      </c>
      <c r="P61" s="139">
        <v>79.46</v>
      </c>
      <c r="Q61" s="139">
        <v>1.51</v>
      </c>
      <c r="R61" s="139">
        <v>0.99</v>
      </c>
      <c r="S61" s="139">
        <v>1</v>
      </c>
      <c r="T61" s="139">
        <v>0.75</v>
      </c>
      <c r="U61" s="139">
        <v>0.53</v>
      </c>
      <c r="V61" s="139">
        <v>0.75</v>
      </c>
      <c r="W61" s="139">
        <v>1.02</v>
      </c>
      <c r="X61" s="139">
        <v>0.61</v>
      </c>
      <c r="Y61" s="139">
        <v>2.5</v>
      </c>
      <c r="Z61" s="139">
        <v>6.45</v>
      </c>
      <c r="AA61" s="139">
        <v>6.08</v>
      </c>
      <c r="AB61" s="139">
        <v>4.94</v>
      </c>
      <c r="AC61" s="139">
        <v>3.46</v>
      </c>
      <c r="AD61" s="139">
        <v>4.39</v>
      </c>
      <c r="AE61" s="139">
        <v>0</v>
      </c>
      <c r="AF61" s="139">
        <v>1.09</v>
      </c>
      <c r="AG61" s="139">
        <v>0.93</v>
      </c>
      <c r="AH61" s="139">
        <v>0.49</v>
      </c>
      <c r="AI61" s="139">
        <v>0.12</v>
      </c>
      <c r="AJ61" s="139">
        <v>0</v>
      </c>
      <c r="AK61" s="139">
        <v>0</v>
      </c>
      <c r="AL61" s="139">
        <v>0</v>
      </c>
      <c r="AM61" s="139">
        <v>0</v>
      </c>
      <c r="AN61" s="139">
        <v>0.04</v>
      </c>
      <c r="AO61" s="139">
        <v>0.34</v>
      </c>
      <c r="AP61" s="139">
        <v>0.47</v>
      </c>
      <c r="AQ61" s="139">
        <v>0.31</v>
      </c>
      <c r="AR61" s="139">
        <v>0.46</v>
      </c>
      <c r="AS61" s="139">
        <v>60.01</v>
      </c>
      <c r="AT61" s="139">
        <v>59.87</v>
      </c>
      <c r="AU61" s="139">
        <v>69.73</v>
      </c>
      <c r="AV61" s="139">
        <v>92.8</v>
      </c>
      <c r="AW61" s="139">
        <v>13.96</v>
      </c>
      <c r="AX61" s="139">
        <v>516.3</v>
      </c>
      <c r="AY61" s="139">
        <v>477.83</v>
      </c>
      <c r="AZ61" s="139">
        <v>486.58</v>
      </c>
      <c r="BA61" s="139">
        <v>448.71</v>
      </c>
      <c r="BB61" s="139">
        <v>456.21</v>
      </c>
      <c r="BC61" s="139">
        <v>471.46</v>
      </c>
      <c r="BD61" s="139">
        <v>487.35</v>
      </c>
      <c r="BE61" s="139">
        <v>481.64</v>
      </c>
      <c r="BF61" s="139">
        <v>498.33</v>
      </c>
      <c r="BG61" s="139">
        <v>419.16</v>
      </c>
      <c r="BH61" s="139">
        <v>354.06</v>
      </c>
      <c r="BI61" s="139">
        <v>322.29</v>
      </c>
      <c r="BJ61" s="139">
        <v>262.53</v>
      </c>
      <c r="BK61" s="139">
        <v>41</v>
      </c>
      <c r="BL61" s="139">
        <v>36.62</v>
      </c>
      <c r="BM61" s="139">
        <v>26.78</v>
      </c>
      <c r="BN61" s="139">
        <v>17.78</v>
      </c>
      <c r="BO61" s="139">
        <v>11.38</v>
      </c>
      <c r="BP61" s="139">
        <v>8.14</v>
      </c>
      <c r="BQ61" s="139">
        <v>6.82</v>
      </c>
      <c r="BR61" s="139">
        <v>7.76</v>
      </c>
      <c r="BS61" s="139">
        <v>5.78</v>
      </c>
      <c r="BT61" s="139">
        <v>5</v>
      </c>
      <c r="BU61" s="139">
        <v>4.74</v>
      </c>
      <c r="BV61" s="139">
        <v>4.5</v>
      </c>
      <c r="BW61" s="139">
        <v>2.13</v>
      </c>
      <c r="BX61" s="140">
        <f t="shared" si="0"/>
        <v>7428.719999999999</v>
      </c>
    </row>
    <row r="62" spans="1:76" ht="15">
      <c r="A62">
        <v>61</v>
      </c>
      <c r="B62" t="s">
        <v>72</v>
      </c>
      <c r="C62" s="139">
        <v>77.22</v>
      </c>
      <c r="D62" s="139">
        <v>70.72</v>
      </c>
      <c r="E62" s="139">
        <v>62.15</v>
      </c>
      <c r="F62" s="139">
        <v>82.01</v>
      </c>
      <c r="G62" s="139">
        <v>68.52</v>
      </c>
      <c r="H62" s="139">
        <v>75.62</v>
      </c>
      <c r="I62" s="139">
        <v>59.79</v>
      </c>
      <c r="J62" s="139">
        <v>64.3</v>
      </c>
      <c r="K62" s="139">
        <v>63.19</v>
      </c>
      <c r="L62" s="139">
        <v>41.05</v>
      </c>
      <c r="M62" s="139">
        <v>62.39</v>
      </c>
      <c r="N62" s="139">
        <v>50.65</v>
      </c>
      <c r="O62" s="139">
        <v>37.84</v>
      </c>
      <c r="P62" s="139">
        <v>27.96</v>
      </c>
      <c r="Q62" s="139">
        <v>0</v>
      </c>
      <c r="R62" s="139">
        <v>0.97</v>
      </c>
      <c r="S62" s="139">
        <v>0.81</v>
      </c>
      <c r="T62" s="139">
        <v>0.77</v>
      </c>
      <c r="U62" s="139">
        <v>0.61</v>
      </c>
      <c r="V62" s="139">
        <v>0.45</v>
      </c>
      <c r="W62" s="139">
        <v>0.47</v>
      </c>
      <c r="X62" s="139">
        <v>0.46</v>
      </c>
      <c r="Y62" s="139">
        <v>0.47</v>
      </c>
      <c r="Z62" s="139">
        <v>0.23</v>
      </c>
      <c r="AA62" s="139">
        <v>0</v>
      </c>
      <c r="AB62" s="139">
        <v>0</v>
      </c>
      <c r="AC62" s="139">
        <v>0</v>
      </c>
      <c r="AD62" s="139">
        <v>0.39</v>
      </c>
      <c r="AE62" s="139">
        <v>0</v>
      </c>
      <c r="AF62" s="139">
        <v>0</v>
      </c>
      <c r="AG62" s="139">
        <v>0</v>
      </c>
      <c r="AH62" s="139">
        <v>0</v>
      </c>
      <c r="AI62" s="139">
        <v>0</v>
      </c>
      <c r="AJ62" s="139">
        <v>0</v>
      </c>
      <c r="AK62" s="139">
        <v>0</v>
      </c>
      <c r="AL62" s="139">
        <v>0</v>
      </c>
      <c r="AM62" s="139">
        <v>0</v>
      </c>
      <c r="AN62" s="139">
        <v>0</v>
      </c>
      <c r="AO62" s="139">
        <v>0</v>
      </c>
      <c r="AP62" s="139">
        <v>0</v>
      </c>
      <c r="AQ62" s="139">
        <v>0</v>
      </c>
      <c r="AR62" s="139">
        <v>0</v>
      </c>
      <c r="AS62" s="139">
        <v>65.95</v>
      </c>
      <c r="AT62" s="139">
        <v>63.81</v>
      </c>
      <c r="AU62" s="139">
        <v>52.6</v>
      </c>
      <c r="AV62" s="139">
        <v>47.74</v>
      </c>
      <c r="AW62" s="139">
        <v>3.65</v>
      </c>
      <c r="AX62" s="139">
        <v>411.87</v>
      </c>
      <c r="AY62" s="139">
        <v>403.56</v>
      </c>
      <c r="AZ62" s="139">
        <v>378.87</v>
      </c>
      <c r="BA62" s="139">
        <v>413.57</v>
      </c>
      <c r="BB62" s="139">
        <v>416.93</v>
      </c>
      <c r="BC62" s="139">
        <v>404.02</v>
      </c>
      <c r="BD62" s="139">
        <v>427.86</v>
      </c>
      <c r="BE62" s="139">
        <v>403.34</v>
      </c>
      <c r="BF62" s="139">
        <v>408.81</v>
      </c>
      <c r="BG62" s="139">
        <v>325.7</v>
      </c>
      <c r="BH62" s="139">
        <v>333.08</v>
      </c>
      <c r="BI62" s="139">
        <v>272.02</v>
      </c>
      <c r="BJ62" s="139">
        <v>198.51</v>
      </c>
      <c r="BK62" s="139">
        <v>33.84</v>
      </c>
      <c r="BL62" s="139">
        <v>31.25</v>
      </c>
      <c r="BM62" s="139">
        <v>19.24</v>
      </c>
      <c r="BN62" s="139">
        <v>15.62</v>
      </c>
      <c r="BO62" s="139">
        <v>8.96</v>
      </c>
      <c r="BP62" s="139">
        <v>4.29</v>
      </c>
      <c r="BQ62" s="139">
        <v>3.95</v>
      </c>
      <c r="BR62" s="139">
        <v>5.07</v>
      </c>
      <c r="BS62" s="139">
        <v>4.16</v>
      </c>
      <c r="BT62" s="139">
        <v>2.68</v>
      </c>
      <c r="BU62" s="139">
        <v>1.98</v>
      </c>
      <c r="BV62" s="139">
        <v>1.91</v>
      </c>
      <c r="BW62" s="139">
        <v>1.7</v>
      </c>
      <c r="BX62" s="140">
        <f t="shared" si="0"/>
        <v>6015.579999999999</v>
      </c>
    </row>
    <row r="63" spans="1:76" ht="15">
      <c r="A63">
        <v>62</v>
      </c>
      <c r="B63" t="s">
        <v>73</v>
      </c>
      <c r="C63" s="139">
        <v>36.65</v>
      </c>
      <c r="D63" s="139">
        <v>57.71</v>
      </c>
      <c r="E63" s="139">
        <v>47.58</v>
      </c>
      <c r="F63" s="139">
        <v>59.04</v>
      </c>
      <c r="G63" s="139">
        <v>45.86</v>
      </c>
      <c r="H63" s="139">
        <v>52.74</v>
      </c>
      <c r="I63" s="139">
        <v>50.89</v>
      </c>
      <c r="J63" s="139">
        <v>50.36</v>
      </c>
      <c r="K63" s="139">
        <v>60.99</v>
      </c>
      <c r="L63" s="139">
        <v>36.63</v>
      </c>
      <c r="M63" s="139">
        <v>32.86</v>
      </c>
      <c r="N63" s="139">
        <v>38.98</v>
      </c>
      <c r="O63" s="139">
        <v>31.97</v>
      </c>
      <c r="P63" s="139">
        <v>32.35</v>
      </c>
      <c r="Q63" s="139">
        <v>5.55</v>
      </c>
      <c r="R63" s="139">
        <v>2.02</v>
      </c>
      <c r="S63" s="139">
        <v>1.24</v>
      </c>
      <c r="T63" s="139">
        <v>0.37</v>
      </c>
      <c r="U63" s="139">
        <v>0.56</v>
      </c>
      <c r="V63" s="139">
        <v>1.58</v>
      </c>
      <c r="W63" s="139">
        <v>2.44</v>
      </c>
      <c r="X63" s="139">
        <v>2.2</v>
      </c>
      <c r="Y63" s="139">
        <v>2.65</v>
      </c>
      <c r="Z63" s="139">
        <v>3.65</v>
      </c>
      <c r="AA63" s="139">
        <v>2.22</v>
      </c>
      <c r="AB63" s="139">
        <v>0.86</v>
      </c>
      <c r="AC63" s="139">
        <v>0.56</v>
      </c>
      <c r="AD63" s="139">
        <v>0.51</v>
      </c>
      <c r="AE63" s="139">
        <v>0</v>
      </c>
      <c r="AF63" s="139">
        <v>0.98</v>
      </c>
      <c r="AG63" s="139">
        <v>1.13</v>
      </c>
      <c r="AH63" s="139">
        <v>0.72</v>
      </c>
      <c r="AI63" s="139">
        <v>0.86</v>
      </c>
      <c r="AJ63" s="139">
        <v>1.02</v>
      </c>
      <c r="AK63" s="139">
        <v>0.76</v>
      </c>
      <c r="AL63" s="139">
        <v>0.24</v>
      </c>
      <c r="AM63" s="139">
        <v>0.04</v>
      </c>
      <c r="AN63" s="139">
        <v>0.02</v>
      </c>
      <c r="AO63" s="139">
        <v>0</v>
      </c>
      <c r="AP63" s="139">
        <v>0.2</v>
      </c>
      <c r="AQ63" s="139">
        <v>0.61</v>
      </c>
      <c r="AR63" s="139">
        <v>1.31</v>
      </c>
      <c r="AS63" s="139">
        <v>6.01</v>
      </c>
      <c r="AT63" s="139">
        <v>5.32</v>
      </c>
      <c r="AU63" s="139">
        <v>11.58</v>
      </c>
      <c r="AV63" s="139">
        <v>22.67</v>
      </c>
      <c r="AW63" s="139">
        <v>2.65</v>
      </c>
      <c r="AX63" s="139">
        <v>249.21</v>
      </c>
      <c r="AY63" s="139">
        <v>219.15</v>
      </c>
      <c r="AZ63" s="139">
        <v>191.99</v>
      </c>
      <c r="BA63" s="139">
        <v>209.43</v>
      </c>
      <c r="BB63" s="139">
        <v>193.72</v>
      </c>
      <c r="BC63" s="139">
        <v>198.68</v>
      </c>
      <c r="BD63" s="139">
        <v>176.16</v>
      </c>
      <c r="BE63" s="139">
        <v>193.17</v>
      </c>
      <c r="BF63" s="139">
        <v>188.3</v>
      </c>
      <c r="BG63" s="139">
        <v>163.91</v>
      </c>
      <c r="BH63" s="139">
        <v>130.15</v>
      </c>
      <c r="BI63" s="139">
        <v>118.74</v>
      </c>
      <c r="BJ63" s="139">
        <v>83.88</v>
      </c>
      <c r="BK63" s="139">
        <v>0</v>
      </c>
      <c r="BL63" s="139">
        <v>0</v>
      </c>
      <c r="BM63" s="139">
        <v>0</v>
      </c>
      <c r="BN63" s="139">
        <v>0</v>
      </c>
      <c r="BO63" s="139">
        <v>0</v>
      </c>
      <c r="BP63" s="139">
        <v>0</v>
      </c>
      <c r="BQ63" s="139">
        <v>0</v>
      </c>
      <c r="BR63" s="139">
        <v>0</v>
      </c>
      <c r="BS63" s="139">
        <v>0</v>
      </c>
      <c r="BT63" s="139">
        <v>0</v>
      </c>
      <c r="BU63" s="139">
        <v>0</v>
      </c>
      <c r="BV63" s="139">
        <v>0</v>
      </c>
      <c r="BW63" s="139">
        <v>0</v>
      </c>
      <c r="BX63" s="140">
        <f t="shared" si="0"/>
        <v>3033.63</v>
      </c>
    </row>
    <row r="64" spans="1:76" ht="15">
      <c r="A64">
        <v>63</v>
      </c>
      <c r="B64" t="s">
        <v>74</v>
      </c>
      <c r="C64" s="139">
        <v>10.63</v>
      </c>
      <c r="D64" s="139">
        <v>39.6</v>
      </c>
      <c r="E64" s="139">
        <v>28.99</v>
      </c>
      <c r="F64" s="139">
        <v>27.66</v>
      </c>
      <c r="G64" s="139">
        <v>38.46</v>
      </c>
      <c r="H64" s="139">
        <v>35.42</v>
      </c>
      <c r="I64" s="139">
        <v>47.5</v>
      </c>
      <c r="J64" s="139">
        <v>33.21</v>
      </c>
      <c r="K64" s="139">
        <v>33.63</v>
      </c>
      <c r="L64" s="139">
        <v>41.42</v>
      </c>
      <c r="M64" s="139">
        <v>40.57</v>
      </c>
      <c r="N64" s="139">
        <v>29.13</v>
      </c>
      <c r="O64" s="139">
        <v>27.23</v>
      </c>
      <c r="P64" s="139">
        <v>17.5</v>
      </c>
      <c r="Q64" s="139">
        <v>0</v>
      </c>
      <c r="R64" s="139">
        <v>0</v>
      </c>
      <c r="S64" s="139">
        <v>0</v>
      </c>
      <c r="T64" s="139">
        <v>0.6</v>
      </c>
      <c r="U64" s="139">
        <v>1.67</v>
      </c>
      <c r="V64" s="139">
        <v>2.06</v>
      </c>
      <c r="W64" s="139">
        <v>1.98</v>
      </c>
      <c r="X64" s="139">
        <v>1.19</v>
      </c>
      <c r="Y64" s="139">
        <v>0.91</v>
      </c>
      <c r="Z64" s="139">
        <v>0.54</v>
      </c>
      <c r="AA64" s="139">
        <v>0.49</v>
      </c>
      <c r="AB64" s="139">
        <v>0.18</v>
      </c>
      <c r="AC64" s="139">
        <v>0</v>
      </c>
      <c r="AD64" s="139">
        <v>0</v>
      </c>
      <c r="AE64" s="139">
        <v>0</v>
      </c>
      <c r="AF64" s="139">
        <v>0</v>
      </c>
      <c r="AG64" s="139">
        <v>0</v>
      </c>
      <c r="AH64" s="139">
        <v>0</v>
      </c>
      <c r="AI64" s="139">
        <v>0</v>
      </c>
      <c r="AJ64" s="139">
        <v>0</v>
      </c>
      <c r="AK64" s="139">
        <v>0</v>
      </c>
      <c r="AL64" s="139">
        <v>0</v>
      </c>
      <c r="AM64" s="139">
        <v>0</v>
      </c>
      <c r="AN64" s="139">
        <v>0.75</v>
      </c>
      <c r="AO64" s="139">
        <v>1.69</v>
      </c>
      <c r="AP64" s="139">
        <v>1.12</v>
      </c>
      <c r="AQ64" s="139">
        <v>0.2</v>
      </c>
      <c r="AR64" s="139">
        <v>0</v>
      </c>
      <c r="AS64" s="139">
        <v>37.16</v>
      </c>
      <c r="AT64" s="139">
        <v>29.02</v>
      </c>
      <c r="AU64" s="139">
        <v>19.62</v>
      </c>
      <c r="AV64" s="139">
        <v>19.9</v>
      </c>
      <c r="AW64" s="139">
        <v>4.03</v>
      </c>
      <c r="AX64" s="139">
        <v>166.95</v>
      </c>
      <c r="AY64" s="139">
        <v>140.08</v>
      </c>
      <c r="AZ64" s="139">
        <v>142.33</v>
      </c>
      <c r="BA64" s="139">
        <v>146.56</v>
      </c>
      <c r="BB64" s="139">
        <v>157.51</v>
      </c>
      <c r="BC64" s="139">
        <v>166.88</v>
      </c>
      <c r="BD64" s="139">
        <v>147.41</v>
      </c>
      <c r="BE64" s="139">
        <v>140.06</v>
      </c>
      <c r="BF64" s="139">
        <v>139.67</v>
      </c>
      <c r="BG64" s="139">
        <v>120.1</v>
      </c>
      <c r="BH64" s="139">
        <v>112.5</v>
      </c>
      <c r="BI64" s="139">
        <v>109.34</v>
      </c>
      <c r="BJ64" s="139">
        <v>97.13</v>
      </c>
      <c r="BK64" s="139">
        <v>0</v>
      </c>
      <c r="BL64" s="139">
        <v>0</v>
      </c>
      <c r="BM64" s="139">
        <v>0</v>
      </c>
      <c r="BN64" s="139">
        <v>0</v>
      </c>
      <c r="BO64" s="139">
        <v>0</v>
      </c>
      <c r="BP64" s="139">
        <v>0</v>
      </c>
      <c r="BQ64" s="139">
        <v>0</v>
      </c>
      <c r="BR64" s="139">
        <v>0</v>
      </c>
      <c r="BS64" s="139">
        <v>0</v>
      </c>
      <c r="BT64" s="139">
        <v>0</v>
      </c>
      <c r="BU64" s="139">
        <v>0</v>
      </c>
      <c r="BV64" s="139">
        <v>0</v>
      </c>
      <c r="BW64" s="139">
        <v>0</v>
      </c>
      <c r="BX64" s="140">
        <f t="shared" si="0"/>
        <v>2360.58</v>
      </c>
    </row>
    <row r="65" spans="1:76" ht="15">
      <c r="A65">
        <v>64</v>
      </c>
      <c r="B65" t="s">
        <v>75</v>
      </c>
      <c r="C65" s="139">
        <v>208.71</v>
      </c>
      <c r="D65" s="139">
        <v>399.03</v>
      </c>
      <c r="E65" s="139">
        <v>611.99</v>
      </c>
      <c r="F65" s="139">
        <v>714.66</v>
      </c>
      <c r="G65" s="139">
        <v>912.16</v>
      </c>
      <c r="H65" s="139">
        <v>990.14</v>
      </c>
      <c r="I65" s="139">
        <v>1012.71</v>
      </c>
      <c r="J65" s="139">
        <v>1149.96</v>
      </c>
      <c r="K65" s="139">
        <v>1174.53</v>
      </c>
      <c r="L65" s="139">
        <v>1054.2</v>
      </c>
      <c r="M65" s="139">
        <v>1390.78</v>
      </c>
      <c r="N65" s="139">
        <v>1081.5</v>
      </c>
      <c r="O65" s="139">
        <v>840.81</v>
      </c>
      <c r="P65" s="139">
        <v>711.42</v>
      </c>
      <c r="Q65" s="139">
        <v>121.75</v>
      </c>
      <c r="R65" s="139">
        <v>30.38</v>
      </c>
      <c r="S65" s="139">
        <v>27.75</v>
      </c>
      <c r="T65" s="139">
        <v>28.84</v>
      </c>
      <c r="U65" s="139">
        <v>32.97</v>
      </c>
      <c r="V65" s="139">
        <v>31.65</v>
      </c>
      <c r="W65" s="139">
        <v>40.4</v>
      </c>
      <c r="X65" s="139">
        <v>48.49</v>
      </c>
      <c r="Y65" s="139">
        <v>50.03</v>
      </c>
      <c r="Z65" s="139">
        <v>57.06</v>
      </c>
      <c r="AA65" s="139">
        <v>54.11</v>
      </c>
      <c r="AB65" s="139">
        <v>45.97</v>
      </c>
      <c r="AC65" s="139">
        <v>37.32</v>
      </c>
      <c r="AD65" s="139">
        <v>69.46</v>
      </c>
      <c r="AE65" s="139">
        <v>15.79</v>
      </c>
      <c r="AF65" s="139">
        <v>8.78</v>
      </c>
      <c r="AG65" s="139">
        <v>11.56</v>
      </c>
      <c r="AH65" s="139">
        <v>12.5</v>
      </c>
      <c r="AI65" s="139">
        <v>10.08</v>
      </c>
      <c r="AJ65" s="139">
        <v>12.36</v>
      </c>
      <c r="AK65" s="139">
        <v>13.25</v>
      </c>
      <c r="AL65" s="139">
        <v>9.75</v>
      </c>
      <c r="AM65" s="139">
        <v>7.82</v>
      </c>
      <c r="AN65" s="139">
        <v>10.33</v>
      </c>
      <c r="AO65" s="139">
        <v>17.69</v>
      </c>
      <c r="AP65" s="139">
        <v>15.94</v>
      </c>
      <c r="AQ65" s="139">
        <v>9.48</v>
      </c>
      <c r="AR65" s="139">
        <v>23.69</v>
      </c>
      <c r="AS65" s="139">
        <v>449.87</v>
      </c>
      <c r="AT65" s="139">
        <v>393.56</v>
      </c>
      <c r="AU65" s="139">
        <v>435.44</v>
      </c>
      <c r="AV65" s="139">
        <v>370.75</v>
      </c>
      <c r="AW65" s="139">
        <v>120.55</v>
      </c>
      <c r="AX65" s="139">
        <v>3786.54</v>
      </c>
      <c r="AY65" s="139">
        <v>3625.46</v>
      </c>
      <c r="AZ65" s="139">
        <v>3330.17</v>
      </c>
      <c r="BA65" s="139">
        <v>3380.03</v>
      </c>
      <c r="BB65" s="139">
        <v>3435.13</v>
      </c>
      <c r="BC65" s="139">
        <v>3308.88</v>
      </c>
      <c r="BD65" s="139">
        <v>3437.84</v>
      </c>
      <c r="BE65" s="139">
        <v>3466.67</v>
      </c>
      <c r="BF65" s="139">
        <v>3669.58</v>
      </c>
      <c r="BG65" s="139">
        <v>3559.31</v>
      </c>
      <c r="BH65" s="139">
        <v>3268.35</v>
      </c>
      <c r="BI65" s="139">
        <v>2734.28</v>
      </c>
      <c r="BJ65" s="139">
        <v>2627.96</v>
      </c>
      <c r="BK65" s="139">
        <v>479.23</v>
      </c>
      <c r="BL65" s="139">
        <v>451.07</v>
      </c>
      <c r="BM65" s="139">
        <v>366.74</v>
      </c>
      <c r="BN65" s="139">
        <v>260.84</v>
      </c>
      <c r="BO65" s="139">
        <v>209.43</v>
      </c>
      <c r="BP65" s="139">
        <v>192.31</v>
      </c>
      <c r="BQ65" s="139">
        <v>113</v>
      </c>
      <c r="BR65" s="139">
        <v>107.43</v>
      </c>
      <c r="BS65" s="139">
        <v>94.99</v>
      </c>
      <c r="BT65" s="139">
        <v>85.3</v>
      </c>
      <c r="BU65" s="139">
        <v>60.15</v>
      </c>
      <c r="BV65" s="139">
        <v>39.29</v>
      </c>
      <c r="BW65" s="139">
        <v>27.12</v>
      </c>
      <c r="BX65" s="140">
        <f t="shared" si="0"/>
        <v>60995.07</v>
      </c>
    </row>
    <row r="66" spans="1:76" ht="15">
      <c r="A66">
        <v>65</v>
      </c>
      <c r="B66" t="s">
        <v>76</v>
      </c>
      <c r="C66" s="139">
        <v>325.01</v>
      </c>
      <c r="D66" s="139">
        <v>71.63</v>
      </c>
      <c r="E66" s="139">
        <v>54.21</v>
      </c>
      <c r="F66" s="139">
        <v>66.85</v>
      </c>
      <c r="G66" s="139">
        <v>64.79</v>
      </c>
      <c r="H66" s="139">
        <v>75.1</v>
      </c>
      <c r="I66" s="139">
        <v>86.18</v>
      </c>
      <c r="J66" s="139">
        <v>93.28</v>
      </c>
      <c r="K66" s="139">
        <v>92.97</v>
      </c>
      <c r="L66" s="139">
        <v>90.33</v>
      </c>
      <c r="M66" s="139">
        <v>87.05</v>
      </c>
      <c r="N66" s="139">
        <v>61.15</v>
      </c>
      <c r="O66" s="139">
        <v>72.51</v>
      </c>
      <c r="P66" s="139">
        <v>57.24</v>
      </c>
      <c r="Q66" s="139">
        <v>4.98</v>
      </c>
      <c r="R66" s="139">
        <v>4.23</v>
      </c>
      <c r="S66" s="139">
        <v>2.98</v>
      </c>
      <c r="T66" s="139">
        <v>1.57</v>
      </c>
      <c r="U66" s="139">
        <v>1.57</v>
      </c>
      <c r="V66" s="139">
        <v>1.52</v>
      </c>
      <c r="W66" s="139">
        <v>0.47</v>
      </c>
      <c r="X66" s="139">
        <v>1.08</v>
      </c>
      <c r="Y66" s="139">
        <v>2.63</v>
      </c>
      <c r="Z66" s="139">
        <v>1.94</v>
      </c>
      <c r="AA66" s="139">
        <v>1.16</v>
      </c>
      <c r="AB66" s="139">
        <v>0.29</v>
      </c>
      <c r="AC66" s="139">
        <v>0.54</v>
      </c>
      <c r="AD66" s="139">
        <v>1.29</v>
      </c>
      <c r="AE66" s="139">
        <v>4.52</v>
      </c>
      <c r="AF66" s="139">
        <v>2.38</v>
      </c>
      <c r="AG66" s="139">
        <v>2.28</v>
      </c>
      <c r="AH66" s="139">
        <v>2.07</v>
      </c>
      <c r="AI66" s="139">
        <v>2.05</v>
      </c>
      <c r="AJ66" s="139">
        <v>1.99</v>
      </c>
      <c r="AK66" s="139">
        <v>0.6</v>
      </c>
      <c r="AL66" s="139">
        <v>0</v>
      </c>
      <c r="AM66" s="139">
        <v>0.3</v>
      </c>
      <c r="AN66" s="139">
        <v>0.59</v>
      </c>
      <c r="AO66" s="139">
        <v>0.6</v>
      </c>
      <c r="AP66" s="139">
        <v>0.54</v>
      </c>
      <c r="AQ66" s="139">
        <v>0.58</v>
      </c>
      <c r="AR66" s="139">
        <v>0.87</v>
      </c>
      <c r="AS66" s="139">
        <v>36.44</v>
      </c>
      <c r="AT66" s="139">
        <v>43.04</v>
      </c>
      <c r="AU66" s="139">
        <v>41.76</v>
      </c>
      <c r="AV66" s="139">
        <v>48.36</v>
      </c>
      <c r="AW66" s="139">
        <v>0</v>
      </c>
      <c r="AX66" s="139">
        <v>341.02</v>
      </c>
      <c r="AY66" s="139">
        <v>357.67</v>
      </c>
      <c r="AZ66" s="139">
        <v>317.28</v>
      </c>
      <c r="BA66" s="139">
        <v>316.44</v>
      </c>
      <c r="BB66" s="139">
        <v>368.04</v>
      </c>
      <c r="BC66" s="139">
        <v>335.18</v>
      </c>
      <c r="BD66" s="139">
        <v>331.89</v>
      </c>
      <c r="BE66" s="139">
        <v>318.95</v>
      </c>
      <c r="BF66" s="139">
        <v>303.64</v>
      </c>
      <c r="BG66" s="139">
        <v>264.89</v>
      </c>
      <c r="BH66" s="139">
        <v>223.36</v>
      </c>
      <c r="BI66" s="139">
        <v>218.06</v>
      </c>
      <c r="BJ66" s="139">
        <v>143.84</v>
      </c>
      <c r="BK66" s="139">
        <v>3.01</v>
      </c>
      <c r="BL66" s="139">
        <v>2.29</v>
      </c>
      <c r="BM66" s="139">
        <v>1.03</v>
      </c>
      <c r="BN66" s="139">
        <v>1.32</v>
      </c>
      <c r="BO66" s="139">
        <v>1.96</v>
      </c>
      <c r="BP66" s="139">
        <v>0.73</v>
      </c>
      <c r="BQ66" s="139">
        <v>0</v>
      </c>
      <c r="BR66" s="139">
        <v>0</v>
      </c>
      <c r="BS66" s="139">
        <v>0</v>
      </c>
      <c r="BT66" s="139">
        <v>0</v>
      </c>
      <c r="BU66" s="139">
        <v>0.28</v>
      </c>
      <c r="BV66" s="139">
        <v>0.89</v>
      </c>
      <c r="BW66" s="139">
        <v>0.86</v>
      </c>
      <c r="BX66" s="140">
        <f t="shared" si="0"/>
        <v>5366.15</v>
      </c>
    </row>
    <row r="67" spans="1:76" ht="15">
      <c r="A67">
        <v>66</v>
      </c>
      <c r="B67" t="s">
        <v>77</v>
      </c>
      <c r="C67" s="139">
        <v>46.43</v>
      </c>
      <c r="D67" s="139">
        <v>59</v>
      </c>
      <c r="E67" s="139">
        <v>92.33</v>
      </c>
      <c r="F67" s="139">
        <v>83.19</v>
      </c>
      <c r="G67" s="139">
        <v>93.03</v>
      </c>
      <c r="H67" s="139">
        <v>100.79</v>
      </c>
      <c r="I67" s="139">
        <v>97.82</v>
      </c>
      <c r="J67" s="139">
        <v>93.17</v>
      </c>
      <c r="K67" s="139">
        <v>111.65</v>
      </c>
      <c r="L67" s="139">
        <v>97.96</v>
      </c>
      <c r="M67" s="139">
        <v>109.31</v>
      </c>
      <c r="N67" s="139">
        <v>86.69</v>
      </c>
      <c r="O67" s="139">
        <v>46.7</v>
      </c>
      <c r="P67" s="139">
        <v>61.1</v>
      </c>
      <c r="Q67" s="139">
        <v>0</v>
      </c>
      <c r="R67" s="139">
        <v>2.41</v>
      </c>
      <c r="S67" s="139">
        <v>1.7</v>
      </c>
      <c r="T67" s="139">
        <v>0.5</v>
      </c>
      <c r="U67" s="139">
        <v>0.65</v>
      </c>
      <c r="V67" s="139">
        <v>1.23</v>
      </c>
      <c r="W67" s="139">
        <v>0.54</v>
      </c>
      <c r="X67" s="139">
        <v>0</v>
      </c>
      <c r="Y67" s="139">
        <v>0</v>
      </c>
      <c r="Z67" s="139">
        <v>0</v>
      </c>
      <c r="AA67" s="139">
        <v>0</v>
      </c>
      <c r="AB67" s="139">
        <v>0</v>
      </c>
      <c r="AC67" s="139">
        <v>0</v>
      </c>
      <c r="AD67" s="139">
        <v>0</v>
      </c>
      <c r="AE67" s="139">
        <v>0</v>
      </c>
      <c r="AF67" s="139">
        <v>0.39</v>
      </c>
      <c r="AG67" s="139">
        <v>0.37</v>
      </c>
      <c r="AH67" s="139">
        <v>0.34</v>
      </c>
      <c r="AI67" s="139">
        <v>0.36</v>
      </c>
      <c r="AJ67" s="139">
        <v>0.38</v>
      </c>
      <c r="AK67" s="139">
        <v>0.36</v>
      </c>
      <c r="AL67" s="139">
        <v>0.34</v>
      </c>
      <c r="AM67" s="139">
        <v>0.44</v>
      </c>
      <c r="AN67" s="139">
        <v>0.6</v>
      </c>
      <c r="AO67" s="139">
        <v>0.41</v>
      </c>
      <c r="AP67" s="139">
        <v>0.23</v>
      </c>
      <c r="AQ67" s="139">
        <v>0.35</v>
      </c>
      <c r="AR67" s="139">
        <v>0.36</v>
      </c>
      <c r="AS67" s="139">
        <v>39.98</v>
      </c>
      <c r="AT67" s="139">
        <v>38.49</v>
      </c>
      <c r="AU67" s="139">
        <v>59.21</v>
      </c>
      <c r="AV67" s="139">
        <v>71.51</v>
      </c>
      <c r="AW67" s="139">
        <v>2.82</v>
      </c>
      <c r="AX67" s="139">
        <v>598.02</v>
      </c>
      <c r="AY67" s="139">
        <v>599.5</v>
      </c>
      <c r="AZ67" s="139">
        <v>534</v>
      </c>
      <c r="BA67" s="139">
        <v>562.93</v>
      </c>
      <c r="BB67" s="139">
        <v>518.68</v>
      </c>
      <c r="BC67" s="139">
        <v>469.1</v>
      </c>
      <c r="BD67" s="139">
        <v>442.19</v>
      </c>
      <c r="BE67" s="139">
        <v>441.18</v>
      </c>
      <c r="BF67" s="139">
        <v>423.52</v>
      </c>
      <c r="BG67" s="139">
        <v>389.02</v>
      </c>
      <c r="BH67" s="139">
        <v>358.89</v>
      </c>
      <c r="BI67" s="139">
        <v>317.81</v>
      </c>
      <c r="BJ67" s="139">
        <v>301.99</v>
      </c>
      <c r="BK67" s="139">
        <v>25.5</v>
      </c>
      <c r="BL67" s="139">
        <v>22.59</v>
      </c>
      <c r="BM67" s="139">
        <v>15.51</v>
      </c>
      <c r="BN67" s="139">
        <v>9.63</v>
      </c>
      <c r="BO67" s="139">
        <v>7.68</v>
      </c>
      <c r="BP67" s="139">
        <v>7.46</v>
      </c>
      <c r="BQ67" s="139">
        <v>6.14</v>
      </c>
      <c r="BR67" s="139">
        <v>6.06</v>
      </c>
      <c r="BS67" s="139">
        <v>7.12</v>
      </c>
      <c r="BT67" s="139">
        <v>8.03</v>
      </c>
      <c r="BU67" s="139">
        <v>5.87</v>
      </c>
      <c r="BV67" s="139">
        <v>4.88</v>
      </c>
      <c r="BW67" s="139">
        <v>2.45</v>
      </c>
      <c r="BX67" s="140">
        <f aca="true" t="shared" si="1" ref="BX67:BX76">SUM(C67:BW67)</f>
        <v>7488.890000000002</v>
      </c>
    </row>
    <row r="68" spans="1:76" ht="15">
      <c r="A68">
        <v>67</v>
      </c>
      <c r="B68" t="s">
        <v>78</v>
      </c>
      <c r="C68" s="139">
        <v>23.18</v>
      </c>
      <c r="D68" s="139">
        <v>33.4</v>
      </c>
      <c r="E68" s="139">
        <v>43.56</v>
      </c>
      <c r="F68" s="139">
        <v>39.78</v>
      </c>
      <c r="G68" s="139">
        <v>62</v>
      </c>
      <c r="H68" s="139">
        <v>57.45</v>
      </c>
      <c r="I68" s="139">
        <v>49.4</v>
      </c>
      <c r="J68" s="139">
        <v>49.22</v>
      </c>
      <c r="K68" s="139">
        <v>61.62</v>
      </c>
      <c r="L68" s="139">
        <v>57.54</v>
      </c>
      <c r="M68" s="139">
        <v>56.71</v>
      </c>
      <c r="N68" s="139">
        <v>41.95</v>
      </c>
      <c r="O68" s="139">
        <v>27.51</v>
      </c>
      <c r="P68" s="139">
        <v>20.86</v>
      </c>
      <c r="Q68" s="139">
        <v>2.18</v>
      </c>
      <c r="R68" s="139">
        <v>3.06</v>
      </c>
      <c r="S68" s="139">
        <v>3.07</v>
      </c>
      <c r="T68" s="139">
        <v>2.26</v>
      </c>
      <c r="U68" s="139">
        <v>1.85</v>
      </c>
      <c r="V68" s="139">
        <v>1.94</v>
      </c>
      <c r="W68" s="139">
        <v>2.12</v>
      </c>
      <c r="X68" s="139">
        <v>1.62</v>
      </c>
      <c r="Y68" s="139">
        <v>1.67</v>
      </c>
      <c r="Z68" s="139">
        <v>1.2</v>
      </c>
      <c r="AA68" s="139">
        <v>0.93</v>
      </c>
      <c r="AB68" s="139">
        <v>0.64</v>
      </c>
      <c r="AC68" s="139">
        <v>0.37</v>
      </c>
      <c r="AD68" s="139">
        <v>0.76</v>
      </c>
      <c r="AE68" s="139">
        <v>1.35</v>
      </c>
      <c r="AF68" s="139">
        <v>0.32</v>
      </c>
      <c r="AG68" s="139">
        <v>0.87</v>
      </c>
      <c r="AH68" s="139">
        <v>1.52</v>
      </c>
      <c r="AI68" s="139">
        <v>0.95</v>
      </c>
      <c r="AJ68" s="139">
        <v>0.47</v>
      </c>
      <c r="AK68" s="139">
        <v>0.55</v>
      </c>
      <c r="AL68" s="139">
        <v>0.28</v>
      </c>
      <c r="AM68" s="139">
        <v>0.12</v>
      </c>
      <c r="AN68" s="139">
        <v>0.14</v>
      </c>
      <c r="AO68" s="139">
        <v>0.08</v>
      </c>
      <c r="AP68" s="139">
        <v>0.11</v>
      </c>
      <c r="AQ68" s="139">
        <v>0.12</v>
      </c>
      <c r="AR68" s="139">
        <v>0.06</v>
      </c>
      <c r="AS68" s="139">
        <v>39.82</v>
      </c>
      <c r="AT68" s="139">
        <v>29.13</v>
      </c>
      <c r="AU68" s="139">
        <v>14.26</v>
      </c>
      <c r="AV68" s="139">
        <v>12.39</v>
      </c>
      <c r="AW68" s="139">
        <v>8.32</v>
      </c>
      <c r="AX68" s="139">
        <v>302.12</v>
      </c>
      <c r="AY68" s="139">
        <v>304.31</v>
      </c>
      <c r="AZ68" s="139">
        <v>254.23</v>
      </c>
      <c r="BA68" s="139">
        <v>218.83</v>
      </c>
      <c r="BB68" s="139">
        <v>218.15</v>
      </c>
      <c r="BC68" s="139">
        <v>250.35</v>
      </c>
      <c r="BD68" s="139">
        <v>223.27</v>
      </c>
      <c r="BE68" s="139">
        <v>216.88</v>
      </c>
      <c r="BF68" s="139">
        <v>211.9</v>
      </c>
      <c r="BG68" s="139">
        <v>199.6</v>
      </c>
      <c r="BH68" s="139">
        <v>187.88</v>
      </c>
      <c r="BI68" s="139">
        <v>197.84</v>
      </c>
      <c r="BJ68" s="139">
        <v>176.62</v>
      </c>
      <c r="BK68" s="139">
        <v>0</v>
      </c>
      <c r="BL68" s="139">
        <v>0</v>
      </c>
      <c r="BM68" s="139">
        <v>0</v>
      </c>
      <c r="BN68" s="139">
        <v>0</v>
      </c>
      <c r="BO68" s="139">
        <v>0</v>
      </c>
      <c r="BP68" s="139">
        <v>0</v>
      </c>
      <c r="BQ68" s="139">
        <v>0</v>
      </c>
      <c r="BR68" s="139">
        <v>0</v>
      </c>
      <c r="BS68" s="139">
        <v>0</v>
      </c>
      <c r="BT68" s="139">
        <v>0</v>
      </c>
      <c r="BU68" s="139">
        <v>0</v>
      </c>
      <c r="BV68" s="139">
        <v>0</v>
      </c>
      <c r="BW68" s="139">
        <v>0</v>
      </c>
      <c r="BX68" s="140">
        <f t="shared" si="1"/>
        <v>3720.69</v>
      </c>
    </row>
    <row r="69" spans="1:76" ht="15">
      <c r="A69">
        <v>68</v>
      </c>
      <c r="B69" t="s">
        <v>237</v>
      </c>
      <c r="C69" s="139">
        <v>0</v>
      </c>
      <c r="D69" s="139">
        <v>0</v>
      </c>
      <c r="E69" s="139"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5.54</v>
      </c>
      <c r="K69" s="139">
        <v>8.67</v>
      </c>
      <c r="L69" s="139">
        <v>21.31</v>
      </c>
      <c r="M69" s="139">
        <v>103.81</v>
      </c>
      <c r="N69" s="139">
        <v>58.09</v>
      </c>
      <c r="O69" s="139">
        <v>23.93</v>
      </c>
      <c r="P69" s="139">
        <v>9.72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39">
        <v>0</v>
      </c>
      <c r="W69" s="139">
        <v>0</v>
      </c>
      <c r="X69" s="139">
        <v>0</v>
      </c>
      <c r="Y69" s="139">
        <v>0</v>
      </c>
      <c r="Z69" s="139">
        <v>0</v>
      </c>
      <c r="AA69" s="139">
        <v>0</v>
      </c>
      <c r="AB69" s="139">
        <v>0</v>
      </c>
      <c r="AC69" s="139">
        <v>0</v>
      </c>
      <c r="AD69" s="139">
        <v>0</v>
      </c>
      <c r="AE69" s="139">
        <v>0</v>
      </c>
      <c r="AF69" s="139">
        <v>0</v>
      </c>
      <c r="AG69" s="139">
        <v>0</v>
      </c>
      <c r="AH69" s="139">
        <v>0</v>
      </c>
      <c r="AI69" s="139">
        <v>0</v>
      </c>
      <c r="AJ69" s="139">
        <v>0</v>
      </c>
      <c r="AK69" s="139">
        <v>0</v>
      </c>
      <c r="AL69" s="139">
        <v>0</v>
      </c>
      <c r="AM69" s="139">
        <v>0</v>
      </c>
      <c r="AN69" s="139">
        <v>0</v>
      </c>
      <c r="AO69" s="139">
        <v>0</v>
      </c>
      <c r="AP69" s="139">
        <v>0</v>
      </c>
      <c r="AQ69" s="139">
        <v>0</v>
      </c>
      <c r="AR69" s="139">
        <v>0</v>
      </c>
      <c r="AS69" s="139">
        <v>15.59</v>
      </c>
      <c r="AT69" s="139">
        <v>10.91</v>
      </c>
      <c r="AU69" s="139">
        <v>4.47</v>
      </c>
      <c r="AV69" s="139">
        <v>2.73</v>
      </c>
      <c r="AW69" s="139">
        <v>0</v>
      </c>
      <c r="AX69" s="139">
        <v>0</v>
      </c>
      <c r="AY69" s="139">
        <v>0</v>
      </c>
      <c r="AZ69" s="139">
        <v>0</v>
      </c>
      <c r="BA69" s="139">
        <v>0</v>
      </c>
      <c r="BB69" s="139">
        <v>0</v>
      </c>
      <c r="BC69" s="139">
        <v>0</v>
      </c>
      <c r="BD69" s="139">
        <v>5.64</v>
      </c>
      <c r="BE69" s="139">
        <v>7.31</v>
      </c>
      <c r="BF69" s="139">
        <v>30.94</v>
      </c>
      <c r="BG69" s="139">
        <v>85.59</v>
      </c>
      <c r="BH69" s="139">
        <v>47.85</v>
      </c>
      <c r="BI69" s="139">
        <v>18.1</v>
      </c>
      <c r="BJ69" s="139">
        <v>12.39</v>
      </c>
      <c r="BK69" s="139">
        <v>0</v>
      </c>
      <c r="BL69" s="139">
        <v>0</v>
      </c>
      <c r="BM69" s="139">
        <v>0</v>
      </c>
      <c r="BN69" s="139">
        <v>0</v>
      </c>
      <c r="BO69" s="139">
        <v>0</v>
      </c>
      <c r="BP69" s="139">
        <v>0</v>
      </c>
      <c r="BQ69" s="139">
        <v>0</v>
      </c>
      <c r="BR69" s="139">
        <v>0</v>
      </c>
      <c r="BS69" s="139">
        <v>0</v>
      </c>
      <c r="BT69" s="139">
        <v>0</v>
      </c>
      <c r="BU69" s="139">
        <v>0</v>
      </c>
      <c r="BV69" s="139">
        <v>0</v>
      </c>
      <c r="BW69" s="139">
        <v>0</v>
      </c>
      <c r="BX69" s="140">
        <f t="shared" si="1"/>
        <v>472.59000000000003</v>
      </c>
    </row>
    <row r="70" spans="1:76" ht="15">
      <c r="A70">
        <v>69</v>
      </c>
      <c r="B70" t="s">
        <v>120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39">
        <v>0</v>
      </c>
      <c r="W70" s="139">
        <v>0</v>
      </c>
      <c r="X70" s="139">
        <v>0</v>
      </c>
      <c r="Y70" s="139">
        <v>0</v>
      </c>
      <c r="Z70" s="139">
        <v>0</v>
      </c>
      <c r="AA70" s="139">
        <v>0</v>
      </c>
      <c r="AB70" s="139">
        <v>0</v>
      </c>
      <c r="AC70" s="139">
        <v>0</v>
      </c>
      <c r="AD70" s="139">
        <v>0</v>
      </c>
      <c r="AE70" s="139">
        <v>0</v>
      </c>
      <c r="AF70" s="139">
        <v>0</v>
      </c>
      <c r="AG70" s="139">
        <v>0</v>
      </c>
      <c r="AH70" s="139">
        <v>0</v>
      </c>
      <c r="AI70" s="139">
        <v>0</v>
      </c>
      <c r="AJ70" s="139">
        <v>0</v>
      </c>
      <c r="AK70" s="139">
        <v>0</v>
      </c>
      <c r="AL70" s="139">
        <v>0</v>
      </c>
      <c r="AM70" s="139">
        <v>0</v>
      </c>
      <c r="AN70" s="139">
        <v>0</v>
      </c>
      <c r="AO70" s="139">
        <v>0</v>
      </c>
      <c r="AP70" s="139">
        <v>0</v>
      </c>
      <c r="AQ70" s="139">
        <v>0</v>
      </c>
      <c r="AR70" s="139">
        <v>0</v>
      </c>
      <c r="AS70" s="139">
        <v>2.64</v>
      </c>
      <c r="AT70" s="139">
        <v>1.15</v>
      </c>
      <c r="AU70" s="139">
        <v>1.99</v>
      </c>
      <c r="AV70" s="139">
        <v>1.49</v>
      </c>
      <c r="AW70" s="139">
        <v>0</v>
      </c>
      <c r="AX70" s="139">
        <v>17.91</v>
      </c>
      <c r="AY70" s="139">
        <v>26.86</v>
      </c>
      <c r="AZ70" s="139">
        <v>18.9</v>
      </c>
      <c r="BA70" s="139">
        <v>29.85</v>
      </c>
      <c r="BB70" s="139">
        <v>26.78</v>
      </c>
      <c r="BC70" s="139">
        <v>30.75</v>
      </c>
      <c r="BD70" s="139">
        <v>20.83</v>
      </c>
      <c r="BE70" s="139">
        <v>30.75</v>
      </c>
      <c r="BF70" s="139">
        <v>30.75</v>
      </c>
      <c r="BG70" s="139">
        <v>34.76</v>
      </c>
      <c r="BH70" s="139">
        <v>30.33</v>
      </c>
      <c r="BI70" s="139">
        <v>25.57</v>
      </c>
      <c r="BJ70" s="139">
        <v>34.92</v>
      </c>
      <c r="BK70" s="139">
        <v>0</v>
      </c>
      <c r="BL70" s="139">
        <v>0</v>
      </c>
      <c r="BM70" s="139">
        <v>0</v>
      </c>
      <c r="BN70" s="139">
        <v>0</v>
      </c>
      <c r="BO70" s="139">
        <v>0</v>
      </c>
      <c r="BP70" s="139">
        <v>0</v>
      </c>
      <c r="BQ70" s="139">
        <v>0</v>
      </c>
      <c r="BR70" s="139">
        <v>0</v>
      </c>
      <c r="BS70" s="139">
        <v>0</v>
      </c>
      <c r="BT70" s="139">
        <v>0</v>
      </c>
      <c r="BU70" s="139">
        <v>0</v>
      </c>
      <c r="BV70" s="139">
        <v>0</v>
      </c>
      <c r="BW70" s="139">
        <v>0</v>
      </c>
      <c r="BX70" s="140">
        <f t="shared" si="1"/>
        <v>366.22999999999996</v>
      </c>
    </row>
    <row r="71" spans="1:76" ht="15">
      <c r="A71">
        <v>70</v>
      </c>
      <c r="B71" t="s">
        <v>313</v>
      </c>
      <c r="C71" s="139">
        <v>0</v>
      </c>
      <c r="D71" s="139">
        <v>8.62</v>
      </c>
      <c r="E71" s="139">
        <v>15.04</v>
      </c>
      <c r="F71" s="139">
        <v>12.9</v>
      </c>
      <c r="G71" s="139">
        <v>10.76</v>
      </c>
      <c r="H71" s="139">
        <v>7.87</v>
      </c>
      <c r="I71" s="139">
        <v>6.87</v>
      </c>
      <c r="J71" s="139">
        <v>5.93</v>
      </c>
      <c r="K71" s="139">
        <v>5.9</v>
      </c>
      <c r="L71" s="139">
        <v>4.92</v>
      </c>
      <c r="M71" s="139">
        <v>0.98</v>
      </c>
      <c r="N71" s="139">
        <v>0.98</v>
      </c>
      <c r="O71" s="139">
        <v>0.98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39">
        <v>0</v>
      </c>
      <c r="W71" s="139">
        <v>0</v>
      </c>
      <c r="X71" s="139">
        <v>0</v>
      </c>
      <c r="Y71" s="139">
        <v>0</v>
      </c>
      <c r="Z71" s="139">
        <v>0</v>
      </c>
      <c r="AA71" s="139">
        <v>0</v>
      </c>
      <c r="AB71" s="139">
        <v>0</v>
      </c>
      <c r="AC71" s="139">
        <v>0</v>
      </c>
      <c r="AD71" s="139">
        <v>0</v>
      </c>
      <c r="AE71" s="139">
        <v>0</v>
      </c>
      <c r="AF71" s="139">
        <v>0</v>
      </c>
      <c r="AG71" s="139">
        <v>0</v>
      </c>
      <c r="AH71" s="139">
        <v>0</v>
      </c>
      <c r="AI71" s="139">
        <v>0</v>
      </c>
      <c r="AJ71" s="139">
        <v>0</v>
      </c>
      <c r="AK71" s="139">
        <v>0</v>
      </c>
      <c r="AL71" s="139">
        <v>0</v>
      </c>
      <c r="AM71" s="139">
        <v>0</v>
      </c>
      <c r="AN71" s="139">
        <v>0</v>
      </c>
      <c r="AO71" s="139">
        <v>0</v>
      </c>
      <c r="AP71" s="139">
        <v>0</v>
      </c>
      <c r="AQ71" s="139">
        <v>0</v>
      </c>
      <c r="AR71" s="139">
        <v>0</v>
      </c>
      <c r="AS71" s="139">
        <v>0</v>
      </c>
      <c r="AT71" s="139">
        <v>0</v>
      </c>
      <c r="AU71" s="139">
        <v>0</v>
      </c>
      <c r="AV71" s="139">
        <v>0</v>
      </c>
      <c r="AW71" s="139">
        <v>0</v>
      </c>
      <c r="AX71" s="139">
        <v>43.95</v>
      </c>
      <c r="AY71" s="139">
        <v>43.94</v>
      </c>
      <c r="AZ71" s="139">
        <v>43.94</v>
      </c>
      <c r="BA71" s="139">
        <v>43.94</v>
      </c>
      <c r="BB71" s="139">
        <v>62.17</v>
      </c>
      <c r="BC71" s="139">
        <v>62.17</v>
      </c>
      <c r="BD71" s="139">
        <v>62.17</v>
      </c>
      <c r="BE71" s="139">
        <v>62.17</v>
      </c>
      <c r="BF71" s="139">
        <v>62.19</v>
      </c>
      <c r="BG71" s="139">
        <v>34.57</v>
      </c>
      <c r="BH71" s="139">
        <v>28.25</v>
      </c>
      <c r="BI71" s="139">
        <v>19.35</v>
      </c>
      <c r="BJ71" s="139">
        <v>18.65</v>
      </c>
      <c r="BK71" s="139">
        <v>0</v>
      </c>
      <c r="BL71" s="139">
        <v>0</v>
      </c>
      <c r="BM71" s="139">
        <v>0</v>
      </c>
      <c r="BN71" s="139">
        <v>0</v>
      </c>
      <c r="BO71" s="139">
        <v>0</v>
      </c>
      <c r="BP71" s="139">
        <v>0</v>
      </c>
      <c r="BQ71" s="139">
        <v>0</v>
      </c>
      <c r="BR71" s="139">
        <v>0</v>
      </c>
      <c r="BS71" s="139">
        <v>0</v>
      </c>
      <c r="BT71" s="139">
        <v>0</v>
      </c>
      <c r="BU71" s="139">
        <v>0</v>
      </c>
      <c r="BV71" s="139">
        <v>0</v>
      </c>
      <c r="BW71" s="139">
        <v>0</v>
      </c>
      <c r="BX71" s="140">
        <f t="shared" si="1"/>
        <v>669.2100000000002</v>
      </c>
    </row>
    <row r="72" spans="1:76" ht="15">
      <c r="A72">
        <v>71</v>
      </c>
      <c r="B72" t="s">
        <v>320</v>
      </c>
      <c r="C72" s="139">
        <v>0</v>
      </c>
      <c r="D72" s="139">
        <v>6</v>
      </c>
      <c r="E72" s="139">
        <v>11</v>
      </c>
      <c r="F72" s="139">
        <v>9</v>
      </c>
      <c r="G72" s="139">
        <v>8</v>
      </c>
      <c r="H72" s="139">
        <v>6.5</v>
      </c>
      <c r="I72" s="139">
        <v>6.5</v>
      </c>
      <c r="J72" s="139">
        <v>6</v>
      </c>
      <c r="K72" s="139">
        <v>5</v>
      </c>
      <c r="L72" s="139">
        <v>4</v>
      </c>
      <c r="M72" s="139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2</v>
      </c>
      <c r="S72" s="139">
        <v>2</v>
      </c>
      <c r="T72" s="139">
        <v>2</v>
      </c>
      <c r="U72" s="139">
        <v>2</v>
      </c>
      <c r="V72" s="139">
        <v>2</v>
      </c>
      <c r="W72" s="139">
        <v>2</v>
      </c>
      <c r="X72" s="139">
        <v>0</v>
      </c>
      <c r="Y72" s="139">
        <v>0</v>
      </c>
      <c r="Z72" s="139">
        <v>0</v>
      </c>
      <c r="AA72" s="139">
        <v>0</v>
      </c>
      <c r="AB72" s="139">
        <v>0</v>
      </c>
      <c r="AC72" s="139">
        <v>0</v>
      </c>
      <c r="AD72" s="139">
        <v>0</v>
      </c>
      <c r="AE72" s="139">
        <v>0</v>
      </c>
      <c r="AF72" s="139">
        <v>0</v>
      </c>
      <c r="AG72" s="139">
        <v>0</v>
      </c>
      <c r="AH72" s="139">
        <v>0</v>
      </c>
      <c r="AI72" s="139">
        <v>0</v>
      </c>
      <c r="AJ72" s="139">
        <v>0</v>
      </c>
      <c r="AK72" s="139">
        <v>0</v>
      </c>
      <c r="AL72" s="139">
        <v>0</v>
      </c>
      <c r="AM72" s="139">
        <v>0</v>
      </c>
      <c r="AN72" s="139">
        <v>0</v>
      </c>
      <c r="AO72" s="139">
        <v>0</v>
      </c>
      <c r="AP72" s="139">
        <v>0</v>
      </c>
      <c r="AQ72" s="139">
        <v>0</v>
      </c>
      <c r="AR72" s="139">
        <v>0</v>
      </c>
      <c r="AS72" s="139">
        <v>0</v>
      </c>
      <c r="AT72" s="139">
        <v>0</v>
      </c>
      <c r="AU72" s="139">
        <v>0</v>
      </c>
      <c r="AV72" s="139">
        <v>0</v>
      </c>
      <c r="AW72" s="139">
        <v>0</v>
      </c>
      <c r="AX72" s="139">
        <v>144</v>
      </c>
      <c r="AY72" s="139">
        <v>144</v>
      </c>
      <c r="AZ72" s="139">
        <v>144</v>
      </c>
      <c r="BA72" s="139">
        <v>144</v>
      </c>
      <c r="BB72" s="139">
        <v>154</v>
      </c>
      <c r="BC72" s="139">
        <v>154</v>
      </c>
      <c r="BD72" s="139">
        <v>220</v>
      </c>
      <c r="BE72" s="139">
        <v>216</v>
      </c>
      <c r="BF72" s="139">
        <v>180</v>
      </c>
      <c r="BG72" s="139">
        <v>0</v>
      </c>
      <c r="BH72" s="139">
        <v>0</v>
      </c>
      <c r="BI72" s="139">
        <v>0</v>
      </c>
      <c r="BJ72" s="139">
        <v>0</v>
      </c>
      <c r="BK72" s="139">
        <v>0</v>
      </c>
      <c r="BL72" s="139">
        <v>0</v>
      </c>
      <c r="BM72" s="139">
        <v>0</v>
      </c>
      <c r="BN72" s="139">
        <v>0</v>
      </c>
      <c r="BO72" s="139">
        <v>0</v>
      </c>
      <c r="BP72" s="139">
        <v>0</v>
      </c>
      <c r="BQ72" s="139">
        <v>0</v>
      </c>
      <c r="BR72" s="139">
        <v>0</v>
      </c>
      <c r="BS72" s="139">
        <v>0</v>
      </c>
      <c r="BT72" s="139">
        <v>0</v>
      </c>
      <c r="BU72" s="139">
        <v>0</v>
      </c>
      <c r="BV72" s="139">
        <v>0</v>
      </c>
      <c r="BW72" s="139">
        <v>0</v>
      </c>
      <c r="BX72" s="140">
        <f t="shared" si="1"/>
        <v>1574</v>
      </c>
    </row>
    <row r="73" spans="1:76" ht="15">
      <c r="A73">
        <v>72</v>
      </c>
      <c r="B73" t="s">
        <v>238</v>
      </c>
      <c r="C73" s="139">
        <v>0</v>
      </c>
      <c r="D73" s="139">
        <v>13.51</v>
      </c>
      <c r="E73" s="139">
        <v>14.51</v>
      </c>
      <c r="F73" s="139">
        <v>14.07</v>
      </c>
      <c r="G73" s="139">
        <v>25.92</v>
      </c>
      <c r="H73" s="139">
        <v>20.71</v>
      </c>
      <c r="I73" s="139">
        <v>26.79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1.98</v>
      </c>
      <c r="U73" s="139">
        <v>1</v>
      </c>
      <c r="V73" s="139">
        <v>0</v>
      </c>
      <c r="W73" s="139">
        <v>0</v>
      </c>
      <c r="X73" s="139">
        <v>0</v>
      </c>
      <c r="Y73" s="139">
        <v>0</v>
      </c>
      <c r="Z73" s="139">
        <v>0</v>
      </c>
      <c r="AA73" s="139">
        <v>0</v>
      </c>
      <c r="AB73" s="139">
        <v>0</v>
      </c>
      <c r="AC73" s="139">
        <v>0</v>
      </c>
      <c r="AD73" s="139">
        <v>0</v>
      </c>
      <c r="AE73" s="139">
        <v>0</v>
      </c>
      <c r="AF73" s="139">
        <v>0</v>
      </c>
      <c r="AG73" s="139">
        <v>0</v>
      </c>
      <c r="AH73" s="139">
        <v>0</v>
      </c>
      <c r="AI73" s="139">
        <v>0</v>
      </c>
      <c r="AJ73" s="139">
        <v>0</v>
      </c>
      <c r="AK73" s="139">
        <v>0</v>
      </c>
      <c r="AL73" s="139">
        <v>0</v>
      </c>
      <c r="AM73" s="139">
        <v>0</v>
      </c>
      <c r="AN73" s="139">
        <v>0</v>
      </c>
      <c r="AO73" s="139">
        <v>0</v>
      </c>
      <c r="AP73" s="139">
        <v>0</v>
      </c>
      <c r="AQ73" s="139">
        <v>0</v>
      </c>
      <c r="AR73" s="139">
        <v>0</v>
      </c>
      <c r="AS73" s="139">
        <v>0</v>
      </c>
      <c r="AT73" s="139">
        <v>0</v>
      </c>
      <c r="AU73" s="139">
        <v>0</v>
      </c>
      <c r="AV73" s="139">
        <v>0</v>
      </c>
      <c r="AW73" s="139">
        <v>0</v>
      </c>
      <c r="AX73" s="139">
        <v>96.08</v>
      </c>
      <c r="AY73" s="139">
        <v>88.19</v>
      </c>
      <c r="AZ73" s="139">
        <v>97.24</v>
      </c>
      <c r="BA73" s="139">
        <v>81.25</v>
      </c>
      <c r="BB73" s="139">
        <v>92.35</v>
      </c>
      <c r="BC73" s="139">
        <v>83.58</v>
      </c>
      <c r="BD73" s="139">
        <v>0</v>
      </c>
      <c r="BE73" s="139">
        <v>0</v>
      </c>
      <c r="BF73" s="139">
        <v>0</v>
      </c>
      <c r="BG73" s="139">
        <v>0</v>
      </c>
      <c r="BH73" s="139">
        <v>0</v>
      </c>
      <c r="BI73" s="139">
        <v>0</v>
      </c>
      <c r="BJ73" s="139">
        <v>0</v>
      </c>
      <c r="BK73" s="139">
        <v>0</v>
      </c>
      <c r="BL73" s="139">
        <v>6</v>
      </c>
      <c r="BM73" s="139">
        <v>3</v>
      </c>
      <c r="BN73" s="139">
        <v>1</v>
      </c>
      <c r="BO73" s="139">
        <v>0</v>
      </c>
      <c r="BP73" s="139">
        <v>0</v>
      </c>
      <c r="BQ73" s="139">
        <v>0</v>
      </c>
      <c r="BR73" s="139">
        <v>0</v>
      </c>
      <c r="BS73" s="139">
        <v>0</v>
      </c>
      <c r="BT73" s="139">
        <v>0</v>
      </c>
      <c r="BU73" s="139">
        <v>0</v>
      </c>
      <c r="BV73" s="139">
        <v>0</v>
      </c>
      <c r="BW73" s="139">
        <v>0</v>
      </c>
      <c r="BX73" s="140">
        <f t="shared" si="1"/>
        <v>667.1800000000001</v>
      </c>
    </row>
    <row r="74" spans="1:76" ht="15">
      <c r="A74">
        <v>73</v>
      </c>
      <c r="B74" t="s">
        <v>239</v>
      </c>
      <c r="C74" s="139">
        <v>0</v>
      </c>
      <c r="D74" s="139">
        <v>4.2</v>
      </c>
      <c r="E74" s="139">
        <v>15.66</v>
      </c>
      <c r="F74" s="139">
        <v>11.56</v>
      </c>
      <c r="G74" s="139">
        <v>15.76</v>
      </c>
      <c r="H74" s="139">
        <v>4.31</v>
      </c>
      <c r="I74" s="139">
        <v>14.83</v>
      </c>
      <c r="J74" s="139">
        <v>15.82</v>
      </c>
      <c r="K74" s="139">
        <v>13.35</v>
      </c>
      <c r="L74" s="139">
        <v>21.74</v>
      </c>
      <c r="M74" s="139">
        <v>16.63</v>
      </c>
      <c r="N74" s="139">
        <v>23</v>
      </c>
      <c r="O74" s="139">
        <v>16.63</v>
      </c>
      <c r="P74" s="139">
        <v>10.43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39">
        <v>0</v>
      </c>
      <c r="W74" s="139">
        <v>0</v>
      </c>
      <c r="X74" s="139">
        <v>0</v>
      </c>
      <c r="Y74" s="139">
        <v>0</v>
      </c>
      <c r="Z74" s="139">
        <v>0</v>
      </c>
      <c r="AA74" s="139">
        <v>0</v>
      </c>
      <c r="AB74" s="139">
        <v>0</v>
      </c>
      <c r="AC74" s="139">
        <v>0</v>
      </c>
      <c r="AD74" s="139">
        <v>0</v>
      </c>
      <c r="AE74" s="139">
        <v>0</v>
      </c>
      <c r="AF74" s="139">
        <v>0</v>
      </c>
      <c r="AG74" s="139">
        <v>0</v>
      </c>
      <c r="AH74" s="139">
        <v>0</v>
      </c>
      <c r="AI74" s="139">
        <v>0</v>
      </c>
      <c r="AJ74" s="139">
        <v>0</v>
      </c>
      <c r="AK74" s="139">
        <v>0</v>
      </c>
      <c r="AL74" s="139">
        <v>0</v>
      </c>
      <c r="AM74" s="139">
        <v>0</v>
      </c>
      <c r="AN74" s="139">
        <v>0</v>
      </c>
      <c r="AO74" s="139">
        <v>0</v>
      </c>
      <c r="AP74" s="139">
        <v>0</v>
      </c>
      <c r="AQ74" s="139">
        <v>0</v>
      </c>
      <c r="AR74" s="139">
        <v>0</v>
      </c>
      <c r="AS74" s="139">
        <v>13.51</v>
      </c>
      <c r="AT74" s="139">
        <v>9.53</v>
      </c>
      <c r="AU74" s="139">
        <v>6.61</v>
      </c>
      <c r="AV74" s="139">
        <v>17.92</v>
      </c>
      <c r="AW74" s="139">
        <v>0</v>
      </c>
      <c r="AX74" s="139">
        <v>66.89</v>
      </c>
      <c r="AY74" s="139">
        <v>66.4</v>
      </c>
      <c r="AZ74" s="139">
        <v>67.39</v>
      </c>
      <c r="BA74" s="139">
        <v>72.34</v>
      </c>
      <c r="BB74" s="139">
        <v>74.27</v>
      </c>
      <c r="BC74" s="139">
        <v>82.59</v>
      </c>
      <c r="BD74" s="139">
        <v>151.24</v>
      </c>
      <c r="BE74" s="139">
        <v>148.9</v>
      </c>
      <c r="BF74" s="139">
        <v>141.35</v>
      </c>
      <c r="BG74" s="139">
        <v>130.52</v>
      </c>
      <c r="BH74" s="139">
        <v>144.46</v>
      </c>
      <c r="BI74" s="139">
        <v>112.94</v>
      </c>
      <c r="BJ74" s="139">
        <v>100.22</v>
      </c>
      <c r="BK74" s="139">
        <v>1</v>
      </c>
      <c r="BL74" s="139">
        <v>2</v>
      </c>
      <c r="BM74" s="139">
        <v>3.01</v>
      </c>
      <c r="BN74" s="139">
        <v>1</v>
      </c>
      <c r="BO74" s="139">
        <v>1.04</v>
      </c>
      <c r="BP74" s="139">
        <v>0</v>
      </c>
      <c r="BQ74" s="139">
        <v>0.66</v>
      </c>
      <c r="BR74" s="139">
        <v>0.84</v>
      </c>
      <c r="BS74" s="139">
        <v>0.66</v>
      </c>
      <c r="BT74" s="139">
        <v>0</v>
      </c>
      <c r="BU74" s="139">
        <v>0</v>
      </c>
      <c r="BV74" s="139">
        <v>0</v>
      </c>
      <c r="BW74" s="139">
        <v>2.35</v>
      </c>
      <c r="BX74" s="140">
        <f t="shared" si="1"/>
        <v>1603.56</v>
      </c>
    </row>
    <row r="75" spans="1:76" ht="15">
      <c r="A75">
        <v>74</v>
      </c>
      <c r="B75" t="s">
        <v>123</v>
      </c>
      <c r="C75" s="139">
        <v>0</v>
      </c>
      <c r="D75" s="139">
        <v>0</v>
      </c>
      <c r="E75" s="139">
        <v>1</v>
      </c>
      <c r="F75" s="139">
        <v>5</v>
      </c>
      <c r="G75" s="139">
        <v>5</v>
      </c>
      <c r="H75" s="139">
        <v>29</v>
      </c>
      <c r="I75" s="139">
        <v>27</v>
      </c>
      <c r="J75" s="139">
        <v>32</v>
      </c>
      <c r="K75" s="139">
        <v>39</v>
      </c>
      <c r="L75" s="139">
        <v>38</v>
      </c>
      <c r="M75" s="139">
        <v>14</v>
      </c>
      <c r="N75" s="139">
        <v>11</v>
      </c>
      <c r="O75" s="139">
        <v>12</v>
      </c>
      <c r="P75" s="139">
        <v>15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39">
        <v>0</v>
      </c>
      <c r="W75" s="139">
        <v>0</v>
      </c>
      <c r="X75" s="139">
        <v>0</v>
      </c>
      <c r="Y75" s="139">
        <v>0</v>
      </c>
      <c r="Z75" s="139">
        <v>0</v>
      </c>
      <c r="AA75" s="139">
        <v>0</v>
      </c>
      <c r="AB75" s="139">
        <v>0</v>
      </c>
      <c r="AC75" s="139">
        <v>0</v>
      </c>
      <c r="AD75" s="139">
        <v>0</v>
      </c>
      <c r="AE75" s="139">
        <v>0</v>
      </c>
      <c r="AF75" s="139">
        <v>0</v>
      </c>
      <c r="AG75" s="139">
        <v>0</v>
      </c>
      <c r="AH75" s="139">
        <v>0</v>
      </c>
      <c r="AI75" s="139">
        <v>0</v>
      </c>
      <c r="AJ75" s="139">
        <v>0</v>
      </c>
      <c r="AK75" s="139">
        <v>0</v>
      </c>
      <c r="AL75" s="139">
        <v>0</v>
      </c>
      <c r="AM75" s="139">
        <v>0</v>
      </c>
      <c r="AN75" s="139">
        <v>0</v>
      </c>
      <c r="AO75" s="139">
        <v>0</v>
      </c>
      <c r="AP75" s="139">
        <v>0</v>
      </c>
      <c r="AQ75" s="139">
        <v>0</v>
      </c>
      <c r="AR75" s="139">
        <v>0</v>
      </c>
      <c r="AS75" s="139">
        <v>0</v>
      </c>
      <c r="AT75" s="139">
        <v>0</v>
      </c>
      <c r="AU75" s="139">
        <v>0</v>
      </c>
      <c r="AV75" s="139">
        <v>0</v>
      </c>
      <c r="AW75" s="139">
        <v>0</v>
      </c>
      <c r="AX75" s="139">
        <v>54</v>
      </c>
      <c r="AY75" s="139">
        <v>53</v>
      </c>
      <c r="AZ75" s="139">
        <v>49</v>
      </c>
      <c r="BA75" s="139">
        <v>49</v>
      </c>
      <c r="BB75" s="139">
        <v>37</v>
      </c>
      <c r="BC75" s="139">
        <v>39</v>
      </c>
      <c r="BD75" s="139">
        <v>78</v>
      </c>
      <c r="BE75" s="139">
        <v>71</v>
      </c>
      <c r="BF75" s="139">
        <v>72</v>
      </c>
      <c r="BG75" s="139">
        <v>106</v>
      </c>
      <c r="BH75" s="139">
        <v>109</v>
      </c>
      <c r="BI75" s="139">
        <v>104</v>
      </c>
      <c r="BJ75" s="139">
        <v>101</v>
      </c>
      <c r="BK75" s="139">
        <v>0</v>
      </c>
      <c r="BL75" s="139">
        <v>0</v>
      </c>
      <c r="BM75" s="139">
        <v>0</v>
      </c>
      <c r="BN75" s="139">
        <v>0</v>
      </c>
      <c r="BO75" s="139">
        <v>0</v>
      </c>
      <c r="BP75" s="139">
        <v>0</v>
      </c>
      <c r="BQ75" s="139">
        <v>0</v>
      </c>
      <c r="BR75" s="139">
        <v>0</v>
      </c>
      <c r="BS75" s="139">
        <v>0</v>
      </c>
      <c r="BT75" s="139">
        <v>0</v>
      </c>
      <c r="BU75" s="139">
        <v>0</v>
      </c>
      <c r="BV75" s="139">
        <v>0</v>
      </c>
      <c r="BW75" s="139">
        <v>0</v>
      </c>
      <c r="BX75" s="140">
        <f t="shared" si="1"/>
        <v>1150</v>
      </c>
    </row>
    <row r="76" spans="1:76" ht="15">
      <c r="A76">
        <v>75</v>
      </c>
      <c r="B76" t="s">
        <v>240</v>
      </c>
      <c r="C76" s="139">
        <v>0</v>
      </c>
      <c r="D76" s="139">
        <v>0</v>
      </c>
      <c r="E76" s="139">
        <v>0</v>
      </c>
      <c r="F76" s="139">
        <v>0</v>
      </c>
      <c r="G76" s="139">
        <v>0</v>
      </c>
      <c r="H76" s="139">
        <v>0</v>
      </c>
      <c r="I76" s="139">
        <v>0</v>
      </c>
      <c r="J76" s="139">
        <v>0</v>
      </c>
      <c r="K76" s="139">
        <v>0</v>
      </c>
      <c r="L76" s="139">
        <v>0</v>
      </c>
      <c r="M76" s="139">
        <v>0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39">
        <v>0</v>
      </c>
      <c r="W76" s="139">
        <v>0</v>
      </c>
      <c r="X76" s="139">
        <v>0</v>
      </c>
      <c r="Y76" s="139">
        <v>0</v>
      </c>
      <c r="Z76" s="139">
        <v>0</v>
      </c>
      <c r="AA76" s="139">
        <v>0</v>
      </c>
      <c r="AB76" s="139">
        <v>0</v>
      </c>
      <c r="AC76" s="139">
        <v>0</v>
      </c>
      <c r="AD76" s="139">
        <v>0</v>
      </c>
      <c r="AE76" s="139">
        <v>0</v>
      </c>
      <c r="AF76" s="139">
        <v>0</v>
      </c>
      <c r="AG76" s="139">
        <v>0</v>
      </c>
      <c r="AH76" s="139">
        <v>0</v>
      </c>
      <c r="AI76" s="139">
        <v>0</v>
      </c>
      <c r="AJ76" s="139">
        <v>0</v>
      </c>
      <c r="AK76" s="139">
        <v>0</v>
      </c>
      <c r="AL76" s="139">
        <v>0</v>
      </c>
      <c r="AM76" s="139">
        <v>0</v>
      </c>
      <c r="AN76" s="139">
        <v>0</v>
      </c>
      <c r="AO76" s="139">
        <v>0</v>
      </c>
      <c r="AP76" s="139">
        <v>0</v>
      </c>
      <c r="AQ76" s="139">
        <v>0</v>
      </c>
      <c r="AR76" s="139">
        <v>0</v>
      </c>
      <c r="AS76" s="139">
        <v>0</v>
      </c>
      <c r="AT76" s="139">
        <v>0</v>
      </c>
      <c r="AU76" s="139">
        <v>0</v>
      </c>
      <c r="AV76" s="139">
        <v>0</v>
      </c>
      <c r="AW76" s="139">
        <v>0</v>
      </c>
      <c r="AX76" s="139">
        <v>0</v>
      </c>
      <c r="AY76" s="139">
        <v>0</v>
      </c>
      <c r="AZ76" s="139">
        <v>0</v>
      </c>
      <c r="BA76" s="139">
        <v>0</v>
      </c>
      <c r="BB76" s="139">
        <v>0</v>
      </c>
      <c r="BC76" s="139">
        <v>0</v>
      </c>
      <c r="BD76" s="139">
        <v>295.16</v>
      </c>
      <c r="BE76" s="139">
        <v>684.95</v>
      </c>
      <c r="BF76" s="139">
        <v>1104.25</v>
      </c>
      <c r="BG76" s="139">
        <v>1740.48</v>
      </c>
      <c r="BH76" s="139">
        <v>3693.56</v>
      </c>
      <c r="BI76" s="139">
        <v>4410.84</v>
      </c>
      <c r="BJ76" s="139">
        <v>4745.76</v>
      </c>
      <c r="BK76" s="139">
        <v>0</v>
      </c>
      <c r="BL76" s="139">
        <v>0</v>
      </c>
      <c r="BM76" s="139">
        <v>0</v>
      </c>
      <c r="BN76" s="139">
        <v>0</v>
      </c>
      <c r="BO76" s="139">
        <v>0</v>
      </c>
      <c r="BP76" s="139">
        <v>0</v>
      </c>
      <c r="BQ76" s="139">
        <v>0</v>
      </c>
      <c r="BR76" s="139">
        <v>0</v>
      </c>
      <c r="BS76" s="139">
        <v>0</v>
      </c>
      <c r="BT76" s="139">
        <v>0</v>
      </c>
      <c r="BU76" s="139">
        <v>0</v>
      </c>
      <c r="BV76" s="139">
        <v>0</v>
      </c>
      <c r="BW76" s="139">
        <v>0</v>
      </c>
      <c r="BX76" s="140">
        <f t="shared" si="1"/>
        <v>16675</v>
      </c>
    </row>
    <row r="77" spans="2:76" ht="15.75">
      <c r="B77" s="138" t="s">
        <v>346</v>
      </c>
      <c r="C77" s="140">
        <f aca="true" t="shared" si="2" ref="C77:AH77">SUM(C2:C76)</f>
        <v>14908.079999999994</v>
      </c>
      <c r="D77" s="140">
        <f t="shared" si="2"/>
        <v>19425.8</v>
      </c>
      <c r="E77" s="140">
        <f t="shared" si="2"/>
        <v>27466.790000000005</v>
      </c>
      <c r="F77" s="140">
        <f t="shared" si="2"/>
        <v>33653.950000000004</v>
      </c>
      <c r="G77" s="140">
        <f t="shared" si="2"/>
        <v>42801.51</v>
      </c>
      <c r="H77" s="140">
        <f t="shared" si="2"/>
        <v>44086.589999999975</v>
      </c>
      <c r="I77" s="140">
        <f t="shared" si="2"/>
        <v>45455.49999999999</v>
      </c>
      <c r="J77" s="140">
        <f t="shared" si="2"/>
        <v>45265.59000000001</v>
      </c>
      <c r="K77" s="140">
        <f t="shared" si="2"/>
        <v>43979.209999999985</v>
      </c>
      <c r="L77" s="140">
        <f t="shared" si="2"/>
        <v>39911.47000000001</v>
      </c>
      <c r="M77" s="140">
        <f t="shared" si="2"/>
        <v>41659.09999999999</v>
      </c>
      <c r="N77" s="140">
        <f t="shared" si="2"/>
        <v>35247.909999999996</v>
      </c>
      <c r="O77" s="140">
        <f t="shared" si="2"/>
        <v>28553.04</v>
      </c>
      <c r="P77" s="140">
        <f t="shared" si="2"/>
        <v>27325.219999999994</v>
      </c>
      <c r="Q77" s="140">
        <f t="shared" si="2"/>
        <v>3034.1800000000007</v>
      </c>
      <c r="R77" s="140">
        <f t="shared" si="2"/>
        <v>1468.2800000000002</v>
      </c>
      <c r="S77" s="140">
        <f t="shared" si="2"/>
        <v>1408.4500000000003</v>
      </c>
      <c r="T77" s="140">
        <f t="shared" si="2"/>
        <v>1306.7199999999991</v>
      </c>
      <c r="U77" s="140">
        <f t="shared" si="2"/>
        <v>1408.0399999999995</v>
      </c>
      <c r="V77" s="140">
        <f t="shared" si="2"/>
        <v>1215.7700000000004</v>
      </c>
      <c r="W77" s="140">
        <f t="shared" si="2"/>
        <v>1190.5800000000004</v>
      </c>
      <c r="X77" s="140">
        <f t="shared" si="2"/>
        <v>1221.0300000000002</v>
      </c>
      <c r="Y77" s="140">
        <f t="shared" si="2"/>
        <v>1270.5100000000007</v>
      </c>
      <c r="Z77" s="140">
        <f t="shared" si="2"/>
        <v>1344.8300000000002</v>
      </c>
      <c r="AA77" s="140">
        <f t="shared" si="2"/>
        <v>1406.36</v>
      </c>
      <c r="AB77" s="140">
        <f t="shared" si="2"/>
        <v>1139.89</v>
      </c>
      <c r="AC77" s="140">
        <f t="shared" si="2"/>
        <v>967.4499999999999</v>
      </c>
      <c r="AD77" s="140">
        <f t="shared" si="2"/>
        <v>1794.8100000000006</v>
      </c>
      <c r="AE77" s="140">
        <f t="shared" si="2"/>
        <v>538.29</v>
      </c>
      <c r="AF77" s="140">
        <f t="shared" si="2"/>
        <v>308.0699999999999</v>
      </c>
      <c r="AG77" s="140">
        <f t="shared" si="2"/>
        <v>358.92</v>
      </c>
      <c r="AH77" s="140">
        <f t="shared" si="2"/>
        <v>325.78000000000003</v>
      </c>
      <c r="AI77" s="140">
        <f aca="true" t="shared" si="3" ref="AI77:BN77">SUM(AI2:AI76)</f>
        <v>345.75999999999993</v>
      </c>
      <c r="AJ77" s="140">
        <f t="shared" si="3"/>
        <v>364.5399999999999</v>
      </c>
      <c r="AK77" s="140">
        <f t="shared" si="3"/>
        <v>421.21999999999997</v>
      </c>
      <c r="AL77" s="140">
        <f t="shared" si="3"/>
        <v>384.15999999999997</v>
      </c>
      <c r="AM77" s="140">
        <f t="shared" si="3"/>
        <v>387.57999999999987</v>
      </c>
      <c r="AN77" s="140">
        <f t="shared" si="3"/>
        <v>456.49999999999994</v>
      </c>
      <c r="AO77" s="140">
        <f t="shared" si="3"/>
        <v>487.06000000000023</v>
      </c>
      <c r="AP77" s="140">
        <f t="shared" si="3"/>
        <v>422.40000000000015</v>
      </c>
      <c r="AQ77" s="140">
        <f t="shared" si="3"/>
        <v>385.49000000000007</v>
      </c>
      <c r="AR77" s="140">
        <f t="shared" si="3"/>
        <v>799.3</v>
      </c>
      <c r="AS77" s="140">
        <f t="shared" si="3"/>
        <v>18296.66</v>
      </c>
      <c r="AT77" s="140">
        <f t="shared" si="3"/>
        <v>15608.029999999995</v>
      </c>
      <c r="AU77" s="140">
        <f t="shared" si="3"/>
        <v>17913.899999999994</v>
      </c>
      <c r="AV77" s="140">
        <f t="shared" si="3"/>
        <v>24214.099999999995</v>
      </c>
      <c r="AW77" s="140">
        <f t="shared" si="3"/>
        <v>3509.780000000001</v>
      </c>
      <c r="AX77" s="140">
        <f t="shared" si="3"/>
        <v>162319.91</v>
      </c>
      <c r="AY77" s="140">
        <f t="shared" si="3"/>
        <v>152794.5</v>
      </c>
      <c r="AZ77" s="140">
        <f t="shared" si="3"/>
        <v>143256.81999999998</v>
      </c>
      <c r="BA77" s="140">
        <f t="shared" si="3"/>
        <v>145445.98999999996</v>
      </c>
      <c r="BB77" s="140">
        <f t="shared" si="3"/>
        <v>142179.49</v>
      </c>
      <c r="BC77" s="140">
        <f t="shared" si="3"/>
        <v>143020.83999999997</v>
      </c>
      <c r="BD77" s="140">
        <f t="shared" si="3"/>
        <v>148153.96</v>
      </c>
      <c r="BE77" s="140">
        <f t="shared" si="3"/>
        <v>147932.24000000002</v>
      </c>
      <c r="BF77" s="140">
        <f t="shared" si="3"/>
        <v>153288.41</v>
      </c>
      <c r="BG77" s="140">
        <f t="shared" si="3"/>
        <v>150386.4500000001</v>
      </c>
      <c r="BH77" s="140">
        <f t="shared" si="3"/>
        <v>140656.59</v>
      </c>
      <c r="BI77" s="140">
        <f t="shared" si="3"/>
        <v>126323.02000000005</v>
      </c>
      <c r="BJ77" s="140">
        <f t="shared" si="3"/>
        <v>110998.02</v>
      </c>
      <c r="BK77" s="140">
        <f t="shared" si="3"/>
        <v>28454.96000000001</v>
      </c>
      <c r="BL77" s="140">
        <f t="shared" si="3"/>
        <v>26371.33</v>
      </c>
      <c r="BM77" s="140">
        <f t="shared" si="3"/>
        <v>20201.029999999995</v>
      </c>
      <c r="BN77" s="140">
        <f t="shared" si="3"/>
        <v>16521.950000000008</v>
      </c>
      <c r="BO77" s="140">
        <f aca="true" t="shared" si="4" ref="BO77:BX77">SUM(BO2:BO76)</f>
        <v>12741.719999999998</v>
      </c>
      <c r="BP77" s="140">
        <f t="shared" si="4"/>
        <v>10966.809999999998</v>
      </c>
      <c r="BQ77" s="140">
        <f t="shared" si="4"/>
        <v>7928.820000000001</v>
      </c>
      <c r="BR77" s="140">
        <f t="shared" si="4"/>
        <v>8147.39</v>
      </c>
      <c r="BS77" s="140">
        <f t="shared" si="4"/>
        <v>8517.680000000002</v>
      </c>
      <c r="BT77" s="140">
        <f t="shared" si="4"/>
        <v>8664.179999999997</v>
      </c>
      <c r="BU77" s="140">
        <f t="shared" si="4"/>
        <v>7726.559999999997</v>
      </c>
      <c r="BV77" s="140">
        <f t="shared" si="4"/>
        <v>6323.039999999998</v>
      </c>
      <c r="BW77" s="140">
        <f t="shared" si="4"/>
        <v>4168.47</v>
      </c>
      <c r="BX77" s="141">
        <f t="shared" si="4"/>
        <v>2628934.38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&amp;L&amp;D&amp;R&amp;"Arial,Bold"2010-11 FTE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</sheetPr>
  <dimension ref="A1:M77"/>
  <sheetViews>
    <sheetView zoomScalePageLayoutView="0" workbookViewId="0" topLeftCell="A1">
      <selection activeCell="J14" sqref="J14"/>
    </sheetView>
  </sheetViews>
  <sheetFormatPr defaultColWidth="7.10546875" defaultRowHeight="15"/>
  <cols>
    <col min="1" max="1" width="2.5546875" style="79" bestFit="1" customWidth="1"/>
    <col min="2" max="2" width="8.88671875" style="79" bestFit="1" customWidth="1"/>
    <col min="3" max="9" width="8.77734375" style="79" bestFit="1" customWidth="1"/>
    <col min="10" max="10" width="7.99609375" style="79" bestFit="1" customWidth="1"/>
    <col min="11" max="11" width="7.21484375" style="79" bestFit="1" customWidth="1"/>
    <col min="12" max="12" width="7.99609375" style="79" bestFit="1" customWidth="1"/>
    <col min="13" max="13" width="10.10546875" style="79" bestFit="1" customWidth="1"/>
    <col min="14" max="16384" width="7.10546875" style="79" customWidth="1"/>
  </cols>
  <sheetData>
    <row r="1" spans="1:13" ht="12.75">
      <c r="A1" s="77" t="s">
        <v>332</v>
      </c>
      <c r="B1" s="77" t="s">
        <v>1</v>
      </c>
      <c r="C1" s="77" t="s">
        <v>226</v>
      </c>
      <c r="D1" s="77" t="s">
        <v>227</v>
      </c>
      <c r="E1" s="77" t="s">
        <v>228</v>
      </c>
      <c r="F1" s="77" t="s">
        <v>229</v>
      </c>
      <c r="G1" s="77" t="s">
        <v>230</v>
      </c>
      <c r="H1" s="77" t="s">
        <v>231</v>
      </c>
      <c r="I1" s="77" t="s">
        <v>232</v>
      </c>
      <c r="J1" s="77" t="s">
        <v>233</v>
      </c>
      <c r="K1" s="77" t="s">
        <v>234</v>
      </c>
      <c r="L1" s="77" t="s">
        <v>235</v>
      </c>
      <c r="M1" s="95" t="s">
        <v>12</v>
      </c>
    </row>
    <row r="2" spans="1:13" ht="12.75">
      <c r="A2" s="79">
        <v>1</v>
      </c>
      <c r="B2" s="79" t="s">
        <v>13</v>
      </c>
      <c r="C2" s="80">
        <v>6374.7</v>
      </c>
      <c r="D2" s="80">
        <v>5855.68</v>
      </c>
      <c r="E2" s="80">
        <v>5536.81</v>
      </c>
      <c r="F2" s="80">
        <v>2186.32</v>
      </c>
      <c r="G2" s="80">
        <v>4027</v>
      </c>
      <c r="H2" s="80">
        <v>1563.43</v>
      </c>
      <c r="I2" s="80">
        <v>351.54</v>
      </c>
      <c r="J2" s="80">
        <v>105.7</v>
      </c>
      <c r="K2" s="80">
        <v>23.69</v>
      </c>
      <c r="L2" s="80">
        <v>532.51</v>
      </c>
      <c r="M2" s="81">
        <f aca="true" t="shared" si="0" ref="M2:M33">SUM(C2:L2)</f>
        <v>26557.38</v>
      </c>
    </row>
    <row r="3" spans="1:13" ht="12.75">
      <c r="A3" s="79">
        <v>2</v>
      </c>
      <c r="B3" s="79" t="s">
        <v>14</v>
      </c>
      <c r="C3" s="80">
        <v>1616.29</v>
      </c>
      <c r="D3" s="80">
        <v>1703.94</v>
      </c>
      <c r="E3" s="80">
        <v>846.6</v>
      </c>
      <c r="F3" s="80">
        <v>218.77</v>
      </c>
      <c r="G3" s="80">
        <v>228.98</v>
      </c>
      <c r="H3" s="80">
        <v>125.28</v>
      </c>
      <c r="I3" s="80">
        <v>3.25</v>
      </c>
      <c r="J3" s="80">
        <v>15.18</v>
      </c>
      <c r="K3" s="80">
        <v>0.66</v>
      </c>
      <c r="L3" s="80">
        <v>237.76</v>
      </c>
      <c r="M3" s="81">
        <f t="shared" si="0"/>
        <v>4996.71</v>
      </c>
    </row>
    <row r="4" spans="1:13" ht="12.75">
      <c r="A4" s="79">
        <v>3</v>
      </c>
      <c r="B4" s="79" t="s">
        <v>15</v>
      </c>
      <c r="C4" s="80">
        <v>6984.53</v>
      </c>
      <c r="D4" s="80">
        <v>7179.04</v>
      </c>
      <c r="E4" s="80">
        <v>4866.86</v>
      </c>
      <c r="F4" s="80">
        <v>1639.36</v>
      </c>
      <c r="G4" s="80">
        <v>1830.86</v>
      </c>
      <c r="H4" s="80">
        <v>835.42</v>
      </c>
      <c r="I4" s="80">
        <v>330.75</v>
      </c>
      <c r="J4" s="80">
        <v>371.43</v>
      </c>
      <c r="K4" s="80">
        <v>139.24</v>
      </c>
      <c r="L4" s="80">
        <v>721.33</v>
      </c>
      <c r="M4" s="81">
        <f t="shared" si="0"/>
        <v>24898.820000000003</v>
      </c>
    </row>
    <row r="5" spans="1:13" ht="12.75">
      <c r="A5" s="79">
        <v>4</v>
      </c>
      <c r="B5" s="79" t="s">
        <v>16</v>
      </c>
      <c r="C5" s="80">
        <v>757.2</v>
      </c>
      <c r="D5" s="80">
        <v>823.2</v>
      </c>
      <c r="E5" s="80">
        <v>534.37</v>
      </c>
      <c r="F5" s="80">
        <v>231.71</v>
      </c>
      <c r="G5" s="80">
        <v>324.57</v>
      </c>
      <c r="H5" s="80">
        <v>206.86</v>
      </c>
      <c r="I5" s="80">
        <v>2.22</v>
      </c>
      <c r="J5" s="80">
        <v>31.59</v>
      </c>
      <c r="K5" s="80">
        <v>1.15</v>
      </c>
      <c r="L5" s="80">
        <v>126.69</v>
      </c>
      <c r="M5" s="81">
        <f t="shared" si="0"/>
        <v>3039.5600000000004</v>
      </c>
    </row>
    <row r="6" spans="1:13" ht="12.75">
      <c r="A6" s="79">
        <v>5</v>
      </c>
      <c r="B6" s="79" t="s">
        <v>17</v>
      </c>
      <c r="C6" s="80">
        <v>17771.32</v>
      </c>
      <c r="D6" s="80">
        <v>19932.24</v>
      </c>
      <c r="E6" s="80">
        <v>14380.88</v>
      </c>
      <c r="F6" s="80">
        <v>4803.77</v>
      </c>
      <c r="G6" s="80">
        <v>7178.04</v>
      </c>
      <c r="H6" s="80">
        <v>4473.68</v>
      </c>
      <c r="I6" s="80">
        <v>1947.83</v>
      </c>
      <c r="J6" s="80">
        <v>722.09</v>
      </c>
      <c r="K6" s="80">
        <v>137.42</v>
      </c>
      <c r="L6" s="80">
        <v>2224.42</v>
      </c>
      <c r="M6" s="81">
        <f t="shared" si="0"/>
        <v>73571.68999999999</v>
      </c>
    </row>
    <row r="7" spans="1:13" ht="12.75">
      <c r="A7" s="79">
        <v>6</v>
      </c>
      <c r="B7" s="79" t="s">
        <v>18</v>
      </c>
      <c r="C7" s="80">
        <v>56512.4</v>
      </c>
      <c r="D7" s="80">
        <v>70587.61</v>
      </c>
      <c r="E7" s="80">
        <v>53462.44</v>
      </c>
      <c r="F7" s="80">
        <v>11028.75</v>
      </c>
      <c r="G7" s="80">
        <v>17193.64</v>
      </c>
      <c r="H7" s="80">
        <v>9919.03</v>
      </c>
      <c r="I7" s="80">
        <v>19795.28</v>
      </c>
      <c r="J7" s="80">
        <v>1910.88</v>
      </c>
      <c r="K7" s="80">
        <v>943.04</v>
      </c>
      <c r="L7" s="80">
        <v>5735.98</v>
      </c>
      <c r="M7" s="81">
        <f t="shared" si="0"/>
        <v>247089.05000000005</v>
      </c>
    </row>
    <row r="8" spans="1:13" ht="12.75">
      <c r="A8" s="79">
        <v>7</v>
      </c>
      <c r="B8" s="79" t="s">
        <v>19</v>
      </c>
      <c r="C8" s="80">
        <v>528.1</v>
      </c>
      <c r="D8" s="80">
        <v>567</v>
      </c>
      <c r="E8" s="80">
        <v>301.08</v>
      </c>
      <c r="F8" s="80">
        <v>215.7</v>
      </c>
      <c r="G8" s="80">
        <v>213.12</v>
      </c>
      <c r="H8" s="80">
        <v>129.49</v>
      </c>
      <c r="I8" s="80">
        <v>1.88</v>
      </c>
      <c r="J8" s="80">
        <v>32.9</v>
      </c>
      <c r="K8" s="80">
        <v>4.12</v>
      </c>
      <c r="L8" s="80">
        <v>90.05</v>
      </c>
      <c r="M8" s="81">
        <f t="shared" si="0"/>
        <v>2083.44</v>
      </c>
    </row>
    <row r="9" spans="1:13" ht="12.75">
      <c r="A9" s="79">
        <v>8</v>
      </c>
      <c r="B9" s="79" t="s">
        <v>20</v>
      </c>
      <c r="C9" s="80">
        <v>3900.02</v>
      </c>
      <c r="D9" s="80">
        <v>4866.11</v>
      </c>
      <c r="E9" s="80">
        <v>3771.83</v>
      </c>
      <c r="F9" s="80">
        <v>901.62</v>
      </c>
      <c r="G9" s="80">
        <v>1304.95</v>
      </c>
      <c r="H9" s="80">
        <v>1035.21</v>
      </c>
      <c r="I9" s="80">
        <v>162.47</v>
      </c>
      <c r="J9" s="80">
        <v>144.67</v>
      </c>
      <c r="K9" s="80">
        <v>22.64</v>
      </c>
      <c r="L9" s="80">
        <v>747.71</v>
      </c>
      <c r="M9" s="81">
        <f t="shared" si="0"/>
        <v>16857.23</v>
      </c>
    </row>
    <row r="10" spans="1:13" ht="12.75">
      <c r="A10" s="79">
        <v>9</v>
      </c>
      <c r="B10" s="79" t="s">
        <v>21</v>
      </c>
      <c r="C10" s="80">
        <v>3966.74</v>
      </c>
      <c r="D10" s="80">
        <v>4712.01</v>
      </c>
      <c r="E10" s="80">
        <v>3074.33</v>
      </c>
      <c r="F10" s="80">
        <v>897.18</v>
      </c>
      <c r="G10" s="80">
        <v>1411.86</v>
      </c>
      <c r="H10" s="80">
        <v>849.65</v>
      </c>
      <c r="I10" s="80">
        <v>121.69</v>
      </c>
      <c r="J10" s="80">
        <v>138.64</v>
      </c>
      <c r="K10" s="80">
        <v>19.98</v>
      </c>
      <c r="L10" s="80">
        <v>779.45</v>
      </c>
      <c r="M10" s="81">
        <f t="shared" si="0"/>
        <v>15971.53</v>
      </c>
    </row>
    <row r="11" spans="1:13" ht="12.75">
      <c r="A11" s="79">
        <v>10</v>
      </c>
      <c r="B11" s="79" t="s">
        <v>22</v>
      </c>
      <c r="C11" s="80">
        <v>9054.5</v>
      </c>
      <c r="D11" s="80">
        <v>11307.82</v>
      </c>
      <c r="E11" s="80">
        <v>8334.94</v>
      </c>
      <c r="F11" s="80">
        <v>2667.8</v>
      </c>
      <c r="G11" s="80">
        <v>3384.86</v>
      </c>
      <c r="H11" s="80">
        <v>1689.33</v>
      </c>
      <c r="I11" s="80">
        <v>437.76</v>
      </c>
      <c r="J11" s="80">
        <v>208.24</v>
      </c>
      <c r="K11" s="80">
        <v>96.74</v>
      </c>
      <c r="L11" s="80">
        <v>979.32</v>
      </c>
      <c r="M11" s="81">
        <f t="shared" si="0"/>
        <v>38161.31</v>
      </c>
    </row>
    <row r="12" spans="1:13" ht="12.75">
      <c r="A12" s="79">
        <v>11</v>
      </c>
      <c r="B12" s="79" t="s">
        <v>23</v>
      </c>
      <c r="C12" s="80">
        <v>9471.27</v>
      </c>
      <c r="D12" s="80">
        <v>10681.87</v>
      </c>
      <c r="E12" s="80">
        <v>7712.57</v>
      </c>
      <c r="F12" s="80">
        <v>2150.91</v>
      </c>
      <c r="G12" s="80">
        <v>3342.9</v>
      </c>
      <c r="H12" s="80">
        <v>2224.32</v>
      </c>
      <c r="I12" s="80">
        <v>4770.64</v>
      </c>
      <c r="J12" s="80">
        <v>255.72</v>
      </c>
      <c r="K12" s="80">
        <v>128.29</v>
      </c>
      <c r="L12" s="80">
        <v>875.71</v>
      </c>
      <c r="M12" s="81">
        <f t="shared" si="0"/>
        <v>41614.2</v>
      </c>
    </row>
    <row r="13" spans="1:13" ht="12.75">
      <c r="A13" s="79">
        <v>12</v>
      </c>
      <c r="B13" s="79" t="s">
        <v>24</v>
      </c>
      <c r="C13" s="80">
        <v>2970.39</v>
      </c>
      <c r="D13" s="80">
        <v>3142.73</v>
      </c>
      <c r="E13" s="80">
        <v>1682.75</v>
      </c>
      <c r="F13" s="80">
        <v>782</v>
      </c>
      <c r="G13" s="80">
        <v>784.48</v>
      </c>
      <c r="H13" s="80">
        <v>402.12</v>
      </c>
      <c r="I13" s="80">
        <v>49.54</v>
      </c>
      <c r="J13" s="80">
        <v>36.7</v>
      </c>
      <c r="K13" s="80">
        <v>22.05</v>
      </c>
      <c r="L13" s="80">
        <v>320.47</v>
      </c>
      <c r="M13" s="81">
        <f t="shared" si="0"/>
        <v>10193.23</v>
      </c>
    </row>
    <row r="14" spans="1:13" ht="12.75">
      <c r="A14" s="79">
        <v>13</v>
      </c>
      <c r="B14" s="79" t="s">
        <v>82</v>
      </c>
      <c r="C14" s="80">
        <v>72534.43</v>
      </c>
      <c r="D14" s="80">
        <v>89593.22</v>
      </c>
      <c r="E14" s="80">
        <v>56641.39</v>
      </c>
      <c r="F14" s="80">
        <v>16540.56</v>
      </c>
      <c r="G14" s="80">
        <v>31384.01</v>
      </c>
      <c r="H14" s="80">
        <v>23147.51</v>
      </c>
      <c r="I14" s="80">
        <v>26853.14</v>
      </c>
      <c r="J14" s="80">
        <v>1910.45</v>
      </c>
      <c r="K14" s="80">
        <v>261.37</v>
      </c>
      <c r="L14" s="80">
        <v>10240.14</v>
      </c>
      <c r="M14" s="81">
        <f t="shared" si="0"/>
        <v>329106.22000000003</v>
      </c>
    </row>
    <row r="15" spans="1:13" ht="12.75">
      <c r="A15" s="79">
        <v>14</v>
      </c>
      <c r="B15" s="79" t="s">
        <v>83</v>
      </c>
      <c r="C15" s="80">
        <v>1070.75</v>
      </c>
      <c r="D15" s="80">
        <v>1414.65</v>
      </c>
      <c r="E15" s="80">
        <v>854.38</v>
      </c>
      <c r="F15" s="80">
        <v>290.47</v>
      </c>
      <c r="G15" s="80">
        <v>315.32</v>
      </c>
      <c r="H15" s="80">
        <v>342.57</v>
      </c>
      <c r="I15" s="80">
        <v>629.89</v>
      </c>
      <c r="J15" s="80">
        <v>6.97</v>
      </c>
      <c r="K15" s="80">
        <v>2.32</v>
      </c>
      <c r="L15" s="80">
        <v>193.11</v>
      </c>
      <c r="M15" s="81">
        <f t="shared" si="0"/>
        <v>5120.43</v>
      </c>
    </row>
    <row r="16" spans="1:13" ht="12.75">
      <c r="A16" s="79">
        <v>15</v>
      </c>
      <c r="B16" s="79" t="s">
        <v>26</v>
      </c>
      <c r="C16" s="80">
        <v>615.07</v>
      </c>
      <c r="D16" s="80">
        <v>612.73</v>
      </c>
      <c r="E16" s="80">
        <v>316.05</v>
      </c>
      <c r="F16" s="80">
        <v>192.65</v>
      </c>
      <c r="G16" s="80">
        <v>175.03</v>
      </c>
      <c r="H16" s="80">
        <v>78.28</v>
      </c>
      <c r="I16" s="80">
        <v>0</v>
      </c>
      <c r="J16" s="80">
        <v>19.72</v>
      </c>
      <c r="K16" s="80">
        <v>6.79</v>
      </c>
      <c r="L16" s="80">
        <v>85.89</v>
      </c>
      <c r="M16" s="81">
        <f t="shared" si="0"/>
        <v>2102.21</v>
      </c>
    </row>
    <row r="17" spans="1:13" ht="12.75">
      <c r="A17" s="79">
        <v>16</v>
      </c>
      <c r="B17" s="79" t="s">
        <v>27</v>
      </c>
      <c r="C17" s="80">
        <v>35361.69</v>
      </c>
      <c r="D17" s="80">
        <v>34568.13</v>
      </c>
      <c r="E17" s="80">
        <v>23895.89</v>
      </c>
      <c r="F17" s="80">
        <v>6679.55</v>
      </c>
      <c r="G17" s="80">
        <v>9472.24</v>
      </c>
      <c r="H17" s="80">
        <v>5227.08</v>
      </c>
      <c r="I17" s="80">
        <v>3063.03</v>
      </c>
      <c r="J17" s="80">
        <v>859.46</v>
      </c>
      <c r="K17" s="80">
        <v>387.9</v>
      </c>
      <c r="L17" s="80">
        <v>2645.63</v>
      </c>
      <c r="M17" s="81">
        <f t="shared" si="0"/>
        <v>122160.60000000002</v>
      </c>
    </row>
    <row r="18" spans="1:13" ht="12.75">
      <c r="A18" s="79">
        <v>17</v>
      </c>
      <c r="B18" s="79" t="s">
        <v>28</v>
      </c>
      <c r="C18" s="80">
        <v>10689.45</v>
      </c>
      <c r="D18" s="80">
        <v>11492.15</v>
      </c>
      <c r="E18" s="80">
        <v>6751.22</v>
      </c>
      <c r="F18" s="80">
        <v>2713.24</v>
      </c>
      <c r="G18" s="80">
        <v>3299.31</v>
      </c>
      <c r="H18" s="80">
        <v>2274.57</v>
      </c>
      <c r="I18" s="80">
        <v>304.99</v>
      </c>
      <c r="J18" s="80">
        <v>252.06</v>
      </c>
      <c r="K18" s="80">
        <v>152.67</v>
      </c>
      <c r="L18" s="80">
        <v>1376.73</v>
      </c>
      <c r="M18" s="81">
        <f t="shared" si="0"/>
        <v>39306.38999999999</v>
      </c>
    </row>
    <row r="19" spans="1:13" ht="12.75">
      <c r="A19" s="79">
        <v>18</v>
      </c>
      <c r="B19" s="79" t="s">
        <v>29</v>
      </c>
      <c r="C19" s="80">
        <v>4573.35</v>
      </c>
      <c r="D19" s="80">
        <v>4682.8</v>
      </c>
      <c r="E19" s="80">
        <v>2821.83</v>
      </c>
      <c r="F19" s="80">
        <v>699.3</v>
      </c>
      <c r="G19" s="80">
        <v>971.22</v>
      </c>
      <c r="H19" s="80">
        <v>668.54</v>
      </c>
      <c r="I19" s="80">
        <v>508.82</v>
      </c>
      <c r="J19" s="80">
        <v>110.69</v>
      </c>
      <c r="K19" s="80">
        <v>23.72</v>
      </c>
      <c r="L19" s="80">
        <v>507.51</v>
      </c>
      <c r="M19" s="81">
        <f t="shared" si="0"/>
        <v>15567.78</v>
      </c>
    </row>
    <row r="20" spans="1:13" ht="12.75">
      <c r="A20" s="79">
        <v>19</v>
      </c>
      <c r="B20" s="79" t="s">
        <v>30</v>
      </c>
      <c r="C20" s="80">
        <v>424.9</v>
      </c>
      <c r="D20" s="80">
        <v>365.63</v>
      </c>
      <c r="E20" s="80">
        <v>146.2</v>
      </c>
      <c r="F20" s="80">
        <v>73.94</v>
      </c>
      <c r="G20" s="80">
        <v>92.61</v>
      </c>
      <c r="H20" s="80">
        <v>42.3</v>
      </c>
      <c r="I20" s="80">
        <v>0</v>
      </c>
      <c r="J20" s="80">
        <v>17.2</v>
      </c>
      <c r="K20" s="80">
        <v>2.34</v>
      </c>
      <c r="L20" s="80">
        <v>56.77</v>
      </c>
      <c r="M20" s="81">
        <f t="shared" si="0"/>
        <v>1221.8899999999999</v>
      </c>
    </row>
    <row r="21" spans="1:13" ht="12.75">
      <c r="A21" s="79">
        <v>20</v>
      </c>
      <c r="B21" s="79" t="s">
        <v>31</v>
      </c>
      <c r="C21" s="80">
        <v>1724.91</v>
      </c>
      <c r="D21" s="80">
        <v>1744.62</v>
      </c>
      <c r="E21" s="80">
        <v>864</v>
      </c>
      <c r="F21" s="80">
        <v>344.17</v>
      </c>
      <c r="G21" s="80">
        <v>343.52</v>
      </c>
      <c r="H21" s="80">
        <v>199.12</v>
      </c>
      <c r="I21" s="80">
        <v>276.95</v>
      </c>
      <c r="J21" s="80">
        <v>63.06</v>
      </c>
      <c r="K21" s="80">
        <v>10.22</v>
      </c>
      <c r="L21" s="80">
        <v>127.46</v>
      </c>
      <c r="M21" s="81">
        <f t="shared" si="0"/>
        <v>5698.03</v>
      </c>
    </row>
    <row r="22" spans="1:13" ht="12.75">
      <c r="A22" s="79">
        <v>21</v>
      </c>
      <c r="B22" s="79" t="s">
        <v>32</v>
      </c>
      <c r="C22" s="80">
        <v>523.3</v>
      </c>
      <c r="D22" s="80">
        <v>726.24</v>
      </c>
      <c r="E22" s="80">
        <v>421.23</v>
      </c>
      <c r="F22" s="80">
        <v>229.16</v>
      </c>
      <c r="G22" s="80">
        <v>353.19</v>
      </c>
      <c r="H22" s="80">
        <v>266.99</v>
      </c>
      <c r="I22" s="80">
        <v>27.49</v>
      </c>
      <c r="J22" s="80">
        <v>59.09</v>
      </c>
      <c r="K22" s="80">
        <v>5.12</v>
      </c>
      <c r="L22" s="80">
        <v>107.97</v>
      </c>
      <c r="M22" s="81">
        <f t="shared" si="0"/>
        <v>2719.7799999999993</v>
      </c>
    </row>
    <row r="23" spans="1:13" ht="12.75">
      <c r="A23" s="79">
        <v>22</v>
      </c>
      <c r="B23" s="79" t="s">
        <v>33</v>
      </c>
      <c r="C23" s="80">
        <v>661.23</v>
      </c>
      <c r="D23" s="80">
        <v>747.69</v>
      </c>
      <c r="E23" s="80">
        <v>128.33</v>
      </c>
      <c r="F23" s="80">
        <v>106.39</v>
      </c>
      <c r="G23" s="80">
        <v>172.92</v>
      </c>
      <c r="H23" s="80">
        <v>32.27</v>
      </c>
      <c r="I23" s="80">
        <v>36.32</v>
      </c>
      <c r="J23" s="80">
        <v>1.17</v>
      </c>
      <c r="K23" s="80">
        <v>0.22</v>
      </c>
      <c r="L23" s="80">
        <v>49.83</v>
      </c>
      <c r="M23" s="81">
        <f t="shared" si="0"/>
        <v>1936.3700000000001</v>
      </c>
    </row>
    <row r="24" spans="1:13" ht="12.75">
      <c r="A24" s="79">
        <v>23</v>
      </c>
      <c r="B24" s="79" t="s">
        <v>34</v>
      </c>
      <c r="C24" s="80">
        <v>541.22</v>
      </c>
      <c r="D24" s="80">
        <v>596.49</v>
      </c>
      <c r="E24" s="80">
        <v>356.67</v>
      </c>
      <c r="F24" s="80">
        <v>92.21</v>
      </c>
      <c r="G24" s="80">
        <v>170.27</v>
      </c>
      <c r="H24" s="80">
        <v>159.77</v>
      </c>
      <c r="I24" s="80">
        <v>0</v>
      </c>
      <c r="J24" s="80">
        <v>20.09</v>
      </c>
      <c r="K24" s="80">
        <v>15.8</v>
      </c>
      <c r="L24" s="80">
        <v>56.67</v>
      </c>
      <c r="M24" s="81">
        <f t="shared" si="0"/>
        <v>2009.19</v>
      </c>
    </row>
    <row r="25" spans="1:13" ht="12.75">
      <c r="A25" s="79">
        <v>24</v>
      </c>
      <c r="B25" s="79" t="s">
        <v>35</v>
      </c>
      <c r="C25" s="80">
        <v>515.33</v>
      </c>
      <c r="D25" s="80">
        <v>577.02</v>
      </c>
      <c r="E25" s="80">
        <v>344.97</v>
      </c>
      <c r="F25" s="80">
        <v>93.18</v>
      </c>
      <c r="G25" s="80">
        <v>70.41</v>
      </c>
      <c r="H25" s="80">
        <v>63.52</v>
      </c>
      <c r="I25" s="80">
        <v>42.29</v>
      </c>
      <c r="J25" s="80">
        <v>23.88</v>
      </c>
      <c r="K25" s="80">
        <v>14.98</v>
      </c>
      <c r="L25" s="80">
        <v>80.48</v>
      </c>
      <c r="M25" s="81">
        <f t="shared" si="0"/>
        <v>1826.0600000000002</v>
      </c>
    </row>
    <row r="26" spans="1:13" ht="12.75">
      <c r="A26" s="79">
        <v>25</v>
      </c>
      <c r="B26" s="79" t="s">
        <v>36</v>
      </c>
      <c r="C26" s="80">
        <v>1408.95</v>
      </c>
      <c r="D26" s="80">
        <v>1467.71</v>
      </c>
      <c r="E26" s="80">
        <v>906.74</v>
      </c>
      <c r="F26" s="80">
        <v>245.75</v>
      </c>
      <c r="G26" s="80">
        <v>424.59</v>
      </c>
      <c r="H26" s="80">
        <v>340.37</v>
      </c>
      <c r="I26" s="80">
        <v>415.79</v>
      </c>
      <c r="J26" s="80">
        <v>9.3</v>
      </c>
      <c r="K26" s="80">
        <v>2.57</v>
      </c>
      <c r="L26" s="80">
        <v>133.88</v>
      </c>
      <c r="M26" s="81">
        <f t="shared" si="0"/>
        <v>5355.65</v>
      </c>
    </row>
    <row r="27" spans="1:13" ht="12.75">
      <c r="A27" s="79">
        <v>26</v>
      </c>
      <c r="B27" s="79" t="s">
        <v>37</v>
      </c>
      <c r="C27" s="80">
        <v>1754.18</v>
      </c>
      <c r="D27" s="80">
        <v>1953.47</v>
      </c>
      <c r="E27" s="80">
        <v>1246.71</v>
      </c>
      <c r="F27" s="80">
        <v>351.02</v>
      </c>
      <c r="G27" s="80">
        <v>473.68</v>
      </c>
      <c r="H27" s="80">
        <v>357.68</v>
      </c>
      <c r="I27" s="80">
        <v>365.6</v>
      </c>
      <c r="J27" s="80">
        <v>13.29</v>
      </c>
      <c r="K27" s="80">
        <v>10.5</v>
      </c>
      <c r="L27" s="80">
        <v>270.96</v>
      </c>
      <c r="M27" s="81">
        <f t="shared" si="0"/>
        <v>6797.090000000002</v>
      </c>
    </row>
    <row r="28" spans="1:13" ht="12.75">
      <c r="A28" s="79">
        <v>27</v>
      </c>
      <c r="B28" s="79" t="s">
        <v>38</v>
      </c>
      <c r="C28" s="80">
        <v>6122.16</v>
      </c>
      <c r="D28" s="80">
        <v>7723.26</v>
      </c>
      <c r="E28" s="80">
        <v>4953.17</v>
      </c>
      <c r="F28" s="80">
        <v>1122.25</v>
      </c>
      <c r="G28" s="80">
        <v>1739.58</v>
      </c>
      <c r="H28" s="80">
        <v>1119.13</v>
      </c>
      <c r="I28" s="80">
        <v>592.97</v>
      </c>
      <c r="J28" s="80">
        <v>109.33</v>
      </c>
      <c r="K28" s="80">
        <v>44.34</v>
      </c>
      <c r="L28" s="80">
        <v>886.33</v>
      </c>
      <c r="M28" s="81">
        <f t="shared" si="0"/>
        <v>24412.520000000004</v>
      </c>
    </row>
    <row r="29" spans="1:13" ht="12.75">
      <c r="A29" s="79">
        <v>28</v>
      </c>
      <c r="B29" s="79" t="s">
        <v>39</v>
      </c>
      <c r="C29" s="80">
        <v>3398.24</v>
      </c>
      <c r="D29" s="80">
        <v>3772.55</v>
      </c>
      <c r="E29" s="80">
        <v>2366.3</v>
      </c>
      <c r="F29" s="80">
        <v>498.86</v>
      </c>
      <c r="G29" s="80">
        <v>869.04</v>
      </c>
      <c r="H29" s="80">
        <v>557.88</v>
      </c>
      <c r="I29" s="80">
        <v>539.78</v>
      </c>
      <c r="J29" s="80">
        <v>187.03</v>
      </c>
      <c r="K29" s="80">
        <v>29.02</v>
      </c>
      <c r="L29" s="80">
        <v>392.2</v>
      </c>
      <c r="M29" s="81">
        <f t="shared" si="0"/>
        <v>12610.900000000003</v>
      </c>
    </row>
    <row r="30" spans="1:13" ht="12.75">
      <c r="A30" s="79">
        <v>29</v>
      </c>
      <c r="B30" s="79" t="s">
        <v>40</v>
      </c>
      <c r="C30" s="80">
        <v>42173.46</v>
      </c>
      <c r="D30" s="80">
        <v>52686.96</v>
      </c>
      <c r="E30" s="80">
        <v>37687.58</v>
      </c>
      <c r="F30" s="80">
        <v>11582.26</v>
      </c>
      <c r="G30" s="80">
        <v>16253.98</v>
      </c>
      <c r="H30" s="80">
        <v>6726.84</v>
      </c>
      <c r="I30" s="80">
        <v>17999.47</v>
      </c>
      <c r="J30" s="80">
        <v>1309.23</v>
      </c>
      <c r="K30" s="80">
        <v>347.08</v>
      </c>
      <c r="L30" s="80">
        <v>6885.63</v>
      </c>
      <c r="M30" s="81">
        <f t="shared" si="0"/>
        <v>193652.49000000002</v>
      </c>
    </row>
    <row r="31" spans="1:13" ht="12.75">
      <c r="A31" s="79">
        <v>30</v>
      </c>
      <c r="B31" s="79" t="s">
        <v>41</v>
      </c>
      <c r="C31" s="80">
        <v>981.66</v>
      </c>
      <c r="D31" s="80">
        <v>1145.13</v>
      </c>
      <c r="E31" s="80">
        <v>722.31</v>
      </c>
      <c r="F31" s="80">
        <v>183.07</v>
      </c>
      <c r="G31" s="80">
        <v>189.66</v>
      </c>
      <c r="H31" s="80">
        <v>132.46</v>
      </c>
      <c r="I31" s="80">
        <v>0.17</v>
      </c>
      <c r="J31" s="80">
        <v>3.28</v>
      </c>
      <c r="K31" s="80">
        <v>0.04</v>
      </c>
      <c r="L31" s="80">
        <v>135.94</v>
      </c>
      <c r="M31" s="81">
        <f t="shared" si="0"/>
        <v>3493.7200000000003</v>
      </c>
    </row>
    <row r="32" spans="1:13" ht="12.75">
      <c r="A32" s="79">
        <v>31</v>
      </c>
      <c r="B32" s="79" t="s">
        <v>42</v>
      </c>
      <c r="C32" s="80">
        <v>4800.24</v>
      </c>
      <c r="D32" s="80">
        <v>5423.39</v>
      </c>
      <c r="E32" s="80">
        <v>3544.57</v>
      </c>
      <c r="F32" s="80">
        <v>717.86</v>
      </c>
      <c r="G32" s="80">
        <v>1360.53</v>
      </c>
      <c r="H32" s="80">
        <v>1132.37</v>
      </c>
      <c r="I32" s="80">
        <v>1045.15</v>
      </c>
      <c r="J32" s="80">
        <v>81.68</v>
      </c>
      <c r="K32" s="80">
        <v>28.56</v>
      </c>
      <c r="L32" s="80">
        <v>594.42</v>
      </c>
      <c r="M32" s="81">
        <f t="shared" si="0"/>
        <v>18728.770000000004</v>
      </c>
    </row>
    <row r="33" spans="1:13" ht="12.75">
      <c r="A33" s="79">
        <v>32</v>
      </c>
      <c r="B33" s="79" t="s">
        <v>43</v>
      </c>
      <c r="C33" s="80">
        <v>2050.3</v>
      </c>
      <c r="D33" s="80">
        <v>2194.74</v>
      </c>
      <c r="E33" s="80">
        <v>1216.59</v>
      </c>
      <c r="F33" s="80">
        <v>531.74</v>
      </c>
      <c r="G33" s="80">
        <v>489.01</v>
      </c>
      <c r="H33" s="80">
        <v>261.29</v>
      </c>
      <c r="I33" s="80">
        <v>43.82</v>
      </c>
      <c r="J33" s="80">
        <v>124.87</v>
      </c>
      <c r="K33" s="80">
        <v>4.4</v>
      </c>
      <c r="L33" s="80">
        <v>303.25</v>
      </c>
      <c r="M33" s="81">
        <f t="shared" si="0"/>
        <v>7220.009999999999</v>
      </c>
    </row>
    <row r="34" spans="1:13" ht="12.75">
      <c r="A34" s="79">
        <v>33</v>
      </c>
      <c r="B34" s="79" t="s">
        <v>44</v>
      </c>
      <c r="C34" s="80">
        <v>268.37</v>
      </c>
      <c r="D34" s="80">
        <v>312.79</v>
      </c>
      <c r="E34" s="80">
        <v>131.58</v>
      </c>
      <c r="F34" s="80">
        <v>113.8</v>
      </c>
      <c r="G34" s="80">
        <v>91.98</v>
      </c>
      <c r="H34" s="80">
        <v>45.57</v>
      </c>
      <c r="I34" s="80">
        <v>17.88</v>
      </c>
      <c r="J34" s="80">
        <v>4.13</v>
      </c>
      <c r="K34" s="80">
        <v>0.51</v>
      </c>
      <c r="L34" s="80">
        <v>35.13</v>
      </c>
      <c r="M34" s="81">
        <f aca="true" t="shared" si="1" ref="M34:M65">SUM(C34:L34)</f>
        <v>1021.7400000000001</v>
      </c>
    </row>
    <row r="35" spans="1:13" ht="12.75">
      <c r="A35" s="79">
        <v>34</v>
      </c>
      <c r="B35" s="79" t="s">
        <v>45</v>
      </c>
      <c r="C35" s="80">
        <v>334.08</v>
      </c>
      <c r="D35" s="80">
        <v>397.65</v>
      </c>
      <c r="E35" s="80">
        <v>178.68</v>
      </c>
      <c r="F35" s="80">
        <v>49.38</v>
      </c>
      <c r="G35" s="80">
        <v>67.97</v>
      </c>
      <c r="H35" s="80">
        <v>39.66</v>
      </c>
      <c r="I35" s="80">
        <v>40.68</v>
      </c>
      <c r="J35" s="80">
        <v>4.99</v>
      </c>
      <c r="K35" s="80">
        <v>0.09</v>
      </c>
      <c r="L35" s="80">
        <v>56.03</v>
      </c>
      <c r="M35" s="81">
        <f t="shared" si="1"/>
        <v>1169.21</v>
      </c>
    </row>
    <row r="36" spans="1:13" ht="12.75">
      <c r="A36" s="79">
        <v>35</v>
      </c>
      <c r="B36" s="79" t="s">
        <v>46</v>
      </c>
      <c r="C36" s="80">
        <v>12047.23</v>
      </c>
      <c r="D36" s="80">
        <v>12968.06</v>
      </c>
      <c r="E36" s="80">
        <v>8083.19</v>
      </c>
      <c r="F36" s="80">
        <v>2285.21</v>
      </c>
      <c r="G36" s="80">
        <v>2874.7</v>
      </c>
      <c r="H36" s="80">
        <v>1896.91</v>
      </c>
      <c r="I36" s="80">
        <v>2055.37</v>
      </c>
      <c r="J36" s="80">
        <v>295.25</v>
      </c>
      <c r="K36" s="80">
        <v>29.32</v>
      </c>
      <c r="L36" s="80">
        <v>1521.01</v>
      </c>
      <c r="M36" s="81">
        <f t="shared" si="1"/>
        <v>44056.25000000001</v>
      </c>
    </row>
    <row r="37" spans="1:13" ht="12.75">
      <c r="A37" s="79">
        <v>36</v>
      </c>
      <c r="B37" s="79" t="s">
        <v>47</v>
      </c>
      <c r="C37" s="80">
        <v>22123.2</v>
      </c>
      <c r="D37" s="80">
        <v>23661.79</v>
      </c>
      <c r="E37" s="80">
        <v>13528.26</v>
      </c>
      <c r="F37" s="80">
        <v>4520.92</v>
      </c>
      <c r="G37" s="80">
        <v>7000.57</v>
      </c>
      <c r="H37" s="80">
        <v>4859.15</v>
      </c>
      <c r="I37" s="80">
        <v>5469.53</v>
      </c>
      <c r="J37" s="80">
        <v>767.48</v>
      </c>
      <c r="K37" s="80">
        <v>185.41</v>
      </c>
      <c r="L37" s="80">
        <v>2245.24</v>
      </c>
      <c r="M37" s="81">
        <f t="shared" si="1"/>
        <v>84361.55</v>
      </c>
    </row>
    <row r="38" spans="1:13" ht="12.75">
      <c r="A38" s="79">
        <v>37</v>
      </c>
      <c r="B38" s="79" t="s">
        <v>48</v>
      </c>
      <c r="C38" s="80">
        <v>8607.28</v>
      </c>
      <c r="D38" s="80">
        <v>9475.62</v>
      </c>
      <c r="E38" s="80">
        <v>6808</v>
      </c>
      <c r="F38" s="80">
        <v>2575.1</v>
      </c>
      <c r="G38" s="80">
        <v>2705.4</v>
      </c>
      <c r="H38" s="80">
        <v>1619.95</v>
      </c>
      <c r="I38" s="80">
        <v>220.7</v>
      </c>
      <c r="J38" s="80">
        <v>298.41</v>
      </c>
      <c r="K38" s="80">
        <v>70.48</v>
      </c>
      <c r="L38" s="80">
        <v>755.79</v>
      </c>
      <c r="M38" s="81">
        <f t="shared" si="1"/>
        <v>33136.73</v>
      </c>
    </row>
    <row r="39" spans="1:13" ht="12.75">
      <c r="A39" s="79">
        <v>38</v>
      </c>
      <c r="B39" s="79" t="s">
        <v>49</v>
      </c>
      <c r="C39" s="80">
        <v>1573.62</v>
      </c>
      <c r="D39" s="80">
        <v>1543.38</v>
      </c>
      <c r="E39" s="80">
        <v>1048.65</v>
      </c>
      <c r="F39" s="80">
        <v>509.11</v>
      </c>
      <c r="G39" s="80">
        <v>769.16</v>
      </c>
      <c r="H39" s="80">
        <v>463.67</v>
      </c>
      <c r="I39" s="80">
        <v>98.33</v>
      </c>
      <c r="J39" s="80">
        <v>22.55</v>
      </c>
      <c r="K39" s="80">
        <v>3.48</v>
      </c>
      <c r="L39" s="80">
        <v>167.4</v>
      </c>
      <c r="M39" s="81">
        <f t="shared" si="1"/>
        <v>6199.3499999999985</v>
      </c>
    </row>
    <row r="40" spans="1:13" ht="12.75">
      <c r="A40" s="79">
        <v>39</v>
      </c>
      <c r="B40" s="79" t="s">
        <v>50</v>
      </c>
      <c r="C40" s="80">
        <v>494.36</v>
      </c>
      <c r="D40" s="80">
        <v>524.43</v>
      </c>
      <c r="E40" s="80">
        <v>240.94</v>
      </c>
      <c r="F40" s="80">
        <v>116.31</v>
      </c>
      <c r="G40" s="80">
        <v>127.4</v>
      </c>
      <c r="H40" s="80">
        <v>107.06</v>
      </c>
      <c r="I40" s="80">
        <v>0</v>
      </c>
      <c r="J40" s="80">
        <v>32.59</v>
      </c>
      <c r="K40" s="80">
        <v>4.53</v>
      </c>
      <c r="L40" s="80">
        <v>66.34</v>
      </c>
      <c r="M40" s="81">
        <f t="shared" si="1"/>
        <v>1713.9599999999998</v>
      </c>
    </row>
    <row r="41" spans="1:13" ht="12.75">
      <c r="A41" s="79">
        <v>40</v>
      </c>
      <c r="B41" s="79" t="s">
        <v>51</v>
      </c>
      <c r="C41" s="80">
        <v>680.09</v>
      </c>
      <c r="D41" s="80">
        <v>753.77</v>
      </c>
      <c r="E41" s="80">
        <v>362.18</v>
      </c>
      <c r="F41" s="80">
        <v>248.74</v>
      </c>
      <c r="G41" s="80">
        <v>211.13</v>
      </c>
      <c r="H41" s="80">
        <v>171.24</v>
      </c>
      <c r="I41" s="80">
        <v>6.32</v>
      </c>
      <c r="J41" s="80">
        <v>1.07</v>
      </c>
      <c r="K41" s="80">
        <v>0.36</v>
      </c>
      <c r="L41" s="80">
        <v>112.67</v>
      </c>
      <c r="M41" s="81">
        <f t="shared" si="1"/>
        <v>2547.570000000001</v>
      </c>
    </row>
    <row r="42" spans="1:13" ht="12.75">
      <c r="A42" s="79">
        <v>41</v>
      </c>
      <c r="B42" s="79" t="s">
        <v>52</v>
      </c>
      <c r="C42" s="80">
        <v>10214.66</v>
      </c>
      <c r="D42" s="80">
        <v>11624.03</v>
      </c>
      <c r="E42" s="80">
        <v>7296.81</v>
      </c>
      <c r="F42" s="80">
        <v>2801.87</v>
      </c>
      <c r="G42" s="80">
        <v>3878.46</v>
      </c>
      <c r="H42" s="80">
        <v>2648.77</v>
      </c>
      <c r="I42" s="80">
        <v>3492.96</v>
      </c>
      <c r="J42" s="80">
        <v>360.9</v>
      </c>
      <c r="K42" s="80">
        <v>34.08</v>
      </c>
      <c r="L42" s="80">
        <v>1345.86</v>
      </c>
      <c r="M42" s="81">
        <f t="shared" si="1"/>
        <v>43698.4</v>
      </c>
    </row>
    <row r="43" spans="1:13" ht="12.75">
      <c r="A43" s="79">
        <v>42</v>
      </c>
      <c r="B43" s="79" t="s">
        <v>53</v>
      </c>
      <c r="C43" s="80">
        <v>10678.02</v>
      </c>
      <c r="D43" s="80">
        <v>12529.31</v>
      </c>
      <c r="E43" s="80">
        <v>7221.56</v>
      </c>
      <c r="F43" s="80">
        <v>2406.43</v>
      </c>
      <c r="G43" s="80">
        <v>3252.27</v>
      </c>
      <c r="H43" s="80">
        <v>2166.33</v>
      </c>
      <c r="I43" s="80">
        <v>1516.09</v>
      </c>
      <c r="J43" s="80">
        <v>156.49</v>
      </c>
      <c r="K43" s="80">
        <v>21.57</v>
      </c>
      <c r="L43" s="80">
        <v>1613.63</v>
      </c>
      <c r="M43" s="81">
        <f t="shared" si="1"/>
        <v>41561.69999999999</v>
      </c>
    </row>
    <row r="44" spans="1:13" ht="12.75">
      <c r="A44" s="79">
        <v>43</v>
      </c>
      <c r="B44" s="79" t="s">
        <v>54</v>
      </c>
      <c r="C44" s="80">
        <v>3405.51</v>
      </c>
      <c r="D44" s="80">
        <v>4665.43</v>
      </c>
      <c r="E44" s="80">
        <v>4016.67</v>
      </c>
      <c r="F44" s="80">
        <v>906.42</v>
      </c>
      <c r="G44" s="80">
        <v>1582.75</v>
      </c>
      <c r="H44" s="80">
        <v>705.45</v>
      </c>
      <c r="I44" s="80">
        <v>1379.85</v>
      </c>
      <c r="J44" s="80">
        <v>101.76</v>
      </c>
      <c r="K44" s="80">
        <v>106.41</v>
      </c>
      <c r="L44" s="80">
        <v>605.27</v>
      </c>
      <c r="M44" s="81">
        <f t="shared" si="1"/>
        <v>17475.52</v>
      </c>
    </row>
    <row r="45" spans="1:13" ht="12.75">
      <c r="A45" s="79">
        <v>44</v>
      </c>
      <c r="B45" s="79" t="s">
        <v>55</v>
      </c>
      <c r="C45" s="80">
        <v>1986.9</v>
      </c>
      <c r="D45" s="80">
        <v>2049.02</v>
      </c>
      <c r="E45" s="80">
        <v>1615.3</v>
      </c>
      <c r="F45" s="80">
        <v>522.71</v>
      </c>
      <c r="G45" s="80">
        <v>758.83</v>
      </c>
      <c r="H45" s="80">
        <v>507.95</v>
      </c>
      <c r="I45" s="80">
        <v>404.98</v>
      </c>
      <c r="J45" s="80">
        <v>63.56</v>
      </c>
      <c r="K45" s="80">
        <v>10</v>
      </c>
      <c r="L45" s="80">
        <v>231.37</v>
      </c>
      <c r="M45" s="81">
        <f t="shared" si="1"/>
        <v>8150.620000000001</v>
      </c>
    </row>
    <row r="46" spans="1:13" ht="12.75">
      <c r="A46" s="79">
        <v>45</v>
      </c>
      <c r="B46" s="79" t="s">
        <v>56</v>
      </c>
      <c r="C46" s="80">
        <v>2870.88</v>
      </c>
      <c r="D46" s="80">
        <v>3801.69</v>
      </c>
      <c r="E46" s="80">
        <v>2477.41</v>
      </c>
      <c r="F46" s="80">
        <v>638.78</v>
      </c>
      <c r="G46" s="80">
        <v>829.25</v>
      </c>
      <c r="H46" s="80">
        <v>586.45</v>
      </c>
      <c r="I46" s="80">
        <v>20.43</v>
      </c>
      <c r="J46" s="80">
        <v>64.25</v>
      </c>
      <c r="K46" s="80">
        <v>18.54</v>
      </c>
      <c r="L46" s="80">
        <v>433.02</v>
      </c>
      <c r="M46" s="81">
        <f t="shared" si="1"/>
        <v>11740.700000000003</v>
      </c>
    </row>
    <row r="47" spans="1:13" ht="12.75">
      <c r="A47" s="79">
        <v>46</v>
      </c>
      <c r="B47" s="79" t="s">
        <v>57</v>
      </c>
      <c r="C47" s="80">
        <v>7500.92</v>
      </c>
      <c r="D47" s="80">
        <v>7834.8</v>
      </c>
      <c r="E47" s="80">
        <v>5992.68</v>
      </c>
      <c r="F47" s="80">
        <v>1579.66</v>
      </c>
      <c r="G47" s="80">
        <v>2107.77</v>
      </c>
      <c r="H47" s="80">
        <v>1341.46</v>
      </c>
      <c r="I47" s="80">
        <v>631.11</v>
      </c>
      <c r="J47" s="80">
        <v>154.36</v>
      </c>
      <c r="K47" s="80">
        <v>122.76</v>
      </c>
      <c r="L47" s="80">
        <v>913.1</v>
      </c>
      <c r="M47" s="81">
        <f t="shared" si="1"/>
        <v>28178.62</v>
      </c>
    </row>
    <row r="48" spans="1:13" ht="12.75">
      <c r="A48" s="79">
        <v>47</v>
      </c>
      <c r="B48" s="79" t="s">
        <v>58</v>
      </c>
      <c r="C48" s="80">
        <v>1470.34</v>
      </c>
      <c r="D48" s="80">
        <v>1998.52</v>
      </c>
      <c r="E48" s="80">
        <v>1134.86</v>
      </c>
      <c r="F48" s="80">
        <v>379.74</v>
      </c>
      <c r="G48" s="80">
        <v>676.44</v>
      </c>
      <c r="H48" s="80">
        <v>465.07</v>
      </c>
      <c r="I48" s="80">
        <v>426.01</v>
      </c>
      <c r="J48" s="80">
        <v>43.15</v>
      </c>
      <c r="K48" s="80">
        <v>8.72</v>
      </c>
      <c r="L48" s="80">
        <v>246.76</v>
      </c>
      <c r="M48" s="81">
        <f t="shared" si="1"/>
        <v>6849.61</v>
      </c>
    </row>
    <row r="49" spans="1:13" ht="12.75">
      <c r="A49" s="79">
        <v>48</v>
      </c>
      <c r="B49" s="79" t="s">
        <v>59</v>
      </c>
      <c r="C49" s="80">
        <v>37296.52</v>
      </c>
      <c r="D49" s="80">
        <v>41314.48</v>
      </c>
      <c r="E49" s="80">
        <v>33401.32</v>
      </c>
      <c r="F49" s="80">
        <v>7051.39</v>
      </c>
      <c r="G49" s="80">
        <v>13570.58</v>
      </c>
      <c r="H49" s="80">
        <v>9329.45</v>
      </c>
      <c r="I49" s="80">
        <v>24761.76</v>
      </c>
      <c r="J49" s="80">
        <v>2497.69</v>
      </c>
      <c r="K49" s="80">
        <v>631.63</v>
      </c>
      <c r="L49" s="80">
        <v>2923.28</v>
      </c>
      <c r="M49" s="81">
        <f t="shared" si="1"/>
        <v>172778.10000000003</v>
      </c>
    </row>
    <row r="50" spans="1:13" ht="12.75">
      <c r="A50" s="79">
        <v>49</v>
      </c>
      <c r="B50" s="79" t="s">
        <v>60</v>
      </c>
      <c r="C50" s="80">
        <v>11955.15</v>
      </c>
      <c r="D50" s="80">
        <v>15260.59</v>
      </c>
      <c r="E50" s="80">
        <v>11345.85</v>
      </c>
      <c r="F50" s="80">
        <v>2168.93</v>
      </c>
      <c r="G50" s="80">
        <v>3184.51</v>
      </c>
      <c r="H50" s="80">
        <v>2142.19</v>
      </c>
      <c r="I50" s="80">
        <v>9247.49</v>
      </c>
      <c r="J50" s="80">
        <v>915.9</v>
      </c>
      <c r="K50" s="80">
        <v>142.54</v>
      </c>
      <c r="L50" s="80">
        <v>1318.5</v>
      </c>
      <c r="M50" s="81">
        <f t="shared" si="1"/>
        <v>57681.65</v>
      </c>
    </row>
    <row r="51" spans="1:13" ht="12.75">
      <c r="A51" s="79">
        <v>50</v>
      </c>
      <c r="B51" s="79" t="s">
        <v>61</v>
      </c>
      <c r="C51" s="80">
        <v>35083.37</v>
      </c>
      <c r="D51" s="80">
        <v>44994.44</v>
      </c>
      <c r="E51" s="80">
        <v>36135.8</v>
      </c>
      <c r="F51" s="80">
        <v>10842.21</v>
      </c>
      <c r="G51" s="80">
        <v>14547</v>
      </c>
      <c r="H51" s="80">
        <v>6576.77</v>
      </c>
      <c r="I51" s="80">
        <v>14688.86</v>
      </c>
      <c r="J51" s="80">
        <v>1157.8</v>
      </c>
      <c r="K51" s="80">
        <v>368.52</v>
      </c>
      <c r="L51" s="80">
        <v>5387.91</v>
      </c>
      <c r="M51" s="81">
        <f t="shared" si="1"/>
        <v>169782.68</v>
      </c>
    </row>
    <row r="52" spans="1:13" ht="12.75">
      <c r="A52" s="79">
        <v>51</v>
      </c>
      <c r="B52" s="79" t="s">
        <v>62</v>
      </c>
      <c r="C52" s="80">
        <v>18860.2</v>
      </c>
      <c r="D52" s="80">
        <v>21375.38</v>
      </c>
      <c r="E52" s="80">
        <v>13513.76</v>
      </c>
      <c r="F52" s="80">
        <v>3617.16</v>
      </c>
      <c r="G52" s="80">
        <v>6275.23</v>
      </c>
      <c r="H52" s="80">
        <v>4143.58</v>
      </c>
      <c r="I52" s="80">
        <v>2554.79</v>
      </c>
      <c r="J52" s="80">
        <v>603.52</v>
      </c>
      <c r="K52" s="80">
        <v>218.92</v>
      </c>
      <c r="L52" s="80">
        <v>1892.18</v>
      </c>
      <c r="M52" s="81">
        <f t="shared" si="1"/>
        <v>73054.71999999999</v>
      </c>
    </row>
    <row r="53" spans="1:13" ht="12.75">
      <c r="A53" s="79">
        <v>52</v>
      </c>
      <c r="B53" s="79" t="s">
        <v>63</v>
      </c>
      <c r="C53" s="80">
        <v>22418.16</v>
      </c>
      <c r="D53" s="80">
        <v>26494.14</v>
      </c>
      <c r="E53" s="80">
        <v>22020.27</v>
      </c>
      <c r="F53" s="80">
        <v>6293.95</v>
      </c>
      <c r="G53" s="80">
        <v>9367.38</v>
      </c>
      <c r="H53" s="80">
        <v>4048.12</v>
      </c>
      <c r="I53" s="80">
        <v>3034.91</v>
      </c>
      <c r="J53" s="80">
        <v>875.58</v>
      </c>
      <c r="K53" s="80">
        <v>303.62</v>
      </c>
      <c r="L53" s="80">
        <v>3584.77</v>
      </c>
      <c r="M53" s="81">
        <f t="shared" si="1"/>
        <v>98440.90000000001</v>
      </c>
    </row>
    <row r="54" spans="1:13" ht="12.75">
      <c r="A54" s="79">
        <v>53</v>
      </c>
      <c r="B54" s="79" t="s">
        <v>64</v>
      </c>
      <c r="C54" s="80">
        <v>24935.2</v>
      </c>
      <c r="D54" s="80">
        <v>28692.07</v>
      </c>
      <c r="E54" s="80">
        <v>16430.36</v>
      </c>
      <c r="F54" s="80">
        <v>3529.67</v>
      </c>
      <c r="G54" s="80">
        <v>6848.59</v>
      </c>
      <c r="H54" s="80">
        <v>5205.99</v>
      </c>
      <c r="I54" s="80">
        <v>7848.99</v>
      </c>
      <c r="J54" s="80">
        <v>343.88</v>
      </c>
      <c r="K54" s="80">
        <v>179.03</v>
      </c>
      <c r="L54" s="80">
        <v>3297.97</v>
      </c>
      <c r="M54" s="81">
        <f t="shared" si="1"/>
        <v>97311.75000000001</v>
      </c>
    </row>
    <row r="55" spans="1:13" ht="12.75">
      <c r="A55" s="79">
        <v>54</v>
      </c>
      <c r="B55" s="79" t="s">
        <v>65</v>
      </c>
      <c r="C55" s="80">
        <v>2835.69</v>
      </c>
      <c r="D55" s="80">
        <v>3227.28</v>
      </c>
      <c r="E55" s="80">
        <v>1597.52</v>
      </c>
      <c r="F55" s="80">
        <v>819.15</v>
      </c>
      <c r="G55" s="80">
        <v>1012.79</v>
      </c>
      <c r="H55" s="80">
        <v>541.42</v>
      </c>
      <c r="I55" s="80">
        <v>526.16</v>
      </c>
      <c r="J55" s="80">
        <v>56.45</v>
      </c>
      <c r="K55" s="80">
        <v>9.43</v>
      </c>
      <c r="L55" s="80">
        <v>371.09</v>
      </c>
      <c r="M55" s="81">
        <f t="shared" si="1"/>
        <v>10996.980000000001</v>
      </c>
    </row>
    <row r="56" spans="1:13" ht="12.75">
      <c r="A56" s="79">
        <v>55</v>
      </c>
      <c r="B56" s="79" t="s">
        <v>66</v>
      </c>
      <c r="C56" s="80">
        <v>8353.72</v>
      </c>
      <c r="D56" s="80">
        <v>9441.51</v>
      </c>
      <c r="E56" s="80">
        <v>7779.21</v>
      </c>
      <c r="F56" s="80">
        <v>1679.77</v>
      </c>
      <c r="G56" s="80">
        <v>2557.86</v>
      </c>
      <c r="H56" s="80">
        <v>1070.59</v>
      </c>
      <c r="I56" s="80">
        <v>53.48</v>
      </c>
      <c r="J56" s="80">
        <v>344.75</v>
      </c>
      <c r="K56" s="80">
        <v>101.58</v>
      </c>
      <c r="L56" s="80">
        <v>583.73</v>
      </c>
      <c r="M56" s="81">
        <f t="shared" si="1"/>
        <v>31966.2</v>
      </c>
    </row>
    <row r="57" spans="1:13" ht="12.75">
      <c r="A57" s="79">
        <v>56</v>
      </c>
      <c r="B57" s="79" t="s">
        <v>67</v>
      </c>
      <c r="C57" s="80">
        <v>11822.61</v>
      </c>
      <c r="D57" s="80">
        <v>14082.54</v>
      </c>
      <c r="E57" s="80">
        <v>8494.94</v>
      </c>
      <c r="F57" s="80">
        <v>1904.06</v>
      </c>
      <c r="G57" s="80">
        <v>3011.7</v>
      </c>
      <c r="H57" s="80">
        <v>1941.46</v>
      </c>
      <c r="I57" s="80">
        <v>3347.38</v>
      </c>
      <c r="J57" s="80">
        <v>233.59</v>
      </c>
      <c r="K57" s="80">
        <v>53.11</v>
      </c>
      <c r="L57" s="80">
        <v>1397.32</v>
      </c>
      <c r="M57" s="81">
        <f t="shared" si="1"/>
        <v>46288.70999999999</v>
      </c>
    </row>
    <row r="58" spans="1:13" ht="12.75">
      <c r="A58" s="79">
        <v>57</v>
      </c>
      <c r="B58" s="79" t="s">
        <v>68</v>
      </c>
      <c r="C58" s="80">
        <v>6305.27</v>
      </c>
      <c r="D58" s="80">
        <v>8292.63</v>
      </c>
      <c r="E58" s="80">
        <v>5893.55</v>
      </c>
      <c r="F58" s="80">
        <v>1637.12</v>
      </c>
      <c r="G58" s="80">
        <v>2154.9</v>
      </c>
      <c r="H58" s="80">
        <v>982.14</v>
      </c>
      <c r="I58" s="80">
        <v>147.04</v>
      </c>
      <c r="J58" s="80">
        <v>168.55</v>
      </c>
      <c r="K58" s="80">
        <v>49.15</v>
      </c>
      <c r="L58" s="80">
        <v>681.41</v>
      </c>
      <c r="M58" s="81">
        <f t="shared" si="1"/>
        <v>26311.760000000002</v>
      </c>
    </row>
    <row r="59" spans="1:13" ht="12.75">
      <c r="A59" s="79">
        <v>58</v>
      </c>
      <c r="B59" s="79" t="s">
        <v>69</v>
      </c>
      <c r="C59" s="80">
        <v>9151.28</v>
      </c>
      <c r="D59" s="80">
        <v>10389.22</v>
      </c>
      <c r="E59" s="80">
        <v>8236.22</v>
      </c>
      <c r="F59" s="80">
        <v>2526.06</v>
      </c>
      <c r="G59" s="80">
        <v>5099.38</v>
      </c>
      <c r="H59" s="80">
        <v>2470.77</v>
      </c>
      <c r="I59" s="80">
        <v>2148.07</v>
      </c>
      <c r="J59" s="80">
        <v>402.49</v>
      </c>
      <c r="K59" s="80">
        <v>73.58</v>
      </c>
      <c r="L59" s="80">
        <v>1409.43</v>
      </c>
      <c r="M59" s="81">
        <f t="shared" si="1"/>
        <v>41906.5</v>
      </c>
    </row>
    <row r="60" spans="1:13" ht="12.75">
      <c r="A60" s="79">
        <v>59</v>
      </c>
      <c r="B60" s="79" t="s">
        <v>70</v>
      </c>
      <c r="C60" s="80">
        <v>14412.69</v>
      </c>
      <c r="D60" s="80">
        <v>17600.01</v>
      </c>
      <c r="E60" s="80">
        <v>14534.6</v>
      </c>
      <c r="F60" s="80">
        <v>3110.4</v>
      </c>
      <c r="G60" s="80">
        <v>5227.19</v>
      </c>
      <c r="H60" s="80">
        <v>3059.12</v>
      </c>
      <c r="I60" s="80">
        <v>2399.55</v>
      </c>
      <c r="J60" s="80">
        <v>320.08</v>
      </c>
      <c r="K60" s="80">
        <v>70.17</v>
      </c>
      <c r="L60" s="80">
        <v>1842.53</v>
      </c>
      <c r="M60" s="81">
        <f t="shared" si="1"/>
        <v>62576.340000000004</v>
      </c>
    </row>
    <row r="61" spans="1:13" ht="12.75">
      <c r="A61" s="79">
        <v>60</v>
      </c>
      <c r="B61" s="79" t="s">
        <v>71</v>
      </c>
      <c r="C61" s="80">
        <v>1991.88</v>
      </c>
      <c r="D61" s="80">
        <v>2416.52</v>
      </c>
      <c r="E61" s="80">
        <v>1363.29</v>
      </c>
      <c r="F61" s="80">
        <v>379.58</v>
      </c>
      <c r="G61" s="80">
        <v>496.47</v>
      </c>
      <c r="H61" s="80">
        <v>368.21</v>
      </c>
      <c r="I61" s="80">
        <v>178.41</v>
      </c>
      <c r="J61" s="80">
        <v>32.31</v>
      </c>
      <c r="K61" s="80">
        <v>4.59</v>
      </c>
      <c r="L61" s="80">
        <v>283.84</v>
      </c>
      <c r="M61" s="81">
        <f t="shared" si="1"/>
        <v>7515.1</v>
      </c>
    </row>
    <row r="62" spans="1:13" ht="12.75">
      <c r="A62" s="79">
        <v>61</v>
      </c>
      <c r="B62" s="79" t="s">
        <v>72</v>
      </c>
      <c r="C62" s="80">
        <v>1630.63</v>
      </c>
      <c r="D62" s="80">
        <v>2108.16</v>
      </c>
      <c r="E62" s="80">
        <v>1143.51</v>
      </c>
      <c r="F62" s="80">
        <v>369.01</v>
      </c>
      <c r="G62" s="80">
        <v>310.35</v>
      </c>
      <c r="H62" s="80">
        <v>182.51</v>
      </c>
      <c r="I62" s="80">
        <v>142.45</v>
      </c>
      <c r="J62" s="80">
        <v>5.87</v>
      </c>
      <c r="K62" s="80">
        <v>0</v>
      </c>
      <c r="L62" s="80">
        <v>233.88</v>
      </c>
      <c r="M62" s="81">
        <f t="shared" si="1"/>
        <v>6126.370000000001</v>
      </c>
    </row>
    <row r="63" spans="1:13" ht="12.75">
      <c r="A63" s="79">
        <v>62</v>
      </c>
      <c r="B63" s="79" t="s">
        <v>73</v>
      </c>
      <c r="C63" s="80">
        <v>897.83</v>
      </c>
      <c r="D63" s="80">
        <v>960.59</v>
      </c>
      <c r="E63" s="80">
        <v>488.92</v>
      </c>
      <c r="F63" s="80">
        <v>253.13</v>
      </c>
      <c r="G63" s="80">
        <v>253.16</v>
      </c>
      <c r="H63" s="80">
        <v>131.99</v>
      </c>
      <c r="I63" s="80">
        <v>0</v>
      </c>
      <c r="J63" s="80">
        <v>26.78</v>
      </c>
      <c r="K63" s="80">
        <v>7.91</v>
      </c>
      <c r="L63" s="80">
        <v>45.77</v>
      </c>
      <c r="M63" s="81">
        <f t="shared" si="1"/>
        <v>3066.08</v>
      </c>
    </row>
    <row r="64" spans="1:13" ht="12.75">
      <c r="A64" s="79">
        <v>63</v>
      </c>
      <c r="B64" s="79" t="s">
        <v>74</v>
      </c>
      <c r="C64" s="80">
        <v>613.74</v>
      </c>
      <c r="D64" s="80">
        <v>758.35</v>
      </c>
      <c r="E64" s="80">
        <v>435.01</v>
      </c>
      <c r="F64" s="80">
        <v>148.32</v>
      </c>
      <c r="G64" s="80">
        <v>191.56</v>
      </c>
      <c r="H64" s="80">
        <v>113.66</v>
      </c>
      <c r="I64" s="80">
        <v>0</v>
      </c>
      <c r="J64" s="80">
        <v>9.63</v>
      </c>
      <c r="K64" s="80">
        <v>3.78</v>
      </c>
      <c r="L64" s="80">
        <v>105.83</v>
      </c>
      <c r="M64" s="81">
        <f t="shared" si="1"/>
        <v>2379.88</v>
      </c>
    </row>
    <row r="65" spans="1:13" ht="12.75">
      <c r="A65" s="79">
        <v>64</v>
      </c>
      <c r="B65" s="79" t="s">
        <v>75</v>
      </c>
      <c r="C65" s="80">
        <v>14624.79</v>
      </c>
      <c r="D65" s="80">
        <v>16992.9</v>
      </c>
      <c r="E65" s="80">
        <v>11985.04</v>
      </c>
      <c r="F65" s="80">
        <v>2880.96</v>
      </c>
      <c r="G65" s="80">
        <v>5270.52</v>
      </c>
      <c r="H65" s="80">
        <v>3959.4</v>
      </c>
      <c r="I65" s="80">
        <v>2486.9</v>
      </c>
      <c r="J65" s="80">
        <v>664.54</v>
      </c>
      <c r="K65" s="80">
        <v>173.2</v>
      </c>
      <c r="L65" s="80">
        <v>1650.98</v>
      </c>
      <c r="M65" s="81">
        <f t="shared" si="1"/>
        <v>60689.23000000001</v>
      </c>
    </row>
    <row r="66" spans="1:13" ht="12.75">
      <c r="A66" s="79">
        <v>65</v>
      </c>
      <c r="B66" s="79" t="s">
        <v>76</v>
      </c>
      <c r="C66" s="80">
        <v>1349.61</v>
      </c>
      <c r="D66" s="80">
        <v>1698.37</v>
      </c>
      <c r="E66" s="80">
        <v>856.19</v>
      </c>
      <c r="F66" s="80">
        <v>599.24</v>
      </c>
      <c r="G66" s="80">
        <v>452.2</v>
      </c>
      <c r="H66" s="80">
        <v>280</v>
      </c>
      <c r="I66" s="80">
        <v>13.25</v>
      </c>
      <c r="J66" s="80">
        <v>27.04</v>
      </c>
      <c r="K66" s="80">
        <v>20.33</v>
      </c>
      <c r="L66" s="80">
        <v>171.45</v>
      </c>
      <c r="M66" s="81">
        <f aca="true" t="shared" si="2" ref="M66:M76">SUM(C66:L66)</f>
        <v>5467.679999999999</v>
      </c>
    </row>
    <row r="67" spans="1:13" ht="12.75">
      <c r="A67" s="79">
        <v>66</v>
      </c>
      <c r="B67" s="79" t="s">
        <v>77</v>
      </c>
      <c r="C67" s="80">
        <v>2477.77</v>
      </c>
      <c r="D67" s="80">
        <v>2439.64</v>
      </c>
      <c r="E67" s="80">
        <v>1355.53</v>
      </c>
      <c r="F67" s="80">
        <v>396.66</v>
      </c>
      <c r="G67" s="80">
        <v>531.7</v>
      </c>
      <c r="H67" s="80">
        <v>301.5</v>
      </c>
      <c r="I67" s="80">
        <v>128.91</v>
      </c>
      <c r="J67" s="80">
        <v>8.74</v>
      </c>
      <c r="K67" s="80">
        <v>5.08</v>
      </c>
      <c r="L67" s="80">
        <v>209.86</v>
      </c>
      <c r="M67" s="81">
        <f t="shared" si="2"/>
        <v>7855.3899999999985</v>
      </c>
    </row>
    <row r="68" spans="1:13" ht="12.75">
      <c r="A68" s="79">
        <v>67</v>
      </c>
      <c r="B68" s="79" t="s">
        <v>78</v>
      </c>
      <c r="C68" s="80">
        <v>1150.01</v>
      </c>
      <c r="D68" s="80">
        <v>1134.24</v>
      </c>
      <c r="E68" s="80">
        <v>751.3</v>
      </c>
      <c r="F68" s="80">
        <v>215.06</v>
      </c>
      <c r="G68" s="80">
        <v>279.15</v>
      </c>
      <c r="H68" s="80">
        <v>144.85</v>
      </c>
      <c r="I68" s="80">
        <v>0</v>
      </c>
      <c r="J68" s="80">
        <v>25.21</v>
      </c>
      <c r="K68" s="80">
        <v>7.23</v>
      </c>
      <c r="L68" s="80">
        <v>95.66</v>
      </c>
      <c r="M68" s="81">
        <f t="shared" si="2"/>
        <v>3802.71</v>
      </c>
    </row>
    <row r="69" spans="1:13" ht="12.75">
      <c r="A69" s="79">
        <v>68</v>
      </c>
      <c r="B69" s="79" t="s">
        <v>237</v>
      </c>
      <c r="C69" s="80">
        <v>0</v>
      </c>
      <c r="D69" s="80">
        <v>43.89</v>
      </c>
      <c r="E69" s="80">
        <v>163.93</v>
      </c>
      <c r="F69" s="80">
        <v>0</v>
      </c>
      <c r="G69" s="80">
        <v>35.52</v>
      </c>
      <c r="H69" s="80">
        <v>195.55</v>
      </c>
      <c r="I69" s="80">
        <v>0</v>
      </c>
      <c r="J69" s="80">
        <v>0</v>
      </c>
      <c r="K69" s="80">
        <v>0</v>
      </c>
      <c r="L69" s="80">
        <v>33.7</v>
      </c>
      <c r="M69" s="81">
        <f t="shared" si="2"/>
        <v>472.59</v>
      </c>
    </row>
    <row r="70" spans="1:13" ht="12.75">
      <c r="A70" s="79">
        <v>69</v>
      </c>
      <c r="B70" s="79" t="s">
        <v>120</v>
      </c>
      <c r="C70" s="80">
        <v>93.52</v>
      </c>
      <c r="D70" s="80">
        <v>139.86</v>
      </c>
      <c r="E70" s="80">
        <v>125.58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7.27</v>
      </c>
      <c r="M70" s="81">
        <f t="shared" si="2"/>
        <v>366.22999999999996</v>
      </c>
    </row>
    <row r="71" spans="1:13" ht="12.75">
      <c r="A71" s="79">
        <v>70</v>
      </c>
      <c r="B71" s="79" t="s">
        <v>313</v>
      </c>
      <c r="C71" s="80">
        <v>175.77</v>
      </c>
      <c r="D71" s="80">
        <v>310.87</v>
      </c>
      <c r="E71" s="80">
        <v>100.82</v>
      </c>
      <c r="F71" s="80">
        <v>47.32</v>
      </c>
      <c r="G71" s="80">
        <v>31.49</v>
      </c>
      <c r="H71" s="80">
        <v>2.94</v>
      </c>
      <c r="I71" s="80">
        <v>0</v>
      </c>
      <c r="J71" s="80">
        <v>0</v>
      </c>
      <c r="K71" s="80">
        <v>0</v>
      </c>
      <c r="L71" s="80">
        <v>0</v>
      </c>
      <c r="M71" s="81">
        <f t="shared" si="2"/>
        <v>669.2100000000002</v>
      </c>
    </row>
    <row r="72" spans="1:13" ht="12.75">
      <c r="A72" s="79">
        <v>71</v>
      </c>
      <c r="B72" s="96" t="s">
        <v>320</v>
      </c>
      <c r="C72" s="97">
        <v>576</v>
      </c>
      <c r="D72" s="97">
        <v>924</v>
      </c>
      <c r="E72" s="97">
        <v>0</v>
      </c>
      <c r="F72" s="97">
        <v>34</v>
      </c>
      <c r="G72" s="97">
        <v>28</v>
      </c>
      <c r="H72" s="97">
        <v>0</v>
      </c>
      <c r="I72" s="97">
        <v>0</v>
      </c>
      <c r="J72" s="97">
        <v>12</v>
      </c>
      <c r="K72" s="97">
        <v>0</v>
      </c>
      <c r="L72" s="97">
        <v>0</v>
      </c>
      <c r="M72" s="81">
        <f t="shared" si="2"/>
        <v>1574</v>
      </c>
    </row>
    <row r="73" spans="1:13" ht="12.75">
      <c r="A73" s="79">
        <v>72</v>
      </c>
      <c r="B73" s="79" t="s">
        <v>315</v>
      </c>
      <c r="C73" s="80">
        <v>362.76</v>
      </c>
      <c r="D73" s="80">
        <v>175.93</v>
      </c>
      <c r="E73" s="80">
        <v>0</v>
      </c>
      <c r="F73" s="80">
        <v>68.01</v>
      </c>
      <c r="G73" s="80">
        <v>47.5</v>
      </c>
      <c r="H73" s="80">
        <v>0</v>
      </c>
      <c r="I73" s="80">
        <v>10</v>
      </c>
      <c r="J73" s="80">
        <v>2.98</v>
      </c>
      <c r="K73" s="80">
        <v>0</v>
      </c>
      <c r="L73" s="80">
        <v>0</v>
      </c>
      <c r="M73" s="81">
        <f t="shared" si="2"/>
        <v>667.1800000000001</v>
      </c>
    </row>
    <row r="74" spans="1:13" ht="12.75">
      <c r="A74" s="79">
        <v>73</v>
      </c>
      <c r="B74" s="79" t="s">
        <v>239</v>
      </c>
      <c r="C74" s="80">
        <v>273.02</v>
      </c>
      <c r="D74" s="80">
        <v>598.35</v>
      </c>
      <c r="E74" s="80">
        <v>488.14</v>
      </c>
      <c r="F74" s="80">
        <v>47.18</v>
      </c>
      <c r="G74" s="80">
        <v>70.05</v>
      </c>
      <c r="H74" s="80">
        <v>66.69</v>
      </c>
      <c r="I74" s="80">
        <v>12.56</v>
      </c>
      <c r="J74" s="80">
        <v>0</v>
      </c>
      <c r="K74" s="80">
        <v>0</v>
      </c>
      <c r="L74" s="80">
        <v>47.57</v>
      </c>
      <c r="M74" s="81">
        <f t="shared" si="2"/>
        <v>1603.56</v>
      </c>
    </row>
    <row r="75" spans="1:13" ht="12.75">
      <c r="A75" s="79">
        <v>74</v>
      </c>
      <c r="B75" s="79" t="s">
        <v>123</v>
      </c>
      <c r="C75" s="80">
        <v>205</v>
      </c>
      <c r="D75" s="80">
        <v>297</v>
      </c>
      <c r="E75" s="80">
        <v>420</v>
      </c>
      <c r="F75" s="80">
        <v>11</v>
      </c>
      <c r="G75" s="80">
        <v>165</v>
      </c>
      <c r="H75" s="80">
        <v>52</v>
      </c>
      <c r="I75" s="80">
        <v>0</v>
      </c>
      <c r="J75" s="80">
        <v>0</v>
      </c>
      <c r="K75" s="80">
        <v>0</v>
      </c>
      <c r="L75" s="80">
        <v>0</v>
      </c>
      <c r="M75" s="81">
        <f t="shared" si="2"/>
        <v>1150</v>
      </c>
    </row>
    <row r="76" spans="1:13" ht="12.75">
      <c r="A76" s="79">
        <v>75</v>
      </c>
      <c r="B76" s="96" t="s">
        <v>240</v>
      </c>
      <c r="C76" s="97">
        <v>0</v>
      </c>
      <c r="D76" s="97">
        <v>2292.81</v>
      </c>
      <c r="E76" s="97">
        <v>16050.19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81">
        <f t="shared" si="2"/>
        <v>18343</v>
      </c>
    </row>
    <row r="77" spans="2:13" ht="12.75">
      <c r="B77" s="82" t="s">
        <v>319</v>
      </c>
      <c r="C77" s="90">
        <f>SUM(C2:C76)</f>
        <v>625939.93</v>
      </c>
      <c r="D77" s="90">
        <f aca="true" t="shared" si="3" ref="D77:M77">SUM(D2:D76)</f>
        <v>733443.8900000002</v>
      </c>
      <c r="E77" s="90">
        <f t="shared" si="3"/>
        <v>525939.21</v>
      </c>
      <c r="F77" s="90">
        <f t="shared" si="3"/>
        <v>141295.04000000004</v>
      </c>
      <c r="G77" s="90">
        <f t="shared" si="3"/>
        <v>217799.24</v>
      </c>
      <c r="H77" s="90">
        <f t="shared" si="3"/>
        <v>131519.95</v>
      </c>
      <c r="I77" s="90">
        <f t="shared" si="3"/>
        <v>170231.72000000003</v>
      </c>
      <c r="J77" s="90">
        <f t="shared" si="3"/>
        <v>20261.910000000007</v>
      </c>
      <c r="K77" s="90">
        <f t="shared" si="3"/>
        <v>5928.6399999999985</v>
      </c>
      <c r="L77" s="90">
        <f t="shared" si="3"/>
        <v>76426.74999999999</v>
      </c>
      <c r="M77" s="91">
        <f t="shared" si="3"/>
        <v>2648786.2800000003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</sheetPr>
  <dimension ref="A1:BX7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3359375" style="0" bestFit="1" customWidth="1"/>
    <col min="2" max="2" width="10.99609375" style="0" bestFit="1" customWidth="1"/>
    <col min="3" max="13" width="9.99609375" style="0" bestFit="1" customWidth="1"/>
    <col min="14" max="16" width="10.10546875" style="0" bestFit="1" customWidth="1"/>
    <col min="17" max="44" width="9.10546875" style="0" bestFit="1" customWidth="1"/>
    <col min="45" max="48" width="9.99609375" style="0" bestFit="1" customWidth="1"/>
    <col min="49" max="49" width="9.10546875" style="0" bestFit="1" customWidth="1"/>
    <col min="50" max="62" width="10.99609375" style="0" bestFit="1" customWidth="1"/>
    <col min="63" max="68" width="9.99609375" style="0" bestFit="1" customWidth="1"/>
    <col min="69" max="75" width="9.10546875" style="0" bestFit="1" customWidth="1"/>
    <col min="76" max="76" width="12.4453125" style="0" bestFit="1" customWidth="1"/>
  </cols>
  <sheetData>
    <row r="1" spans="1:76" ht="15.75">
      <c r="A1" s="136" t="s">
        <v>332</v>
      </c>
      <c r="B1" s="136" t="s">
        <v>1</v>
      </c>
      <c r="C1" s="136" t="s">
        <v>336</v>
      </c>
      <c r="D1" s="136" t="s">
        <v>337</v>
      </c>
      <c r="E1" s="136" t="s">
        <v>146</v>
      </c>
      <c r="F1" s="136" t="s">
        <v>147</v>
      </c>
      <c r="G1" s="136" t="s">
        <v>148</v>
      </c>
      <c r="H1" s="136" t="s">
        <v>149</v>
      </c>
      <c r="I1" s="136" t="s">
        <v>150</v>
      </c>
      <c r="J1" s="136" t="s">
        <v>151</v>
      </c>
      <c r="K1" s="136" t="s">
        <v>152</v>
      </c>
      <c r="L1" s="136" t="s">
        <v>153</v>
      </c>
      <c r="M1" s="136" t="s">
        <v>154</v>
      </c>
      <c r="N1" s="136" t="s">
        <v>155</v>
      </c>
      <c r="O1" s="136" t="s">
        <v>156</v>
      </c>
      <c r="P1" s="136" t="s">
        <v>157</v>
      </c>
      <c r="Q1" s="136" t="s">
        <v>338</v>
      </c>
      <c r="R1" s="136" t="s">
        <v>339</v>
      </c>
      <c r="S1" s="136" t="s">
        <v>173</v>
      </c>
      <c r="T1" s="136" t="s">
        <v>174</v>
      </c>
      <c r="U1" s="136" t="s">
        <v>175</v>
      </c>
      <c r="V1" s="136" t="s">
        <v>176</v>
      </c>
      <c r="W1" s="136" t="s">
        <v>177</v>
      </c>
      <c r="X1" s="136" t="s">
        <v>178</v>
      </c>
      <c r="Y1" s="136" t="s">
        <v>179</v>
      </c>
      <c r="Z1" s="136" t="s">
        <v>180</v>
      </c>
      <c r="AA1" s="136" t="s">
        <v>181</v>
      </c>
      <c r="AB1" s="136" t="s">
        <v>182</v>
      </c>
      <c r="AC1" s="136" t="s">
        <v>183</v>
      </c>
      <c r="AD1" s="136" t="s">
        <v>184</v>
      </c>
      <c r="AE1" s="136" t="s">
        <v>340</v>
      </c>
      <c r="AF1" s="136" t="s">
        <v>341</v>
      </c>
      <c r="AG1" s="136" t="s">
        <v>187</v>
      </c>
      <c r="AH1" s="136" t="s">
        <v>188</v>
      </c>
      <c r="AI1" s="136" t="s">
        <v>189</v>
      </c>
      <c r="AJ1" s="136" t="s">
        <v>190</v>
      </c>
      <c r="AK1" s="136" t="s">
        <v>191</v>
      </c>
      <c r="AL1" s="136" t="s">
        <v>192</v>
      </c>
      <c r="AM1" s="136" t="s">
        <v>193</v>
      </c>
      <c r="AN1" s="136" t="s">
        <v>194</v>
      </c>
      <c r="AO1" s="136" t="s">
        <v>195</v>
      </c>
      <c r="AP1" s="136" t="s">
        <v>196</v>
      </c>
      <c r="AQ1" s="136" t="s">
        <v>197</v>
      </c>
      <c r="AR1" s="136" t="s">
        <v>198</v>
      </c>
      <c r="AS1" s="136" t="s">
        <v>199</v>
      </c>
      <c r="AT1" s="136" t="s">
        <v>200</v>
      </c>
      <c r="AU1" s="136" t="s">
        <v>201</v>
      </c>
      <c r="AV1" s="136" t="s">
        <v>202</v>
      </c>
      <c r="AW1" s="136" t="s">
        <v>342</v>
      </c>
      <c r="AX1" s="136" t="s">
        <v>343</v>
      </c>
      <c r="AY1" s="136" t="s">
        <v>132</v>
      </c>
      <c r="AZ1" s="136" t="s">
        <v>133</v>
      </c>
      <c r="BA1" s="136" t="s">
        <v>134</v>
      </c>
      <c r="BB1" s="136" t="s">
        <v>135</v>
      </c>
      <c r="BC1" s="136" t="s">
        <v>136</v>
      </c>
      <c r="BD1" s="136" t="s">
        <v>137</v>
      </c>
      <c r="BE1" s="136" t="s">
        <v>138</v>
      </c>
      <c r="BF1" s="136" t="s">
        <v>139</v>
      </c>
      <c r="BG1" s="136" t="s">
        <v>140</v>
      </c>
      <c r="BH1" s="136" t="s">
        <v>141</v>
      </c>
      <c r="BI1" s="136" t="s">
        <v>142</v>
      </c>
      <c r="BJ1" s="136" t="s">
        <v>143</v>
      </c>
      <c r="BK1" s="136" t="s">
        <v>344</v>
      </c>
      <c r="BL1" s="136" t="s">
        <v>159</v>
      </c>
      <c r="BM1" s="136" t="s">
        <v>160</v>
      </c>
      <c r="BN1" s="136" t="s">
        <v>161</v>
      </c>
      <c r="BO1" s="136" t="s">
        <v>162</v>
      </c>
      <c r="BP1" s="136" t="s">
        <v>163</v>
      </c>
      <c r="BQ1" s="136" t="s">
        <v>164</v>
      </c>
      <c r="BR1" s="136" t="s">
        <v>165</v>
      </c>
      <c r="BS1" s="136" t="s">
        <v>166</v>
      </c>
      <c r="BT1" s="136" t="s">
        <v>167</v>
      </c>
      <c r="BU1" s="136" t="s">
        <v>168</v>
      </c>
      <c r="BV1" s="136" t="s">
        <v>169</v>
      </c>
      <c r="BW1" s="136" t="s">
        <v>170</v>
      </c>
      <c r="BX1" s="137" t="s">
        <v>12</v>
      </c>
    </row>
    <row r="2" spans="1:76" ht="15">
      <c r="A2">
        <v>1</v>
      </c>
      <c r="B2" t="s">
        <v>13</v>
      </c>
      <c r="C2" s="139">
        <v>147.56</v>
      </c>
      <c r="D2" s="139">
        <v>210.49</v>
      </c>
      <c r="E2" s="139">
        <v>524.21</v>
      </c>
      <c r="F2" s="139">
        <v>577.21</v>
      </c>
      <c r="G2" s="139">
        <v>726.85</v>
      </c>
      <c r="H2" s="139">
        <v>827.22</v>
      </c>
      <c r="I2" s="139">
        <v>887.99</v>
      </c>
      <c r="J2" s="139">
        <v>811.22</v>
      </c>
      <c r="K2" s="139">
        <v>768.37</v>
      </c>
      <c r="L2" s="139">
        <v>732.2</v>
      </c>
      <c r="M2" s="139">
        <v>503.77</v>
      </c>
      <c r="N2" s="139">
        <v>455.61</v>
      </c>
      <c r="O2" s="139">
        <v>337.95</v>
      </c>
      <c r="P2" s="139">
        <v>266.1</v>
      </c>
      <c r="Q2" s="139">
        <v>3.93</v>
      </c>
      <c r="R2" s="139">
        <v>9.92</v>
      </c>
      <c r="S2" s="139">
        <v>9.15</v>
      </c>
      <c r="T2" s="139">
        <v>7.71</v>
      </c>
      <c r="U2" s="139">
        <v>5.81</v>
      </c>
      <c r="V2" s="139">
        <v>5.17</v>
      </c>
      <c r="W2" s="139">
        <v>6.23</v>
      </c>
      <c r="X2" s="139">
        <v>6.43</v>
      </c>
      <c r="Y2" s="139">
        <v>7.18</v>
      </c>
      <c r="Z2" s="139">
        <v>9.2</v>
      </c>
      <c r="AA2" s="139">
        <v>8.47</v>
      </c>
      <c r="AB2" s="139">
        <v>7.42</v>
      </c>
      <c r="AC2" s="139">
        <v>5.63</v>
      </c>
      <c r="AD2" s="139">
        <v>13.45</v>
      </c>
      <c r="AE2" s="139">
        <v>1.39</v>
      </c>
      <c r="AF2" s="139">
        <v>1.15</v>
      </c>
      <c r="AG2" s="139">
        <v>1.86</v>
      </c>
      <c r="AH2" s="139">
        <v>1.38</v>
      </c>
      <c r="AI2" s="139">
        <v>1.64</v>
      </c>
      <c r="AJ2" s="139">
        <v>1.63</v>
      </c>
      <c r="AK2" s="139">
        <v>2.52</v>
      </c>
      <c r="AL2" s="139">
        <v>2.24</v>
      </c>
      <c r="AM2" s="139">
        <v>1.75</v>
      </c>
      <c r="AN2" s="139">
        <v>1.51</v>
      </c>
      <c r="AO2" s="139">
        <v>1.02</v>
      </c>
      <c r="AP2" s="139">
        <v>0.95</v>
      </c>
      <c r="AQ2" s="139">
        <v>1.07</v>
      </c>
      <c r="AR2" s="139">
        <v>3.58</v>
      </c>
      <c r="AS2" s="139">
        <v>122.35</v>
      </c>
      <c r="AT2" s="139">
        <v>132.55</v>
      </c>
      <c r="AU2" s="139">
        <v>134.89</v>
      </c>
      <c r="AV2" s="139">
        <v>142.72</v>
      </c>
      <c r="AW2" s="139">
        <v>18.7</v>
      </c>
      <c r="AX2" s="139">
        <v>1992.5</v>
      </c>
      <c r="AY2" s="139">
        <v>1634.6</v>
      </c>
      <c r="AZ2" s="139">
        <v>1404.13</v>
      </c>
      <c r="BA2" s="139">
        <v>1324.77</v>
      </c>
      <c r="BB2" s="139">
        <v>1125.73</v>
      </c>
      <c r="BC2" s="139">
        <v>1133.17</v>
      </c>
      <c r="BD2" s="139">
        <v>1193.84</v>
      </c>
      <c r="BE2" s="139">
        <v>1156.17</v>
      </c>
      <c r="BF2" s="139">
        <v>1246.77</v>
      </c>
      <c r="BG2" s="139">
        <v>1520.95</v>
      </c>
      <c r="BH2" s="139">
        <v>1479.85</v>
      </c>
      <c r="BI2" s="139">
        <v>1377.12</v>
      </c>
      <c r="BJ2" s="139">
        <v>1158.89</v>
      </c>
      <c r="BK2" s="139">
        <v>51.11</v>
      </c>
      <c r="BL2" s="139">
        <v>49.8</v>
      </c>
      <c r="BM2" s="139">
        <v>39.04</v>
      </c>
      <c r="BN2" s="139">
        <v>30.09</v>
      </c>
      <c r="BO2" s="139">
        <v>24.81</v>
      </c>
      <c r="BP2" s="139">
        <v>25.35</v>
      </c>
      <c r="BQ2" s="139">
        <v>21.38</v>
      </c>
      <c r="BR2" s="139">
        <v>21.99</v>
      </c>
      <c r="BS2" s="139">
        <v>25.31</v>
      </c>
      <c r="BT2" s="139">
        <v>22.81</v>
      </c>
      <c r="BU2" s="139">
        <v>18.14</v>
      </c>
      <c r="BV2" s="139">
        <v>13.71</v>
      </c>
      <c r="BW2" s="139">
        <v>8</v>
      </c>
      <c r="BX2" s="140">
        <f>SUM(C2:BW2)</f>
        <v>26557.380000000005</v>
      </c>
    </row>
    <row r="3" spans="1:76" ht="15">
      <c r="A3">
        <v>2</v>
      </c>
      <c r="B3" t="s">
        <v>14</v>
      </c>
      <c r="C3" s="139">
        <v>25.43</v>
      </c>
      <c r="D3" s="139">
        <v>54.18</v>
      </c>
      <c r="E3" s="139">
        <v>47.48</v>
      </c>
      <c r="F3" s="139">
        <v>47.17</v>
      </c>
      <c r="G3" s="139">
        <v>44.51</v>
      </c>
      <c r="H3" s="139">
        <v>40.42</v>
      </c>
      <c r="I3" s="139">
        <v>45.62</v>
      </c>
      <c r="J3" s="139">
        <v>52.22</v>
      </c>
      <c r="K3" s="139">
        <v>47.51</v>
      </c>
      <c r="L3" s="139">
        <v>43.21</v>
      </c>
      <c r="M3" s="139">
        <v>41.6</v>
      </c>
      <c r="N3" s="139">
        <v>31.23</v>
      </c>
      <c r="O3" s="139">
        <v>29.31</v>
      </c>
      <c r="P3" s="139">
        <v>23.14</v>
      </c>
      <c r="Q3" s="139">
        <v>2.89</v>
      </c>
      <c r="R3" s="139">
        <v>1.11</v>
      </c>
      <c r="S3" s="139">
        <v>1.2</v>
      </c>
      <c r="T3" s="139">
        <v>1.45</v>
      </c>
      <c r="U3" s="139">
        <v>1.35</v>
      </c>
      <c r="V3" s="139">
        <v>1.3</v>
      </c>
      <c r="W3" s="139">
        <v>1.74</v>
      </c>
      <c r="X3" s="139">
        <v>1.89</v>
      </c>
      <c r="Y3" s="139">
        <v>1.17</v>
      </c>
      <c r="Z3" s="139">
        <v>0.29</v>
      </c>
      <c r="AA3" s="139">
        <v>0</v>
      </c>
      <c r="AB3" s="139">
        <v>0.11</v>
      </c>
      <c r="AC3" s="139">
        <v>0.34</v>
      </c>
      <c r="AD3" s="139">
        <v>0.34</v>
      </c>
      <c r="AE3" s="139">
        <v>0</v>
      </c>
      <c r="AF3" s="139">
        <v>0</v>
      </c>
      <c r="AG3" s="139">
        <v>0</v>
      </c>
      <c r="AH3" s="139">
        <v>0</v>
      </c>
      <c r="AI3" s="139">
        <v>0</v>
      </c>
      <c r="AJ3" s="139">
        <v>0.03</v>
      </c>
      <c r="AK3" s="139">
        <v>0.09</v>
      </c>
      <c r="AL3" s="139">
        <v>0.08</v>
      </c>
      <c r="AM3" s="139">
        <v>0.03</v>
      </c>
      <c r="AN3" s="139">
        <v>0.02</v>
      </c>
      <c r="AO3" s="139">
        <v>0.07</v>
      </c>
      <c r="AP3" s="139">
        <v>0.09</v>
      </c>
      <c r="AQ3" s="139">
        <v>0.08</v>
      </c>
      <c r="AR3" s="139">
        <v>0.17</v>
      </c>
      <c r="AS3" s="139">
        <v>62.26</v>
      </c>
      <c r="AT3" s="139">
        <v>50.31</v>
      </c>
      <c r="AU3" s="139">
        <v>52.26</v>
      </c>
      <c r="AV3" s="139">
        <v>72.93</v>
      </c>
      <c r="AW3" s="139">
        <v>0</v>
      </c>
      <c r="AX3" s="139">
        <v>430.71</v>
      </c>
      <c r="AY3" s="139">
        <v>422.37</v>
      </c>
      <c r="AZ3" s="139">
        <v>403.77</v>
      </c>
      <c r="BA3" s="139">
        <v>359.44</v>
      </c>
      <c r="BB3" s="139">
        <v>368.9</v>
      </c>
      <c r="BC3" s="139">
        <v>370.87</v>
      </c>
      <c r="BD3" s="139">
        <v>357.27</v>
      </c>
      <c r="BE3" s="139">
        <v>336.95</v>
      </c>
      <c r="BF3" s="139">
        <v>269.95</v>
      </c>
      <c r="BG3" s="139">
        <v>236.2</v>
      </c>
      <c r="BH3" s="139">
        <v>231.64</v>
      </c>
      <c r="BI3" s="139">
        <v>197.24</v>
      </c>
      <c r="BJ3" s="139">
        <v>181.52</v>
      </c>
      <c r="BK3" s="139">
        <v>0</v>
      </c>
      <c r="BL3" s="139">
        <v>0</v>
      </c>
      <c r="BM3" s="139">
        <v>0.1</v>
      </c>
      <c r="BN3" s="139">
        <v>0.29</v>
      </c>
      <c r="BO3" s="139">
        <v>0.4</v>
      </c>
      <c r="BP3" s="139">
        <v>0.55</v>
      </c>
      <c r="BQ3" s="139">
        <v>0.66</v>
      </c>
      <c r="BR3" s="139">
        <v>0.53</v>
      </c>
      <c r="BS3" s="139">
        <v>0.37</v>
      </c>
      <c r="BT3" s="139">
        <v>0.26</v>
      </c>
      <c r="BU3" s="139">
        <v>0.09</v>
      </c>
      <c r="BV3" s="139">
        <v>0</v>
      </c>
      <c r="BW3" s="139">
        <v>0</v>
      </c>
      <c r="BX3" s="140">
        <f aca="true" t="shared" si="0" ref="BX3:BX66">SUM(C3:BW3)</f>
        <v>4996.71</v>
      </c>
    </row>
    <row r="4" spans="1:76" ht="15">
      <c r="A4">
        <v>3</v>
      </c>
      <c r="B4" t="s">
        <v>15</v>
      </c>
      <c r="C4" s="139">
        <v>165.92</v>
      </c>
      <c r="D4" s="139">
        <v>283.84</v>
      </c>
      <c r="E4" s="139">
        <v>396.51</v>
      </c>
      <c r="F4" s="139">
        <v>375.13</v>
      </c>
      <c r="G4" s="139">
        <v>417.96</v>
      </c>
      <c r="H4" s="139">
        <v>372.35</v>
      </c>
      <c r="I4" s="139">
        <v>355.77</v>
      </c>
      <c r="J4" s="139">
        <v>409.54</v>
      </c>
      <c r="K4" s="139">
        <v>365.9</v>
      </c>
      <c r="L4" s="139">
        <v>327.3</v>
      </c>
      <c r="M4" s="139">
        <v>268.68</v>
      </c>
      <c r="N4" s="139">
        <v>197.05</v>
      </c>
      <c r="O4" s="139">
        <v>192.84</v>
      </c>
      <c r="P4" s="139">
        <v>176.85</v>
      </c>
      <c r="Q4" s="139">
        <v>37.95</v>
      </c>
      <c r="R4" s="139">
        <v>28.13</v>
      </c>
      <c r="S4" s="139">
        <v>28.14</v>
      </c>
      <c r="T4" s="139">
        <v>27.27</v>
      </c>
      <c r="U4" s="139">
        <v>28.65</v>
      </c>
      <c r="V4" s="139">
        <v>28.87</v>
      </c>
      <c r="W4" s="139">
        <v>33.67</v>
      </c>
      <c r="X4" s="139">
        <v>29.81</v>
      </c>
      <c r="Y4" s="139">
        <v>29.58</v>
      </c>
      <c r="Z4" s="139">
        <v>27.37</v>
      </c>
      <c r="AA4" s="139">
        <v>20.67</v>
      </c>
      <c r="AB4" s="139">
        <v>14.59</v>
      </c>
      <c r="AC4" s="139">
        <v>10.21</v>
      </c>
      <c r="AD4" s="139">
        <v>26.52</v>
      </c>
      <c r="AE4" s="139">
        <v>10.76</v>
      </c>
      <c r="AF4" s="139">
        <v>9.08</v>
      </c>
      <c r="AG4" s="139">
        <v>13.86</v>
      </c>
      <c r="AH4" s="139">
        <v>8.68</v>
      </c>
      <c r="AI4" s="139">
        <v>8.4</v>
      </c>
      <c r="AJ4" s="139">
        <v>9.19</v>
      </c>
      <c r="AK4" s="139">
        <v>9.9</v>
      </c>
      <c r="AL4" s="139">
        <v>10.07</v>
      </c>
      <c r="AM4" s="139">
        <v>7.82</v>
      </c>
      <c r="AN4" s="139">
        <v>8.64</v>
      </c>
      <c r="AO4" s="139">
        <v>11.42</v>
      </c>
      <c r="AP4" s="139">
        <v>10.01</v>
      </c>
      <c r="AQ4" s="139">
        <v>9.02</v>
      </c>
      <c r="AR4" s="139">
        <v>12.39</v>
      </c>
      <c r="AS4" s="139">
        <v>199.91</v>
      </c>
      <c r="AT4" s="139">
        <v>97.83</v>
      </c>
      <c r="AU4" s="139">
        <v>175.42</v>
      </c>
      <c r="AV4" s="139">
        <v>248.17</v>
      </c>
      <c r="AW4" s="139">
        <v>12.44</v>
      </c>
      <c r="AX4" s="139">
        <v>2064.55</v>
      </c>
      <c r="AY4" s="139">
        <v>1859.24</v>
      </c>
      <c r="AZ4" s="139">
        <v>1613.66</v>
      </c>
      <c r="BA4" s="139">
        <v>1434.64</v>
      </c>
      <c r="BB4" s="139">
        <v>1385.47</v>
      </c>
      <c r="BC4" s="139">
        <v>1458.73</v>
      </c>
      <c r="BD4" s="139">
        <v>1441.12</v>
      </c>
      <c r="BE4" s="139">
        <v>1447.58</v>
      </c>
      <c r="BF4" s="139">
        <v>1446.14</v>
      </c>
      <c r="BG4" s="139">
        <v>1360.55</v>
      </c>
      <c r="BH4" s="139">
        <v>1332.59</v>
      </c>
      <c r="BI4" s="139">
        <v>1163.98</v>
      </c>
      <c r="BJ4" s="139">
        <v>1009.74</v>
      </c>
      <c r="BK4" s="139">
        <v>29.19</v>
      </c>
      <c r="BL4" s="139">
        <v>34.55</v>
      </c>
      <c r="BM4" s="139">
        <v>39.25</v>
      </c>
      <c r="BN4" s="139">
        <v>39.07</v>
      </c>
      <c r="BO4" s="139">
        <v>34.49</v>
      </c>
      <c r="BP4" s="139">
        <v>33.07</v>
      </c>
      <c r="BQ4" s="139">
        <v>26.55</v>
      </c>
      <c r="BR4" s="139">
        <v>21.3</v>
      </c>
      <c r="BS4" s="139">
        <v>19.99</v>
      </c>
      <c r="BT4" s="139">
        <v>21.36</v>
      </c>
      <c r="BU4" s="139">
        <v>16.05</v>
      </c>
      <c r="BV4" s="139">
        <v>10.09</v>
      </c>
      <c r="BW4" s="139">
        <v>5.79</v>
      </c>
      <c r="BX4" s="140">
        <f t="shared" si="0"/>
        <v>24898.82</v>
      </c>
    </row>
    <row r="5" spans="1:76" ht="15">
      <c r="A5">
        <v>4</v>
      </c>
      <c r="B5" t="s">
        <v>16</v>
      </c>
      <c r="C5" s="139">
        <v>21.19</v>
      </c>
      <c r="D5" s="139">
        <v>47.64</v>
      </c>
      <c r="E5" s="139">
        <v>53.57</v>
      </c>
      <c r="F5" s="139">
        <v>47.63</v>
      </c>
      <c r="G5" s="139">
        <v>61.68</v>
      </c>
      <c r="H5" s="139">
        <v>73.82</v>
      </c>
      <c r="I5" s="139">
        <v>56.57</v>
      </c>
      <c r="J5" s="139">
        <v>84.47</v>
      </c>
      <c r="K5" s="139">
        <v>55.54</v>
      </c>
      <c r="L5" s="139">
        <v>54.17</v>
      </c>
      <c r="M5" s="139">
        <v>63.2</v>
      </c>
      <c r="N5" s="139">
        <v>63.45</v>
      </c>
      <c r="O5" s="139">
        <v>36.75</v>
      </c>
      <c r="P5" s="139">
        <v>43.46</v>
      </c>
      <c r="Q5" s="139">
        <v>0</v>
      </c>
      <c r="R5" s="139">
        <v>2.85</v>
      </c>
      <c r="S5" s="139">
        <v>2.53</v>
      </c>
      <c r="T5" s="139">
        <v>1.72</v>
      </c>
      <c r="U5" s="139">
        <v>1.59</v>
      </c>
      <c r="V5" s="139">
        <v>2.21</v>
      </c>
      <c r="W5" s="139">
        <v>2.29</v>
      </c>
      <c r="X5" s="139">
        <v>2.19</v>
      </c>
      <c r="Y5" s="139">
        <v>2</v>
      </c>
      <c r="Z5" s="139">
        <v>2.11</v>
      </c>
      <c r="AA5" s="139">
        <v>3.32</v>
      </c>
      <c r="AB5" s="139">
        <v>4.11</v>
      </c>
      <c r="AC5" s="139">
        <v>3.03</v>
      </c>
      <c r="AD5" s="139">
        <v>1.64</v>
      </c>
      <c r="AE5" s="139">
        <v>0</v>
      </c>
      <c r="AF5" s="139">
        <v>0</v>
      </c>
      <c r="AG5" s="139">
        <v>0</v>
      </c>
      <c r="AH5" s="139">
        <v>0</v>
      </c>
      <c r="AI5" s="139">
        <v>0</v>
      </c>
      <c r="AJ5" s="139">
        <v>0</v>
      </c>
      <c r="AK5" s="139">
        <v>0.02</v>
      </c>
      <c r="AL5" s="139">
        <v>0.06</v>
      </c>
      <c r="AM5" s="139">
        <v>0.07</v>
      </c>
      <c r="AN5" s="139">
        <v>0.07</v>
      </c>
      <c r="AO5" s="139">
        <v>0.06</v>
      </c>
      <c r="AP5" s="139">
        <v>0.07</v>
      </c>
      <c r="AQ5" s="139">
        <v>0.19</v>
      </c>
      <c r="AR5" s="139">
        <v>0.61</v>
      </c>
      <c r="AS5" s="139">
        <v>44.65</v>
      </c>
      <c r="AT5" s="139">
        <v>15.7</v>
      </c>
      <c r="AU5" s="139">
        <v>32.42</v>
      </c>
      <c r="AV5" s="139">
        <v>33.92</v>
      </c>
      <c r="AW5" s="139">
        <v>0</v>
      </c>
      <c r="AX5" s="139">
        <v>256.83</v>
      </c>
      <c r="AY5" s="139">
        <v>193.7</v>
      </c>
      <c r="AZ5" s="139">
        <v>169.25</v>
      </c>
      <c r="BA5" s="139">
        <v>137.42</v>
      </c>
      <c r="BB5" s="139">
        <v>146.98</v>
      </c>
      <c r="BC5" s="139">
        <v>165.88</v>
      </c>
      <c r="BD5" s="139">
        <v>161.01</v>
      </c>
      <c r="BE5" s="139">
        <v>190.9</v>
      </c>
      <c r="BF5" s="139">
        <v>158.43</v>
      </c>
      <c r="BG5" s="139">
        <v>174.41</v>
      </c>
      <c r="BH5" s="139">
        <v>134.25</v>
      </c>
      <c r="BI5" s="139">
        <v>123.27</v>
      </c>
      <c r="BJ5" s="139">
        <v>102.44</v>
      </c>
      <c r="BK5" s="139">
        <v>0</v>
      </c>
      <c r="BL5" s="139">
        <v>0.11</v>
      </c>
      <c r="BM5" s="139">
        <v>0.44</v>
      </c>
      <c r="BN5" s="139">
        <v>0.6</v>
      </c>
      <c r="BO5" s="139">
        <v>0.42</v>
      </c>
      <c r="BP5" s="139">
        <v>0.11</v>
      </c>
      <c r="BQ5" s="139">
        <v>0</v>
      </c>
      <c r="BR5" s="139">
        <v>0</v>
      </c>
      <c r="BS5" s="139">
        <v>0</v>
      </c>
      <c r="BT5" s="139">
        <v>0.07</v>
      </c>
      <c r="BU5" s="139">
        <v>0.2</v>
      </c>
      <c r="BV5" s="139">
        <v>0.2</v>
      </c>
      <c r="BW5" s="139">
        <v>0.07</v>
      </c>
      <c r="BX5" s="140">
        <f t="shared" si="0"/>
        <v>3039.5600000000004</v>
      </c>
    </row>
    <row r="6" spans="1:76" ht="15">
      <c r="A6">
        <v>5</v>
      </c>
      <c r="B6" t="s">
        <v>17</v>
      </c>
      <c r="C6" s="139">
        <v>457.37</v>
      </c>
      <c r="D6" s="139">
        <v>828.56</v>
      </c>
      <c r="E6" s="139">
        <v>1019.47</v>
      </c>
      <c r="F6" s="139">
        <v>1197.87</v>
      </c>
      <c r="G6" s="139">
        <v>1300.5</v>
      </c>
      <c r="H6" s="139">
        <v>1424.21</v>
      </c>
      <c r="I6" s="139">
        <v>1446.87</v>
      </c>
      <c r="J6" s="139">
        <v>1533.47</v>
      </c>
      <c r="K6" s="139">
        <v>1487</v>
      </c>
      <c r="L6" s="139">
        <v>1286.49</v>
      </c>
      <c r="M6" s="139">
        <v>1367.3</v>
      </c>
      <c r="N6" s="139">
        <v>1207.47</v>
      </c>
      <c r="O6" s="139">
        <v>981.91</v>
      </c>
      <c r="P6" s="139">
        <v>917</v>
      </c>
      <c r="Q6" s="139">
        <v>42.54</v>
      </c>
      <c r="R6" s="139">
        <v>33.99</v>
      </c>
      <c r="S6" s="139">
        <v>31.82</v>
      </c>
      <c r="T6" s="139">
        <v>30.55</v>
      </c>
      <c r="U6" s="139">
        <v>41.86</v>
      </c>
      <c r="V6" s="139">
        <v>44.18</v>
      </c>
      <c r="W6" s="139">
        <v>52.95</v>
      </c>
      <c r="X6" s="139">
        <v>64.41</v>
      </c>
      <c r="Y6" s="139">
        <v>76.85</v>
      </c>
      <c r="Z6" s="139">
        <v>69.56</v>
      </c>
      <c r="AA6" s="139">
        <v>64.9</v>
      </c>
      <c r="AB6" s="139">
        <v>62.03</v>
      </c>
      <c r="AC6" s="139">
        <v>49.27</v>
      </c>
      <c r="AD6" s="139">
        <v>57.18</v>
      </c>
      <c r="AE6" s="139">
        <v>12.12</v>
      </c>
      <c r="AF6" s="139">
        <v>4.48</v>
      </c>
      <c r="AG6" s="139">
        <v>7.1</v>
      </c>
      <c r="AH6" s="139">
        <v>9.49</v>
      </c>
      <c r="AI6" s="139">
        <v>10.62</v>
      </c>
      <c r="AJ6" s="139">
        <v>11.05</v>
      </c>
      <c r="AK6" s="139">
        <v>11.34</v>
      </c>
      <c r="AL6" s="139">
        <v>11.43</v>
      </c>
      <c r="AM6" s="139">
        <v>12.26</v>
      </c>
      <c r="AN6" s="139">
        <v>11.74</v>
      </c>
      <c r="AO6" s="139">
        <v>9.28</v>
      </c>
      <c r="AP6" s="139">
        <v>6.12</v>
      </c>
      <c r="AQ6" s="139">
        <v>8.11</v>
      </c>
      <c r="AR6" s="139">
        <v>12.28</v>
      </c>
      <c r="AS6" s="139">
        <v>322.73</v>
      </c>
      <c r="AT6" s="139">
        <v>480.16</v>
      </c>
      <c r="AU6" s="139">
        <v>560.48</v>
      </c>
      <c r="AV6" s="139">
        <v>861.05</v>
      </c>
      <c r="AW6" s="139">
        <v>91.34</v>
      </c>
      <c r="AX6" s="139">
        <v>5045.04</v>
      </c>
      <c r="AY6" s="139">
        <v>4509.57</v>
      </c>
      <c r="AZ6" s="139">
        <v>4168.9</v>
      </c>
      <c r="BA6" s="139">
        <v>3956.47</v>
      </c>
      <c r="BB6" s="139">
        <v>3843.55</v>
      </c>
      <c r="BC6" s="139">
        <v>3871.3</v>
      </c>
      <c r="BD6" s="139">
        <v>3969.47</v>
      </c>
      <c r="BE6" s="139">
        <v>4179.27</v>
      </c>
      <c r="BF6" s="139">
        <v>4068.65</v>
      </c>
      <c r="BG6" s="139">
        <v>4316.55</v>
      </c>
      <c r="BH6" s="139">
        <v>3738.62</v>
      </c>
      <c r="BI6" s="139">
        <v>3502.32</v>
      </c>
      <c r="BJ6" s="139">
        <v>2823.39</v>
      </c>
      <c r="BK6" s="139">
        <v>286.95</v>
      </c>
      <c r="BL6" s="139">
        <v>287.77</v>
      </c>
      <c r="BM6" s="139">
        <v>247.78</v>
      </c>
      <c r="BN6" s="139">
        <v>184.89</v>
      </c>
      <c r="BO6" s="139">
        <v>151.59</v>
      </c>
      <c r="BP6" s="139">
        <v>144.74</v>
      </c>
      <c r="BQ6" s="139">
        <v>136.21</v>
      </c>
      <c r="BR6" s="139">
        <v>113.46</v>
      </c>
      <c r="BS6" s="139">
        <v>108.45</v>
      </c>
      <c r="BT6" s="139">
        <v>102.68</v>
      </c>
      <c r="BU6" s="139">
        <v>77.37</v>
      </c>
      <c r="BV6" s="139">
        <v>71.27</v>
      </c>
      <c r="BW6" s="139">
        <v>34.67</v>
      </c>
      <c r="BX6" s="140">
        <f t="shared" si="0"/>
        <v>73571.69000000002</v>
      </c>
    </row>
    <row r="7" spans="1:76" ht="15">
      <c r="A7">
        <v>6</v>
      </c>
      <c r="B7" t="s">
        <v>18</v>
      </c>
      <c r="C7" s="139">
        <v>1909.8</v>
      </c>
      <c r="D7" s="139">
        <v>1365.24</v>
      </c>
      <c r="E7" s="139">
        <v>1930.52</v>
      </c>
      <c r="F7" s="139">
        <v>2413.03</v>
      </c>
      <c r="G7" s="139">
        <v>3410.16</v>
      </c>
      <c r="H7" s="139">
        <v>3734.87</v>
      </c>
      <c r="I7" s="139">
        <v>3888.08</v>
      </c>
      <c r="J7" s="139">
        <v>3391.59</v>
      </c>
      <c r="K7" s="139">
        <v>3285.17</v>
      </c>
      <c r="L7" s="139">
        <v>2893.93</v>
      </c>
      <c r="M7" s="139">
        <v>3008.73</v>
      </c>
      <c r="N7" s="139">
        <v>2584.7</v>
      </c>
      <c r="O7" s="139">
        <v>2189.61</v>
      </c>
      <c r="P7" s="139">
        <v>2135.99</v>
      </c>
      <c r="Q7" s="139">
        <v>441.41</v>
      </c>
      <c r="R7" s="139">
        <v>226.07</v>
      </c>
      <c r="S7" s="139">
        <v>220.38</v>
      </c>
      <c r="T7" s="139">
        <v>160.14</v>
      </c>
      <c r="U7" s="139">
        <v>130.1</v>
      </c>
      <c r="V7" s="139">
        <v>92.45</v>
      </c>
      <c r="W7" s="139">
        <v>104.13</v>
      </c>
      <c r="X7" s="139">
        <v>82.61</v>
      </c>
      <c r="Y7" s="139">
        <v>71.44</v>
      </c>
      <c r="Z7" s="139">
        <v>83.77</v>
      </c>
      <c r="AA7" s="139">
        <v>73.97</v>
      </c>
      <c r="AB7" s="139">
        <v>59.38</v>
      </c>
      <c r="AC7" s="139">
        <v>50.96</v>
      </c>
      <c r="AD7" s="139">
        <v>114.07</v>
      </c>
      <c r="AE7" s="139">
        <v>42.52</v>
      </c>
      <c r="AF7" s="139">
        <v>21.85</v>
      </c>
      <c r="AG7" s="139">
        <v>37.21</v>
      </c>
      <c r="AH7" s="139">
        <v>38.74</v>
      </c>
      <c r="AI7" s="139">
        <v>46.06</v>
      </c>
      <c r="AJ7" s="139">
        <v>52.15</v>
      </c>
      <c r="AK7" s="139">
        <v>69.63</v>
      </c>
      <c r="AL7" s="139">
        <v>68.17</v>
      </c>
      <c r="AM7" s="139">
        <v>68.72</v>
      </c>
      <c r="AN7" s="139">
        <v>80.04</v>
      </c>
      <c r="AO7" s="139">
        <v>98.42</v>
      </c>
      <c r="AP7" s="139">
        <v>83.92</v>
      </c>
      <c r="AQ7" s="139">
        <v>68.38</v>
      </c>
      <c r="AR7" s="139">
        <v>167.23</v>
      </c>
      <c r="AS7" s="139">
        <v>1014.76</v>
      </c>
      <c r="AT7" s="139">
        <v>958.57</v>
      </c>
      <c r="AU7" s="139">
        <v>1631.01</v>
      </c>
      <c r="AV7" s="139">
        <v>2131.64</v>
      </c>
      <c r="AW7" s="139">
        <v>274</v>
      </c>
      <c r="AX7" s="139">
        <v>13762.75</v>
      </c>
      <c r="AY7" s="139">
        <v>14542.28</v>
      </c>
      <c r="AZ7" s="139">
        <v>13823.24</v>
      </c>
      <c r="BA7" s="139">
        <v>14110.13</v>
      </c>
      <c r="BB7" s="139">
        <v>13403.64</v>
      </c>
      <c r="BC7" s="139">
        <v>13513.67</v>
      </c>
      <c r="BD7" s="139">
        <v>14649.12</v>
      </c>
      <c r="BE7" s="139">
        <v>14285.09</v>
      </c>
      <c r="BF7" s="139">
        <v>14736.09</v>
      </c>
      <c r="BG7" s="139">
        <v>15895.42</v>
      </c>
      <c r="BH7" s="139">
        <v>13923.16</v>
      </c>
      <c r="BI7" s="139">
        <v>12806.49</v>
      </c>
      <c r="BJ7" s="139">
        <v>10837.37</v>
      </c>
      <c r="BK7" s="139">
        <v>3374.19</v>
      </c>
      <c r="BL7" s="139">
        <v>3180.9</v>
      </c>
      <c r="BM7" s="139">
        <v>2473.69</v>
      </c>
      <c r="BN7" s="139">
        <v>1721.81</v>
      </c>
      <c r="BO7" s="139">
        <v>1154.09</v>
      </c>
      <c r="BP7" s="139">
        <v>1105.86</v>
      </c>
      <c r="BQ7" s="139">
        <v>880.83</v>
      </c>
      <c r="BR7" s="139">
        <v>969.58</v>
      </c>
      <c r="BS7" s="139">
        <v>1038.46</v>
      </c>
      <c r="BT7" s="139">
        <v>1144.96</v>
      </c>
      <c r="BU7" s="139">
        <v>1097.09</v>
      </c>
      <c r="BV7" s="139">
        <v>970.24</v>
      </c>
      <c r="BW7" s="139">
        <v>683.58</v>
      </c>
      <c r="BX7" s="140">
        <f t="shared" si="0"/>
        <v>247089.0499999999</v>
      </c>
    </row>
    <row r="8" spans="1:76" ht="15">
      <c r="A8">
        <v>7</v>
      </c>
      <c r="B8" t="s">
        <v>19</v>
      </c>
      <c r="C8" s="139">
        <v>72.93</v>
      </c>
      <c r="D8" s="139">
        <v>37.09</v>
      </c>
      <c r="E8" s="139">
        <v>32.98</v>
      </c>
      <c r="F8" s="139">
        <v>28.66</v>
      </c>
      <c r="G8" s="139">
        <v>44.04</v>
      </c>
      <c r="H8" s="139">
        <v>46.8</v>
      </c>
      <c r="I8" s="139">
        <v>44.63</v>
      </c>
      <c r="J8" s="139">
        <v>48.97</v>
      </c>
      <c r="K8" s="139">
        <v>41.46</v>
      </c>
      <c r="L8" s="139">
        <v>31.26</v>
      </c>
      <c r="M8" s="139">
        <v>43</v>
      </c>
      <c r="N8" s="139">
        <v>34.28</v>
      </c>
      <c r="O8" s="139">
        <v>25.79</v>
      </c>
      <c r="P8" s="139">
        <v>26.42</v>
      </c>
      <c r="Q8" s="139">
        <v>3.61</v>
      </c>
      <c r="R8" s="139">
        <v>4.8</v>
      </c>
      <c r="S8" s="139">
        <v>3.91</v>
      </c>
      <c r="T8" s="139">
        <v>2.59</v>
      </c>
      <c r="U8" s="139">
        <v>1.37</v>
      </c>
      <c r="V8" s="139">
        <v>0.53</v>
      </c>
      <c r="W8" s="139">
        <v>0.86</v>
      </c>
      <c r="X8" s="139">
        <v>1.44</v>
      </c>
      <c r="Y8" s="139">
        <v>1.93</v>
      </c>
      <c r="Z8" s="139">
        <v>1.57</v>
      </c>
      <c r="AA8" s="139">
        <v>2.38</v>
      </c>
      <c r="AB8" s="139">
        <v>2.09</v>
      </c>
      <c r="AC8" s="139">
        <v>1.75</v>
      </c>
      <c r="AD8" s="139">
        <v>4.07</v>
      </c>
      <c r="AE8" s="139">
        <v>1.44</v>
      </c>
      <c r="AF8" s="139">
        <v>0</v>
      </c>
      <c r="AG8" s="139">
        <v>0.12</v>
      </c>
      <c r="AH8" s="139">
        <v>0.33</v>
      </c>
      <c r="AI8" s="139">
        <v>0.39</v>
      </c>
      <c r="AJ8" s="139">
        <v>0.17</v>
      </c>
      <c r="AK8" s="139">
        <v>0.05</v>
      </c>
      <c r="AL8" s="139">
        <v>0.02</v>
      </c>
      <c r="AM8" s="139">
        <v>0</v>
      </c>
      <c r="AN8" s="139">
        <v>0.13</v>
      </c>
      <c r="AO8" s="139">
        <v>0.4</v>
      </c>
      <c r="AP8" s="139">
        <v>0.36</v>
      </c>
      <c r="AQ8" s="139">
        <v>0.28</v>
      </c>
      <c r="AR8" s="139">
        <v>0.43</v>
      </c>
      <c r="AS8" s="139">
        <v>26.99</v>
      </c>
      <c r="AT8" s="139">
        <v>19</v>
      </c>
      <c r="AU8" s="139">
        <v>16.82</v>
      </c>
      <c r="AV8" s="139">
        <v>27.24</v>
      </c>
      <c r="AW8" s="139">
        <v>9.13</v>
      </c>
      <c r="AX8" s="139">
        <v>153.14</v>
      </c>
      <c r="AY8" s="139">
        <v>138.66</v>
      </c>
      <c r="AZ8" s="139">
        <v>114.28</v>
      </c>
      <c r="BA8" s="139">
        <v>112.89</v>
      </c>
      <c r="BB8" s="139">
        <v>107.47</v>
      </c>
      <c r="BC8" s="139">
        <v>108.1</v>
      </c>
      <c r="BD8" s="139">
        <v>116.14</v>
      </c>
      <c r="BE8" s="139">
        <v>115.13</v>
      </c>
      <c r="BF8" s="139">
        <v>120.16</v>
      </c>
      <c r="BG8" s="139">
        <v>82.92</v>
      </c>
      <c r="BH8" s="139">
        <v>75.9</v>
      </c>
      <c r="BI8" s="139">
        <v>82.4</v>
      </c>
      <c r="BJ8" s="139">
        <v>59.86</v>
      </c>
      <c r="BK8" s="139">
        <v>0</v>
      </c>
      <c r="BL8" s="139">
        <v>0.25</v>
      </c>
      <c r="BM8" s="139">
        <v>0.64</v>
      </c>
      <c r="BN8" s="139">
        <v>0.74</v>
      </c>
      <c r="BO8" s="139">
        <v>0.25</v>
      </c>
      <c r="BP8" s="139">
        <v>0</v>
      </c>
      <c r="BQ8" s="139">
        <v>0</v>
      </c>
      <c r="BR8" s="139">
        <v>0</v>
      </c>
      <c r="BS8" s="139">
        <v>0</v>
      </c>
      <c r="BT8" s="139">
        <v>0</v>
      </c>
      <c r="BU8" s="139">
        <v>0</v>
      </c>
      <c r="BV8" s="139">
        <v>0</v>
      </c>
      <c r="BW8" s="139">
        <v>0</v>
      </c>
      <c r="BX8" s="140">
        <f t="shared" si="0"/>
        <v>2083.44</v>
      </c>
    </row>
    <row r="9" spans="1:76" ht="15">
      <c r="A9">
        <v>8</v>
      </c>
      <c r="B9" t="s">
        <v>20</v>
      </c>
      <c r="C9" s="139">
        <v>91.11</v>
      </c>
      <c r="D9" s="139">
        <v>156.13</v>
      </c>
      <c r="E9" s="139">
        <v>205.45</v>
      </c>
      <c r="F9" s="139">
        <v>216.16</v>
      </c>
      <c r="G9" s="139">
        <v>232.77</v>
      </c>
      <c r="H9" s="139">
        <v>231.28</v>
      </c>
      <c r="I9" s="139">
        <v>253.55</v>
      </c>
      <c r="J9" s="139">
        <v>249.6</v>
      </c>
      <c r="K9" s="139">
        <v>295.12</v>
      </c>
      <c r="L9" s="139">
        <v>275.4</v>
      </c>
      <c r="M9" s="139">
        <v>260.19</v>
      </c>
      <c r="N9" s="139">
        <v>310.15</v>
      </c>
      <c r="O9" s="139">
        <v>243.84</v>
      </c>
      <c r="P9" s="139">
        <v>221.03</v>
      </c>
      <c r="Q9" s="139">
        <v>10.07</v>
      </c>
      <c r="R9" s="139">
        <v>3.42</v>
      </c>
      <c r="S9" s="139">
        <v>4.32</v>
      </c>
      <c r="T9" s="139">
        <v>6.85</v>
      </c>
      <c r="U9" s="139">
        <v>10.28</v>
      </c>
      <c r="V9" s="139">
        <v>11.04</v>
      </c>
      <c r="W9" s="139">
        <v>9.44</v>
      </c>
      <c r="X9" s="139">
        <v>13.45</v>
      </c>
      <c r="Y9" s="139">
        <v>17.15</v>
      </c>
      <c r="Z9" s="139">
        <v>18.01</v>
      </c>
      <c r="AA9" s="139">
        <v>14.15</v>
      </c>
      <c r="AB9" s="139">
        <v>12.25</v>
      </c>
      <c r="AC9" s="139">
        <v>6.37</v>
      </c>
      <c r="AD9" s="139">
        <v>7.87</v>
      </c>
      <c r="AE9" s="139">
        <v>0</v>
      </c>
      <c r="AF9" s="139">
        <v>1.46</v>
      </c>
      <c r="AG9" s="139">
        <v>2.23</v>
      </c>
      <c r="AH9" s="139">
        <v>1.6</v>
      </c>
      <c r="AI9" s="139">
        <v>1.49</v>
      </c>
      <c r="AJ9" s="139">
        <v>1.87</v>
      </c>
      <c r="AK9" s="139">
        <v>1.83</v>
      </c>
      <c r="AL9" s="139">
        <v>1.87</v>
      </c>
      <c r="AM9" s="139">
        <v>1.42</v>
      </c>
      <c r="AN9" s="139">
        <v>1.08</v>
      </c>
      <c r="AO9" s="139">
        <v>1.01</v>
      </c>
      <c r="AP9" s="139">
        <v>1.59</v>
      </c>
      <c r="AQ9" s="139">
        <v>1.86</v>
      </c>
      <c r="AR9" s="139">
        <v>3.33</v>
      </c>
      <c r="AS9" s="139">
        <v>181.26</v>
      </c>
      <c r="AT9" s="139">
        <v>148.22</v>
      </c>
      <c r="AU9" s="139">
        <v>170.65</v>
      </c>
      <c r="AV9" s="139">
        <v>247.58</v>
      </c>
      <c r="AW9" s="139">
        <v>42.98</v>
      </c>
      <c r="AX9" s="139">
        <v>1101.04</v>
      </c>
      <c r="AY9" s="139">
        <v>1013.52</v>
      </c>
      <c r="AZ9" s="139">
        <v>860.36</v>
      </c>
      <c r="BA9" s="139">
        <v>882.12</v>
      </c>
      <c r="BB9" s="139">
        <v>866.69</v>
      </c>
      <c r="BC9" s="139">
        <v>868.32</v>
      </c>
      <c r="BD9" s="139">
        <v>1051.61</v>
      </c>
      <c r="BE9" s="139">
        <v>1001.07</v>
      </c>
      <c r="BF9" s="139">
        <v>1078.42</v>
      </c>
      <c r="BG9" s="139">
        <v>942.28</v>
      </c>
      <c r="BH9" s="139">
        <v>1015.67</v>
      </c>
      <c r="BI9" s="139">
        <v>980.01</v>
      </c>
      <c r="BJ9" s="139">
        <v>833.87</v>
      </c>
      <c r="BK9" s="139">
        <v>25.26</v>
      </c>
      <c r="BL9" s="139">
        <v>21.02</v>
      </c>
      <c r="BM9" s="139">
        <v>16.4</v>
      </c>
      <c r="BN9" s="139">
        <v>14.81</v>
      </c>
      <c r="BO9" s="139">
        <v>15.88</v>
      </c>
      <c r="BP9" s="139">
        <v>13.06</v>
      </c>
      <c r="BQ9" s="139">
        <v>5.5</v>
      </c>
      <c r="BR9" s="139">
        <v>5.73</v>
      </c>
      <c r="BS9" s="139">
        <v>7.95</v>
      </c>
      <c r="BT9" s="139">
        <v>8.95</v>
      </c>
      <c r="BU9" s="139">
        <v>9.83</v>
      </c>
      <c r="BV9" s="139">
        <v>10.45</v>
      </c>
      <c r="BW9" s="139">
        <v>7.63</v>
      </c>
      <c r="BX9" s="140">
        <f t="shared" si="0"/>
        <v>16857.23000000001</v>
      </c>
    </row>
    <row r="10" spans="1:76" ht="15">
      <c r="A10">
        <v>9</v>
      </c>
      <c r="B10" t="s">
        <v>21</v>
      </c>
      <c r="C10" s="139">
        <v>104.61</v>
      </c>
      <c r="D10" s="139">
        <v>145.09</v>
      </c>
      <c r="E10" s="139">
        <v>174.91</v>
      </c>
      <c r="F10" s="139">
        <v>234.33</v>
      </c>
      <c r="G10" s="139">
        <v>238.24</v>
      </c>
      <c r="H10" s="139">
        <v>279.34</v>
      </c>
      <c r="I10" s="139">
        <v>283.37</v>
      </c>
      <c r="J10" s="139">
        <v>293.41</v>
      </c>
      <c r="K10" s="139">
        <v>285.02</v>
      </c>
      <c r="L10" s="139">
        <v>270.72</v>
      </c>
      <c r="M10" s="139">
        <v>278.39</v>
      </c>
      <c r="N10" s="139">
        <v>216.41</v>
      </c>
      <c r="O10" s="139">
        <v>184.61</v>
      </c>
      <c r="P10" s="139">
        <v>170.24</v>
      </c>
      <c r="Q10" s="139">
        <v>1.44</v>
      </c>
      <c r="R10" s="139">
        <v>5.89</v>
      </c>
      <c r="S10" s="139">
        <v>4.63</v>
      </c>
      <c r="T10" s="139">
        <v>6.76</v>
      </c>
      <c r="U10" s="139">
        <v>7.64</v>
      </c>
      <c r="V10" s="139">
        <v>6.09</v>
      </c>
      <c r="W10" s="139">
        <v>5.67</v>
      </c>
      <c r="X10" s="139">
        <v>7.96</v>
      </c>
      <c r="Y10" s="139">
        <v>8.3</v>
      </c>
      <c r="Z10" s="139">
        <v>9.57</v>
      </c>
      <c r="AA10" s="139">
        <v>15.12</v>
      </c>
      <c r="AB10" s="139">
        <v>15.67</v>
      </c>
      <c r="AC10" s="139">
        <v>12.1</v>
      </c>
      <c r="AD10" s="139">
        <v>31.8</v>
      </c>
      <c r="AE10" s="139">
        <v>2.2</v>
      </c>
      <c r="AF10" s="139">
        <v>0.25</v>
      </c>
      <c r="AG10" s="139">
        <v>0.32</v>
      </c>
      <c r="AH10" s="139">
        <v>0.54</v>
      </c>
      <c r="AI10" s="139">
        <v>0.43</v>
      </c>
      <c r="AJ10" s="139">
        <v>0.26</v>
      </c>
      <c r="AK10" s="139">
        <v>0.98</v>
      </c>
      <c r="AL10" s="139">
        <v>2.05</v>
      </c>
      <c r="AM10" s="139">
        <v>1.98</v>
      </c>
      <c r="AN10" s="139">
        <v>2.36</v>
      </c>
      <c r="AO10" s="139">
        <v>2.42</v>
      </c>
      <c r="AP10" s="139">
        <v>1.58</v>
      </c>
      <c r="AQ10" s="139">
        <v>1.08</v>
      </c>
      <c r="AR10" s="139">
        <v>3.53</v>
      </c>
      <c r="AS10" s="139">
        <v>232.7</v>
      </c>
      <c r="AT10" s="139">
        <v>197.8</v>
      </c>
      <c r="AU10" s="139">
        <v>168.83</v>
      </c>
      <c r="AV10" s="139">
        <v>180.12</v>
      </c>
      <c r="AW10" s="139">
        <v>9.09</v>
      </c>
      <c r="AX10" s="139">
        <v>1217.89</v>
      </c>
      <c r="AY10" s="139">
        <v>978.51</v>
      </c>
      <c r="AZ10" s="139">
        <v>920.01</v>
      </c>
      <c r="BA10" s="139">
        <v>841.24</v>
      </c>
      <c r="BB10" s="139">
        <v>807.58</v>
      </c>
      <c r="BC10" s="139">
        <v>907.58</v>
      </c>
      <c r="BD10" s="139">
        <v>981.29</v>
      </c>
      <c r="BE10" s="139">
        <v>992.67</v>
      </c>
      <c r="BF10" s="139">
        <v>1022.89</v>
      </c>
      <c r="BG10" s="139">
        <v>925.93</v>
      </c>
      <c r="BH10" s="139">
        <v>798.94</v>
      </c>
      <c r="BI10" s="139">
        <v>720.77</v>
      </c>
      <c r="BJ10" s="139">
        <v>628.69</v>
      </c>
      <c r="BK10" s="139">
        <v>25.9</v>
      </c>
      <c r="BL10" s="139">
        <v>20.04</v>
      </c>
      <c r="BM10" s="139">
        <v>13.74</v>
      </c>
      <c r="BN10" s="139">
        <v>10.61</v>
      </c>
      <c r="BO10" s="139">
        <v>8.88</v>
      </c>
      <c r="BP10" s="139">
        <v>7.26</v>
      </c>
      <c r="BQ10" s="139">
        <v>4.22</v>
      </c>
      <c r="BR10" s="139">
        <v>5.1</v>
      </c>
      <c r="BS10" s="139">
        <v>5.7</v>
      </c>
      <c r="BT10" s="139">
        <v>6.47</v>
      </c>
      <c r="BU10" s="139">
        <v>5.45</v>
      </c>
      <c r="BV10" s="139">
        <v>4.89</v>
      </c>
      <c r="BW10" s="139">
        <v>3.43</v>
      </c>
      <c r="BX10" s="140">
        <f t="shared" si="0"/>
        <v>15971.530000000002</v>
      </c>
    </row>
    <row r="11" spans="1:76" ht="15">
      <c r="A11">
        <v>10</v>
      </c>
      <c r="B11" t="s">
        <v>22</v>
      </c>
      <c r="C11" s="139">
        <v>300.63</v>
      </c>
      <c r="D11" s="139">
        <v>411.1</v>
      </c>
      <c r="E11" s="139">
        <v>545.15</v>
      </c>
      <c r="F11" s="139">
        <v>696.65</v>
      </c>
      <c r="G11" s="139">
        <v>714.27</v>
      </c>
      <c r="H11" s="139">
        <v>666.4</v>
      </c>
      <c r="I11" s="139">
        <v>716.98</v>
      </c>
      <c r="J11" s="139">
        <v>680.26</v>
      </c>
      <c r="K11" s="139">
        <v>696.06</v>
      </c>
      <c r="L11" s="139">
        <v>625.16</v>
      </c>
      <c r="M11" s="139">
        <v>483.87</v>
      </c>
      <c r="N11" s="139">
        <v>479.83</v>
      </c>
      <c r="O11" s="139">
        <v>420.79</v>
      </c>
      <c r="P11" s="139">
        <v>304.84</v>
      </c>
      <c r="Q11" s="139">
        <v>27.2</v>
      </c>
      <c r="R11" s="139">
        <v>10.01</v>
      </c>
      <c r="S11" s="139">
        <v>10.26</v>
      </c>
      <c r="T11" s="139">
        <v>11.38</v>
      </c>
      <c r="U11" s="139">
        <v>15.28</v>
      </c>
      <c r="V11" s="139">
        <v>12.73</v>
      </c>
      <c r="W11" s="139">
        <v>14.22</v>
      </c>
      <c r="X11" s="139">
        <v>10.69</v>
      </c>
      <c r="Y11" s="139">
        <v>13.06</v>
      </c>
      <c r="Z11" s="139">
        <v>16.59</v>
      </c>
      <c r="AA11" s="139">
        <v>17.11</v>
      </c>
      <c r="AB11" s="139">
        <v>15.49</v>
      </c>
      <c r="AC11" s="139">
        <v>16.84</v>
      </c>
      <c r="AD11" s="139">
        <v>17.38</v>
      </c>
      <c r="AE11" s="139">
        <v>19.66</v>
      </c>
      <c r="AF11" s="139">
        <v>8.08</v>
      </c>
      <c r="AG11" s="139">
        <v>6.8</v>
      </c>
      <c r="AH11" s="139">
        <v>6.14</v>
      </c>
      <c r="AI11" s="139">
        <v>4.57</v>
      </c>
      <c r="AJ11" s="139">
        <v>3.69</v>
      </c>
      <c r="AK11" s="139">
        <v>3.59</v>
      </c>
      <c r="AL11" s="139">
        <v>2.9</v>
      </c>
      <c r="AM11" s="139">
        <v>2.86</v>
      </c>
      <c r="AN11" s="139">
        <v>6.27</v>
      </c>
      <c r="AO11" s="139">
        <v>8.35</v>
      </c>
      <c r="AP11" s="139">
        <v>8.38</v>
      </c>
      <c r="AQ11" s="139">
        <v>8.21</v>
      </c>
      <c r="AR11" s="139">
        <v>7.24</v>
      </c>
      <c r="AS11" s="139">
        <v>217.39</v>
      </c>
      <c r="AT11" s="139">
        <v>160.32</v>
      </c>
      <c r="AU11" s="139">
        <v>215.05</v>
      </c>
      <c r="AV11" s="139">
        <v>386.56</v>
      </c>
      <c r="AW11" s="139">
        <v>47.47</v>
      </c>
      <c r="AX11" s="139">
        <v>2581.25</v>
      </c>
      <c r="AY11" s="139">
        <v>2255.19</v>
      </c>
      <c r="AZ11" s="139">
        <v>2073.28</v>
      </c>
      <c r="BA11" s="139">
        <v>2097.31</v>
      </c>
      <c r="BB11" s="139">
        <v>2067.03</v>
      </c>
      <c r="BC11" s="139">
        <v>2133.89</v>
      </c>
      <c r="BD11" s="139">
        <v>2358.48</v>
      </c>
      <c r="BE11" s="139">
        <v>2315.89</v>
      </c>
      <c r="BF11" s="139">
        <v>2432.53</v>
      </c>
      <c r="BG11" s="139">
        <v>2318.08</v>
      </c>
      <c r="BH11" s="139">
        <v>2155.55</v>
      </c>
      <c r="BI11" s="139">
        <v>2109</v>
      </c>
      <c r="BJ11" s="139">
        <v>1752.31</v>
      </c>
      <c r="BK11" s="139">
        <v>69.32</v>
      </c>
      <c r="BL11" s="139">
        <v>60.25</v>
      </c>
      <c r="BM11" s="139">
        <v>48.32</v>
      </c>
      <c r="BN11" s="139">
        <v>28.4</v>
      </c>
      <c r="BO11" s="139">
        <v>20.99</v>
      </c>
      <c r="BP11" s="139">
        <v>21.73</v>
      </c>
      <c r="BQ11" s="139">
        <v>22.07</v>
      </c>
      <c r="BR11" s="139">
        <v>28.2</v>
      </c>
      <c r="BS11" s="139">
        <v>34.65</v>
      </c>
      <c r="BT11" s="139">
        <v>34.31</v>
      </c>
      <c r="BU11" s="139">
        <v>26.94</v>
      </c>
      <c r="BV11" s="139">
        <v>26.52</v>
      </c>
      <c r="BW11" s="139">
        <v>16.06</v>
      </c>
      <c r="BX11" s="140">
        <f t="shared" si="0"/>
        <v>38161.30999999999</v>
      </c>
    </row>
    <row r="12" spans="1:76" ht="15">
      <c r="A12">
        <v>11</v>
      </c>
      <c r="B12" t="s">
        <v>23</v>
      </c>
      <c r="C12" s="139">
        <v>297.44</v>
      </c>
      <c r="D12" s="139">
        <v>358.43</v>
      </c>
      <c r="E12" s="139">
        <v>367.2</v>
      </c>
      <c r="F12" s="139">
        <v>472.24</v>
      </c>
      <c r="G12" s="139">
        <v>655.6</v>
      </c>
      <c r="H12" s="139">
        <v>676.18</v>
      </c>
      <c r="I12" s="139">
        <v>662.42</v>
      </c>
      <c r="J12" s="139">
        <v>739.45</v>
      </c>
      <c r="K12" s="139">
        <v>683.05</v>
      </c>
      <c r="L12" s="139">
        <v>581.8</v>
      </c>
      <c r="M12" s="139">
        <v>747.57</v>
      </c>
      <c r="N12" s="139">
        <v>563.28</v>
      </c>
      <c r="O12" s="139">
        <v>474.13</v>
      </c>
      <c r="P12" s="139">
        <v>439.34</v>
      </c>
      <c r="Q12" s="139">
        <v>27.98</v>
      </c>
      <c r="R12" s="139">
        <v>27.17</v>
      </c>
      <c r="S12" s="139">
        <v>25.04</v>
      </c>
      <c r="T12" s="139">
        <v>16.62</v>
      </c>
      <c r="U12" s="139">
        <v>15.23</v>
      </c>
      <c r="V12" s="139">
        <v>10.93</v>
      </c>
      <c r="W12" s="139">
        <v>9.03</v>
      </c>
      <c r="X12" s="139">
        <v>9.18</v>
      </c>
      <c r="Y12" s="139">
        <v>13.8</v>
      </c>
      <c r="Z12" s="139">
        <v>16.28</v>
      </c>
      <c r="AA12" s="139">
        <v>21.96</v>
      </c>
      <c r="AB12" s="139">
        <v>20.9</v>
      </c>
      <c r="AC12" s="139">
        <v>21.85</v>
      </c>
      <c r="AD12" s="139">
        <v>19.75</v>
      </c>
      <c r="AE12" s="139">
        <v>16.33</v>
      </c>
      <c r="AF12" s="139">
        <v>8.85</v>
      </c>
      <c r="AG12" s="139">
        <v>13.49</v>
      </c>
      <c r="AH12" s="139">
        <v>8.99</v>
      </c>
      <c r="AI12" s="139">
        <v>5.71</v>
      </c>
      <c r="AJ12" s="139">
        <v>5.08</v>
      </c>
      <c r="AK12" s="139">
        <v>7.54</v>
      </c>
      <c r="AL12" s="139">
        <v>8.77</v>
      </c>
      <c r="AM12" s="139">
        <v>8.76</v>
      </c>
      <c r="AN12" s="139">
        <v>9.95</v>
      </c>
      <c r="AO12" s="139">
        <v>10.31</v>
      </c>
      <c r="AP12" s="139">
        <v>9.04</v>
      </c>
      <c r="AQ12" s="139">
        <v>8.59</v>
      </c>
      <c r="AR12" s="139">
        <v>6.88</v>
      </c>
      <c r="AS12" s="139">
        <v>293.17</v>
      </c>
      <c r="AT12" s="139">
        <v>201.23</v>
      </c>
      <c r="AU12" s="139">
        <v>175.01</v>
      </c>
      <c r="AV12" s="139">
        <v>206.3</v>
      </c>
      <c r="AW12" s="139">
        <v>92.59</v>
      </c>
      <c r="AX12" s="139">
        <v>2586.81</v>
      </c>
      <c r="AY12" s="139">
        <v>2395.51</v>
      </c>
      <c r="AZ12" s="139">
        <v>2242.83</v>
      </c>
      <c r="BA12" s="139">
        <v>2153.53</v>
      </c>
      <c r="BB12" s="139">
        <v>2121.38</v>
      </c>
      <c r="BC12" s="139">
        <v>2047.02</v>
      </c>
      <c r="BD12" s="139">
        <v>2113.66</v>
      </c>
      <c r="BE12" s="139">
        <v>2113.4</v>
      </c>
      <c r="BF12" s="139">
        <v>2286.41</v>
      </c>
      <c r="BG12" s="139">
        <v>2370.42</v>
      </c>
      <c r="BH12" s="139">
        <v>2038.04</v>
      </c>
      <c r="BI12" s="139">
        <v>1721.16</v>
      </c>
      <c r="BJ12" s="139">
        <v>1582.95</v>
      </c>
      <c r="BK12" s="139">
        <v>947.75</v>
      </c>
      <c r="BL12" s="139">
        <v>892.85</v>
      </c>
      <c r="BM12" s="139">
        <v>623.45</v>
      </c>
      <c r="BN12" s="139">
        <v>451.73</v>
      </c>
      <c r="BO12" s="139">
        <v>335.29</v>
      </c>
      <c r="BP12" s="139">
        <v>277.56</v>
      </c>
      <c r="BQ12" s="139">
        <v>197.91</v>
      </c>
      <c r="BR12" s="139">
        <v>196.57</v>
      </c>
      <c r="BS12" s="139">
        <v>189.55</v>
      </c>
      <c r="BT12" s="139">
        <v>212.48</v>
      </c>
      <c r="BU12" s="139">
        <v>187.59</v>
      </c>
      <c r="BV12" s="139">
        <v>157.82</v>
      </c>
      <c r="BW12" s="139">
        <v>100.09</v>
      </c>
      <c r="BX12" s="140">
        <f t="shared" si="0"/>
        <v>41614.200000000004</v>
      </c>
    </row>
    <row r="13" spans="1:76" ht="15">
      <c r="A13">
        <v>12</v>
      </c>
      <c r="B13" t="s">
        <v>24</v>
      </c>
      <c r="C13" s="139">
        <v>141.18</v>
      </c>
      <c r="D13" s="139">
        <v>160.82</v>
      </c>
      <c r="E13" s="139">
        <v>152.5</v>
      </c>
      <c r="F13" s="139">
        <v>154.77</v>
      </c>
      <c r="G13" s="139">
        <v>172.73</v>
      </c>
      <c r="H13" s="139">
        <v>177.08</v>
      </c>
      <c r="I13" s="139">
        <v>139.72</v>
      </c>
      <c r="J13" s="139">
        <v>177.39</v>
      </c>
      <c r="K13" s="139">
        <v>154.94</v>
      </c>
      <c r="L13" s="139">
        <v>135.35</v>
      </c>
      <c r="M13" s="139">
        <v>140.36</v>
      </c>
      <c r="N13" s="139">
        <v>97.86</v>
      </c>
      <c r="O13" s="139">
        <v>81.6</v>
      </c>
      <c r="P13" s="139">
        <v>82.3</v>
      </c>
      <c r="Q13" s="139">
        <v>9.44</v>
      </c>
      <c r="R13" s="139">
        <v>3.29</v>
      </c>
      <c r="S13" s="139">
        <v>3.04</v>
      </c>
      <c r="T13" s="139">
        <v>2.73</v>
      </c>
      <c r="U13" s="139">
        <v>2.64</v>
      </c>
      <c r="V13" s="139">
        <v>2.84</v>
      </c>
      <c r="W13" s="139">
        <v>2.62</v>
      </c>
      <c r="X13" s="139">
        <v>2.44</v>
      </c>
      <c r="Y13" s="139">
        <v>2.33</v>
      </c>
      <c r="Z13" s="139">
        <v>1.11</v>
      </c>
      <c r="AA13" s="139">
        <v>1</v>
      </c>
      <c r="AB13" s="139">
        <v>0.8</v>
      </c>
      <c r="AC13" s="139">
        <v>0.58</v>
      </c>
      <c r="AD13" s="139">
        <v>1.84</v>
      </c>
      <c r="AE13" s="139">
        <v>0.12</v>
      </c>
      <c r="AF13" s="139">
        <v>2.36</v>
      </c>
      <c r="AG13" s="139">
        <v>2.17</v>
      </c>
      <c r="AH13" s="139">
        <v>2.14</v>
      </c>
      <c r="AI13" s="139">
        <v>2.43</v>
      </c>
      <c r="AJ13" s="139">
        <v>2.35</v>
      </c>
      <c r="AK13" s="139">
        <v>1.67</v>
      </c>
      <c r="AL13" s="139">
        <v>1.2</v>
      </c>
      <c r="AM13" s="139">
        <v>1.83</v>
      </c>
      <c r="AN13" s="139">
        <v>2.43</v>
      </c>
      <c r="AO13" s="139">
        <v>1.88</v>
      </c>
      <c r="AP13" s="139">
        <v>0.72</v>
      </c>
      <c r="AQ13" s="139">
        <v>0.47</v>
      </c>
      <c r="AR13" s="139">
        <v>0.28</v>
      </c>
      <c r="AS13" s="139">
        <v>86.42</v>
      </c>
      <c r="AT13" s="139">
        <v>43.07</v>
      </c>
      <c r="AU13" s="139">
        <v>68.17</v>
      </c>
      <c r="AV13" s="139">
        <v>122.81</v>
      </c>
      <c r="AW13" s="139">
        <v>3.41</v>
      </c>
      <c r="AX13" s="139">
        <v>796.88</v>
      </c>
      <c r="AY13" s="139">
        <v>800.27</v>
      </c>
      <c r="AZ13" s="139">
        <v>695.11</v>
      </c>
      <c r="BA13" s="139">
        <v>674.72</v>
      </c>
      <c r="BB13" s="139">
        <v>659.26</v>
      </c>
      <c r="BC13" s="139">
        <v>639.16</v>
      </c>
      <c r="BD13" s="139">
        <v>676.99</v>
      </c>
      <c r="BE13" s="139">
        <v>618.28</v>
      </c>
      <c r="BF13" s="139">
        <v>549.04</v>
      </c>
      <c r="BG13" s="139">
        <v>554.7</v>
      </c>
      <c r="BH13" s="139">
        <v>419</v>
      </c>
      <c r="BI13" s="139">
        <v>428.94</v>
      </c>
      <c r="BJ13" s="139">
        <v>280.11</v>
      </c>
      <c r="BK13" s="139">
        <v>5.63</v>
      </c>
      <c r="BL13" s="139">
        <v>5.86</v>
      </c>
      <c r="BM13" s="139">
        <v>5.43</v>
      </c>
      <c r="BN13" s="139">
        <v>4.28</v>
      </c>
      <c r="BO13" s="139">
        <v>3.91</v>
      </c>
      <c r="BP13" s="139">
        <v>3.16</v>
      </c>
      <c r="BQ13" s="139">
        <v>2.89</v>
      </c>
      <c r="BR13" s="139">
        <v>4.21</v>
      </c>
      <c r="BS13" s="139">
        <v>5.19</v>
      </c>
      <c r="BT13" s="139">
        <v>4.12</v>
      </c>
      <c r="BU13" s="139">
        <v>1.69</v>
      </c>
      <c r="BV13" s="139">
        <v>1.39</v>
      </c>
      <c r="BW13" s="139">
        <v>1.78</v>
      </c>
      <c r="BX13" s="140">
        <f t="shared" si="0"/>
        <v>10193.230000000001</v>
      </c>
    </row>
    <row r="14" spans="1:76" ht="15">
      <c r="A14">
        <v>13</v>
      </c>
      <c r="B14" t="s">
        <v>25</v>
      </c>
      <c r="C14" s="139">
        <v>1670.96</v>
      </c>
      <c r="D14" s="139">
        <v>1685.18</v>
      </c>
      <c r="E14" s="139">
        <v>3029.91</v>
      </c>
      <c r="F14" s="139">
        <v>4268.11</v>
      </c>
      <c r="G14" s="139">
        <v>5886.4</v>
      </c>
      <c r="H14" s="139">
        <v>5985.47</v>
      </c>
      <c r="I14" s="139">
        <v>6436.46</v>
      </c>
      <c r="J14" s="139">
        <v>6712.16</v>
      </c>
      <c r="K14" s="139">
        <v>6364.87</v>
      </c>
      <c r="L14" s="139">
        <v>5885.05</v>
      </c>
      <c r="M14" s="139">
        <v>7144.29</v>
      </c>
      <c r="N14" s="139">
        <v>6425.16</v>
      </c>
      <c r="O14" s="139">
        <v>5019.93</v>
      </c>
      <c r="P14" s="139">
        <v>4558.13</v>
      </c>
      <c r="Q14" s="144">
        <v>243.97</v>
      </c>
      <c r="R14" s="144">
        <v>76.96</v>
      </c>
      <c r="S14" s="144">
        <v>134.61</v>
      </c>
      <c r="T14" s="144">
        <v>118.1</v>
      </c>
      <c r="U14" s="144">
        <v>149.65</v>
      </c>
      <c r="V14" s="144">
        <v>139.12</v>
      </c>
      <c r="W14" s="144">
        <v>89.02</v>
      </c>
      <c r="X14" s="144">
        <v>127.31</v>
      </c>
      <c r="Y14" s="144">
        <v>116.46</v>
      </c>
      <c r="Z14" s="144">
        <v>103.77</v>
      </c>
      <c r="AA14" s="144">
        <v>160.35</v>
      </c>
      <c r="AB14" s="144">
        <v>93.71</v>
      </c>
      <c r="AC14" s="144">
        <v>116</v>
      </c>
      <c r="AD14" s="144">
        <v>241.42</v>
      </c>
      <c r="AE14" s="144">
        <v>10.79</v>
      </c>
      <c r="AF14" s="144">
        <v>10.98</v>
      </c>
      <c r="AG14" s="144">
        <v>11.03</v>
      </c>
      <c r="AH14" s="144">
        <v>12.3</v>
      </c>
      <c r="AI14" s="144">
        <v>15.86</v>
      </c>
      <c r="AJ14" s="144">
        <v>8.77</v>
      </c>
      <c r="AK14" s="144">
        <v>10.44</v>
      </c>
      <c r="AL14" s="144">
        <v>18.08</v>
      </c>
      <c r="AM14" s="144">
        <v>26.04</v>
      </c>
      <c r="AN14" s="144">
        <v>24.16</v>
      </c>
      <c r="AO14" s="144">
        <v>24.5</v>
      </c>
      <c r="AP14" s="144">
        <v>19.55</v>
      </c>
      <c r="AQ14" s="144">
        <v>25.72</v>
      </c>
      <c r="AR14" s="144">
        <v>43.15</v>
      </c>
      <c r="AS14" s="139">
        <v>1800.84</v>
      </c>
      <c r="AT14" s="139">
        <v>2650.72</v>
      </c>
      <c r="AU14" s="139">
        <v>2342.26</v>
      </c>
      <c r="AV14" s="139">
        <v>3446.32</v>
      </c>
      <c r="AW14" s="139">
        <v>366.13</v>
      </c>
      <c r="AX14" s="139">
        <v>18482.32</v>
      </c>
      <c r="AY14" s="139">
        <v>17171.09</v>
      </c>
      <c r="AZ14" s="139">
        <v>17696.11</v>
      </c>
      <c r="BA14" s="139">
        <v>18818.78</v>
      </c>
      <c r="BB14" s="139">
        <v>17245.85</v>
      </c>
      <c r="BC14" s="139">
        <v>17608.53</v>
      </c>
      <c r="BD14" s="139">
        <v>18165.01</v>
      </c>
      <c r="BE14" s="139">
        <v>18136.75</v>
      </c>
      <c r="BF14" s="139">
        <v>18437.08</v>
      </c>
      <c r="BG14" s="139">
        <v>17653.77</v>
      </c>
      <c r="BH14" s="139">
        <v>16068.23</v>
      </c>
      <c r="BI14" s="139">
        <v>12588.66</v>
      </c>
      <c r="BJ14" s="139">
        <v>10330.73</v>
      </c>
      <c r="BK14" s="139">
        <v>5191.79</v>
      </c>
      <c r="BL14" s="139">
        <v>4840.32</v>
      </c>
      <c r="BM14" s="139">
        <v>3091.8</v>
      </c>
      <c r="BN14" s="139">
        <v>2167.22</v>
      </c>
      <c r="BO14" s="139">
        <v>1270.82</v>
      </c>
      <c r="BP14" s="139">
        <v>953.39</v>
      </c>
      <c r="BQ14" s="139">
        <v>916.11</v>
      </c>
      <c r="BR14" s="139">
        <v>1241.5</v>
      </c>
      <c r="BS14" s="139">
        <v>1550.05</v>
      </c>
      <c r="BT14" s="139">
        <v>1950.54</v>
      </c>
      <c r="BU14" s="139">
        <v>1683.7</v>
      </c>
      <c r="BV14" s="139">
        <v>1318.04</v>
      </c>
      <c r="BW14" s="139">
        <v>677.86</v>
      </c>
      <c r="BX14" s="140">
        <f t="shared" si="0"/>
        <v>329106.2199999999</v>
      </c>
    </row>
    <row r="15" spans="1:76" ht="15">
      <c r="A15">
        <v>14</v>
      </c>
      <c r="B15" t="s">
        <v>345</v>
      </c>
      <c r="C15" s="139">
        <v>50.23</v>
      </c>
      <c r="D15" s="139">
        <v>46.33</v>
      </c>
      <c r="E15" s="139">
        <v>54.3</v>
      </c>
      <c r="F15" s="139">
        <v>78.4</v>
      </c>
      <c r="G15" s="139">
        <v>61.21</v>
      </c>
      <c r="H15" s="139">
        <v>60.97</v>
      </c>
      <c r="I15" s="139">
        <v>62.11</v>
      </c>
      <c r="J15" s="139">
        <v>60.81</v>
      </c>
      <c r="K15" s="139">
        <v>66.65</v>
      </c>
      <c r="L15" s="139">
        <v>64.78</v>
      </c>
      <c r="M15" s="139">
        <v>107.98</v>
      </c>
      <c r="N15" s="139">
        <v>102.16</v>
      </c>
      <c r="O15" s="139">
        <v>78.98</v>
      </c>
      <c r="P15" s="139">
        <v>53.45</v>
      </c>
      <c r="Q15" s="139">
        <v>1.04</v>
      </c>
      <c r="R15" s="139">
        <v>0</v>
      </c>
      <c r="S15" s="139">
        <v>0.38</v>
      </c>
      <c r="T15" s="139">
        <v>1.2</v>
      </c>
      <c r="U15" s="139">
        <v>1.42</v>
      </c>
      <c r="V15" s="139">
        <v>0.66</v>
      </c>
      <c r="W15" s="139">
        <v>0.11</v>
      </c>
      <c r="X15" s="139">
        <v>0.3</v>
      </c>
      <c r="Y15" s="139">
        <v>0.84</v>
      </c>
      <c r="Z15" s="139">
        <v>0.77</v>
      </c>
      <c r="AA15" s="139">
        <v>0.25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39">
        <v>0</v>
      </c>
      <c r="AH15" s="139">
        <v>0</v>
      </c>
      <c r="AI15" s="139">
        <v>0</v>
      </c>
      <c r="AJ15" s="139">
        <v>0.15</v>
      </c>
      <c r="AK15" s="139">
        <v>0.58</v>
      </c>
      <c r="AL15" s="139">
        <v>0.88</v>
      </c>
      <c r="AM15" s="139">
        <v>0.48</v>
      </c>
      <c r="AN15" s="139">
        <v>0.11</v>
      </c>
      <c r="AO15" s="139">
        <v>0</v>
      </c>
      <c r="AP15" s="139">
        <v>0</v>
      </c>
      <c r="AQ15" s="139">
        <v>0.03</v>
      </c>
      <c r="AR15" s="139">
        <v>0.09</v>
      </c>
      <c r="AS15" s="139">
        <v>63.55</v>
      </c>
      <c r="AT15" s="139">
        <v>38.11</v>
      </c>
      <c r="AU15" s="139">
        <v>43.99</v>
      </c>
      <c r="AV15" s="139">
        <v>47.46</v>
      </c>
      <c r="AW15" s="139">
        <v>6.49</v>
      </c>
      <c r="AX15" s="139">
        <v>300.38</v>
      </c>
      <c r="AY15" s="139">
        <v>258.78</v>
      </c>
      <c r="AZ15" s="139">
        <v>231.89</v>
      </c>
      <c r="BA15" s="139">
        <v>273.21</v>
      </c>
      <c r="BB15" s="139">
        <v>279.19</v>
      </c>
      <c r="BC15" s="139">
        <v>267.4</v>
      </c>
      <c r="BD15" s="139">
        <v>298.83</v>
      </c>
      <c r="BE15" s="139">
        <v>285.3</v>
      </c>
      <c r="BF15" s="139">
        <v>283.93</v>
      </c>
      <c r="BG15" s="139">
        <v>277.18</v>
      </c>
      <c r="BH15" s="139">
        <v>238.82</v>
      </c>
      <c r="BI15" s="139">
        <v>184.78</v>
      </c>
      <c r="BJ15" s="139">
        <v>153.6</v>
      </c>
      <c r="BK15" s="139">
        <v>160.28</v>
      </c>
      <c r="BL15" s="139">
        <v>151.6</v>
      </c>
      <c r="BM15" s="139">
        <v>107.12</v>
      </c>
      <c r="BN15" s="139">
        <v>76.85</v>
      </c>
      <c r="BO15" s="139">
        <v>41.77</v>
      </c>
      <c r="BP15" s="139">
        <v>29.36</v>
      </c>
      <c r="BQ15" s="139">
        <v>17.51</v>
      </c>
      <c r="BR15" s="139">
        <v>13.97</v>
      </c>
      <c r="BS15" s="139">
        <v>8.31</v>
      </c>
      <c r="BT15" s="139">
        <v>7.65</v>
      </c>
      <c r="BU15" s="139">
        <v>7.13</v>
      </c>
      <c r="BV15" s="139">
        <v>5.37</v>
      </c>
      <c r="BW15" s="139">
        <v>2.97</v>
      </c>
      <c r="BX15" s="140">
        <f t="shared" si="0"/>
        <v>5120.430000000001</v>
      </c>
    </row>
    <row r="16" spans="1:76" ht="15">
      <c r="A16">
        <v>15</v>
      </c>
      <c r="B16" t="s">
        <v>26</v>
      </c>
      <c r="C16" s="139">
        <v>65.11</v>
      </c>
      <c r="D16" s="139">
        <v>33.19</v>
      </c>
      <c r="E16" s="139">
        <v>33.12</v>
      </c>
      <c r="F16" s="139">
        <v>25.75</v>
      </c>
      <c r="G16" s="139">
        <v>35.48</v>
      </c>
      <c r="H16" s="139">
        <v>39.13</v>
      </c>
      <c r="I16" s="139">
        <v>50.29</v>
      </c>
      <c r="J16" s="139">
        <v>30.23</v>
      </c>
      <c r="K16" s="139">
        <v>39.41</v>
      </c>
      <c r="L16" s="139">
        <v>15.97</v>
      </c>
      <c r="M16" s="139">
        <v>23.06</v>
      </c>
      <c r="N16" s="139">
        <v>19.8</v>
      </c>
      <c r="O16" s="139">
        <v>18.64</v>
      </c>
      <c r="P16" s="139">
        <v>16.78</v>
      </c>
      <c r="Q16" s="139">
        <v>2.64</v>
      </c>
      <c r="R16" s="139">
        <v>1.81</v>
      </c>
      <c r="S16" s="139">
        <v>1.64</v>
      </c>
      <c r="T16" s="139">
        <v>1.3</v>
      </c>
      <c r="U16" s="139">
        <v>0.56</v>
      </c>
      <c r="V16" s="139">
        <v>0.26</v>
      </c>
      <c r="W16" s="139">
        <v>0.61</v>
      </c>
      <c r="X16" s="139">
        <v>0.92</v>
      </c>
      <c r="Y16" s="139">
        <v>1.28</v>
      </c>
      <c r="Z16" s="139">
        <v>1.43</v>
      </c>
      <c r="AA16" s="139">
        <v>1.65</v>
      </c>
      <c r="AB16" s="139">
        <v>1.23</v>
      </c>
      <c r="AC16" s="139">
        <v>2.15</v>
      </c>
      <c r="AD16" s="139">
        <v>2.24</v>
      </c>
      <c r="AE16" s="139">
        <v>1.78</v>
      </c>
      <c r="AF16" s="139">
        <v>1.64</v>
      </c>
      <c r="AG16" s="139">
        <v>1.35</v>
      </c>
      <c r="AH16" s="139">
        <v>0.9</v>
      </c>
      <c r="AI16" s="139">
        <v>0.22</v>
      </c>
      <c r="AJ16" s="139">
        <v>0</v>
      </c>
      <c r="AK16" s="139">
        <v>0</v>
      </c>
      <c r="AL16" s="139">
        <v>0</v>
      </c>
      <c r="AM16" s="139">
        <v>0.1</v>
      </c>
      <c r="AN16" s="139">
        <v>0.28</v>
      </c>
      <c r="AO16" s="139">
        <v>0.26</v>
      </c>
      <c r="AP16" s="139">
        <v>0.08</v>
      </c>
      <c r="AQ16" s="139">
        <v>0</v>
      </c>
      <c r="AR16" s="139">
        <v>0.18</v>
      </c>
      <c r="AS16" s="139">
        <v>33.41</v>
      </c>
      <c r="AT16" s="139">
        <v>20.34</v>
      </c>
      <c r="AU16" s="139">
        <v>15.77</v>
      </c>
      <c r="AV16" s="139">
        <v>16.37</v>
      </c>
      <c r="AW16" s="139">
        <v>2.64</v>
      </c>
      <c r="AX16" s="139">
        <v>168.59</v>
      </c>
      <c r="AY16" s="139">
        <v>151.93</v>
      </c>
      <c r="AZ16" s="139">
        <v>168.53</v>
      </c>
      <c r="BA16" s="139">
        <v>123.38</v>
      </c>
      <c r="BB16" s="139">
        <v>138.28</v>
      </c>
      <c r="BC16" s="139">
        <v>132.6</v>
      </c>
      <c r="BD16" s="139">
        <v>114.09</v>
      </c>
      <c r="BE16" s="139">
        <v>107.64</v>
      </c>
      <c r="BF16" s="139">
        <v>120.12</v>
      </c>
      <c r="BG16" s="139">
        <v>81.44</v>
      </c>
      <c r="BH16" s="139">
        <v>101.55</v>
      </c>
      <c r="BI16" s="139">
        <v>76.55</v>
      </c>
      <c r="BJ16" s="139">
        <v>56.51</v>
      </c>
      <c r="BK16" s="139">
        <v>0</v>
      </c>
      <c r="BL16" s="139">
        <v>0</v>
      </c>
      <c r="BM16" s="139">
        <v>0</v>
      </c>
      <c r="BN16" s="139">
        <v>0</v>
      </c>
      <c r="BO16" s="139">
        <v>0</v>
      </c>
      <c r="BP16" s="139"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v>0</v>
      </c>
      <c r="BV16" s="139">
        <v>0</v>
      </c>
      <c r="BW16" s="139">
        <v>0</v>
      </c>
      <c r="BX16" s="140">
        <f t="shared" si="0"/>
        <v>2102.21</v>
      </c>
    </row>
    <row r="17" spans="1:76" ht="15">
      <c r="A17">
        <v>16</v>
      </c>
      <c r="B17" t="s">
        <v>27</v>
      </c>
      <c r="C17" s="139">
        <v>563.81</v>
      </c>
      <c r="D17" s="139">
        <v>947.47</v>
      </c>
      <c r="E17" s="139">
        <v>1384.05</v>
      </c>
      <c r="F17" s="139">
        <v>1737.56</v>
      </c>
      <c r="G17" s="139">
        <v>2046.66</v>
      </c>
      <c r="H17" s="139">
        <v>1833.45</v>
      </c>
      <c r="I17" s="139">
        <v>1998.7</v>
      </c>
      <c r="J17" s="139">
        <v>2000.85</v>
      </c>
      <c r="K17" s="139">
        <v>1941.81</v>
      </c>
      <c r="L17" s="139">
        <v>1697.43</v>
      </c>
      <c r="M17" s="139">
        <v>1815.76</v>
      </c>
      <c r="N17" s="139">
        <v>1287.46</v>
      </c>
      <c r="O17" s="139">
        <v>1107.64</v>
      </c>
      <c r="P17" s="139">
        <v>1016.22</v>
      </c>
      <c r="Q17" s="139">
        <v>87.72</v>
      </c>
      <c r="R17" s="139">
        <v>55.09</v>
      </c>
      <c r="S17" s="139">
        <v>53.93</v>
      </c>
      <c r="T17" s="139">
        <v>57.34</v>
      </c>
      <c r="U17" s="139">
        <v>56.78</v>
      </c>
      <c r="V17" s="139">
        <v>45.97</v>
      </c>
      <c r="W17" s="139">
        <v>44.8</v>
      </c>
      <c r="X17" s="139">
        <v>58.94</v>
      </c>
      <c r="Y17" s="139">
        <v>61.56</v>
      </c>
      <c r="Z17" s="139">
        <v>66.47</v>
      </c>
      <c r="AA17" s="139">
        <v>76.2</v>
      </c>
      <c r="AB17" s="139">
        <v>49.06</v>
      </c>
      <c r="AC17" s="139">
        <v>42.6</v>
      </c>
      <c r="AD17" s="139">
        <v>103</v>
      </c>
      <c r="AE17" s="139">
        <v>30.1</v>
      </c>
      <c r="AF17" s="139">
        <v>22.42</v>
      </c>
      <c r="AG17" s="139">
        <v>27.5</v>
      </c>
      <c r="AH17" s="139">
        <v>22.71</v>
      </c>
      <c r="AI17" s="139">
        <v>20.66</v>
      </c>
      <c r="AJ17" s="139">
        <v>24.35</v>
      </c>
      <c r="AK17" s="139">
        <v>27.47</v>
      </c>
      <c r="AL17" s="139">
        <v>29.13</v>
      </c>
      <c r="AM17" s="139">
        <v>24.78</v>
      </c>
      <c r="AN17" s="139">
        <v>20.61</v>
      </c>
      <c r="AO17" s="139">
        <v>23.12</v>
      </c>
      <c r="AP17" s="139">
        <v>21.27</v>
      </c>
      <c r="AQ17" s="139">
        <v>25.49</v>
      </c>
      <c r="AR17" s="139">
        <v>68.29</v>
      </c>
      <c r="AS17" s="139">
        <v>650.85</v>
      </c>
      <c r="AT17" s="139">
        <v>548.14</v>
      </c>
      <c r="AU17" s="139">
        <v>628.24</v>
      </c>
      <c r="AV17" s="139">
        <v>818.4</v>
      </c>
      <c r="AW17" s="139">
        <v>299.71</v>
      </c>
      <c r="AX17" s="139">
        <v>10069.55</v>
      </c>
      <c r="AY17" s="139">
        <v>8970.15</v>
      </c>
      <c r="AZ17" s="139">
        <v>8157.72</v>
      </c>
      <c r="BA17" s="139">
        <v>7864.56</v>
      </c>
      <c r="BB17" s="139">
        <v>7464.33</v>
      </c>
      <c r="BC17" s="139">
        <v>7062.76</v>
      </c>
      <c r="BD17" s="139">
        <v>6998.67</v>
      </c>
      <c r="BE17" s="139">
        <v>6682.74</v>
      </c>
      <c r="BF17" s="139">
        <v>6359.63</v>
      </c>
      <c r="BG17" s="139">
        <v>6656.17</v>
      </c>
      <c r="BH17" s="139">
        <v>5877.18</v>
      </c>
      <c r="BI17" s="139">
        <v>6178.88</v>
      </c>
      <c r="BJ17" s="139">
        <v>5183.66</v>
      </c>
      <c r="BK17" s="139">
        <v>443.4</v>
      </c>
      <c r="BL17" s="139">
        <v>387.57</v>
      </c>
      <c r="BM17" s="139">
        <v>269.17</v>
      </c>
      <c r="BN17" s="139">
        <v>215.43</v>
      </c>
      <c r="BO17" s="139">
        <v>200.42</v>
      </c>
      <c r="BP17" s="139">
        <v>213.39</v>
      </c>
      <c r="BQ17" s="139">
        <v>206.79</v>
      </c>
      <c r="BR17" s="139">
        <v>210.2</v>
      </c>
      <c r="BS17" s="139">
        <v>229.6</v>
      </c>
      <c r="BT17" s="139">
        <v>197.93</v>
      </c>
      <c r="BU17" s="139">
        <v>180.07</v>
      </c>
      <c r="BV17" s="139">
        <v>158.41</v>
      </c>
      <c r="BW17" s="139">
        <v>150.65</v>
      </c>
      <c r="BX17" s="140">
        <f t="shared" si="0"/>
        <v>122160.59999999999</v>
      </c>
    </row>
    <row r="18" spans="1:76" ht="15">
      <c r="A18">
        <v>17</v>
      </c>
      <c r="B18" t="s">
        <v>28</v>
      </c>
      <c r="C18" s="139">
        <v>280.34</v>
      </c>
      <c r="D18" s="139">
        <v>477.28</v>
      </c>
      <c r="E18" s="139">
        <v>549.45</v>
      </c>
      <c r="F18" s="139">
        <v>678.12</v>
      </c>
      <c r="G18" s="139">
        <v>728.05</v>
      </c>
      <c r="H18" s="139">
        <v>672.72</v>
      </c>
      <c r="I18" s="139">
        <v>706.95</v>
      </c>
      <c r="J18" s="139">
        <v>666</v>
      </c>
      <c r="K18" s="139">
        <v>663.46</v>
      </c>
      <c r="L18" s="139">
        <v>590.18</v>
      </c>
      <c r="M18" s="139">
        <v>768.1</v>
      </c>
      <c r="N18" s="139">
        <v>553.47</v>
      </c>
      <c r="O18" s="139">
        <v>502.63</v>
      </c>
      <c r="P18" s="139">
        <v>450.37</v>
      </c>
      <c r="Q18" s="139">
        <v>45.9</v>
      </c>
      <c r="R18" s="139">
        <v>15.88</v>
      </c>
      <c r="S18" s="139">
        <v>13.13</v>
      </c>
      <c r="T18" s="139">
        <v>11.87</v>
      </c>
      <c r="U18" s="139">
        <v>13.89</v>
      </c>
      <c r="V18" s="139">
        <v>10.15</v>
      </c>
      <c r="W18" s="139">
        <v>11.3</v>
      </c>
      <c r="X18" s="139">
        <v>14.29</v>
      </c>
      <c r="Y18" s="139">
        <v>20.06</v>
      </c>
      <c r="Z18" s="139">
        <v>22.63</v>
      </c>
      <c r="AA18" s="139">
        <v>19.65</v>
      </c>
      <c r="AB18" s="139">
        <v>16.05</v>
      </c>
      <c r="AC18" s="139">
        <v>14.07</v>
      </c>
      <c r="AD18" s="139">
        <v>23.19</v>
      </c>
      <c r="AE18" s="139">
        <v>6.72</v>
      </c>
      <c r="AF18" s="139">
        <v>9.22</v>
      </c>
      <c r="AG18" s="139">
        <v>12.09</v>
      </c>
      <c r="AH18" s="139">
        <v>12.26</v>
      </c>
      <c r="AI18" s="139">
        <v>13.07</v>
      </c>
      <c r="AJ18" s="139">
        <v>11.37</v>
      </c>
      <c r="AK18" s="139">
        <v>13.87</v>
      </c>
      <c r="AL18" s="139">
        <v>14.88</v>
      </c>
      <c r="AM18" s="139">
        <v>12.67</v>
      </c>
      <c r="AN18" s="139">
        <v>12.26</v>
      </c>
      <c r="AO18" s="139">
        <v>9.94</v>
      </c>
      <c r="AP18" s="139">
        <v>6.55</v>
      </c>
      <c r="AQ18" s="139">
        <v>5.88</v>
      </c>
      <c r="AR18" s="139">
        <v>11.89</v>
      </c>
      <c r="AS18" s="139">
        <v>490.7</v>
      </c>
      <c r="AT18" s="139">
        <v>281.07</v>
      </c>
      <c r="AU18" s="139">
        <v>233.79</v>
      </c>
      <c r="AV18" s="139">
        <v>371.17</v>
      </c>
      <c r="AW18" s="139">
        <v>62.5</v>
      </c>
      <c r="AX18" s="139">
        <v>3017.53</v>
      </c>
      <c r="AY18" s="139">
        <v>2692.55</v>
      </c>
      <c r="AZ18" s="139">
        <v>2473.35</v>
      </c>
      <c r="BA18" s="139">
        <v>2443.52</v>
      </c>
      <c r="BB18" s="139">
        <v>2310.92</v>
      </c>
      <c r="BC18" s="139">
        <v>2282.75</v>
      </c>
      <c r="BD18" s="139">
        <v>2376.32</v>
      </c>
      <c r="BE18" s="139">
        <v>2303.7</v>
      </c>
      <c r="BF18" s="139">
        <v>2218.46</v>
      </c>
      <c r="BG18" s="139">
        <v>2173.41</v>
      </c>
      <c r="BH18" s="139">
        <v>1813.47</v>
      </c>
      <c r="BI18" s="139">
        <v>1580.03</v>
      </c>
      <c r="BJ18" s="139">
        <v>1184.31</v>
      </c>
      <c r="BK18" s="139">
        <v>43.77</v>
      </c>
      <c r="BL18" s="139">
        <v>43.6</v>
      </c>
      <c r="BM18" s="139">
        <v>37.61</v>
      </c>
      <c r="BN18" s="139">
        <v>27.87</v>
      </c>
      <c r="BO18" s="139">
        <v>23.95</v>
      </c>
      <c r="BP18" s="139">
        <v>24.21</v>
      </c>
      <c r="BQ18" s="139">
        <v>16.52</v>
      </c>
      <c r="BR18" s="139">
        <v>17.72</v>
      </c>
      <c r="BS18" s="139">
        <v>18.34</v>
      </c>
      <c r="BT18" s="139">
        <v>15.65</v>
      </c>
      <c r="BU18" s="139">
        <v>13.05</v>
      </c>
      <c r="BV18" s="139">
        <v>12.39</v>
      </c>
      <c r="BW18" s="139">
        <v>10.31</v>
      </c>
      <c r="BX18" s="140">
        <f t="shared" si="0"/>
        <v>39306.389999999985</v>
      </c>
    </row>
    <row r="19" spans="1:76" ht="15">
      <c r="A19">
        <v>18</v>
      </c>
      <c r="B19" t="s">
        <v>29</v>
      </c>
      <c r="C19" s="139">
        <v>88.5</v>
      </c>
      <c r="D19" s="139">
        <v>111.8</v>
      </c>
      <c r="E19" s="139">
        <v>147.66</v>
      </c>
      <c r="F19" s="139">
        <v>149.73</v>
      </c>
      <c r="G19" s="139">
        <v>201.61</v>
      </c>
      <c r="H19" s="139">
        <v>196.74</v>
      </c>
      <c r="I19" s="139">
        <v>192.77</v>
      </c>
      <c r="J19" s="139">
        <v>221.39</v>
      </c>
      <c r="K19" s="139">
        <v>191.8</v>
      </c>
      <c r="L19" s="139">
        <v>168.52</v>
      </c>
      <c r="M19" s="139">
        <v>222.13</v>
      </c>
      <c r="N19" s="139">
        <v>149.38</v>
      </c>
      <c r="O19" s="139">
        <v>173.53</v>
      </c>
      <c r="P19" s="139">
        <v>123.5</v>
      </c>
      <c r="Q19" s="139">
        <v>16.21</v>
      </c>
      <c r="R19" s="139">
        <v>1.85</v>
      </c>
      <c r="S19" s="139">
        <v>1.85</v>
      </c>
      <c r="T19" s="139">
        <v>2.14</v>
      </c>
      <c r="U19" s="139">
        <v>3.8</v>
      </c>
      <c r="V19" s="139">
        <v>6.16</v>
      </c>
      <c r="W19" s="139">
        <v>5.69</v>
      </c>
      <c r="X19" s="139">
        <v>4.44</v>
      </c>
      <c r="Y19" s="139">
        <v>4.49</v>
      </c>
      <c r="Z19" s="139">
        <v>3.26</v>
      </c>
      <c r="AA19" s="139">
        <v>5.04</v>
      </c>
      <c r="AB19" s="139">
        <v>11.48</v>
      </c>
      <c r="AC19" s="139">
        <v>17.16</v>
      </c>
      <c r="AD19" s="139">
        <v>27.12</v>
      </c>
      <c r="AE19" s="139">
        <v>0</v>
      </c>
      <c r="AF19" s="139">
        <v>0</v>
      </c>
      <c r="AG19" s="139">
        <v>0.21</v>
      </c>
      <c r="AH19" s="139">
        <v>0.86</v>
      </c>
      <c r="AI19" s="139">
        <v>2.04</v>
      </c>
      <c r="AJ19" s="139">
        <v>3.06</v>
      </c>
      <c r="AK19" s="139">
        <v>2.79</v>
      </c>
      <c r="AL19" s="139">
        <v>1.84</v>
      </c>
      <c r="AM19" s="139">
        <v>1.5</v>
      </c>
      <c r="AN19" s="139">
        <v>0.98</v>
      </c>
      <c r="AO19" s="139">
        <v>0.9</v>
      </c>
      <c r="AP19" s="139">
        <v>1.3</v>
      </c>
      <c r="AQ19" s="139">
        <v>2.4</v>
      </c>
      <c r="AR19" s="139">
        <v>5.84</v>
      </c>
      <c r="AS19" s="139">
        <v>143.94</v>
      </c>
      <c r="AT19" s="139">
        <v>109.15</v>
      </c>
      <c r="AU19" s="139">
        <v>121.57</v>
      </c>
      <c r="AV19" s="139">
        <v>132.85</v>
      </c>
      <c r="AW19" s="139">
        <v>0.91</v>
      </c>
      <c r="AX19" s="139">
        <v>1383.11</v>
      </c>
      <c r="AY19" s="139">
        <v>1169.02</v>
      </c>
      <c r="AZ19" s="139">
        <v>999.96</v>
      </c>
      <c r="BA19" s="139">
        <v>1020.35</v>
      </c>
      <c r="BB19" s="139">
        <v>954.99</v>
      </c>
      <c r="BC19" s="139">
        <v>894.67</v>
      </c>
      <c r="BD19" s="139">
        <v>951.15</v>
      </c>
      <c r="BE19" s="139">
        <v>932.78</v>
      </c>
      <c r="BF19" s="139">
        <v>949.21</v>
      </c>
      <c r="BG19" s="139">
        <v>863.82</v>
      </c>
      <c r="BH19" s="139">
        <v>762.7</v>
      </c>
      <c r="BI19" s="139">
        <v>642.14</v>
      </c>
      <c r="BJ19" s="139">
        <v>553.17</v>
      </c>
      <c r="BK19" s="139">
        <v>97.25</v>
      </c>
      <c r="BL19" s="139">
        <v>89.72</v>
      </c>
      <c r="BM19" s="139">
        <v>75.04</v>
      </c>
      <c r="BN19" s="139">
        <v>62.76</v>
      </c>
      <c r="BO19" s="139">
        <v>53.56</v>
      </c>
      <c r="BP19" s="139">
        <v>41.53</v>
      </c>
      <c r="BQ19" s="139">
        <v>20.44</v>
      </c>
      <c r="BR19" s="139">
        <v>15.1</v>
      </c>
      <c r="BS19" s="139">
        <v>14.31</v>
      </c>
      <c r="BT19" s="139">
        <v>11.58</v>
      </c>
      <c r="BU19" s="139">
        <v>11.15</v>
      </c>
      <c r="BV19" s="139">
        <v>9.24</v>
      </c>
      <c r="BW19" s="139">
        <v>7.14</v>
      </c>
      <c r="BX19" s="140">
        <f t="shared" si="0"/>
        <v>15567.78</v>
      </c>
    </row>
    <row r="20" spans="1:76" ht="15">
      <c r="A20">
        <v>19</v>
      </c>
      <c r="B20" t="s">
        <v>30</v>
      </c>
      <c r="C20" s="139">
        <v>21.85</v>
      </c>
      <c r="D20" s="139">
        <v>12.71</v>
      </c>
      <c r="E20" s="139">
        <v>11.19</v>
      </c>
      <c r="F20" s="139">
        <v>15.39</v>
      </c>
      <c r="G20" s="139">
        <v>12.8</v>
      </c>
      <c r="H20" s="139">
        <v>16.14</v>
      </c>
      <c r="I20" s="139">
        <v>16.41</v>
      </c>
      <c r="J20" s="139">
        <v>23.94</v>
      </c>
      <c r="K20" s="139">
        <v>20.32</v>
      </c>
      <c r="L20" s="139">
        <v>15.8</v>
      </c>
      <c r="M20" s="139">
        <v>13.52</v>
      </c>
      <c r="N20" s="139">
        <v>16.84</v>
      </c>
      <c r="O20" s="139">
        <v>6.26</v>
      </c>
      <c r="P20" s="139">
        <v>5.68</v>
      </c>
      <c r="Q20" s="139">
        <v>1.02</v>
      </c>
      <c r="R20" s="139">
        <v>3.59</v>
      </c>
      <c r="S20" s="139">
        <v>3.18</v>
      </c>
      <c r="T20" s="139">
        <v>2.38</v>
      </c>
      <c r="U20" s="139">
        <v>1.31</v>
      </c>
      <c r="V20" s="139">
        <v>1.1</v>
      </c>
      <c r="W20" s="139">
        <v>0.77</v>
      </c>
      <c r="X20" s="139">
        <v>0.42</v>
      </c>
      <c r="Y20" s="139">
        <v>0.39</v>
      </c>
      <c r="Z20" s="139">
        <v>0.41</v>
      </c>
      <c r="AA20" s="139">
        <v>0.29</v>
      </c>
      <c r="AB20" s="139">
        <v>0.56</v>
      </c>
      <c r="AC20" s="139">
        <v>0.94</v>
      </c>
      <c r="AD20" s="139">
        <v>0.84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0.14</v>
      </c>
      <c r="AL20" s="139">
        <v>0.47</v>
      </c>
      <c r="AM20" s="139">
        <v>0.42</v>
      </c>
      <c r="AN20" s="139">
        <v>0.31</v>
      </c>
      <c r="AO20" s="139">
        <v>0.41</v>
      </c>
      <c r="AP20" s="139">
        <v>0.43</v>
      </c>
      <c r="AQ20" s="139">
        <v>0.16</v>
      </c>
      <c r="AR20" s="139">
        <v>0</v>
      </c>
      <c r="AS20" s="139">
        <v>16.12</v>
      </c>
      <c r="AT20" s="139">
        <v>8.65</v>
      </c>
      <c r="AU20" s="139">
        <v>13.28</v>
      </c>
      <c r="AV20" s="139">
        <v>18.72</v>
      </c>
      <c r="AW20" s="139">
        <v>0</v>
      </c>
      <c r="AX20" s="139">
        <v>117.25</v>
      </c>
      <c r="AY20" s="139">
        <v>107.67</v>
      </c>
      <c r="AZ20" s="139">
        <v>111.78</v>
      </c>
      <c r="BA20" s="139">
        <v>88.2</v>
      </c>
      <c r="BB20" s="139">
        <v>73.25</v>
      </c>
      <c r="BC20" s="139">
        <v>71.09</v>
      </c>
      <c r="BD20" s="139">
        <v>84.38</v>
      </c>
      <c r="BE20" s="139">
        <v>70.51</v>
      </c>
      <c r="BF20" s="139">
        <v>66.4</v>
      </c>
      <c r="BG20" s="139">
        <v>51.45</v>
      </c>
      <c r="BH20" s="139">
        <v>38.56</v>
      </c>
      <c r="BI20" s="139">
        <v>35.19</v>
      </c>
      <c r="BJ20" s="139">
        <v>21</v>
      </c>
      <c r="BK20" s="139">
        <v>0</v>
      </c>
      <c r="BL20" s="139">
        <v>0</v>
      </c>
      <c r="BM20" s="139">
        <v>0</v>
      </c>
      <c r="BN20" s="139">
        <v>0</v>
      </c>
      <c r="BO20" s="139">
        <v>0</v>
      </c>
      <c r="BP20" s="139"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v>0</v>
      </c>
      <c r="BV20" s="139">
        <v>0</v>
      </c>
      <c r="BW20" s="139">
        <v>0</v>
      </c>
      <c r="BX20" s="140">
        <f t="shared" si="0"/>
        <v>1221.89</v>
      </c>
    </row>
    <row r="21" spans="1:76" ht="15">
      <c r="A21">
        <v>20</v>
      </c>
      <c r="B21" t="s">
        <v>31</v>
      </c>
      <c r="C21" s="139">
        <v>78.08</v>
      </c>
      <c r="D21" s="139">
        <v>57.75</v>
      </c>
      <c r="E21" s="139">
        <v>65.01</v>
      </c>
      <c r="F21" s="139">
        <v>56.65</v>
      </c>
      <c r="G21" s="139">
        <v>86.68</v>
      </c>
      <c r="H21" s="139">
        <v>79.04</v>
      </c>
      <c r="I21" s="139">
        <v>59.87</v>
      </c>
      <c r="J21" s="139">
        <v>74.27</v>
      </c>
      <c r="K21" s="139">
        <v>68.52</v>
      </c>
      <c r="L21" s="139">
        <v>61.82</v>
      </c>
      <c r="M21" s="139">
        <v>60.82</v>
      </c>
      <c r="N21" s="139">
        <v>57.83</v>
      </c>
      <c r="O21" s="139">
        <v>37.71</v>
      </c>
      <c r="P21" s="139">
        <v>42.76</v>
      </c>
      <c r="Q21" s="139">
        <v>11.02</v>
      </c>
      <c r="R21" s="139">
        <v>1.1</v>
      </c>
      <c r="S21" s="139">
        <v>1.57</v>
      </c>
      <c r="T21" s="139">
        <v>3.36</v>
      </c>
      <c r="U21" s="139">
        <v>4.56</v>
      </c>
      <c r="V21" s="139">
        <v>5.6</v>
      </c>
      <c r="W21" s="139">
        <v>6.21</v>
      </c>
      <c r="X21" s="139">
        <v>7.04</v>
      </c>
      <c r="Y21" s="139">
        <v>7.5</v>
      </c>
      <c r="Z21" s="139">
        <v>5.32</v>
      </c>
      <c r="AA21" s="139">
        <v>4.3</v>
      </c>
      <c r="AB21" s="139">
        <v>2.34</v>
      </c>
      <c r="AC21" s="139">
        <v>1.19</v>
      </c>
      <c r="AD21" s="139">
        <v>1.95</v>
      </c>
      <c r="AE21" s="139">
        <v>0</v>
      </c>
      <c r="AF21" s="139">
        <v>1.08</v>
      </c>
      <c r="AG21" s="139">
        <v>1.1</v>
      </c>
      <c r="AH21" s="139">
        <v>1.25</v>
      </c>
      <c r="AI21" s="139">
        <v>1.19</v>
      </c>
      <c r="AJ21" s="139">
        <v>0.75</v>
      </c>
      <c r="AK21" s="139">
        <v>0.56</v>
      </c>
      <c r="AL21" s="139">
        <v>0.42</v>
      </c>
      <c r="AM21" s="139">
        <v>0.15</v>
      </c>
      <c r="AN21" s="139">
        <v>0.35</v>
      </c>
      <c r="AO21" s="139">
        <v>1.15</v>
      </c>
      <c r="AP21" s="139">
        <v>1.33</v>
      </c>
      <c r="AQ21" s="139">
        <v>0.56</v>
      </c>
      <c r="AR21" s="139">
        <v>0.33</v>
      </c>
      <c r="AS21" s="139">
        <v>38.7</v>
      </c>
      <c r="AT21" s="139">
        <v>30.53</v>
      </c>
      <c r="AU21" s="139">
        <v>19.35</v>
      </c>
      <c r="AV21" s="139">
        <v>38.88</v>
      </c>
      <c r="AW21" s="139">
        <v>24.89</v>
      </c>
      <c r="AX21" s="139">
        <v>459.34</v>
      </c>
      <c r="AY21" s="139">
        <v>426.39</v>
      </c>
      <c r="AZ21" s="139">
        <v>383.73</v>
      </c>
      <c r="BA21" s="139">
        <v>430.56</v>
      </c>
      <c r="BB21" s="139">
        <v>395.53</v>
      </c>
      <c r="BC21" s="139">
        <v>363.65</v>
      </c>
      <c r="BD21" s="139">
        <v>340.98</v>
      </c>
      <c r="BE21" s="139">
        <v>335.81</v>
      </c>
      <c r="BF21" s="139">
        <v>308.65</v>
      </c>
      <c r="BG21" s="139">
        <v>270.17</v>
      </c>
      <c r="BH21" s="139">
        <v>221.56</v>
      </c>
      <c r="BI21" s="139">
        <v>205.3</v>
      </c>
      <c r="BJ21" s="139">
        <v>166.97</v>
      </c>
      <c r="BK21" s="139">
        <v>65.96</v>
      </c>
      <c r="BL21" s="139">
        <v>57.66</v>
      </c>
      <c r="BM21" s="139">
        <v>43.71</v>
      </c>
      <c r="BN21" s="139">
        <v>31.38</v>
      </c>
      <c r="BO21" s="139">
        <v>21.59</v>
      </c>
      <c r="BP21" s="139">
        <v>21.2</v>
      </c>
      <c r="BQ21" s="139">
        <v>11.24</v>
      </c>
      <c r="BR21" s="139">
        <v>6.9</v>
      </c>
      <c r="BS21" s="139">
        <v>3.92</v>
      </c>
      <c r="BT21" s="139">
        <v>3.86</v>
      </c>
      <c r="BU21" s="139">
        <v>3.89</v>
      </c>
      <c r="BV21" s="139">
        <v>3.17</v>
      </c>
      <c r="BW21" s="139">
        <v>2.47</v>
      </c>
      <c r="BX21" s="140">
        <f t="shared" si="0"/>
        <v>5698.030000000002</v>
      </c>
    </row>
    <row r="22" spans="1:76" ht="15">
      <c r="A22">
        <v>21</v>
      </c>
      <c r="B22" t="s">
        <v>32</v>
      </c>
      <c r="C22" s="139">
        <v>38.23</v>
      </c>
      <c r="D22" s="139">
        <v>40.1</v>
      </c>
      <c r="E22" s="139">
        <v>33.72</v>
      </c>
      <c r="F22" s="139">
        <v>58.27</v>
      </c>
      <c r="G22" s="139">
        <v>58.84</v>
      </c>
      <c r="H22" s="139">
        <v>60.79</v>
      </c>
      <c r="I22" s="139">
        <v>70.63</v>
      </c>
      <c r="J22" s="139">
        <v>64.63</v>
      </c>
      <c r="K22" s="139">
        <v>89.67</v>
      </c>
      <c r="L22" s="139">
        <v>67.47</v>
      </c>
      <c r="M22" s="139">
        <v>84.76</v>
      </c>
      <c r="N22" s="139">
        <v>80.52</v>
      </c>
      <c r="O22" s="139">
        <v>58.5</v>
      </c>
      <c r="P22" s="139">
        <v>43.21</v>
      </c>
      <c r="Q22" s="139">
        <v>19.94</v>
      </c>
      <c r="R22" s="139">
        <v>10.23</v>
      </c>
      <c r="S22" s="139">
        <v>9.78</v>
      </c>
      <c r="T22" s="139">
        <v>6.24</v>
      </c>
      <c r="U22" s="139">
        <v>2.73</v>
      </c>
      <c r="V22" s="139">
        <v>1.18</v>
      </c>
      <c r="W22" s="139">
        <v>1.06</v>
      </c>
      <c r="X22" s="139">
        <v>1.36</v>
      </c>
      <c r="Y22" s="139">
        <v>1.5</v>
      </c>
      <c r="Z22" s="139">
        <v>1.68</v>
      </c>
      <c r="AA22" s="139">
        <v>1.22</v>
      </c>
      <c r="AB22" s="139">
        <v>0.3</v>
      </c>
      <c r="AC22" s="139">
        <v>0.24</v>
      </c>
      <c r="AD22" s="139">
        <v>1.63</v>
      </c>
      <c r="AE22" s="139">
        <v>1.04</v>
      </c>
      <c r="AF22" s="139">
        <v>0</v>
      </c>
      <c r="AG22" s="139">
        <v>0.1</v>
      </c>
      <c r="AH22" s="139">
        <v>0.28</v>
      </c>
      <c r="AI22" s="139">
        <v>0.29</v>
      </c>
      <c r="AJ22" s="139">
        <v>0.22</v>
      </c>
      <c r="AK22" s="139">
        <v>0.36</v>
      </c>
      <c r="AL22" s="139">
        <v>0.36</v>
      </c>
      <c r="AM22" s="139">
        <v>0.21</v>
      </c>
      <c r="AN22" s="139">
        <v>0.28</v>
      </c>
      <c r="AO22" s="139">
        <v>0.48</v>
      </c>
      <c r="AP22" s="139">
        <v>0.63</v>
      </c>
      <c r="AQ22" s="139">
        <v>0.45</v>
      </c>
      <c r="AR22" s="139">
        <v>0.42</v>
      </c>
      <c r="AS22" s="139">
        <v>32.6</v>
      </c>
      <c r="AT22" s="139">
        <v>22.73</v>
      </c>
      <c r="AU22" s="139">
        <v>25.03</v>
      </c>
      <c r="AV22" s="139">
        <v>27.61</v>
      </c>
      <c r="AW22" s="139">
        <v>0</v>
      </c>
      <c r="AX22" s="139">
        <v>153.06</v>
      </c>
      <c r="AY22" s="139">
        <v>137.22</v>
      </c>
      <c r="AZ22" s="139">
        <v>111.84</v>
      </c>
      <c r="BA22" s="139">
        <v>121.18</v>
      </c>
      <c r="BB22" s="139">
        <v>148.82</v>
      </c>
      <c r="BC22" s="139">
        <v>156.02</v>
      </c>
      <c r="BD22" s="139">
        <v>173.6</v>
      </c>
      <c r="BE22" s="139">
        <v>116.64</v>
      </c>
      <c r="BF22" s="139">
        <v>131.16</v>
      </c>
      <c r="BG22" s="139">
        <v>110.63</v>
      </c>
      <c r="BH22" s="139">
        <v>125.07</v>
      </c>
      <c r="BI22" s="139">
        <v>97.33</v>
      </c>
      <c r="BJ22" s="139">
        <v>88.2</v>
      </c>
      <c r="BK22" s="139">
        <v>5.61</v>
      </c>
      <c r="BL22" s="139">
        <v>5.58</v>
      </c>
      <c r="BM22" s="139">
        <v>3.91</v>
      </c>
      <c r="BN22" s="139">
        <v>2.27</v>
      </c>
      <c r="BO22" s="139">
        <v>1.54</v>
      </c>
      <c r="BP22" s="139">
        <v>1.53</v>
      </c>
      <c r="BQ22" s="139">
        <v>1.1</v>
      </c>
      <c r="BR22" s="139">
        <v>0.7</v>
      </c>
      <c r="BS22" s="139">
        <v>0.96</v>
      </c>
      <c r="BT22" s="139">
        <v>1.33</v>
      </c>
      <c r="BU22" s="139">
        <v>1.43</v>
      </c>
      <c r="BV22" s="139">
        <v>1.01</v>
      </c>
      <c r="BW22" s="139">
        <v>0.52</v>
      </c>
      <c r="BX22" s="140">
        <f t="shared" si="0"/>
        <v>2719.7799999999993</v>
      </c>
    </row>
    <row r="23" spans="1:76" ht="15">
      <c r="A23">
        <v>22</v>
      </c>
      <c r="B23" t="s">
        <v>33</v>
      </c>
      <c r="C23" s="139">
        <v>13.2</v>
      </c>
      <c r="D23" s="139">
        <v>17.64</v>
      </c>
      <c r="E23" s="139">
        <v>20.72</v>
      </c>
      <c r="F23" s="139">
        <v>26.46</v>
      </c>
      <c r="G23" s="139">
        <v>28.37</v>
      </c>
      <c r="H23" s="139">
        <v>37.01</v>
      </c>
      <c r="I23" s="139">
        <v>34.34</v>
      </c>
      <c r="J23" s="139">
        <v>32.1</v>
      </c>
      <c r="K23" s="139">
        <v>33.21</v>
      </c>
      <c r="L23" s="139">
        <v>36.26</v>
      </c>
      <c r="M23" s="139">
        <v>16.99</v>
      </c>
      <c r="N23" s="139">
        <v>10.66</v>
      </c>
      <c r="O23" s="139">
        <v>2.98</v>
      </c>
      <c r="P23" s="139">
        <v>1.64</v>
      </c>
      <c r="Q23" s="139">
        <v>0</v>
      </c>
      <c r="R23" s="139">
        <v>0</v>
      </c>
      <c r="S23" s="139">
        <v>0</v>
      </c>
      <c r="T23" s="139">
        <v>0.19</v>
      </c>
      <c r="U23" s="139">
        <v>0.42</v>
      </c>
      <c r="V23" s="139">
        <v>0.44</v>
      </c>
      <c r="W23" s="139">
        <v>0.12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0</v>
      </c>
      <c r="AE23" s="139">
        <v>0</v>
      </c>
      <c r="AF23" s="139">
        <v>0</v>
      </c>
      <c r="AG23" s="139">
        <v>0.03</v>
      </c>
      <c r="AH23" s="139">
        <v>0.09</v>
      </c>
      <c r="AI23" s="139">
        <v>0.07</v>
      </c>
      <c r="AJ23" s="139">
        <v>0.03</v>
      </c>
      <c r="AK23" s="139">
        <v>0</v>
      </c>
      <c r="AL23" s="139">
        <v>0</v>
      </c>
      <c r="AM23" s="139">
        <v>0</v>
      </c>
      <c r="AN23" s="139">
        <v>0</v>
      </c>
      <c r="AO23" s="139">
        <v>0</v>
      </c>
      <c r="AP23" s="139">
        <v>0</v>
      </c>
      <c r="AQ23" s="139">
        <v>0</v>
      </c>
      <c r="AR23" s="139">
        <v>0</v>
      </c>
      <c r="AS23" s="139">
        <v>12.21</v>
      </c>
      <c r="AT23" s="139">
        <v>10.97</v>
      </c>
      <c r="AU23" s="139">
        <v>11.72</v>
      </c>
      <c r="AV23" s="139">
        <v>14.93</v>
      </c>
      <c r="AW23" s="139">
        <v>0</v>
      </c>
      <c r="AX23" s="139">
        <v>166.59</v>
      </c>
      <c r="AY23" s="139">
        <v>161.51</v>
      </c>
      <c r="AZ23" s="139">
        <v>181.26</v>
      </c>
      <c r="BA23" s="139">
        <v>151.87</v>
      </c>
      <c r="BB23" s="139">
        <v>188.41</v>
      </c>
      <c r="BC23" s="139">
        <v>173.49</v>
      </c>
      <c r="BD23" s="139">
        <v>161.12</v>
      </c>
      <c r="BE23" s="139">
        <v>126.97</v>
      </c>
      <c r="BF23" s="139">
        <v>97.7</v>
      </c>
      <c r="BG23" s="139">
        <v>68.3</v>
      </c>
      <c r="BH23" s="139">
        <v>29.75</v>
      </c>
      <c r="BI23" s="139">
        <v>20.49</v>
      </c>
      <c r="BJ23" s="139">
        <v>9.79</v>
      </c>
      <c r="BK23" s="139">
        <v>9.95</v>
      </c>
      <c r="BL23" s="139">
        <v>7.47</v>
      </c>
      <c r="BM23" s="139">
        <v>4.5</v>
      </c>
      <c r="BN23" s="139">
        <v>1.98</v>
      </c>
      <c r="BO23" s="139">
        <v>1.92</v>
      </c>
      <c r="BP23" s="139">
        <v>1.12</v>
      </c>
      <c r="BQ23" s="139">
        <v>1.02</v>
      </c>
      <c r="BR23" s="139">
        <v>1.12</v>
      </c>
      <c r="BS23" s="139">
        <v>1.69</v>
      </c>
      <c r="BT23" s="139">
        <v>1.92</v>
      </c>
      <c r="BU23" s="139">
        <v>1.66</v>
      </c>
      <c r="BV23" s="139">
        <v>1.27</v>
      </c>
      <c r="BW23" s="139">
        <v>0.7</v>
      </c>
      <c r="BX23" s="140">
        <f t="shared" si="0"/>
        <v>1936.3700000000003</v>
      </c>
    </row>
    <row r="24" spans="1:76" ht="15">
      <c r="A24">
        <v>23</v>
      </c>
      <c r="B24" t="s">
        <v>34</v>
      </c>
      <c r="C24" s="139">
        <v>16.93</v>
      </c>
      <c r="D24" s="139">
        <v>14.17</v>
      </c>
      <c r="E24" s="139">
        <v>18.13</v>
      </c>
      <c r="F24" s="139">
        <v>17.15</v>
      </c>
      <c r="G24" s="139">
        <v>25.83</v>
      </c>
      <c r="H24" s="139">
        <v>36.56</v>
      </c>
      <c r="I24" s="139">
        <v>28.4</v>
      </c>
      <c r="J24" s="139">
        <v>33.45</v>
      </c>
      <c r="K24" s="139">
        <v>36.05</v>
      </c>
      <c r="L24" s="139">
        <v>35.81</v>
      </c>
      <c r="M24" s="139">
        <v>40.33</v>
      </c>
      <c r="N24" s="139">
        <v>39.69</v>
      </c>
      <c r="O24" s="139">
        <v>43.1</v>
      </c>
      <c r="P24" s="139">
        <v>36.65</v>
      </c>
      <c r="Q24" s="139">
        <v>0</v>
      </c>
      <c r="R24" s="139">
        <v>1.41</v>
      </c>
      <c r="S24" s="139">
        <v>1.37</v>
      </c>
      <c r="T24" s="139">
        <v>1.52</v>
      </c>
      <c r="U24" s="139">
        <v>1.49</v>
      </c>
      <c r="V24" s="139">
        <v>1.74</v>
      </c>
      <c r="W24" s="139">
        <v>2.88</v>
      </c>
      <c r="X24" s="139">
        <v>2.65</v>
      </c>
      <c r="Y24" s="139">
        <v>1.47</v>
      </c>
      <c r="Z24" s="139">
        <v>1.06</v>
      </c>
      <c r="AA24" s="139">
        <v>1.34</v>
      </c>
      <c r="AB24" s="139">
        <v>1.4</v>
      </c>
      <c r="AC24" s="139">
        <v>1.2</v>
      </c>
      <c r="AD24" s="139">
        <v>0.56</v>
      </c>
      <c r="AE24" s="139">
        <v>1.29</v>
      </c>
      <c r="AF24" s="139">
        <v>0</v>
      </c>
      <c r="AG24" s="139">
        <v>0.14</v>
      </c>
      <c r="AH24" s="139">
        <v>0.73</v>
      </c>
      <c r="AI24" s="139">
        <v>1.18</v>
      </c>
      <c r="AJ24" s="139">
        <v>1.32</v>
      </c>
      <c r="AK24" s="139">
        <v>2.14</v>
      </c>
      <c r="AL24" s="139">
        <v>2.45</v>
      </c>
      <c r="AM24" s="139">
        <v>2.2</v>
      </c>
      <c r="AN24" s="139">
        <v>1.51</v>
      </c>
      <c r="AO24" s="139">
        <v>0.74</v>
      </c>
      <c r="AP24" s="139">
        <v>0.33</v>
      </c>
      <c r="AQ24" s="139">
        <v>0.72</v>
      </c>
      <c r="AR24" s="139">
        <v>1.05</v>
      </c>
      <c r="AS24" s="139">
        <v>19.15</v>
      </c>
      <c r="AT24" s="139">
        <v>10.13</v>
      </c>
      <c r="AU24" s="139">
        <v>8.84</v>
      </c>
      <c r="AV24" s="139">
        <v>18.55</v>
      </c>
      <c r="AW24" s="139">
        <v>3.48</v>
      </c>
      <c r="AX24" s="139">
        <v>137.04</v>
      </c>
      <c r="AY24" s="139">
        <v>136.84</v>
      </c>
      <c r="AZ24" s="139">
        <v>141.88</v>
      </c>
      <c r="BA24" s="139">
        <v>121.98</v>
      </c>
      <c r="BB24" s="139">
        <v>110.76</v>
      </c>
      <c r="BC24" s="139">
        <v>130.87</v>
      </c>
      <c r="BD24" s="139">
        <v>112.36</v>
      </c>
      <c r="BE24" s="139">
        <v>120.3</v>
      </c>
      <c r="BF24" s="139">
        <v>122.2</v>
      </c>
      <c r="BG24" s="139">
        <v>97.1</v>
      </c>
      <c r="BH24" s="139">
        <v>93.34</v>
      </c>
      <c r="BI24" s="139">
        <v>84.98</v>
      </c>
      <c r="BJ24" s="139">
        <v>81.25</v>
      </c>
      <c r="BK24" s="139">
        <v>0</v>
      </c>
      <c r="BL24" s="139">
        <v>0</v>
      </c>
      <c r="BM24" s="139">
        <v>0</v>
      </c>
      <c r="BN24" s="139">
        <v>0</v>
      </c>
      <c r="BO24" s="139">
        <v>0</v>
      </c>
      <c r="BP24" s="139">
        <v>0</v>
      </c>
      <c r="BQ24" s="139">
        <v>0</v>
      </c>
      <c r="BR24" s="139">
        <v>0</v>
      </c>
      <c r="BS24" s="139">
        <v>0</v>
      </c>
      <c r="BT24" s="139">
        <v>0</v>
      </c>
      <c r="BU24" s="139">
        <v>0</v>
      </c>
      <c r="BV24" s="139">
        <v>0</v>
      </c>
      <c r="BW24" s="139">
        <v>0</v>
      </c>
      <c r="BX24" s="140">
        <f t="shared" si="0"/>
        <v>2009.1899999999996</v>
      </c>
    </row>
    <row r="25" spans="1:76" ht="15">
      <c r="A25">
        <v>24</v>
      </c>
      <c r="B25" t="s">
        <v>35</v>
      </c>
      <c r="C25" s="139">
        <v>8.87</v>
      </c>
      <c r="D25" s="139">
        <v>24.69</v>
      </c>
      <c r="E25" s="139">
        <v>25.09</v>
      </c>
      <c r="F25" s="139">
        <v>17.85</v>
      </c>
      <c r="G25" s="139">
        <v>16.68</v>
      </c>
      <c r="H25" s="139">
        <v>11.36</v>
      </c>
      <c r="I25" s="139">
        <v>14.86</v>
      </c>
      <c r="J25" s="139">
        <v>17.57</v>
      </c>
      <c r="K25" s="139">
        <v>10.78</v>
      </c>
      <c r="L25" s="139">
        <v>15.84</v>
      </c>
      <c r="M25" s="139">
        <v>14.96</v>
      </c>
      <c r="N25" s="139">
        <v>21.84</v>
      </c>
      <c r="O25" s="139">
        <v>17.09</v>
      </c>
      <c r="P25" s="139">
        <v>9.63</v>
      </c>
      <c r="Q25" s="139">
        <v>2.95</v>
      </c>
      <c r="R25" s="139">
        <v>3.34</v>
      </c>
      <c r="S25" s="139">
        <v>3.35</v>
      </c>
      <c r="T25" s="139">
        <v>2.45</v>
      </c>
      <c r="U25" s="139">
        <v>1.28</v>
      </c>
      <c r="V25" s="139">
        <v>0.85</v>
      </c>
      <c r="W25" s="139">
        <v>0.89</v>
      </c>
      <c r="X25" s="139">
        <v>1.16</v>
      </c>
      <c r="Y25" s="139">
        <v>1.44</v>
      </c>
      <c r="Z25" s="139">
        <v>1.75</v>
      </c>
      <c r="AA25" s="139">
        <v>1.24</v>
      </c>
      <c r="AB25" s="139">
        <v>1.2</v>
      </c>
      <c r="AC25" s="139">
        <v>0.88</v>
      </c>
      <c r="AD25" s="139">
        <v>1.1</v>
      </c>
      <c r="AE25" s="139">
        <v>3.26</v>
      </c>
      <c r="AF25" s="139">
        <v>1.22</v>
      </c>
      <c r="AG25" s="139">
        <v>1.28</v>
      </c>
      <c r="AH25" s="139">
        <v>1.05</v>
      </c>
      <c r="AI25" s="139">
        <v>0.57</v>
      </c>
      <c r="AJ25" s="139">
        <v>0.3</v>
      </c>
      <c r="AK25" s="139">
        <v>0.7</v>
      </c>
      <c r="AL25" s="139">
        <v>1.34</v>
      </c>
      <c r="AM25" s="139">
        <v>0.9</v>
      </c>
      <c r="AN25" s="139">
        <v>0.29</v>
      </c>
      <c r="AO25" s="139">
        <v>0</v>
      </c>
      <c r="AP25" s="139">
        <v>0.25</v>
      </c>
      <c r="AQ25" s="139">
        <v>1.07</v>
      </c>
      <c r="AR25" s="139">
        <v>2.75</v>
      </c>
      <c r="AS25" s="139">
        <v>29.03</v>
      </c>
      <c r="AT25" s="139">
        <v>17.55</v>
      </c>
      <c r="AU25" s="139">
        <v>10.24</v>
      </c>
      <c r="AV25" s="139">
        <v>23.66</v>
      </c>
      <c r="AW25" s="139">
        <v>2.83</v>
      </c>
      <c r="AX25" s="139">
        <v>145.82</v>
      </c>
      <c r="AY25" s="139">
        <v>124.74</v>
      </c>
      <c r="AZ25" s="139">
        <v>116.96</v>
      </c>
      <c r="BA25" s="139">
        <v>124.98</v>
      </c>
      <c r="BB25" s="139">
        <v>113.95</v>
      </c>
      <c r="BC25" s="139">
        <v>116.57</v>
      </c>
      <c r="BD25" s="139">
        <v>120.36</v>
      </c>
      <c r="BE25" s="139">
        <v>110.85</v>
      </c>
      <c r="BF25" s="139">
        <v>115.29</v>
      </c>
      <c r="BG25" s="139">
        <v>103.71</v>
      </c>
      <c r="BH25" s="139">
        <v>90.21</v>
      </c>
      <c r="BI25" s="139">
        <v>80.03</v>
      </c>
      <c r="BJ25" s="139">
        <v>71.02</v>
      </c>
      <c r="BK25" s="139">
        <v>9.26</v>
      </c>
      <c r="BL25" s="139">
        <v>9.87</v>
      </c>
      <c r="BM25" s="139">
        <v>6.64</v>
      </c>
      <c r="BN25" s="139">
        <v>4.83</v>
      </c>
      <c r="BO25" s="139">
        <v>3.1</v>
      </c>
      <c r="BP25" s="139">
        <v>2.23</v>
      </c>
      <c r="BQ25" s="139">
        <v>1.81</v>
      </c>
      <c r="BR25" s="139">
        <v>1.15</v>
      </c>
      <c r="BS25" s="139">
        <v>1.03</v>
      </c>
      <c r="BT25" s="139">
        <v>0.84</v>
      </c>
      <c r="BU25" s="139">
        <v>0.61</v>
      </c>
      <c r="BV25" s="139">
        <v>0.46</v>
      </c>
      <c r="BW25" s="139">
        <v>0.46</v>
      </c>
      <c r="BX25" s="140">
        <f t="shared" si="0"/>
        <v>1826.0599999999995</v>
      </c>
    </row>
    <row r="26" spans="1:76" ht="15">
      <c r="A26">
        <v>25</v>
      </c>
      <c r="B26" t="s">
        <v>36</v>
      </c>
      <c r="C26" s="139">
        <v>34.83</v>
      </c>
      <c r="D26" s="139">
        <v>37.95</v>
      </c>
      <c r="E26" s="139">
        <v>41.66</v>
      </c>
      <c r="F26" s="139">
        <v>51.65</v>
      </c>
      <c r="G26" s="139">
        <v>79.66</v>
      </c>
      <c r="H26" s="139">
        <v>91.38</v>
      </c>
      <c r="I26" s="139">
        <v>80.35</v>
      </c>
      <c r="J26" s="139">
        <v>78.4</v>
      </c>
      <c r="K26" s="139">
        <v>84.08</v>
      </c>
      <c r="L26" s="139">
        <v>90.38</v>
      </c>
      <c r="M26" s="139">
        <v>123.93</v>
      </c>
      <c r="N26" s="139">
        <v>97.23</v>
      </c>
      <c r="O26" s="139">
        <v>68.96</v>
      </c>
      <c r="P26" s="139">
        <v>50.25</v>
      </c>
      <c r="Q26" s="139">
        <v>0</v>
      </c>
      <c r="R26" s="139">
        <v>0</v>
      </c>
      <c r="S26" s="139">
        <v>0.14</v>
      </c>
      <c r="T26" s="139">
        <v>0.4</v>
      </c>
      <c r="U26" s="139">
        <v>0.4</v>
      </c>
      <c r="V26" s="139">
        <v>0.5</v>
      </c>
      <c r="W26" s="139">
        <v>1.43</v>
      </c>
      <c r="X26" s="139">
        <v>1.56</v>
      </c>
      <c r="Y26" s="139">
        <v>0.98</v>
      </c>
      <c r="Z26" s="139">
        <v>0.87</v>
      </c>
      <c r="AA26" s="139">
        <v>0.92</v>
      </c>
      <c r="AB26" s="139">
        <v>0.63</v>
      </c>
      <c r="AC26" s="139">
        <v>0.52</v>
      </c>
      <c r="AD26" s="139">
        <v>0.95</v>
      </c>
      <c r="AE26" s="139">
        <v>0</v>
      </c>
      <c r="AF26" s="139">
        <v>0</v>
      </c>
      <c r="AG26" s="139">
        <v>0.14</v>
      </c>
      <c r="AH26" s="139">
        <v>0.42</v>
      </c>
      <c r="AI26" s="139">
        <v>0.37</v>
      </c>
      <c r="AJ26" s="139">
        <v>0.16</v>
      </c>
      <c r="AK26" s="139">
        <v>0.05</v>
      </c>
      <c r="AL26" s="139">
        <v>0.17</v>
      </c>
      <c r="AM26" s="139">
        <v>0.44</v>
      </c>
      <c r="AN26" s="139">
        <v>0.46</v>
      </c>
      <c r="AO26" s="139">
        <v>0.2</v>
      </c>
      <c r="AP26" s="139">
        <v>0.08</v>
      </c>
      <c r="AQ26" s="139">
        <v>0.05</v>
      </c>
      <c r="AR26" s="139">
        <v>0.03</v>
      </c>
      <c r="AS26" s="139">
        <v>55.87</v>
      </c>
      <c r="AT26" s="139">
        <v>21.7</v>
      </c>
      <c r="AU26" s="139">
        <v>21.12</v>
      </c>
      <c r="AV26" s="139">
        <v>35.19</v>
      </c>
      <c r="AW26" s="139">
        <v>6.25</v>
      </c>
      <c r="AX26" s="139">
        <v>345.25</v>
      </c>
      <c r="AY26" s="139">
        <v>325.71</v>
      </c>
      <c r="AZ26" s="139">
        <v>370.88</v>
      </c>
      <c r="BA26" s="139">
        <v>360.86</v>
      </c>
      <c r="BB26" s="139">
        <v>301.54</v>
      </c>
      <c r="BC26" s="139">
        <v>327.57</v>
      </c>
      <c r="BD26" s="139">
        <v>290.78</v>
      </c>
      <c r="BE26" s="139">
        <v>272.53</v>
      </c>
      <c r="BF26" s="139">
        <v>275.29</v>
      </c>
      <c r="BG26" s="139">
        <v>294.43</v>
      </c>
      <c r="BH26" s="139">
        <v>294.44</v>
      </c>
      <c r="BI26" s="139">
        <v>178.03</v>
      </c>
      <c r="BJ26" s="139">
        <v>139.84</v>
      </c>
      <c r="BK26" s="139">
        <v>132.43</v>
      </c>
      <c r="BL26" s="139">
        <v>120.27</v>
      </c>
      <c r="BM26" s="139">
        <v>67.4</v>
      </c>
      <c r="BN26" s="139">
        <v>35.03</v>
      </c>
      <c r="BO26" s="139">
        <v>14.15</v>
      </c>
      <c r="BP26" s="139">
        <v>8.91</v>
      </c>
      <c r="BQ26" s="139">
        <v>4.91</v>
      </c>
      <c r="BR26" s="139">
        <v>6.32</v>
      </c>
      <c r="BS26" s="139">
        <v>9.58</v>
      </c>
      <c r="BT26" s="139">
        <v>9.32</v>
      </c>
      <c r="BU26" s="139">
        <v>5.57</v>
      </c>
      <c r="BV26" s="139">
        <v>1.63</v>
      </c>
      <c r="BW26" s="139">
        <v>0.27</v>
      </c>
      <c r="BX26" s="140">
        <f t="shared" si="0"/>
        <v>5355.649999999999</v>
      </c>
    </row>
    <row r="27" spans="1:76" ht="15">
      <c r="A27">
        <v>26</v>
      </c>
      <c r="B27" t="s">
        <v>37</v>
      </c>
      <c r="C27" s="139">
        <v>17.37</v>
      </c>
      <c r="D27" s="139">
        <v>61.26</v>
      </c>
      <c r="E27" s="139">
        <v>72.89</v>
      </c>
      <c r="F27" s="139">
        <v>97.45</v>
      </c>
      <c r="G27" s="139">
        <v>102.05</v>
      </c>
      <c r="H27" s="139">
        <v>92.56</v>
      </c>
      <c r="I27" s="139">
        <v>97.96</v>
      </c>
      <c r="J27" s="139">
        <v>109.37</v>
      </c>
      <c r="K27" s="139">
        <v>87.73</v>
      </c>
      <c r="L27" s="139">
        <v>86.06</v>
      </c>
      <c r="M27" s="139">
        <v>113.79</v>
      </c>
      <c r="N27" s="139">
        <v>69.31</v>
      </c>
      <c r="O27" s="139">
        <v>93.13</v>
      </c>
      <c r="P27" s="139">
        <v>81.45</v>
      </c>
      <c r="Q27" s="139">
        <v>0</v>
      </c>
      <c r="R27" s="139">
        <v>0</v>
      </c>
      <c r="S27" s="139">
        <v>0.13</v>
      </c>
      <c r="T27" s="139">
        <v>0.47</v>
      </c>
      <c r="U27" s="139">
        <v>1.08</v>
      </c>
      <c r="V27" s="139">
        <v>0.77</v>
      </c>
      <c r="W27" s="139">
        <v>0.52</v>
      </c>
      <c r="X27" s="139">
        <v>0.76</v>
      </c>
      <c r="Y27" s="139">
        <v>1.62</v>
      </c>
      <c r="Z27" s="139">
        <v>2.45</v>
      </c>
      <c r="AA27" s="139">
        <v>2.59</v>
      </c>
      <c r="AB27" s="139">
        <v>1.54</v>
      </c>
      <c r="AC27" s="139">
        <v>0.7</v>
      </c>
      <c r="AD27" s="139">
        <v>0.66</v>
      </c>
      <c r="AE27" s="139">
        <v>0</v>
      </c>
      <c r="AF27" s="139">
        <v>1.2</v>
      </c>
      <c r="AG27" s="139">
        <v>1.89</v>
      </c>
      <c r="AH27" s="139">
        <v>1.48</v>
      </c>
      <c r="AI27" s="139">
        <v>1.08</v>
      </c>
      <c r="AJ27" s="139">
        <v>0.63</v>
      </c>
      <c r="AK27" s="139">
        <v>0.18</v>
      </c>
      <c r="AL27" s="139">
        <v>0.13</v>
      </c>
      <c r="AM27" s="139">
        <v>0.47</v>
      </c>
      <c r="AN27" s="139">
        <v>0.6</v>
      </c>
      <c r="AO27" s="139">
        <v>0.38</v>
      </c>
      <c r="AP27" s="139">
        <v>0.28</v>
      </c>
      <c r="AQ27" s="139">
        <v>0.76</v>
      </c>
      <c r="AR27" s="139">
        <v>1.42</v>
      </c>
      <c r="AS27" s="139">
        <v>77.37</v>
      </c>
      <c r="AT27" s="139">
        <v>50.24</v>
      </c>
      <c r="AU27" s="139">
        <v>63.19</v>
      </c>
      <c r="AV27" s="139">
        <v>80.16</v>
      </c>
      <c r="AW27" s="139">
        <v>21.05</v>
      </c>
      <c r="AX27" s="139">
        <v>491.38</v>
      </c>
      <c r="AY27" s="139">
        <v>459.15</v>
      </c>
      <c r="AZ27" s="139">
        <v>382.18</v>
      </c>
      <c r="BA27" s="139">
        <v>400.42</v>
      </c>
      <c r="BB27" s="139">
        <v>399.79</v>
      </c>
      <c r="BC27" s="139">
        <v>390.16</v>
      </c>
      <c r="BD27" s="139">
        <v>368.08</v>
      </c>
      <c r="BE27" s="139">
        <v>405.93</v>
      </c>
      <c r="BF27" s="139">
        <v>389.51</v>
      </c>
      <c r="BG27" s="139">
        <v>366.58</v>
      </c>
      <c r="BH27" s="139">
        <v>305.59</v>
      </c>
      <c r="BI27" s="139">
        <v>317.84</v>
      </c>
      <c r="BJ27" s="139">
        <v>256.7</v>
      </c>
      <c r="BK27" s="139">
        <v>90.07</v>
      </c>
      <c r="BL27" s="139">
        <v>87.8</v>
      </c>
      <c r="BM27" s="139">
        <v>53.12</v>
      </c>
      <c r="BN27" s="139">
        <v>31.81</v>
      </c>
      <c r="BO27" s="139">
        <v>18.04</v>
      </c>
      <c r="BP27" s="139">
        <v>14.36</v>
      </c>
      <c r="BQ27" s="139">
        <v>10.69</v>
      </c>
      <c r="BR27" s="139">
        <v>11.17</v>
      </c>
      <c r="BS27" s="139">
        <v>13.02</v>
      </c>
      <c r="BT27" s="139">
        <v>11.9</v>
      </c>
      <c r="BU27" s="139">
        <v>8.93</v>
      </c>
      <c r="BV27" s="139">
        <v>9.51</v>
      </c>
      <c r="BW27" s="139">
        <v>5.18</v>
      </c>
      <c r="BX27" s="140">
        <f t="shared" si="0"/>
        <v>6797.090000000001</v>
      </c>
    </row>
    <row r="28" spans="1:76" ht="15">
      <c r="A28">
        <v>27</v>
      </c>
      <c r="B28" t="s">
        <v>38</v>
      </c>
      <c r="C28" s="139">
        <v>139.07</v>
      </c>
      <c r="D28" s="139">
        <v>148.48</v>
      </c>
      <c r="E28" s="139">
        <v>241.43</v>
      </c>
      <c r="F28" s="139">
        <v>275.93</v>
      </c>
      <c r="G28" s="139">
        <v>317.34</v>
      </c>
      <c r="H28" s="139">
        <v>333.09</v>
      </c>
      <c r="I28" s="139">
        <v>386.7</v>
      </c>
      <c r="J28" s="139">
        <v>343.8</v>
      </c>
      <c r="K28" s="139">
        <v>339.74</v>
      </c>
      <c r="L28" s="139">
        <v>336.25</v>
      </c>
      <c r="M28" s="139">
        <v>407.98</v>
      </c>
      <c r="N28" s="139">
        <v>280.83</v>
      </c>
      <c r="O28" s="139">
        <v>225</v>
      </c>
      <c r="P28" s="139">
        <v>205.32</v>
      </c>
      <c r="Q28" s="139">
        <v>21.62</v>
      </c>
      <c r="R28" s="139">
        <v>14.9</v>
      </c>
      <c r="S28" s="139">
        <v>11.7</v>
      </c>
      <c r="T28" s="139">
        <v>8.89</v>
      </c>
      <c r="U28" s="139">
        <v>6.62</v>
      </c>
      <c r="V28" s="139">
        <v>6.45</v>
      </c>
      <c r="W28" s="139">
        <v>5.98</v>
      </c>
      <c r="X28" s="139">
        <v>6.58</v>
      </c>
      <c r="Y28" s="139">
        <v>8.15</v>
      </c>
      <c r="Z28" s="139">
        <v>5.28</v>
      </c>
      <c r="AA28" s="139">
        <v>3.9</v>
      </c>
      <c r="AB28" s="139">
        <v>3.22</v>
      </c>
      <c r="AC28" s="139">
        <v>2.84</v>
      </c>
      <c r="AD28" s="139">
        <v>3.2</v>
      </c>
      <c r="AE28" s="139">
        <v>3.04</v>
      </c>
      <c r="AF28" s="139">
        <v>3.02</v>
      </c>
      <c r="AG28" s="139">
        <v>3.75</v>
      </c>
      <c r="AH28" s="139">
        <v>1.87</v>
      </c>
      <c r="AI28" s="139">
        <v>1.59</v>
      </c>
      <c r="AJ28" s="139">
        <v>2.86</v>
      </c>
      <c r="AK28" s="139">
        <v>4.13</v>
      </c>
      <c r="AL28" s="139">
        <v>2.95</v>
      </c>
      <c r="AM28" s="139">
        <v>1.72</v>
      </c>
      <c r="AN28" s="139">
        <v>2.57</v>
      </c>
      <c r="AO28" s="139">
        <v>4.92</v>
      </c>
      <c r="AP28" s="139">
        <v>4.48</v>
      </c>
      <c r="AQ28" s="139">
        <v>2.9</v>
      </c>
      <c r="AR28" s="139">
        <v>4.54</v>
      </c>
      <c r="AS28" s="139">
        <v>209.96</v>
      </c>
      <c r="AT28" s="139">
        <v>184.27</v>
      </c>
      <c r="AU28" s="139">
        <v>220.19</v>
      </c>
      <c r="AV28" s="139">
        <v>271.91</v>
      </c>
      <c r="AW28" s="139">
        <v>44.25</v>
      </c>
      <c r="AX28" s="139">
        <v>1694.79</v>
      </c>
      <c r="AY28" s="139">
        <v>1547.9</v>
      </c>
      <c r="AZ28" s="139">
        <v>1399.74</v>
      </c>
      <c r="BA28" s="139">
        <v>1435.48</v>
      </c>
      <c r="BB28" s="139">
        <v>1423.03</v>
      </c>
      <c r="BC28" s="139">
        <v>1521.17</v>
      </c>
      <c r="BD28" s="139">
        <v>1646.78</v>
      </c>
      <c r="BE28" s="139">
        <v>1583.47</v>
      </c>
      <c r="BF28" s="139">
        <v>1548.81</v>
      </c>
      <c r="BG28" s="139">
        <v>1668.49</v>
      </c>
      <c r="BH28" s="139">
        <v>1350.4</v>
      </c>
      <c r="BI28" s="139">
        <v>1103.47</v>
      </c>
      <c r="BJ28" s="139">
        <v>830.81</v>
      </c>
      <c r="BK28" s="139">
        <v>62.76</v>
      </c>
      <c r="BL28" s="139">
        <v>60.14</v>
      </c>
      <c r="BM28" s="139">
        <v>57.93</v>
      </c>
      <c r="BN28" s="139">
        <v>41.72</v>
      </c>
      <c r="BO28" s="139">
        <v>40.55</v>
      </c>
      <c r="BP28" s="139">
        <v>48.76</v>
      </c>
      <c r="BQ28" s="139">
        <v>40.31</v>
      </c>
      <c r="BR28" s="139">
        <v>45.55</v>
      </c>
      <c r="BS28" s="139">
        <v>55.78</v>
      </c>
      <c r="BT28" s="139">
        <v>54.97</v>
      </c>
      <c r="BU28" s="139">
        <v>41.25</v>
      </c>
      <c r="BV28" s="139">
        <v>30.69</v>
      </c>
      <c r="BW28" s="139">
        <v>12.56</v>
      </c>
      <c r="BX28" s="140">
        <f t="shared" si="0"/>
        <v>24412.520000000004</v>
      </c>
    </row>
    <row r="29" spans="1:76" ht="15">
      <c r="A29">
        <v>28</v>
      </c>
      <c r="B29" t="s">
        <v>39</v>
      </c>
      <c r="C29" s="139">
        <v>43.69</v>
      </c>
      <c r="D29" s="139">
        <v>88.01</v>
      </c>
      <c r="E29" s="139">
        <v>95.03</v>
      </c>
      <c r="F29" s="139">
        <v>130.87</v>
      </c>
      <c r="G29" s="139">
        <v>141.26</v>
      </c>
      <c r="H29" s="139">
        <v>159.99</v>
      </c>
      <c r="I29" s="139">
        <v>173.5</v>
      </c>
      <c r="J29" s="139">
        <v>180.38</v>
      </c>
      <c r="K29" s="139">
        <v>175.73</v>
      </c>
      <c r="L29" s="139">
        <v>179.44</v>
      </c>
      <c r="M29" s="139">
        <v>201.39</v>
      </c>
      <c r="N29" s="139">
        <v>142.06</v>
      </c>
      <c r="O29" s="139">
        <v>110.78</v>
      </c>
      <c r="P29" s="139">
        <v>103.65</v>
      </c>
      <c r="Q29" s="139">
        <v>20.95</v>
      </c>
      <c r="R29" s="139">
        <v>11.81</v>
      </c>
      <c r="S29" s="139">
        <v>10.26</v>
      </c>
      <c r="T29" s="139">
        <v>10.93</v>
      </c>
      <c r="U29" s="139">
        <v>14.32</v>
      </c>
      <c r="V29" s="139">
        <v>13.16</v>
      </c>
      <c r="W29" s="139">
        <v>10.28</v>
      </c>
      <c r="X29" s="139">
        <v>13.53</v>
      </c>
      <c r="Y29" s="139">
        <v>19.17</v>
      </c>
      <c r="Z29" s="139">
        <v>22.4</v>
      </c>
      <c r="AA29" s="139">
        <v>15.96</v>
      </c>
      <c r="AB29" s="139">
        <v>12.19</v>
      </c>
      <c r="AC29" s="139">
        <v>6.8</v>
      </c>
      <c r="AD29" s="139">
        <v>5.27</v>
      </c>
      <c r="AE29" s="139">
        <v>3.69</v>
      </c>
      <c r="AF29" s="139">
        <v>0</v>
      </c>
      <c r="AG29" s="139">
        <v>0.41</v>
      </c>
      <c r="AH29" s="139">
        <v>1.88</v>
      </c>
      <c r="AI29" s="139">
        <v>3.1</v>
      </c>
      <c r="AJ29" s="139">
        <v>2.73</v>
      </c>
      <c r="AK29" s="139">
        <v>1.38</v>
      </c>
      <c r="AL29" s="139">
        <v>0.61</v>
      </c>
      <c r="AM29" s="139">
        <v>1.38</v>
      </c>
      <c r="AN29" s="139">
        <v>3.13</v>
      </c>
      <c r="AO29" s="139">
        <v>3.07</v>
      </c>
      <c r="AP29" s="139">
        <v>2.56</v>
      </c>
      <c r="AQ29" s="139">
        <v>2.48</v>
      </c>
      <c r="AR29" s="139">
        <v>2.6</v>
      </c>
      <c r="AS29" s="139">
        <v>88.44</v>
      </c>
      <c r="AT29" s="139">
        <v>76.63</v>
      </c>
      <c r="AU29" s="139">
        <v>78.28</v>
      </c>
      <c r="AV29" s="139">
        <v>148.85</v>
      </c>
      <c r="AW29" s="139">
        <v>33.06</v>
      </c>
      <c r="AX29" s="139">
        <v>934.97</v>
      </c>
      <c r="AY29" s="139">
        <v>865.86</v>
      </c>
      <c r="AZ29" s="139">
        <v>811.26</v>
      </c>
      <c r="BA29" s="139">
        <v>753.09</v>
      </c>
      <c r="BB29" s="139">
        <v>766.18</v>
      </c>
      <c r="BC29" s="139">
        <v>756.13</v>
      </c>
      <c r="BD29" s="139">
        <v>703.28</v>
      </c>
      <c r="BE29" s="139">
        <v>787.76</v>
      </c>
      <c r="BF29" s="139">
        <v>759.2</v>
      </c>
      <c r="BG29" s="139">
        <v>758.96</v>
      </c>
      <c r="BH29" s="139">
        <v>621.49</v>
      </c>
      <c r="BI29" s="139">
        <v>552.15</v>
      </c>
      <c r="BJ29" s="139">
        <v>433.7</v>
      </c>
      <c r="BK29" s="139">
        <v>139.62</v>
      </c>
      <c r="BL29" s="139">
        <v>118.3</v>
      </c>
      <c r="BM29" s="139">
        <v>75.62</v>
      </c>
      <c r="BN29" s="139">
        <v>52.49</v>
      </c>
      <c r="BO29" s="139">
        <v>31.04</v>
      </c>
      <c r="BP29" s="139">
        <v>22.79</v>
      </c>
      <c r="BQ29" s="139">
        <v>12.82</v>
      </c>
      <c r="BR29" s="139">
        <v>14.8</v>
      </c>
      <c r="BS29" s="139">
        <v>14.81</v>
      </c>
      <c r="BT29" s="139">
        <v>14.53</v>
      </c>
      <c r="BU29" s="139">
        <v>19.42</v>
      </c>
      <c r="BV29" s="139">
        <v>15.66</v>
      </c>
      <c r="BW29" s="139">
        <v>7.88</v>
      </c>
      <c r="BX29" s="140">
        <f t="shared" si="0"/>
        <v>12610.900000000003</v>
      </c>
    </row>
    <row r="30" spans="1:76" ht="15">
      <c r="A30">
        <v>29</v>
      </c>
      <c r="B30" t="s">
        <v>40</v>
      </c>
      <c r="C30" s="139">
        <v>1082</v>
      </c>
      <c r="D30" s="139">
        <v>1644.29</v>
      </c>
      <c r="E30" s="139">
        <v>2509.92</v>
      </c>
      <c r="F30" s="139">
        <v>2952.45</v>
      </c>
      <c r="G30" s="139">
        <v>3393.6</v>
      </c>
      <c r="H30" s="139">
        <v>3466.71</v>
      </c>
      <c r="I30" s="139">
        <v>3696.35</v>
      </c>
      <c r="J30" s="139">
        <v>3682.02</v>
      </c>
      <c r="K30" s="139">
        <v>3319.57</v>
      </c>
      <c r="L30" s="139">
        <v>2089.33</v>
      </c>
      <c r="M30" s="139">
        <v>2151.79</v>
      </c>
      <c r="N30" s="139">
        <v>1725.1</v>
      </c>
      <c r="O30" s="139">
        <v>1500.49</v>
      </c>
      <c r="P30" s="139">
        <v>1349.46</v>
      </c>
      <c r="Q30" s="139">
        <v>98.6</v>
      </c>
      <c r="R30" s="139">
        <v>78.8</v>
      </c>
      <c r="S30" s="139">
        <v>78.56</v>
      </c>
      <c r="T30" s="139">
        <v>79.26</v>
      </c>
      <c r="U30" s="139">
        <v>89.16</v>
      </c>
      <c r="V30" s="139">
        <v>78.51</v>
      </c>
      <c r="W30" s="139">
        <v>78.88</v>
      </c>
      <c r="X30" s="139">
        <v>93.46</v>
      </c>
      <c r="Y30" s="139">
        <v>117.67</v>
      </c>
      <c r="Z30" s="139">
        <v>118</v>
      </c>
      <c r="AA30" s="139">
        <v>100</v>
      </c>
      <c r="AB30" s="139">
        <v>84.77</v>
      </c>
      <c r="AC30" s="139">
        <v>64.06</v>
      </c>
      <c r="AD30" s="139">
        <v>149.5</v>
      </c>
      <c r="AE30" s="139">
        <v>24.16</v>
      </c>
      <c r="AF30" s="139">
        <v>8.37</v>
      </c>
      <c r="AG30" s="139">
        <v>11.16</v>
      </c>
      <c r="AH30" s="139">
        <v>11.52</v>
      </c>
      <c r="AI30" s="139">
        <v>15.6</v>
      </c>
      <c r="AJ30" s="139">
        <v>19.59</v>
      </c>
      <c r="AK30" s="139">
        <v>29.82</v>
      </c>
      <c r="AL30" s="139">
        <v>26.91</v>
      </c>
      <c r="AM30" s="139">
        <v>27.68</v>
      </c>
      <c r="AN30" s="139">
        <v>32.05</v>
      </c>
      <c r="AO30" s="139">
        <v>39.48</v>
      </c>
      <c r="AP30" s="139">
        <v>29.68</v>
      </c>
      <c r="AQ30" s="139">
        <v>26.27</v>
      </c>
      <c r="AR30" s="139">
        <v>44.79</v>
      </c>
      <c r="AS30" s="139">
        <v>1450.66</v>
      </c>
      <c r="AT30" s="139">
        <v>1185.98</v>
      </c>
      <c r="AU30" s="139">
        <v>1784.19</v>
      </c>
      <c r="AV30" s="139">
        <v>2464.8</v>
      </c>
      <c r="AW30" s="139">
        <v>210.34</v>
      </c>
      <c r="AX30" s="139">
        <v>11542.33</v>
      </c>
      <c r="AY30" s="139">
        <v>11150.86</v>
      </c>
      <c r="AZ30" s="139">
        <v>9865.54</v>
      </c>
      <c r="BA30" s="139">
        <v>9404.39</v>
      </c>
      <c r="BB30" s="139">
        <v>9523.46</v>
      </c>
      <c r="BC30" s="139">
        <v>9822.39</v>
      </c>
      <c r="BD30" s="139">
        <v>10646.83</v>
      </c>
      <c r="BE30" s="139">
        <v>10753.77</v>
      </c>
      <c r="BF30" s="139">
        <v>11940.51</v>
      </c>
      <c r="BG30" s="139">
        <v>11556.46</v>
      </c>
      <c r="BH30" s="139">
        <v>10147.28</v>
      </c>
      <c r="BI30" s="139">
        <v>8979.01</v>
      </c>
      <c r="BJ30" s="139">
        <v>7004.83</v>
      </c>
      <c r="BK30" s="139">
        <v>2968.6</v>
      </c>
      <c r="BL30" s="139">
        <v>2930.46</v>
      </c>
      <c r="BM30" s="139">
        <v>2353.58</v>
      </c>
      <c r="BN30" s="139">
        <v>2024.96</v>
      </c>
      <c r="BO30" s="139">
        <v>1599.22</v>
      </c>
      <c r="BP30" s="139">
        <v>1350.18</v>
      </c>
      <c r="BQ30" s="139">
        <v>892.79</v>
      </c>
      <c r="BR30" s="139">
        <v>863.08</v>
      </c>
      <c r="BS30" s="139">
        <v>875.83</v>
      </c>
      <c r="BT30" s="139">
        <v>710.9</v>
      </c>
      <c r="BU30" s="139">
        <v>636.47</v>
      </c>
      <c r="BV30" s="139">
        <v>523.18</v>
      </c>
      <c r="BW30" s="139">
        <v>270.22</v>
      </c>
      <c r="BX30" s="140">
        <f t="shared" si="0"/>
        <v>193652.48999999996</v>
      </c>
    </row>
    <row r="31" spans="1:76" ht="15">
      <c r="A31">
        <v>30</v>
      </c>
      <c r="B31" t="s">
        <v>41</v>
      </c>
      <c r="C31" s="139">
        <v>13.67</v>
      </c>
      <c r="D31" s="139">
        <v>45.38</v>
      </c>
      <c r="E31" s="139">
        <v>46.3</v>
      </c>
      <c r="F31" s="139">
        <v>42.08</v>
      </c>
      <c r="G31" s="139">
        <v>35.64</v>
      </c>
      <c r="H31" s="139">
        <v>31.9</v>
      </c>
      <c r="I31" s="139">
        <v>34.03</v>
      </c>
      <c r="J31" s="139">
        <v>42.21</v>
      </c>
      <c r="K31" s="139">
        <v>40.19</v>
      </c>
      <c r="L31" s="139">
        <v>41.33</v>
      </c>
      <c r="M31" s="139">
        <v>56.44</v>
      </c>
      <c r="N31" s="139">
        <v>25.59</v>
      </c>
      <c r="O31" s="139">
        <v>27.3</v>
      </c>
      <c r="P31" s="139">
        <v>23.13</v>
      </c>
      <c r="Q31" s="139">
        <v>0</v>
      </c>
      <c r="R31" s="139">
        <v>0</v>
      </c>
      <c r="S31" s="139">
        <v>0</v>
      </c>
      <c r="T31" s="139">
        <v>0.07</v>
      </c>
      <c r="U31" s="139">
        <v>0.37</v>
      </c>
      <c r="V31" s="139">
        <v>0.64</v>
      </c>
      <c r="W31" s="139">
        <v>0.6</v>
      </c>
      <c r="X31" s="139">
        <v>0.54</v>
      </c>
      <c r="Y31" s="139">
        <v>0.34</v>
      </c>
      <c r="Z31" s="139">
        <v>0.12</v>
      </c>
      <c r="AA31" s="139">
        <v>0</v>
      </c>
      <c r="AB31" s="139">
        <v>0</v>
      </c>
      <c r="AC31" s="139">
        <v>0.13</v>
      </c>
      <c r="AD31" s="139">
        <v>0.47</v>
      </c>
      <c r="AE31" s="139">
        <v>0</v>
      </c>
      <c r="AF31" s="139"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v>0</v>
      </c>
      <c r="AN31" s="139">
        <v>0</v>
      </c>
      <c r="AO31" s="139">
        <v>0</v>
      </c>
      <c r="AP31" s="139">
        <v>0</v>
      </c>
      <c r="AQ31" s="139">
        <v>0</v>
      </c>
      <c r="AR31" s="139">
        <v>0.04</v>
      </c>
      <c r="AS31" s="139">
        <v>52.97</v>
      </c>
      <c r="AT31" s="139">
        <v>34.49</v>
      </c>
      <c r="AU31" s="139">
        <v>24.03</v>
      </c>
      <c r="AV31" s="139">
        <v>24.45</v>
      </c>
      <c r="AW31" s="139">
        <v>0.99</v>
      </c>
      <c r="AX31" s="139">
        <v>259.6</v>
      </c>
      <c r="AY31" s="139">
        <v>259.63</v>
      </c>
      <c r="AZ31" s="139">
        <v>224.83</v>
      </c>
      <c r="BA31" s="139">
        <v>236.61</v>
      </c>
      <c r="BB31" s="139">
        <v>225.88</v>
      </c>
      <c r="BC31" s="139">
        <v>219.85</v>
      </c>
      <c r="BD31" s="139">
        <v>239.14</v>
      </c>
      <c r="BE31" s="139">
        <v>221.07</v>
      </c>
      <c r="BF31" s="139">
        <v>239.19</v>
      </c>
      <c r="BG31" s="139">
        <v>202.07</v>
      </c>
      <c r="BH31" s="139">
        <v>190.64</v>
      </c>
      <c r="BI31" s="139">
        <v>176.8</v>
      </c>
      <c r="BJ31" s="139">
        <v>152.8</v>
      </c>
      <c r="BK31" s="139">
        <v>0</v>
      </c>
      <c r="BL31" s="139">
        <v>0</v>
      </c>
      <c r="BM31" s="139">
        <v>0</v>
      </c>
      <c r="BN31" s="139">
        <v>0</v>
      </c>
      <c r="BO31" s="139">
        <v>0</v>
      </c>
      <c r="BP31" s="139">
        <v>0</v>
      </c>
      <c r="BQ31" s="139">
        <v>0</v>
      </c>
      <c r="BR31" s="139">
        <v>0.02</v>
      </c>
      <c r="BS31" s="139">
        <v>0.06</v>
      </c>
      <c r="BT31" s="139">
        <v>0.07</v>
      </c>
      <c r="BU31" s="139">
        <v>0.02</v>
      </c>
      <c r="BV31" s="139">
        <v>0</v>
      </c>
      <c r="BW31" s="139">
        <v>0</v>
      </c>
      <c r="BX31" s="140">
        <f t="shared" si="0"/>
        <v>3493.7200000000007</v>
      </c>
    </row>
    <row r="32" spans="1:76" ht="15">
      <c r="A32">
        <v>31</v>
      </c>
      <c r="B32" t="s">
        <v>42</v>
      </c>
      <c r="C32" s="139">
        <v>82.41</v>
      </c>
      <c r="D32" s="139">
        <v>133.81</v>
      </c>
      <c r="E32" s="139">
        <v>128.17</v>
      </c>
      <c r="F32" s="139">
        <v>165.18</v>
      </c>
      <c r="G32" s="139">
        <v>208.29</v>
      </c>
      <c r="H32" s="139">
        <v>231.75</v>
      </c>
      <c r="I32" s="139">
        <v>266.73</v>
      </c>
      <c r="J32" s="139">
        <v>257.28</v>
      </c>
      <c r="K32" s="139">
        <v>295.71</v>
      </c>
      <c r="L32" s="139">
        <v>309.06</v>
      </c>
      <c r="M32" s="139">
        <v>379.15</v>
      </c>
      <c r="N32" s="139">
        <v>261.66</v>
      </c>
      <c r="O32" s="139">
        <v>268.07</v>
      </c>
      <c r="P32" s="139">
        <v>223.49</v>
      </c>
      <c r="Q32" s="139">
        <v>7.17</v>
      </c>
      <c r="R32" s="139">
        <v>6.54</v>
      </c>
      <c r="S32" s="139">
        <v>6.01</v>
      </c>
      <c r="T32" s="139">
        <v>5.14</v>
      </c>
      <c r="U32" s="139">
        <v>4.86</v>
      </c>
      <c r="V32" s="139">
        <v>4.06</v>
      </c>
      <c r="W32" s="139">
        <v>3.96</v>
      </c>
      <c r="X32" s="139">
        <v>6.05</v>
      </c>
      <c r="Y32" s="139">
        <v>5.88</v>
      </c>
      <c r="Z32" s="139">
        <v>5.11</v>
      </c>
      <c r="AA32" s="139">
        <v>5.39</v>
      </c>
      <c r="AB32" s="139">
        <v>4.48</v>
      </c>
      <c r="AC32" s="139">
        <v>5.63</v>
      </c>
      <c r="AD32" s="139">
        <v>11.4</v>
      </c>
      <c r="AE32" s="139">
        <v>2.45</v>
      </c>
      <c r="AF32" s="139">
        <v>2.75</v>
      </c>
      <c r="AG32" s="139">
        <v>2.29</v>
      </c>
      <c r="AH32" s="139">
        <v>1.5</v>
      </c>
      <c r="AI32" s="139">
        <v>1.08</v>
      </c>
      <c r="AJ32" s="139">
        <v>0.93</v>
      </c>
      <c r="AK32" s="139">
        <v>2.41</v>
      </c>
      <c r="AL32" s="139">
        <v>1.98</v>
      </c>
      <c r="AM32" s="139">
        <v>0.92</v>
      </c>
      <c r="AN32" s="139">
        <v>1</v>
      </c>
      <c r="AO32" s="139">
        <v>1.76</v>
      </c>
      <c r="AP32" s="139">
        <v>1.83</v>
      </c>
      <c r="AQ32" s="139">
        <v>2.28</v>
      </c>
      <c r="AR32" s="139">
        <v>5.38</v>
      </c>
      <c r="AS32" s="139">
        <v>122.81</v>
      </c>
      <c r="AT32" s="139">
        <v>159.82</v>
      </c>
      <c r="AU32" s="139">
        <v>161.31</v>
      </c>
      <c r="AV32" s="139">
        <v>150.48</v>
      </c>
      <c r="AW32" s="139">
        <v>14</v>
      </c>
      <c r="AX32" s="139">
        <v>1256.89</v>
      </c>
      <c r="AY32" s="139">
        <v>1288.22</v>
      </c>
      <c r="AZ32" s="139">
        <v>1133.46</v>
      </c>
      <c r="BA32" s="139">
        <v>1107.67</v>
      </c>
      <c r="BB32" s="139">
        <v>1016.76</v>
      </c>
      <c r="BC32" s="139">
        <v>1076.3</v>
      </c>
      <c r="BD32" s="139">
        <v>1102.46</v>
      </c>
      <c r="BE32" s="139">
        <v>1106.4</v>
      </c>
      <c r="BF32" s="139">
        <v>1121.47</v>
      </c>
      <c r="BG32" s="139">
        <v>1070.1</v>
      </c>
      <c r="BH32" s="139">
        <v>940.87</v>
      </c>
      <c r="BI32" s="139">
        <v>844.4</v>
      </c>
      <c r="BJ32" s="139">
        <v>689.2</v>
      </c>
      <c r="BK32" s="139">
        <v>202.55</v>
      </c>
      <c r="BL32" s="139">
        <v>201.33</v>
      </c>
      <c r="BM32" s="139">
        <v>156.83</v>
      </c>
      <c r="BN32" s="139">
        <v>133.18</v>
      </c>
      <c r="BO32" s="139">
        <v>82.48</v>
      </c>
      <c r="BP32" s="139">
        <v>62.14</v>
      </c>
      <c r="BQ32" s="139">
        <v>35.65</v>
      </c>
      <c r="BR32" s="139">
        <v>31.47</v>
      </c>
      <c r="BS32" s="139">
        <v>29.96</v>
      </c>
      <c r="BT32" s="139">
        <v>32.27</v>
      </c>
      <c r="BU32" s="139">
        <v>30.28</v>
      </c>
      <c r="BV32" s="139">
        <v>26.05</v>
      </c>
      <c r="BW32" s="139">
        <v>20.96</v>
      </c>
      <c r="BX32" s="140">
        <f t="shared" si="0"/>
        <v>18728.770000000004</v>
      </c>
    </row>
    <row r="33" spans="1:76" ht="15">
      <c r="A33">
        <v>32</v>
      </c>
      <c r="B33" t="s">
        <v>43</v>
      </c>
      <c r="C33" s="139">
        <v>50.85</v>
      </c>
      <c r="D33" s="139">
        <v>79.24</v>
      </c>
      <c r="E33" s="139">
        <v>156.26</v>
      </c>
      <c r="F33" s="139">
        <v>123.57</v>
      </c>
      <c r="G33" s="139">
        <v>121.82</v>
      </c>
      <c r="H33" s="139">
        <v>104.6</v>
      </c>
      <c r="I33" s="139">
        <v>92.3</v>
      </c>
      <c r="J33" s="139">
        <v>102.81</v>
      </c>
      <c r="K33" s="139">
        <v>96.04</v>
      </c>
      <c r="L33" s="139">
        <v>93.26</v>
      </c>
      <c r="M33" s="139">
        <v>93.85</v>
      </c>
      <c r="N33" s="139">
        <v>68.4</v>
      </c>
      <c r="O33" s="139">
        <v>60.87</v>
      </c>
      <c r="P33" s="139">
        <v>38.17</v>
      </c>
      <c r="Q33" s="139">
        <v>15.52</v>
      </c>
      <c r="R33" s="139">
        <v>2.25</v>
      </c>
      <c r="S33" s="139">
        <v>2.87</v>
      </c>
      <c r="T33" s="139">
        <v>5.25</v>
      </c>
      <c r="U33" s="139">
        <v>8.52</v>
      </c>
      <c r="V33" s="139">
        <v>8.08</v>
      </c>
      <c r="W33" s="139">
        <v>7.82</v>
      </c>
      <c r="X33" s="139">
        <v>8.46</v>
      </c>
      <c r="Y33" s="139">
        <v>11.4</v>
      </c>
      <c r="Z33" s="139">
        <v>10.98</v>
      </c>
      <c r="AA33" s="139">
        <v>15.73</v>
      </c>
      <c r="AB33" s="139">
        <v>12.29</v>
      </c>
      <c r="AC33" s="139">
        <v>7.61</v>
      </c>
      <c r="AD33" s="139">
        <v>8.09</v>
      </c>
      <c r="AE33" s="139">
        <v>0</v>
      </c>
      <c r="AF33" s="139">
        <v>0.11</v>
      </c>
      <c r="AG33" s="139">
        <v>0.12</v>
      </c>
      <c r="AH33" s="139">
        <v>0.25</v>
      </c>
      <c r="AI33" s="139">
        <v>0.57</v>
      </c>
      <c r="AJ33" s="139">
        <v>0.86</v>
      </c>
      <c r="AK33" s="139">
        <v>0.83</v>
      </c>
      <c r="AL33" s="139">
        <v>0.47</v>
      </c>
      <c r="AM33" s="139">
        <v>0.12</v>
      </c>
      <c r="AN33" s="139">
        <v>0.14</v>
      </c>
      <c r="AO33" s="139">
        <v>0.42</v>
      </c>
      <c r="AP33" s="139">
        <v>0.37</v>
      </c>
      <c r="AQ33" s="139">
        <v>0.13</v>
      </c>
      <c r="AR33" s="139">
        <v>0.01</v>
      </c>
      <c r="AS33" s="139">
        <v>86.39</v>
      </c>
      <c r="AT33" s="139">
        <v>64.15</v>
      </c>
      <c r="AU33" s="139">
        <v>57.22</v>
      </c>
      <c r="AV33" s="139">
        <v>95.49</v>
      </c>
      <c r="AW33" s="139">
        <v>27.2</v>
      </c>
      <c r="AX33" s="139">
        <v>578.9</v>
      </c>
      <c r="AY33" s="139">
        <v>513.44</v>
      </c>
      <c r="AZ33" s="139">
        <v>472.26</v>
      </c>
      <c r="BA33" s="139">
        <v>458.5</v>
      </c>
      <c r="BB33" s="139">
        <v>429.78</v>
      </c>
      <c r="BC33" s="139">
        <v>432.05</v>
      </c>
      <c r="BD33" s="139">
        <v>438.89</v>
      </c>
      <c r="BE33" s="139">
        <v>444.23</v>
      </c>
      <c r="BF33" s="139">
        <v>449.79</v>
      </c>
      <c r="BG33" s="139">
        <v>346.27</v>
      </c>
      <c r="BH33" s="139">
        <v>337.88</v>
      </c>
      <c r="BI33" s="139">
        <v>286.31</v>
      </c>
      <c r="BJ33" s="139">
        <v>246.13</v>
      </c>
      <c r="BK33" s="139">
        <v>7.6</v>
      </c>
      <c r="BL33" s="139">
        <v>7.48</v>
      </c>
      <c r="BM33" s="139">
        <v>6.05</v>
      </c>
      <c r="BN33" s="139">
        <v>4.91</v>
      </c>
      <c r="BO33" s="139">
        <v>3.12</v>
      </c>
      <c r="BP33" s="139">
        <v>2.78</v>
      </c>
      <c r="BQ33" s="139">
        <v>2.81</v>
      </c>
      <c r="BR33" s="139">
        <v>2.02</v>
      </c>
      <c r="BS33" s="139">
        <v>1.12</v>
      </c>
      <c r="BT33" s="139">
        <v>0.66</v>
      </c>
      <c r="BU33" s="139">
        <v>1.5</v>
      </c>
      <c r="BV33" s="139">
        <v>2.35</v>
      </c>
      <c r="BW33" s="139">
        <v>1.42</v>
      </c>
      <c r="BX33" s="140">
        <f t="shared" si="0"/>
        <v>7220.01</v>
      </c>
    </row>
    <row r="34" spans="1:76" ht="15">
      <c r="A34">
        <v>33</v>
      </c>
      <c r="B34" t="s">
        <v>44</v>
      </c>
      <c r="C34" s="139">
        <v>51.47</v>
      </c>
      <c r="D34" s="139">
        <v>9.19</v>
      </c>
      <c r="E34" s="139">
        <v>18.63</v>
      </c>
      <c r="F34" s="139">
        <v>20.83</v>
      </c>
      <c r="G34" s="139">
        <v>13.68</v>
      </c>
      <c r="H34" s="139">
        <v>15.27</v>
      </c>
      <c r="I34" s="139">
        <v>13.74</v>
      </c>
      <c r="J34" s="139">
        <v>21.69</v>
      </c>
      <c r="K34" s="139">
        <v>19.41</v>
      </c>
      <c r="L34" s="139">
        <v>21.87</v>
      </c>
      <c r="M34" s="139">
        <v>18.78</v>
      </c>
      <c r="N34" s="139">
        <v>13.47</v>
      </c>
      <c r="O34" s="139">
        <v>7.51</v>
      </c>
      <c r="P34" s="139">
        <v>5.81</v>
      </c>
      <c r="Q34" s="139">
        <v>0</v>
      </c>
      <c r="R34" s="139">
        <v>0.98</v>
      </c>
      <c r="S34" s="139">
        <v>0.93</v>
      </c>
      <c r="T34" s="139">
        <v>0.78</v>
      </c>
      <c r="U34" s="139">
        <v>0.51</v>
      </c>
      <c r="V34" s="139">
        <v>0.45</v>
      </c>
      <c r="W34" s="139">
        <v>0.34</v>
      </c>
      <c r="X34" s="139">
        <v>0.14</v>
      </c>
      <c r="Y34" s="139">
        <v>0</v>
      </c>
      <c r="Z34" s="139">
        <v>0</v>
      </c>
      <c r="AA34" s="139">
        <v>0</v>
      </c>
      <c r="AB34" s="139">
        <v>0</v>
      </c>
      <c r="AC34" s="139">
        <v>0</v>
      </c>
      <c r="AD34" s="139">
        <v>0</v>
      </c>
      <c r="AE34" s="139">
        <v>0</v>
      </c>
      <c r="AF34" s="139">
        <v>0</v>
      </c>
      <c r="AG34" s="139">
        <v>0</v>
      </c>
      <c r="AH34" s="139">
        <v>0.03</v>
      </c>
      <c r="AI34" s="139">
        <v>0.07</v>
      </c>
      <c r="AJ34" s="139">
        <v>0.09</v>
      </c>
      <c r="AK34" s="139">
        <v>0.03</v>
      </c>
      <c r="AL34" s="139">
        <v>0</v>
      </c>
      <c r="AM34" s="139">
        <v>0</v>
      </c>
      <c r="AN34" s="139">
        <v>0</v>
      </c>
      <c r="AO34" s="139">
        <v>0</v>
      </c>
      <c r="AP34" s="139">
        <v>0.03</v>
      </c>
      <c r="AQ34" s="139">
        <v>0.12</v>
      </c>
      <c r="AR34" s="139">
        <v>0.14</v>
      </c>
      <c r="AS34" s="139">
        <v>3.24</v>
      </c>
      <c r="AT34" s="139">
        <v>5.06</v>
      </c>
      <c r="AU34" s="139">
        <v>8.27</v>
      </c>
      <c r="AV34" s="139">
        <v>18.56</v>
      </c>
      <c r="AW34" s="139">
        <v>0</v>
      </c>
      <c r="AX34" s="139">
        <v>97.66</v>
      </c>
      <c r="AY34" s="139">
        <v>65.14</v>
      </c>
      <c r="AZ34" s="139">
        <v>54.1</v>
      </c>
      <c r="BA34" s="139">
        <v>51.47</v>
      </c>
      <c r="BB34" s="139">
        <v>53.91</v>
      </c>
      <c r="BC34" s="139">
        <v>55.89</v>
      </c>
      <c r="BD34" s="139">
        <v>82.8</v>
      </c>
      <c r="BE34" s="139">
        <v>67.68</v>
      </c>
      <c r="BF34" s="139">
        <v>52.51</v>
      </c>
      <c r="BG34" s="139">
        <v>57.39</v>
      </c>
      <c r="BH34" s="139">
        <v>41.75</v>
      </c>
      <c r="BI34" s="139">
        <v>21.54</v>
      </c>
      <c r="BJ34" s="139">
        <v>10.9</v>
      </c>
      <c r="BK34" s="139">
        <v>0</v>
      </c>
      <c r="BL34" s="139">
        <v>0</v>
      </c>
      <c r="BM34" s="139">
        <v>0.46</v>
      </c>
      <c r="BN34" s="139">
        <v>1.67</v>
      </c>
      <c r="BO34" s="139">
        <v>3.07</v>
      </c>
      <c r="BP34" s="139">
        <v>3.38</v>
      </c>
      <c r="BQ34" s="139">
        <v>3.52</v>
      </c>
      <c r="BR34" s="139">
        <v>3.05</v>
      </c>
      <c r="BS34" s="139">
        <v>1.3</v>
      </c>
      <c r="BT34" s="139">
        <v>0.17</v>
      </c>
      <c r="BU34" s="139">
        <v>0.15</v>
      </c>
      <c r="BV34" s="139">
        <v>0.49</v>
      </c>
      <c r="BW34" s="139">
        <v>0.62</v>
      </c>
      <c r="BX34" s="140">
        <f t="shared" si="0"/>
        <v>1021.7399999999998</v>
      </c>
    </row>
    <row r="35" spans="1:76" ht="15">
      <c r="A35">
        <v>34</v>
      </c>
      <c r="B35" t="s">
        <v>45</v>
      </c>
      <c r="C35" s="139">
        <v>8.2</v>
      </c>
      <c r="D35" s="139">
        <v>8.79</v>
      </c>
      <c r="E35" s="139">
        <v>10.91</v>
      </c>
      <c r="F35" s="139">
        <v>10.7</v>
      </c>
      <c r="G35" s="139">
        <v>10.78</v>
      </c>
      <c r="H35" s="139">
        <v>19.08</v>
      </c>
      <c r="I35" s="139">
        <v>13.91</v>
      </c>
      <c r="J35" s="139">
        <v>15.89</v>
      </c>
      <c r="K35" s="139">
        <v>6.83</v>
      </c>
      <c r="L35" s="139">
        <v>12.26</v>
      </c>
      <c r="M35" s="139">
        <v>10.78</v>
      </c>
      <c r="N35" s="139">
        <v>11.62</v>
      </c>
      <c r="O35" s="139">
        <v>10.17</v>
      </c>
      <c r="P35" s="139">
        <v>7.09</v>
      </c>
      <c r="Q35" s="139">
        <v>0</v>
      </c>
      <c r="R35" s="139">
        <v>1.01</v>
      </c>
      <c r="S35" s="139">
        <v>1.05</v>
      </c>
      <c r="T35" s="139">
        <v>0.53</v>
      </c>
      <c r="U35" s="139">
        <v>0.11</v>
      </c>
      <c r="V35" s="139">
        <v>0</v>
      </c>
      <c r="W35" s="139">
        <v>0</v>
      </c>
      <c r="X35" s="139">
        <v>0</v>
      </c>
      <c r="Y35" s="139">
        <v>0</v>
      </c>
      <c r="Z35" s="139">
        <v>0.16</v>
      </c>
      <c r="AA35" s="139">
        <v>0.64</v>
      </c>
      <c r="AB35" s="139">
        <v>0.77</v>
      </c>
      <c r="AC35" s="139">
        <v>0.51</v>
      </c>
      <c r="AD35" s="139">
        <v>0.21</v>
      </c>
      <c r="AE35" s="139">
        <v>0</v>
      </c>
      <c r="AF35" s="139"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v>0</v>
      </c>
      <c r="AN35" s="139">
        <v>0</v>
      </c>
      <c r="AO35" s="139">
        <v>0</v>
      </c>
      <c r="AP35" s="139">
        <v>0</v>
      </c>
      <c r="AQ35" s="139">
        <v>0.02</v>
      </c>
      <c r="AR35" s="139">
        <v>0.07</v>
      </c>
      <c r="AS35" s="139">
        <v>16.15</v>
      </c>
      <c r="AT35" s="139">
        <v>8.04</v>
      </c>
      <c r="AU35" s="139">
        <v>10.98</v>
      </c>
      <c r="AV35" s="139">
        <v>20.86</v>
      </c>
      <c r="AW35" s="139">
        <v>2.18</v>
      </c>
      <c r="AX35" s="139">
        <v>74.84</v>
      </c>
      <c r="AY35" s="139">
        <v>95.6</v>
      </c>
      <c r="AZ35" s="139">
        <v>86.86</v>
      </c>
      <c r="BA35" s="139">
        <v>74.6</v>
      </c>
      <c r="BB35" s="139">
        <v>78.1</v>
      </c>
      <c r="BC35" s="139">
        <v>92.3</v>
      </c>
      <c r="BD35" s="139">
        <v>70.01</v>
      </c>
      <c r="BE35" s="139">
        <v>78.3</v>
      </c>
      <c r="BF35" s="139">
        <v>78.94</v>
      </c>
      <c r="BG35" s="139">
        <v>66.02</v>
      </c>
      <c r="BH35" s="139">
        <v>52.11</v>
      </c>
      <c r="BI35" s="139">
        <v>35.61</v>
      </c>
      <c r="BJ35" s="139">
        <v>24.94</v>
      </c>
      <c r="BK35" s="139">
        <v>13.01</v>
      </c>
      <c r="BL35" s="139">
        <v>14.37</v>
      </c>
      <c r="BM35" s="139">
        <v>6.3</v>
      </c>
      <c r="BN35" s="139">
        <v>2.65</v>
      </c>
      <c r="BO35" s="139">
        <v>0.96</v>
      </c>
      <c r="BP35" s="139">
        <v>0.41</v>
      </c>
      <c r="BQ35" s="139">
        <v>0.24</v>
      </c>
      <c r="BR35" s="139">
        <v>0.53</v>
      </c>
      <c r="BS35" s="139">
        <v>0.67</v>
      </c>
      <c r="BT35" s="139">
        <v>0.48</v>
      </c>
      <c r="BU35" s="139">
        <v>0.43</v>
      </c>
      <c r="BV35" s="139">
        <v>0.41</v>
      </c>
      <c r="BW35" s="139">
        <v>0.22</v>
      </c>
      <c r="BX35" s="140">
        <f t="shared" si="0"/>
        <v>1169.21</v>
      </c>
    </row>
    <row r="36" spans="1:76" ht="15">
      <c r="A36">
        <v>35</v>
      </c>
      <c r="B36" t="s">
        <v>46</v>
      </c>
      <c r="C36" s="139">
        <v>197.38</v>
      </c>
      <c r="D36" s="139">
        <v>415.9</v>
      </c>
      <c r="E36" s="139">
        <v>505.22</v>
      </c>
      <c r="F36" s="139">
        <v>529.14</v>
      </c>
      <c r="G36" s="139">
        <v>637.57</v>
      </c>
      <c r="H36" s="139">
        <v>597.86</v>
      </c>
      <c r="I36" s="139">
        <v>578.13</v>
      </c>
      <c r="J36" s="139">
        <v>628.54</v>
      </c>
      <c r="K36" s="139">
        <v>580.91</v>
      </c>
      <c r="L36" s="139">
        <v>489.26</v>
      </c>
      <c r="M36" s="139">
        <v>550.71</v>
      </c>
      <c r="N36" s="139">
        <v>498.52</v>
      </c>
      <c r="O36" s="139">
        <v>437.6</v>
      </c>
      <c r="P36" s="139">
        <v>410.08</v>
      </c>
      <c r="Q36" s="139">
        <v>28.03</v>
      </c>
      <c r="R36" s="139">
        <v>23.03</v>
      </c>
      <c r="S36" s="139">
        <v>23.08</v>
      </c>
      <c r="T36" s="139">
        <v>27.41</v>
      </c>
      <c r="U36" s="139">
        <v>29.67</v>
      </c>
      <c r="V36" s="139">
        <v>19.16</v>
      </c>
      <c r="W36" s="139">
        <v>19.3</v>
      </c>
      <c r="X36" s="139">
        <v>16.37</v>
      </c>
      <c r="Y36" s="139">
        <v>22.9</v>
      </c>
      <c r="Z36" s="139">
        <v>25.77</v>
      </c>
      <c r="AA36" s="139">
        <v>18.76</v>
      </c>
      <c r="AB36" s="139">
        <v>14.57</v>
      </c>
      <c r="AC36" s="139">
        <v>9.7</v>
      </c>
      <c r="AD36" s="139">
        <v>17.5</v>
      </c>
      <c r="AE36" s="139">
        <v>5.36</v>
      </c>
      <c r="AF36" s="139">
        <v>1.25</v>
      </c>
      <c r="AG36" s="139">
        <v>1.81</v>
      </c>
      <c r="AH36" s="139">
        <v>2.13</v>
      </c>
      <c r="AI36" s="139">
        <v>1.57</v>
      </c>
      <c r="AJ36" s="139">
        <v>1.29</v>
      </c>
      <c r="AK36" s="139">
        <v>1.12</v>
      </c>
      <c r="AL36" s="139">
        <v>1.42</v>
      </c>
      <c r="AM36" s="139">
        <v>1.16</v>
      </c>
      <c r="AN36" s="139">
        <v>1.24</v>
      </c>
      <c r="AO36" s="139">
        <v>2.58</v>
      </c>
      <c r="AP36" s="139">
        <v>2.2</v>
      </c>
      <c r="AQ36" s="139">
        <v>1.71</v>
      </c>
      <c r="AR36" s="139">
        <v>4.48</v>
      </c>
      <c r="AS36" s="139">
        <v>356.78</v>
      </c>
      <c r="AT36" s="139">
        <v>434.38</v>
      </c>
      <c r="AU36" s="139">
        <v>355.8</v>
      </c>
      <c r="AV36" s="139">
        <v>374.05</v>
      </c>
      <c r="AW36" s="139">
        <v>55.84</v>
      </c>
      <c r="AX36" s="139">
        <v>3420</v>
      </c>
      <c r="AY36" s="139">
        <v>3051.91</v>
      </c>
      <c r="AZ36" s="139">
        <v>2844.61</v>
      </c>
      <c r="BA36" s="139">
        <v>2674.87</v>
      </c>
      <c r="BB36" s="139">
        <v>2571.25</v>
      </c>
      <c r="BC36" s="139">
        <v>2618.1</v>
      </c>
      <c r="BD36" s="139">
        <v>2570.64</v>
      </c>
      <c r="BE36" s="139">
        <v>2611.41</v>
      </c>
      <c r="BF36" s="139">
        <v>2596.66</v>
      </c>
      <c r="BG36" s="139">
        <v>2404.56</v>
      </c>
      <c r="BH36" s="139">
        <v>2015.72</v>
      </c>
      <c r="BI36" s="139">
        <v>2027.67</v>
      </c>
      <c r="BJ36" s="139">
        <v>1635.24</v>
      </c>
      <c r="BK36" s="139">
        <v>269.05</v>
      </c>
      <c r="BL36" s="139">
        <v>279.93</v>
      </c>
      <c r="BM36" s="139">
        <v>299.15</v>
      </c>
      <c r="BN36" s="139">
        <v>284.64</v>
      </c>
      <c r="BO36" s="139">
        <v>238.71</v>
      </c>
      <c r="BP36" s="139">
        <v>186.87</v>
      </c>
      <c r="BQ36" s="139">
        <v>105.81</v>
      </c>
      <c r="BR36" s="139">
        <v>90.43</v>
      </c>
      <c r="BS36" s="139">
        <v>75.61</v>
      </c>
      <c r="BT36" s="139">
        <v>76.39</v>
      </c>
      <c r="BU36" s="139">
        <v>66.08</v>
      </c>
      <c r="BV36" s="139">
        <v>57.31</v>
      </c>
      <c r="BW36" s="139">
        <v>25.39</v>
      </c>
      <c r="BX36" s="140">
        <f t="shared" si="0"/>
        <v>44056.24999999999</v>
      </c>
    </row>
    <row r="37" spans="1:76" ht="15">
      <c r="A37">
        <v>36</v>
      </c>
      <c r="B37" t="s">
        <v>47</v>
      </c>
      <c r="C37" s="139">
        <v>595.21</v>
      </c>
      <c r="D37" s="139">
        <v>680</v>
      </c>
      <c r="E37" s="139">
        <v>799.9</v>
      </c>
      <c r="F37" s="139">
        <v>1068.58</v>
      </c>
      <c r="G37" s="139">
        <v>1377.23</v>
      </c>
      <c r="H37" s="139">
        <v>1413.07</v>
      </c>
      <c r="I37" s="139">
        <v>1490.49</v>
      </c>
      <c r="J37" s="139">
        <v>1497.38</v>
      </c>
      <c r="K37" s="139">
        <v>1348.87</v>
      </c>
      <c r="L37" s="139">
        <v>1250.76</v>
      </c>
      <c r="M37" s="139">
        <v>1340.1</v>
      </c>
      <c r="N37" s="139">
        <v>1179.89</v>
      </c>
      <c r="O37" s="139">
        <v>1059.34</v>
      </c>
      <c r="P37" s="139">
        <v>1279.82</v>
      </c>
      <c r="Q37" s="139">
        <v>94.24</v>
      </c>
      <c r="R37" s="139">
        <v>82.05</v>
      </c>
      <c r="S37" s="139">
        <v>66.36</v>
      </c>
      <c r="T37" s="139">
        <v>65.05</v>
      </c>
      <c r="U37" s="139">
        <v>70.39</v>
      </c>
      <c r="V37" s="139">
        <v>62.56</v>
      </c>
      <c r="W37" s="139">
        <v>60.31</v>
      </c>
      <c r="X37" s="139">
        <v>45.65</v>
      </c>
      <c r="Y37" s="139">
        <v>41.09</v>
      </c>
      <c r="Z37" s="139">
        <v>52.35</v>
      </c>
      <c r="AA37" s="139">
        <v>43.42</v>
      </c>
      <c r="AB37" s="139">
        <v>24.67</v>
      </c>
      <c r="AC37" s="139">
        <v>27.08</v>
      </c>
      <c r="AD37" s="139">
        <v>32.26</v>
      </c>
      <c r="AE37" s="139">
        <v>22.87</v>
      </c>
      <c r="AF37" s="139">
        <v>16.62</v>
      </c>
      <c r="AG37" s="139">
        <v>16.33</v>
      </c>
      <c r="AH37" s="139">
        <v>16.62</v>
      </c>
      <c r="AI37" s="139">
        <v>12.07</v>
      </c>
      <c r="AJ37" s="139">
        <v>9.46</v>
      </c>
      <c r="AK37" s="139">
        <v>12.47</v>
      </c>
      <c r="AL37" s="139">
        <v>13.74</v>
      </c>
      <c r="AM37" s="139">
        <v>11.54</v>
      </c>
      <c r="AN37" s="139">
        <v>11.49</v>
      </c>
      <c r="AO37" s="139">
        <v>10.87</v>
      </c>
      <c r="AP37" s="139">
        <v>10.96</v>
      </c>
      <c r="AQ37" s="139">
        <v>9.74</v>
      </c>
      <c r="AR37" s="139">
        <v>10.63</v>
      </c>
      <c r="AS37" s="139">
        <v>577.63</v>
      </c>
      <c r="AT37" s="139">
        <v>450.13</v>
      </c>
      <c r="AU37" s="139">
        <v>461.12</v>
      </c>
      <c r="AV37" s="139">
        <v>756.36</v>
      </c>
      <c r="AW37" s="139">
        <v>188.59</v>
      </c>
      <c r="AX37" s="139">
        <v>6407.75</v>
      </c>
      <c r="AY37" s="139">
        <v>5562.27</v>
      </c>
      <c r="AZ37" s="139">
        <v>4881.8</v>
      </c>
      <c r="BA37" s="139">
        <v>5082.79</v>
      </c>
      <c r="BB37" s="139">
        <v>4795.72</v>
      </c>
      <c r="BC37" s="139">
        <v>4819.2</v>
      </c>
      <c r="BD37" s="139">
        <v>4816.37</v>
      </c>
      <c r="BE37" s="139">
        <v>4671.03</v>
      </c>
      <c r="BF37" s="139">
        <v>4559.47</v>
      </c>
      <c r="BG37" s="139">
        <v>4144.09</v>
      </c>
      <c r="BH37" s="139">
        <v>3421.14</v>
      </c>
      <c r="BI37" s="139">
        <v>3305.3</v>
      </c>
      <c r="BJ37" s="139">
        <v>2657.73</v>
      </c>
      <c r="BK37" s="139">
        <v>1329.35</v>
      </c>
      <c r="BL37" s="139">
        <v>953.1</v>
      </c>
      <c r="BM37" s="139">
        <v>505.9</v>
      </c>
      <c r="BN37" s="139">
        <v>323.85</v>
      </c>
      <c r="BO37" s="139">
        <v>270.62</v>
      </c>
      <c r="BP37" s="139">
        <v>243.4</v>
      </c>
      <c r="BQ37" s="139">
        <v>223.21</v>
      </c>
      <c r="BR37" s="139">
        <v>248.91</v>
      </c>
      <c r="BS37" s="139">
        <v>288.67</v>
      </c>
      <c r="BT37" s="139">
        <v>323.34</v>
      </c>
      <c r="BU37" s="139">
        <v>296.45</v>
      </c>
      <c r="BV37" s="139">
        <v>282.82</v>
      </c>
      <c r="BW37" s="139">
        <v>179.91</v>
      </c>
      <c r="BX37" s="140">
        <f t="shared" si="0"/>
        <v>84361.55000000002</v>
      </c>
    </row>
    <row r="38" spans="1:76" ht="15">
      <c r="A38">
        <v>37</v>
      </c>
      <c r="B38" t="s">
        <v>48</v>
      </c>
      <c r="C38" s="139">
        <v>611.18</v>
      </c>
      <c r="D38" s="139">
        <v>414.74</v>
      </c>
      <c r="E38" s="139">
        <v>457.69</v>
      </c>
      <c r="F38" s="139">
        <v>524.53</v>
      </c>
      <c r="G38" s="139">
        <v>566.96</v>
      </c>
      <c r="H38" s="139">
        <v>505.64</v>
      </c>
      <c r="I38" s="139">
        <v>564.43</v>
      </c>
      <c r="J38" s="139">
        <v>574.08</v>
      </c>
      <c r="K38" s="139">
        <v>556.21</v>
      </c>
      <c r="L38" s="139">
        <v>505.04</v>
      </c>
      <c r="M38" s="139">
        <v>566.17</v>
      </c>
      <c r="N38" s="139">
        <v>420.05</v>
      </c>
      <c r="O38" s="139">
        <v>311.1</v>
      </c>
      <c r="P38" s="139">
        <v>322.63</v>
      </c>
      <c r="Q38" s="139">
        <v>21.37</v>
      </c>
      <c r="R38" s="139">
        <v>22.48</v>
      </c>
      <c r="S38" s="139">
        <v>21.82</v>
      </c>
      <c r="T38" s="139">
        <v>19.35</v>
      </c>
      <c r="U38" s="139">
        <v>21.72</v>
      </c>
      <c r="V38" s="139">
        <v>14.16</v>
      </c>
      <c r="W38" s="139">
        <v>11.29</v>
      </c>
      <c r="X38" s="139">
        <v>14.4</v>
      </c>
      <c r="Y38" s="139">
        <v>17.99</v>
      </c>
      <c r="Z38" s="139">
        <v>22.52</v>
      </c>
      <c r="AA38" s="139">
        <v>27.65</v>
      </c>
      <c r="AB38" s="139">
        <v>17.8</v>
      </c>
      <c r="AC38" s="139">
        <v>20.54</v>
      </c>
      <c r="AD38" s="139">
        <v>45.32</v>
      </c>
      <c r="AE38" s="139">
        <v>2.07</v>
      </c>
      <c r="AF38" s="139">
        <v>1.32</v>
      </c>
      <c r="AG38" s="139">
        <v>2.15</v>
      </c>
      <c r="AH38" s="139">
        <v>3.55</v>
      </c>
      <c r="AI38" s="139">
        <v>4.16</v>
      </c>
      <c r="AJ38" s="139">
        <v>3.83</v>
      </c>
      <c r="AK38" s="139">
        <v>6.52</v>
      </c>
      <c r="AL38" s="139">
        <v>5.97</v>
      </c>
      <c r="AM38" s="139">
        <v>5.5</v>
      </c>
      <c r="AN38" s="139">
        <v>5.18</v>
      </c>
      <c r="AO38" s="139">
        <v>6.84</v>
      </c>
      <c r="AP38" s="139">
        <v>5.58</v>
      </c>
      <c r="AQ38" s="139">
        <v>4.5</v>
      </c>
      <c r="AR38" s="139">
        <v>13.31</v>
      </c>
      <c r="AS38" s="139">
        <v>202.99</v>
      </c>
      <c r="AT38" s="139">
        <v>147.17</v>
      </c>
      <c r="AU38" s="139">
        <v>181.82</v>
      </c>
      <c r="AV38" s="139">
        <v>223.81</v>
      </c>
      <c r="AW38" s="139">
        <v>46.35</v>
      </c>
      <c r="AX38" s="139">
        <v>2203.02</v>
      </c>
      <c r="AY38" s="139">
        <v>2280.66</v>
      </c>
      <c r="AZ38" s="139">
        <v>2067.87</v>
      </c>
      <c r="BA38" s="139">
        <v>2009.38</v>
      </c>
      <c r="BB38" s="139">
        <v>1902.83</v>
      </c>
      <c r="BC38" s="139">
        <v>1911.53</v>
      </c>
      <c r="BD38" s="139">
        <v>1970.42</v>
      </c>
      <c r="BE38" s="139">
        <v>1897.95</v>
      </c>
      <c r="BF38" s="139">
        <v>1792.89</v>
      </c>
      <c r="BG38" s="139">
        <v>1923.18</v>
      </c>
      <c r="BH38" s="139">
        <v>1708.95</v>
      </c>
      <c r="BI38" s="139">
        <v>1776.86</v>
      </c>
      <c r="BJ38" s="139">
        <v>1399.01</v>
      </c>
      <c r="BK38" s="139">
        <v>40.09</v>
      </c>
      <c r="BL38" s="139">
        <v>30.77</v>
      </c>
      <c r="BM38" s="139">
        <v>25.8</v>
      </c>
      <c r="BN38" s="139">
        <v>25.4</v>
      </c>
      <c r="BO38" s="139">
        <v>18.78</v>
      </c>
      <c r="BP38" s="139">
        <v>14.38</v>
      </c>
      <c r="BQ38" s="139">
        <v>9.89</v>
      </c>
      <c r="BR38" s="139">
        <v>10.74</v>
      </c>
      <c r="BS38" s="139">
        <v>12.94</v>
      </c>
      <c r="BT38" s="139">
        <v>12.07</v>
      </c>
      <c r="BU38" s="139">
        <v>9.09</v>
      </c>
      <c r="BV38" s="139">
        <v>5.96</v>
      </c>
      <c r="BW38" s="139">
        <v>4.79</v>
      </c>
      <c r="BX38" s="140">
        <f t="shared" si="0"/>
        <v>33136.72999999999</v>
      </c>
    </row>
    <row r="39" spans="1:76" ht="15">
      <c r="A39">
        <v>38</v>
      </c>
      <c r="B39" t="s">
        <v>49</v>
      </c>
      <c r="C39" s="139">
        <v>40.26</v>
      </c>
      <c r="D39" s="139">
        <v>89.5</v>
      </c>
      <c r="E39" s="139">
        <v>111.44</v>
      </c>
      <c r="F39" s="139">
        <v>119.65</v>
      </c>
      <c r="G39" s="139">
        <v>148.26</v>
      </c>
      <c r="H39" s="139">
        <v>141.74</v>
      </c>
      <c r="I39" s="139">
        <v>161.59</v>
      </c>
      <c r="J39" s="139">
        <v>149.49</v>
      </c>
      <c r="K39" s="139">
        <v>165.29</v>
      </c>
      <c r="L39" s="139">
        <v>151.05</v>
      </c>
      <c r="M39" s="139">
        <v>165.33</v>
      </c>
      <c r="N39" s="139">
        <v>117.91</v>
      </c>
      <c r="O39" s="139">
        <v>117.99</v>
      </c>
      <c r="P39" s="139">
        <v>62.44</v>
      </c>
      <c r="Q39" s="139">
        <v>0</v>
      </c>
      <c r="R39" s="139">
        <v>1.15</v>
      </c>
      <c r="S39" s="139">
        <v>1.37</v>
      </c>
      <c r="T39" s="139">
        <v>2.23</v>
      </c>
      <c r="U39" s="139">
        <v>4.02</v>
      </c>
      <c r="V39" s="139">
        <v>3.72</v>
      </c>
      <c r="W39" s="139">
        <v>3</v>
      </c>
      <c r="X39" s="139">
        <v>1.77</v>
      </c>
      <c r="Y39" s="139">
        <v>1.14</v>
      </c>
      <c r="Z39" s="139">
        <v>0.84</v>
      </c>
      <c r="AA39" s="139">
        <v>0.62</v>
      </c>
      <c r="AB39" s="139">
        <v>0.45</v>
      </c>
      <c r="AC39" s="139">
        <v>0.62</v>
      </c>
      <c r="AD39" s="139">
        <v>1.62</v>
      </c>
      <c r="AE39" s="139">
        <v>0.16</v>
      </c>
      <c r="AF39" s="139">
        <v>0.62</v>
      </c>
      <c r="AG39" s="139">
        <v>0.54</v>
      </c>
      <c r="AH39" s="139">
        <v>0.31</v>
      </c>
      <c r="AI39" s="139">
        <v>0.09</v>
      </c>
      <c r="AJ39" s="139">
        <v>0.01</v>
      </c>
      <c r="AK39" s="139">
        <v>0.02</v>
      </c>
      <c r="AL39" s="139">
        <v>0.08</v>
      </c>
      <c r="AM39" s="139">
        <v>0.15</v>
      </c>
      <c r="AN39" s="139">
        <v>0.26</v>
      </c>
      <c r="AO39" s="139">
        <v>0.34</v>
      </c>
      <c r="AP39" s="139">
        <v>0.31</v>
      </c>
      <c r="AQ39" s="139">
        <v>0.25</v>
      </c>
      <c r="AR39" s="139">
        <v>0.34</v>
      </c>
      <c r="AS39" s="139">
        <v>52.04</v>
      </c>
      <c r="AT39" s="139">
        <v>33.4</v>
      </c>
      <c r="AU39" s="139">
        <v>35.65</v>
      </c>
      <c r="AV39" s="139">
        <v>46.31</v>
      </c>
      <c r="AW39" s="139">
        <v>5.17</v>
      </c>
      <c r="AX39" s="139">
        <v>472.16</v>
      </c>
      <c r="AY39" s="139">
        <v>432.61</v>
      </c>
      <c r="AZ39" s="139">
        <v>354.91</v>
      </c>
      <c r="BA39" s="139">
        <v>308.77</v>
      </c>
      <c r="BB39" s="139">
        <v>297.45</v>
      </c>
      <c r="BC39" s="139">
        <v>261.27</v>
      </c>
      <c r="BD39" s="139">
        <v>334.67</v>
      </c>
      <c r="BE39" s="139">
        <v>329</v>
      </c>
      <c r="BF39" s="139">
        <v>320.99</v>
      </c>
      <c r="BG39" s="139">
        <v>299.04</v>
      </c>
      <c r="BH39" s="139">
        <v>281.08</v>
      </c>
      <c r="BI39" s="139">
        <v>255.25</v>
      </c>
      <c r="BJ39" s="139">
        <v>213.28</v>
      </c>
      <c r="BK39" s="139">
        <v>21.36</v>
      </c>
      <c r="BL39" s="139">
        <v>18.45</v>
      </c>
      <c r="BM39" s="139">
        <v>10.98</v>
      </c>
      <c r="BN39" s="139">
        <v>8.89</v>
      </c>
      <c r="BO39" s="139">
        <v>8.16</v>
      </c>
      <c r="BP39" s="139">
        <v>7.05</v>
      </c>
      <c r="BQ39" s="139">
        <v>3.79</v>
      </c>
      <c r="BR39" s="139">
        <v>3.47</v>
      </c>
      <c r="BS39" s="139">
        <v>4.14</v>
      </c>
      <c r="BT39" s="139">
        <v>5.24</v>
      </c>
      <c r="BU39" s="139">
        <v>3.49</v>
      </c>
      <c r="BV39" s="139">
        <v>2.22</v>
      </c>
      <c r="BW39" s="139">
        <v>1.09</v>
      </c>
      <c r="BX39" s="140">
        <f t="shared" si="0"/>
        <v>6199.3499999999985</v>
      </c>
    </row>
    <row r="40" spans="1:76" ht="15">
      <c r="A40">
        <v>39</v>
      </c>
      <c r="B40" t="s">
        <v>50</v>
      </c>
      <c r="C40" s="139">
        <v>16.86</v>
      </c>
      <c r="D40" s="139">
        <v>38.24</v>
      </c>
      <c r="E40" s="139">
        <v>24.41</v>
      </c>
      <c r="F40" s="139">
        <v>23.31</v>
      </c>
      <c r="G40" s="139">
        <v>13.49</v>
      </c>
      <c r="H40" s="139">
        <v>25.86</v>
      </c>
      <c r="I40" s="139">
        <v>13.54</v>
      </c>
      <c r="J40" s="139">
        <v>25.96</v>
      </c>
      <c r="K40" s="139">
        <v>31.45</v>
      </c>
      <c r="L40" s="139">
        <v>30.59</v>
      </c>
      <c r="M40" s="139">
        <v>64.47</v>
      </c>
      <c r="N40" s="139">
        <v>23.81</v>
      </c>
      <c r="O40" s="139">
        <v>11.61</v>
      </c>
      <c r="P40" s="139">
        <v>7.17</v>
      </c>
      <c r="Q40" s="139">
        <v>3.03</v>
      </c>
      <c r="R40" s="139">
        <v>0</v>
      </c>
      <c r="S40" s="139">
        <v>0.59</v>
      </c>
      <c r="T40" s="139">
        <v>1.6</v>
      </c>
      <c r="U40" s="139">
        <v>2.3</v>
      </c>
      <c r="V40" s="139">
        <v>1.54</v>
      </c>
      <c r="W40" s="139">
        <v>1.25</v>
      </c>
      <c r="X40" s="139">
        <v>1.9</v>
      </c>
      <c r="Y40" s="139">
        <v>2.64</v>
      </c>
      <c r="Z40" s="139">
        <v>3.3</v>
      </c>
      <c r="AA40" s="139">
        <v>5.72</v>
      </c>
      <c r="AB40" s="139">
        <v>4.51</v>
      </c>
      <c r="AC40" s="139">
        <v>2.53</v>
      </c>
      <c r="AD40" s="139">
        <v>1.68</v>
      </c>
      <c r="AE40" s="139">
        <v>1.22</v>
      </c>
      <c r="AF40" s="139">
        <v>0.42</v>
      </c>
      <c r="AG40" s="139">
        <v>0.29</v>
      </c>
      <c r="AH40" s="139">
        <v>0.2</v>
      </c>
      <c r="AI40" s="139">
        <v>0.34</v>
      </c>
      <c r="AJ40" s="139">
        <v>0.67</v>
      </c>
      <c r="AK40" s="139">
        <v>0.53</v>
      </c>
      <c r="AL40" s="139">
        <v>0.16</v>
      </c>
      <c r="AM40" s="139">
        <v>0</v>
      </c>
      <c r="AN40" s="139">
        <v>0</v>
      </c>
      <c r="AO40" s="139">
        <v>0.1</v>
      </c>
      <c r="AP40" s="139">
        <v>0.26</v>
      </c>
      <c r="AQ40" s="139">
        <v>0.25</v>
      </c>
      <c r="AR40" s="139">
        <v>0.09</v>
      </c>
      <c r="AS40" s="139">
        <v>18.96</v>
      </c>
      <c r="AT40" s="139">
        <v>13.37</v>
      </c>
      <c r="AU40" s="139">
        <v>11.31</v>
      </c>
      <c r="AV40" s="139">
        <v>22.7</v>
      </c>
      <c r="AW40" s="139">
        <v>0</v>
      </c>
      <c r="AX40" s="139">
        <v>147.77</v>
      </c>
      <c r="AY40" s="139">
        <v>118.77</v>
      </c>
      <c r="AZ40" s="139">
        <v>103.63</v>
      </c>
      <c r="BA40" s="139">
        <v>124.19</v>
      </c>
      <c r="BB40" s="139">
        <v>117.96</v>
      </c>
      <c r="BC40" s="139">
        <v>113.7</v>
      </c>
      <c r="BD40" s="139">
        <v>100.77</v>
      </c>
      <c r="BE40" s="139">
        <v>98.04</v>
      </c>
      <c r="BF40" s="139">
        <v>93.96</v>
      </c>
      <c r="BG40" s="139">
        <v>82.97</v>
      </c>
      <c r="BH40" s="139">
        <v>64.79</v>
      </c>
      <c r="BI40" s="139">
        <v>51.08</v>
      </c>
      <c r="BJ40" s="139">
        <v>42.1</v>
      </c>
      <c r="BK40" s="139">
        <v>0</v>
      </c>
      <c r="BL40" s="139">
        <v>0</v>
      </c>
      <c r="BM40" s="139">
        <v>0</v>
      </c>
      <c r="BN40" s="139">
        <v>0</v>
      </c>
      <c r="BO40" s="139">
        <v>0</v>
      </c>
      <c r="BP40" s="139">
        <v>0</v>
      </c>
      <c r="BQ40" s="139">
        <v>0</v>
      </c>
      <c r="BR40" s="139">
        <v>0</v>
      </c>
      <c r="BS40" s="139">
        <v>0</v>
      </c>
      <c r="BT40" s="139">
        <v>0</v>
      </c>
      <c r="BU40" s="139">
        <v>0</v>
      </c>
      <c r="BV40" s="139">
        <v>0</v>
      </c>
      <c r="BW40" s="139">
        <v>0</v>
      </c>
      <c r="BX40" s="140">
        <f t="shared" si="0"/>
        <v>1713.9599999999998</v>
      </c>
    </row>
    <row r="41" spans="1:76" ht="15">
      <c r="A41">
        <v>40</v>
      </c>
      <c r="B41" t="s">
        <v>51</v>
      </c>
      <c r="C41" s="139">
        <v>85.36</v>
      </c>
      <c r="D41" s="139">
        <v>41.18</v>
      </c>
      <c r="E41" s="139">
        <v>49.75</v>
      </c>
      <c r="F41" s="139">
        <v>38.08</v>
      </c>
      <c r="G41" s="139">
        <v>34.37</v>
      </c>
      <c r="H41" s="139">
        <v>44.51</v>
      </c>
      <c r="I41" s="139">
        <v>24.27</v>
      </c>
      <c r="J41" s="139">
        <v>36.41</v>
      </c>
      <c r="K41" s="139">
        <v>51.67</v>
      </c>
      <c r="L41" s="139">
        <v>54.27</v>
      </c>
      <c r="M41" s="139">
        <v>78.02</v>
      </c>
      <c r="N41" s="139">
        <v>42.57</v>
      </c>
      <c r="O41" s="139">
        <v>28.84</v>
      </c>
      <c r="P41" s="139">
        <v>21.81</v>
      </c>
      <c r="Q41" s="139">
        <v>1.07</v>
      </c>
      <c r="R41" s="139">
        <v>0</v>
      </c>
      <c r="S41" s="139">
        <v>0</v>
      </c>
      <c r="T41" s="139">
        <v>0</v>
      </c>
      <c r="U41" s="139">
        <v>0</v>
      </c>
      <c r="V41" s="139">
        <v>0</v>
      </c>
      <c r="W41" s="139">
        <v>0</v>
      </c>
      <c r="X41" s="139">
        <v>0</v>
      </c>
      <c r="Y41" s="139">
        <v>0</v>
      </c>
      <c r="Z41" s="139">
        <v>0</v>
      </c>
      <c r="AA41" s="139">
        <v>0</v>
      </c>
      <c r="AB41" s="139">
        <v>0</v>
      </c>
      <c r="AC41" s="139">
        <v>0</v>
      </c>
      <c r="AD41" s="139">
        <v>0</v>
      </c>
      <c r="AE41" s="139">
        <v>0</v>
      </c>
      <c r="AF41" s="139"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39">
        <v>0</v>
      </c>
      <c r="AN41" s="139">
        <v>0</v>
      </c>
      <c r="AO41" s="139">
        <v>0</v>
      </c>
      <c r="AP41" s="139">
        <v>0</v>
      </c>
      <c r="AQ41" s="139">
        <v>0.08</v>
      </c>
      <c r="AR41" s="139">
        <v>0.28</v>
      </c>
      <c r="AS41" s="139">
        <v>35.44</v>
      </c>
      <c r="AT41" s="139">
        <v>23.01</v>
      </c>
      <c r="AU41" s="139">
        <v>24.73</v>
      </c>
      <c r="AV41" s="139">
        <v>29.49</v>
      </c>
      <c r="AW41" s="139">
        <v>0</v>
      </c>
      <c r="AX41" s="139">
        <v>192.73</v>
      </c>
      <c r="AY41" s="139">
        <v>185.56</v>
      </c>
      <c r="AZ41" s="139">
        <v>151.72</v>
      </c>
      <c r="BA41" s="139">
        <v>150.08</v>
      </c>
      <c r="BB41" s="139">
        <v>138.89</v>
      </c>
      <c r="BC41" s="139">
        <v>155.1</v>
      </c>
      <c r="BD41" s="139">
        <v>162.6</v>
      </c>
      <c r="BE41" s="139">
        <v>143.6</v>
      </c>
      <c r="BF41" s="139">
        <v>153.58</v>
      </c>
      <c r="BG41" s="139">
        <v>125.91</v>
      </c>
      <c r="BH41" s="139">
        <v>95.4</v>
      </c>
      <c r="BI41" s="139">
        <v>84.56</v>
      </c>
      <c r="BJ41" s="139">
        <v>56.31</v>
      </c>
      <c r="BK41" s="139">
        <v>1.03</v>
      </c>
      <c r="BL41" s="139">
        <v>1.03</v>
      </c>
      <c r="BM41" s="139">
        <v>0.76</v>
      </c>
      <c r="BN41" s="139">
        <v>0.43</v>
      </c>
      <c r="BO41" s="139">
        <v>0.2</v>
      </c>
      <c r="BP41" s="139">
        <v>0.27</v>
      </c>
      <c r="BQ41" s="139">
        <v>0.41</v>
      </c>
      <c r="BR41" s="139">
        <v>0.44</v>
      </c>
      <c r="BS41" s="139">
        <v>0.55</v>
      </c>
      <c r="BT41" s="139">
        <v>0.59</v>
      </c>
      <c r="BU41" s="139">
        <v>0.45</v>
      </c>
      <c r="BV41" s="139">
        <v>0.16</v>
      </c>
      <c r="BW41" s="139">
        <v>0</v>
      </c>
      <c r="BX41" s="140">
        <f t="shared" si="0"/>
        <v>2547.5699999999997</v>
      </c>
    </row>
    <row r="42" spans="1:76" ht="15">
      <c r="A42">
        <v>41</v>
      </c>
      <c r="B42" t="s">
        <v>52</v>
      </c>
      <c r="C42" s="139">
        <v>380.65</v>
      </c>
      <c r="D42" s="139">
        <v>455.61</v>
      </c>
      <c r="E42" s="139">
        <v>572.99</v>
      </c>
      <c r="F42" s="139">
        <v>657.09</v>
      </c>
      <c r="G42" s="139">
        <v>735.53</v>
      </c>
      <c r="H42" s="139">
        <v>867.58</v>
      </c>
      <c r="I42" s="139">
        <v>756.74</v>
      </c>
      <c r="J42" s="139">
        <v>836.83</v>
      </c>
      <c r="K42" s="139">
        <v>742.62</v>
      </c>
      <c r="L42" s="139">
        <v>674.69</v>
      </c>
      <c r="M42" s="139">
        <v>922.49</v>
      </c>
      <c r="N42" s="139">
        <v>686.44</v>
      </c>
      <c r="O42" s="139">
        <v>530.96</v>
      </c>
      <c r="P42" s="139">
        <v>508.88</v>
      </c>
      <c r="Q42" s="139">
        <v>80.55</v>
      </c>
      <c r="R42" s="139">
        <v>50.85</v>
      </c>
      <c r="S42" s="139">
        <v>41.37</v>
      </c>
      <c r="T42" s="139">
        <v>33.34</v>
      </c>
      <c r="U42" s="139">
        <v>32.14</v>
      </c>
      <c r="V42" s="139">
        <v>24.23</v>
      </c>
      <c r="W42" s="139">
        <v>22.69</v>
      </c>
      <c r="X42" s="139">
        <v>19.73</v>
      </c>
      <c r="Y42" s="139">
        <v>17.16</v>
      </c>
      <c r="Z42" s="139">
        <v>11.27</v>
      </c>
      <c r="AA42" s="139">
        <v>9.22</v>
      </c>
      <c r="AB42" s="139">
        <v>6.13</v>
      </c>
      <c r="AC42" s="139">
        <v>3.89</v>
      </c>
      <c r="AD42" s="139">
        <v>8.33</v>
      </c>
      <c r="AE42" s="139">
        <v>2.73</v>
      </c>
      <c r="AF42" s="139">
        <v>2.38</v>
      </c>
      <c r="AG42" s="139">
        <v>2.89</v>
      </c>
      <c r="AH42" s="139">
        <v>2.42</v>
      </c>
      <c r="AI42" s="139">
        <v>2.46</v>
      </c>
      <c r="AJ42" s="139">
        <v>2.53</v>
      </c>
      <c r="AK42" s="139">
        <v>3.78</v>
      </c>
      <c r="AL42" s="139">
        <v>3.14</v>
      </c>
      <c r="AM42" s="139">
        <v>2.08</v>
      </c>
      <c r="AN42" s="139">
        <v>1.28</v>
      </c>
      <c r="AO42" s="139">
        <v>1.39</v>
      </c>
      <c r="AP42" s="139">
        <v>2.08</v>
      </c>
      <c r="AQ42" s="139">
        <v>2.21</v>
      </c>
      <c r="AR42" s="139">
        <v>2.71</v>
      </c>
      <c r="AS42" s="139">
        <v>428.6</v>
      </c>
      <c r="AT42" s="139">
        <v>276.25</v>
      </c>
      <c r="AU42" s="139">
        <v>273.61</v>
      </c>
      <c r="AV42" s="139">
        <v>367.4</v>
      </c>
      <c r="AW42" s="139">
        <v>95.78</v>
      </c>
      <c r="AX42" s="139">
        <v>2893.5</v>
      </c>
      <c r="AY42" s="139">
        <v>2598.98</v>
      </c>
      <c r="AZ42" s="139">
        <v>2345.47</v>
      </c>
      <c r="BA42" s="139">
        <v>2280.93</v>
      </c>
      <c r="BB42" s="139">
        <v>2181.21</v>
      </c>
      <c r="BC42" s="139">
        <v>2355.27</v>
      </c>
      <c r="BD42" s="139">
        <v>2386.68</v>
      </c>
      <c r="BE42" s="139">
        <v>2403.79</v>
      </c>
      <c r="BF42" s="139">
        <v>2297.08</v>
      </c>
      <c r="BG42" s="139">
        <v>2285.13</v>
      </c>
      <c r="BH42" s="139">
        <v>1877.89</v>
      </c>
      <c r="BI42" s="139">
        <v>1743.77</v>
      </c>
      <c r="BJ42" s="139">
        <v>1390.02</v>
      </c>
      <c r="BK42" s="139">
        <v>726.01</v>
      </c>
      <c r="BL42" s="139">
        <v>693.4</v>
      </c>
      <c r="BM42" s="139">
        <v>476.02</v>
      </c>
      <c r="BN42" s="139">
        <v>361.77</v>
      </c>
      <c r="BO42" s="139">
        <v>248.65</v>
      </c>
      <c r="BP42" s="139">
        <v>196.81</v>
      </c>
      <c r="BQ42" s="139">
        <v>131.9</v>
      </c>
      <c r="BR42" s="139">
        <v>128.59</v>
      </c>
      <c r="BS42" s="139">
        <v>130.63</v>
      </c>
      <c r="BT42" s="139">
        <v>151.22</v>
      </c>
      <c r="BU42" s="139">
        <v>116.99</v>
      </c>
      <c r="BV42" s="139">
        <v>76.58</v>
      </c>
      <c r="BW42" s="139">
        <v>54.39</v>
      </c>
      <c r="BX42" s="140">
        <f t="shared" si="0"/>
        <v>43698.39999999998</v>
      </c>
    </row>
    <row r="43" spans="1:76" ht="15">
      <c r="A43">
        <v>42</v>
      </c>
      <c r="B43" t="s">
        <v>53</v>
      </c>
      <c r="C43" s="139">
        <v>271.19</v>
      </c>
      <c r="D43" s="139">
        <v>435.74</v>
      </c>
      <c r="E43" s="139">
        <v>542.51</v>
      </c>
      <c r="F43" s="139">
        <v>546.23</v>
      </c>
      <c r="G43" s="139">
        <v>610.76</v>
      </c>
      <c r="H43" s="139">
        <v>679.27</v>
      </c>
      <c r="I43" s="139">
        <v>676.29</v>
      </c>
      <c r="J43" s="139">
        <v>678.54</v>
      </c>
      <c r="K43" s="139">
        <v>639.62</v>
      </c>
      <c r="L43" s="139">
        <v>578.55</v>
      </c>
      <c r="M43" s="139">
        <v>648.51</v>
      </c>
      <c r="N43" s="139">
        <v>537.12</v>
      </c>
      <c r="O43" s="139">
        <v>494.05</v>
      </c>
      <c r="P43" s="139">
        <v>486.65</v>
      </c>
      <c r="Q43" s="139">
        <v>22.39</v>
      </c>
      <c r="R43" s="139">
        <v>2.23</v>
      </c>
      <c r="S43" s="139">
        <v>2.98</v>
      </c>
      <c r="T43" s="139">
        <v>5.1</v>
      </c>
      <c r="U43" s="139">
        <v>7.77</v>
      </c>
      <c r="V43" s="139">
        <v>7.13</v>
      </c>
      <c r="W43" s="139">
        <v>9.72</v>
      </c>
      <c r="X43" s="139">
        <v>8.24</v>
      </c>
      <c r="Y43" s="139">
        <v>11.03</v>
      </c>
      <c r="Z43" s="139">
        <v>14.2</v>
      </c>
      <c r="AA43" s="139">
        <v>16.31</v>
      </c>
      <c r="AB43" s="139">
        <v>15.7</v>
      </c>
      <c r="AC43" s="139">
        <v>12.54</v>
      </c>
      <c r="AD43" s="139">
        <v>21.15</v>
      </c>
      <c r="AE43" s="139">
        <v>1.47</v>
      </c>
      <c r="AF43" s="139">
        <v>0.21</v>
      </c>
      <c r="AG43" s="139">
        <v>0.33</v>
      </c>
      <c r="AH43" s="139">
        <v>0.24</v>
      </c>
      <c r="AI43" s="139">
        <v>0.35</v>
      </c>
      <c r="AJ43" s="139">
        <v>0.51</v>
      </c>
      <c r="AK43" s="139">
        <v>0.94</v>
      </c>
      <c r="AL43" s="139">
        <v>1.26</v>
      </c>
      <c r="AM43" s="139">
        <v>1.45</v>
      </c>
      <c r="AN43" s="139">
        <v>2.49</v>
      </c>
      <c r="AO43" s="139">
        <v>3.96</v>
      </c>
      <c r="AP43" s="139">
        <v>1.86</v>
      </c>
      <c r="AQ43" s="139">
        <v>1.39</v>
      </c>
      <c r="AR43" s="139">
        <v>5.11</v>
      </c>
      <c r="AS43" s="139">
        <v>503.92</v>
      </c>
      <c r="AT43" s="139">
        <v>201.58</v>
      </c>
      <c r="AU43" s="139">
        <v>324.93</v>
      </c>
      <c r="AV43" s="139">
        <v>583.2</v>
      </c>
      <c r="AW43" s="139">
        <v>28.76</v>
      </c>
      <c r="AX43" s="139">
        <v>3003.72</v>
      </c>
      <c r="AY43" s="139">
        <v>2811.3</v>
      </c>
      <c r="AZ43" s="139">
        <v>2415.69</v>
      </c>
      <c r="BA43" s="139">
        <v>2418.55</v>
      </c>
      <c r="BB43" s="139">
        <v>2410.91</v>
      </c>
      <c r="BC43" s="139">
        <v>2463.56</v>
      </c>
      <c r="BD43" s="139">
        <v>2561.6</v>
      </c>
      <c r="BE43" s="139">
        <v>2592.96</v>
      </c>
      <c r="BF43" s="139">
        <v>2500.28</v>
      </c>
      <c r="BG43" s="139">
        <v>2059.31</v>
      </c>
      <c r="BH43" s="139">
        <v>2003.94</v>
      </c>
      <c r="BI43" s="139">
        <v>1847.85</v>
      </c>
      <c r="BJ43" s="139">
        <v>1310.46</v>
      </c>
      <c r="BK43" s="139">
        <v>183.45</v>
      </c>
      <c r="BL43" s="139">
        <v>195.16</v>
      </c>
      <c r="BM43" s="139">
        <v>189.58</v>
      </c>
      <c r="BN43" s="139">
        <v>185.15</v>
      </c>
      <c r="BO43" s="139">
        <v>180.14</v>
      </c>
      <c r="BP43" s="139">
        <v>176.54</v>
      </c>
      <c r="BQ43" s="139">
        <v>103.77</v>
      </c>
      <c r="BR43" s="139">
        <v>82.4</v>
      </c>
      <c r="BS43" s="139">
        <v>62.63</v>
      </c>
      <c r="BT43" s="139">
        <v>46.66</v>
      </c>
      <c r="BU43" s="139">
        <v>43.74</v>
      </c>
      <c r="BV43" s="139">
        <v>45.41</v>
      </c>
      <c r="BW43" s="139">
        <v>21.46</v>
      </c>
      <c r="BX43" s="140">
        <f t="shared" si="0"/>
        <v>41561.7</v>
      </c>
    </row>
    <row r="44" spans="1:76" ht="15">
      <c r="A44">
        <v>43</v>
      </c>
      <c r="B44" t="s">
        <v>54</v>
      </c>
      <c r="C44" s="139">
        <v>94.63</v>
      </c>
      <c r="D44" s="139">
        <v>146.07</v>
      </c>
      <c r="E44" s="139">
        <v>181.46</v>
      </c>
      <c r="F44" s="139">
        <v>208.26</v>
      </c>
      <c r="G44" s="139">
        <v>276</v>
      </c>
      <c r="H44" s="139">
        <v>292.24</v>
      </c>
      <c r="I44" s="139">
        <v>317.84</v>
      </c>
      <c r="J44" s="139">
        <v>312.67</v>
      </c>
      <c r="K44" s="139">
        <v>344.87</v>
      </c>
      <c r="L44" s="139">
        <v>315.13</v>
      </c>
      <c r="M44" s="139">
        <v>225.79</v>
      </c>
      <c r="N44" s="139">
        <v>181.97</v>
      </c>
      <c r="O44" s="139">
        <v>161.79</v>
      </c>
      <c r="P44" s="139">
        <v>135.9</v>
      </c>
      <c r="Q44" s="139">
        <v>2.47</v>
      </c>
      <c r="R44" s="139">
        <v>4.4</v>
      </c>
      <c r="S44" s="139">
        <v>3.89</v>
      </c>
      <c r="T44" s="139">
        <v>4.14</v>
      </c>
      <c r="U44" s="139">
        <v>5.78</v>
      </c>
      <c r="V44" s="139">
        <v>7.42</v>
      </c>
      <c r="W44" s="139">
        <v>5.88</v>
      </c>
      <c r="X44" s="139">
        <v>6.2</v>
      </c>
      <c r="Y44" s="139">
        <v>9.83</v>
      </c>
      <c r="Z44" s="139">
        <v>10.17</v>
      </c>
      <c r="AA44" s="139">
        <v>10.52</v>
      </c>
      <c r="AB44" s="139">
        <v>9.41</v>
      </c>
      <c r="AC44" s="139">
        <v>9.27</v>
      </c>
      <c r="AD44" s="139">
        <v>12.38</v>
      </c>
      <c r="AE44" s="139">
        <v>3.83</v>
      </c>
      <c r="AF44" s="139">
        <v>5.78</v>
      </c>
      <c r="AG44" s="139">
        <v>8.15</v>
      </c>
      <c r="AH44" s="139">
        <v>6.21</v>
      </c>
      <c r="AI44" s="139">
        <v>6.4</v>
      </c>
      <c r="AJ44" s="139">
        <v>6.46</v>
      </c>
      <c r="AK44" s="139">
        <v>7.99</v>
      </c>
      <c r="AL44" s="139">
        <v>8.45</v>
      </c>
      <c r="AM44" s="139">
        <v>7.22</v>
      </c>
      <c r="AN44" s="139">
        <v>8.7</v>
      </c>
      <c r="AO44" s="139">
        <v>13.1</v>
      </c>
      <c r="AP44" s="139">
        <v>8.2</v>
      </c>
      <c r="AQ44" s="139">
        <v>7.77</v>
      </c>
      <c r="AR44" s="139">
        <v>8.15</v>
      </c>
      <c r="AS44" s="139">
        <v>170.4</v>
      </c>
      <c r="AT44" s="139">
        <v>174.71</v>
      </c>
      <c r="AU44" s="139">
        <v>146.43</v>
      </c>
      <c r="AV44" s="139">
        <v>113.73</v>
      </c>
      <c r="AW44" s="139">
        <v>22.44</v>
      </c>
      <c r="AX44" s="139">
        <v>978.86</v>
      </c>
      <c r="AY44" s="139">
        <v>835.59</v>
      </c>
      <c r="AZ44" s="139">
        <v>797.47</v>
      </c>
      <c r="BA44" s="139">
        <v>771.15</v>
      </c>
      <c r="BB44" s="139">
        <v>801.59</v>
      </c>
      <c r="BC44" s="139">
        <v>863.95</v>
      </c>
      <c r="BD44" s="139">
        <v>998.23</v>
      </c>
      <c r="BE44" s="139">
        <v>982.35</v>
      </c>
      <c r="BF44" s="139">
        <v>1019.31</v>
      </c>
      <c r="BG44" s="139">
        <v>1174.13</v>
      </c>
      <c r="BH44" s="139">
        <v>987.62</v>
      </c>
      <c r="BI44" s="139">
        <v>914.15</v>
      </c>
      <c r="BJ44" s="139">
        <v>940.77</v>
      </c>
      <c r="BK44" s="139">
        <v>289.54</v>
      </c>
      <c r="BL44" s="139">
        <v>269.94</v>
      </c>
      <c r="BM44" s="139">
        <v>199.5</v>
      </c>
      <c r="BN44" s="139">
        <v>134.35</v>
      </c>
      <c r="BO44" s="139">
        <v>118.99</v>
      </c>
      <c r="BP44" s="139">
        <v>96.88</v>
      </c>
      <c r="BQ44" s="139">
        <v>50.16</v>
      </c>
      <c r="BR44" s="139">
        <v>46.46</v>
      </c>
      <c r="BS44" s="139">
        <v>47.1</v>
      </c>
      <c r="BT44" s="139">
        <v>48.68</v>
      </c>
      <c r="BU44" s="139">
        <v>33.32</v>
      </c>
      <c r="BV44" s="139">
        <v>25.01</v>
      </c>
      <c r="BW44" s="139">
        <v>19.92</v>
      </c>
      <c r="BX44" s="140">
        <f t="shared" si="0"/>
        <v>17475.519999999993</v>
      </c>
    </row>
    <row r="45" spans="1:76" ht="15">
      <c r="A45">
        <v>44</v>
      </c>
      <c r="B45" t="s">
        <v>55</v>
      </c>
      <c r="C45" s="139">
        <v>51.95</v>
      </c>
      <c r="D45" s="139">
        <v>81.51</v>
      </c>
      <c r="E45" s="139">
        <v>91.72</v>
      </c>
      <c r="F45" s="139">
        <v>124.35</v>
      </c>
      <c r="G45" s="139">
        <v>173.18</v>
      </c>
      <c r="H45" s="139">
        <v>144.07</v>
      </c>
      <c r="I45" s="139">
        <v>148.91</v>
      </c>
      <c r="J45" s="139">
        <v>175.57</v>
      </c>
      <c r="K45" s="139">
        <v>152.42</v>
      </c>
      <c r="L45" s="139">
        <v>137.86</v>
      </c>
      <c r="M45" s="139">
        <v>170.5</v>
      </c>
      <c r="N45" s="139">
        <v>138.18</v>
      </c>
      <c r="O45" s="139">
        <v>95.78</v>
      </c>
      <c r="P45" s="139">
        <v>103.49</v>
      </c>
      <c r="Q45" s="139">
        <v>0</v>
      </c>
      <c r="R45" s="139">
        <v>5.55</v>
      </c>
      <c r="S45" s="139">
        <v>5.81</v>
      </c>
      <c r="T45" s="139">
        <v>5.38</v>
      </c>
      <c r="U45" s="139">
        <v>5.72</v>
      </c>
      <c r="V45" s="139">
        <v>4.24</v>
      </c>
      <c r="W45" s="139">
        <v>5.61</v>
      </c>
      <c r="X45" s="139">
        <v>4.8</v>
      </c>
      <c r="Y45" s="139">
        <v>3.87</v>
      </c>
      <c r="Z45" s="139">
        <v>4.9</v>
      </c>
      <c r="AA45" s="139">
        <v>5.27</v>
      </c>
      <c r="AB45" s="139">
        <v>3.22</v>
      </c>
      <c r="AC45" s="139">
        <v>3.08</v>
      </c>
      <c r="AD45" s="139">
        <v>6.11</v>
      </c>
      <c r="AE45" s="139">
        <v>1.15</v>
      </c>
      <c r="AF45" s="139">
        <v>0</v>
      </c>
      <c r="AG45" s="139">
        <v>0</v>
      </c>
      <c r="AH45" s="139">
        <v>0.17</v>
      </c>
      <c r="AI45" s="139">
        <v>0.48</v>
      </c>
      <c r="AJ45" s="139">
        <v>0.43</v>
      </c>
      <c r="AK45" s="139">
        <v>0.14</v>
      </c>
      <c r="AL45" s="139">
        <v>0</v>
      </c>
      <c r="AM45" s="139">
        <v>0.52</v>
      </c>
      <c r="AN45" s="139">
        <v>1.97</v>
      </c>
      <c r="AO45" s="139">
        <v>2.57</v>
      </c>
      <c r="AP45" s="139">
        <v>1.32</v>
      </c>
      <c r="AQ45" s="139">
        <v>0.37</v>
      </c>
      <c r="AR45" s="139">
        <v>0.88</v>
      </c>
      <c r="AS45" s="139">
        <v>65.43</v>
      </c>
      <c r="AT45" s="139">
        <v>50.4</v>
      </c>
      <c r="AU45" s="139">
        <v>56.13</v>
      </c>
      <c r="AV45" s="139">
        <v>59.41</v>
      </c>
      <c r="AW45" s="139">
        <v>1.94</v>
      </c>
      <c r="AX45" s="139">
        <v>457.46</v>
      </c>
      <c r="AY45" s="139">
        <v>516.07</v>
      </c>
      <c r="AZ45" s="139">
        <v>535.84</v>
      </c>
      <c r="BA45" s="139">
        <v>475.59</v>
      </c>
      <c r="BB45" s="139">
        <v>434.94</v>
      </c>
      <c r="BC45" s="139">
        <v>414.01</v>
      </c>
      <c r="BD45" s="139">
        <v>389.21</v>
      </c>
      <c r="BE45" s="139">
        <v>370.23</v>
      </c>
      <c r="BF45" s="139">
        <v>440.63</v>
      </c>
      <c r="BG45" s="139">
        <v>430.63</v>
      </c>
      <c r="BH45" s="139">
        <v>397.14</v>
      </c>
      <c r="BI45" s="139">
        <v>388.64</v>
      </c>
      <c r="BJ45" s="139">
        <v>398.89</v>
      </c>
      <c r="BK45" s="139">
        <v>52.03</v>
      </c>
      <c r="BL45" s="139">
        <v>45.8</v>
      </c>
      <c r="BM45" s="139">
        <v>46.05</v>
      </c>
      <c r="BN45" s="139">
        <v>39.29</v>
      </c>
      <c r="BO45" s="139">
        <v>29.05</v>
      </c>
      <c r="BP45" s="139">
        <v>33.36</v>
      </c>
      <c r="BQ45" s="139">
        <v>33.17</v>
      </c>
      <c r="BR45" s="139">
        <v>23.05</v>
      </c>
      <c r="BS45" s="139">
        <v>22.48</v>
      </c>
      <c r="BT45" s="139">
        <v>26.75</v>
      </c>
      <c r="BU45" s="139">
        <v>20.75</v>
      </c>
      <c r="BV45" s="139">
        <v>18.69</v>
      </c>
      <c r="BW45" s="139">
        <v>14.51</v>
      </c>
      <c r="BX45" s="140">
        <f t="shared" si="0"/>
        <v>8150.620000000002</v>
      </c>
    </row>
    <row r="46" spans="1:76" ht="15">
      <c r="A46">
        <v>45</v>
      </c>
      <c r="B46" t="s">
        <v>56</v>
      </c>
      <c r="C46" s="139">
        <v>76.94</v>
      </c>
      <c r="D46" s="139">
        <v>112.49</v>
      </c>
      <c r="E46" s="139">
        <v>156.66</v>
      </c>
      <c r="F46" s="139">
        <v>143.2</v>
      </c>
      <c r="G46" s="139">
        <v>149.49</v>
      </c>
      <c r="H46" s="139">
        <v>186.32</v>
      </c>
      <c r="I46" s="139">
        <v>155.71</v>
      </c>
      <c r="J46" s="139">
        <v>159.1</v>
      </c>
      <c r="K46" s="139">
        <v>174.44</v>
      </c>
      <c r="L46" s="139">
        <v>153.68</v>
      </c>
      <c r="M46" s="139">
        <v>172.26</v>
      </c>
      <c r="N46" s="139">
        <v>153.86</v>
      </c>
      <c r="O46" s="139">
        <v>133.62</v>
      </c>
      <c r="P46" s="139">
        <v>126.71</v>
      </c>
      <c r="Q46" s="139">
        <v>18.79</v>
      </c>
      <c r="R46" s="139">
        <v>3.52</v>
      </c>
      <c r="S46" s="139">
        <v>3.55</v>
      </c>
      <c r="T46" s="139">
        <v>2.91</v>
      </c>
      <c r="U46" s="139">
        <v>3.27</v>
      </c>
      <c r="V46" s="139">
        <v>3.39</v>
      </c>
      <c r="W46" s="139">
        <v>3.76</v>
      </c>
      <c r="X46" s="139">
        <v>3.89</v>
      </c>
      <c r="Y46" s="139">
        <v>3.44</v>
      </c>
      <c r="Z46" s="139">
        <v>3.13</v>
      </c>
      <c r="AA46" s="139">
        <v>3.11</v>
      </c>
      <c r="AB46" s="139">
        <v>3.29</v>
      </c>
      <c r="AC46" s="139">
        <v>3.73</v>
      </c>
      <c r="AD46" s="139">
        <v>4.47</v>
      </c>
      <c r="AE46" s="139">
        <v>3.52</v>
      </c>
      <c r="AF46" s="139">
        <v>1.16</v>
      </c>
      <c r="AG46" s="139">
        <v>1.28</v>
      </c>
      <c r="AH46" s="139">
        <v>1.62</v>
      </c>
      <c r="AI46" s="139">
        <v>1.67</v>
      </c>
      <c r="AJ46" s="139">
        <v>1.07</v>
      </c>
      <c r="AK46" s="139">
        <v>0.8</v>
      </c>
      <c r="AL46" s="139">
        <v>1.41</v>
      </c>
      <c r="AM46" s="139">
        <v>2.12</v>
      </c>
      <c r="AN46" s="139">
        <v>1.97</v>
      </c>
      <c r="AO46" s="139">
        <v>1.01</v>
      </c>
      <c r="AP46" s="139">
        <v>0.47</v>
      </c>
      <c r="AQ46" s="139">
        <v>0.33</v>
      </c>
      <c r="AR46" s="139">
        <v>0.11</v>
      </c>
      <c r="AS46" s="139">
        <v>122.11</v>
      </c>
      <c r="AT46" s="139">
        <v>79.34</v>
      </c>
      <c r="AU46" s="139">
        <v>65.76</v>
      </c>
      <c r="AV46" s="139">
        <v>165.81</v>
      </c>
      <c r="AW46" s="139">
        <v>3.3</v>
      </c>
      <c r="AX46" s="139">
        <v>776.98</v>
      </c>
      <c r="AY46" s="139">
        <v>745.96</v>
      </c>
      <c r="AZ46" s="139">
        <v>688.09</v>
      </c>
      <c r="BA46" s="139">
        <v>656.55</v>
      </c>
      <c r="BB46" s="139">
        <v>681.2</v>
      </c>
      <c r="BC46" s="139">
        <v>722.77</v>
      </c>
      <c r="BD46" s="139">
        <v>795.43</v>
      </c>
      <c r="BE46" s="139">
        <v>766.43</v>
      </c>
      <c r="BF46" s="139">
        <v>835.86</v>
      </c>
      <c r="BG46" s="139">
        <v>758.58</v>
      </c>
      <c r="BH46" s="139">
        <v>689.45</v>
      </c>
      <c r="BI46" s="139">
        <v>574.97</v>
      </c>
      <c r="BJ46" s="139">
        <v>454.41</v>
      </c>
      <c r="BK46" s="139">
        <v>4.91</v>
      </c>
      <c r="BL46" s="139">
        <v>5.15</v>
      </c>
      <c r="BM46" s="139">
        <v>3.96</v>
      </c>
      <c r="BN46" s="139">
        <v>2.64</v>
      </c>
      <c r="BO46" s="139">
        <v>1.61</v>
      </c>
      <c r="BP46" s="139">
        <v>1.02</v>
      </c>
      <c r="BQ46" s="139">
        <v>0.7</v>
      </c>
      <c r="BR46" s="139">
        <v>0.35</v>
      </c>
      <c r="BS46" s="139">
        <v>0.09</v>
      </c>
      <c r="BT46" s="139">
        <v>0</v>
      </c>
      <c r="BU46" s="139">
        <v>0</v>
      </c>
      <c r="BV46" s="139">
        <v>0</v>
      </c>
      <c r="BW46" s="139">
        <v>0</v>
      </c>
      <c r="BX46" s="140">
        <f t="shared" si="0"/>
        <v>11740.700000000003</v>
      </c>
    </row>
    <row r="47" spans="1:76" ht="15">
      <c r="A47">
        <v>46</v>
      </c>
      <c r="B47" t="s">
        <v>57</v>
      </c>
      <c r="C47" s="139">
        <v>189.2</v>
      </c>
      <c r="D47" s="139">
        <v>218.1</v>
      </c>
      <c r="E47" s="139">
        <v>341.3</v>
      </c>
      <c r="F47" s="139">
        <v>388.45</v>
      </c>
      <c r="G47" s="139">
        <v>442.61</v>
      </c>
      <c r="H47" s="139">
        <v>397.42</v>
      </c>
      <c r="I47" s="139">
        <v>427.76</v>
      </c>
      <c r="J47" s="139">
        <v>426</v>
      </c>
      <c r="K47" s="139">
        <v>406.97</v>
      </c>
      <c r="L47" s="139">
        <v>449.62</v>
      </c>
      <c r="M47" s="139">
        <v>489.83</v>
      </c>
      <c r="N47" s="139">
        <v>357.92</v>
      </c>
      <c r="O47" s="139">
        <v>262.36</v>
      </c>
      <c r="P47" s="139">
        <v>231.35</v>
      </c>
      <c r="Q47" s="139">
        <v>15.28</v>
      </c>
      <c r="R47" s="139">
        <v>24.4</v>
      </c>
      <c r="S47" s="139">
        <v>22.77</v>
      </c>
      <c r="T47" s="139">
        <v>14.8</v>
      </c>
      <c r="U47" s="139">
        <v>8.6</v>
      </c>
      <c r="V47" s="139">
        <v>5.99</v>
      </c>
      <c r="W47" s="139">
        <v>6.66</v>
      </c>
      <c r="X47" s="139">
        <v>6.02</v>
      </c>
      <c r="Y47" s="139">
        <v>6.91</v>
      </c>
      <c r="Z47" s="139">
        <v>6.52</v>
      </c>
      <c r="AA47" s="139">
        <v>8.79</v>
      </c>
      <c r="AB47" s="139">
        <v>8.26</v>
      </c>
      <c r="AC47" s="139">
        <v>5.2</v>
      </c>
      <c r="AD47" s="139">
        <v>14.16</v>
      </c>
      <c r="AE47" s="139">
        <v>11.87</v>
      </c>
      <c r="AF47" s="139">
        <v>11.4</v>
      </c>
      <c r="AG47" s="139">
        <v>14.41</v>
      </c>
      <c r="AH47" s="139">
        <v>8.43</v>
      </c>
      <c r="AI47" s="139">
        <v>6.97</v>
      </c>
      <c r="AJ47" s="139">
        <v>6.9</v>
      </c>
      <c r="AK47" s="139">
        <v>5.91</v>
      </c>
      <c r="AL47" s="139">
        <v>5.04</v>
      </c>
      <c r="AM47" s="139">
        <v>5.95</v>
      </c>
      <c r="AN47" s="139">
        <v>6.93</v>
      </c>
      <c r="AO47" s="139">
        <v>7.62</v>
      </c>
      <c r="AP47" s="139">
        <v>7.08</v>
      </c>
      <c r="AQ47" s="139">
        <v>7.24</v>
      </c>
      <c r="AR47" s="139">
        <v>17.01</v>
      </c>
      <c r="AS47" s="139">
        <v>278.04</v>
      </c>
      <c r="AT47" s="139">
        <v>181.96</v>
      </c>
      <c r="AU47" s="139">
        <v>198.28</v>
      </c>
      <c r="AV47" s="139">
        <v>254.82</v>
      </c>
      <c r="AW47" s="139">
        <v>2.58</v>
      </c>
      <c r="AX47" s="139">
        <v>2158.89</v>
      </c>
      <c r="AY47" s="139">
        <v>1983.21</v>
      </c>
      <c r="AZ47" s="139">
        <v>1705.7</v>
      </c>
      <c r="BA47" s="139">
        <v>1650.54</v>
      </c>
      <c r="BB47" s="139">
        <v>1589.93</v>
      </c>
      <c r="BC47" s="139">
        <v>1529.23</v>
      </c>
      <c r="BD47" s="139">
        <v>1590.12</v>
      </c>
      <c r="BE47" s="139">
        <v>1549.28</v>
      </c>
      <c r="BF47" s="139">
        <v>1576.24</v>
      </c>
      <c r="BG47" s="139">
        <v>1659.99</v>
      </c>
      <c r="BH47" s="139">
        <v>1587.19</v>
      </c>
      <c r="BI47" s="139">
        <v>1469.67</v>
      </c>
      <c r="BJ47" s="139">
        <v>1275.83</v>
      </c>
      <c r="BK47" s="139">
        <v>94.83</v>
      </c>
      <c r="BL47" s="139">
        <v>103.09</v>
      </c>
      <c r="BM47" s="139">
        <v>91.4</v>
      </c>
      <c r="BN47" s="139">
        <v>72.3</v>
      </c>
      <c r="BO47" s="139">
        <v>54.29</v>
      </c>
      <c r="BP47" s="139">
        <v>45.81</v>
      </c>
      <c r="BQ47" s="139">
        <v>37.02</v>
      </c>
      <c r="BR47" s="139">
        <v>33.02</v>
      </c>
      <c r="BS47" s="139">
        <v>28</v>
      </c>
      <c r="BT47" s="139">
        <v>23.09</v>
      </c>
      <c r="BU47" s="139">
        <v>20.82</v>
      </c>
      <c r="BV47" s="139">
        <v>18.13</v>
      </c>
      <c r="BW47" s="139">
        <v>9.31</v>
      </c>
      <c r="BX47" s="140">
        <f t="shared" si="0"/>
        <v>28178.62000000001</v>
      </c>
    </row>
    <row r="48" spans="1:76" ht="15">
      <c r="A48">
        <v>47</v>
      </c>
      <c r="B48" t="s">
        <v>58</v>
      </c>
      <c r="C48" s="139">
        <v>20.06</v>
      </c>
      <c r="D48" s="139">
        <v>93.64</v>
      </c>
      <c r="E48" s="139">
        <v>78.43</v>
      </c>
      <c r="F48" s="139">
        <v>88.93</v>
      </c>
      <c r="G48" s="139">
        <v>98.68</v>
      </c>
      <c r="H48" s="139">
        <v>142.87</v>
      </c>
      <c r="I48" s="139">
        <v>129.6</v>
      </c>
      <c r="J48" s="139">
        <v>135.96</v>
      </c>
      <c r="K48" s="139">
        <v>140.29</v>
      </c>
      <c r="L48" s="139">
        <v>127.72</v>
      </c>
      <c r="M48" s="139">
        <v>154.74</v>
      </c>
      <c r="N48" s="139">
        <v>130.35</v>
      </c>
      <c r="O48" s="139">
        <v>107.18</v>
      </c>
      <c r="P48" s="139">
        <v>72.8</v>
      </c>
      <c r="Q48" s="139">
        <v>9.62</v>
      </c>
      <c r="R48" s="139">
        <v>7.61</v>
      </c>
      <c r="S48" s="139">
        <v>6.48</v>
      </c>
      <c r="T48" s="139">
        <v>5.76</v>
      </c>
      <c r="U48" s="139">
        <v>4.95</v>
      </c>
      <c r="V48" s="139">
        <v>2.81</v>
      </c>
      <c r="W48" s="139">
        <v>1.9</v>
      </c>
      <c r="X48" s="139">
        <v>1.69</v>
      </c>
      <c r="Y48" s="139">
        <v>1.05</v>
      </c>
      <c r="Z48" s="139">
        <v>0.3</v>
      </c>
      <c r="AA48" s="139">
        <v>0.11</v>
      </c>
      <c r="AB48" s="139">
        <v>0.31</v>
      </c>
      <c r="AC48" s="139">
        <v>0.32</v>
      </c>
      <c r="AD48" s="139">
        <v>0.24</v>
      </c>
      <c r="AE48" s="139">
        <v>0</v>
      </c>
      <c r="AF48" s="139">
        <v>1</v>
      </c>
      <c r="AG48" s="139">
        <v>0.86</v>
      </c>
      <c r="AH48" s="139">
        <v>0.52</v>
      </c>
      <c r="AI48" s="139">
        <v>0.14</v>
      </c>
      <c r="AJ48" s="139">
        <v>0.02</v>
      </c>
      <c r="AK48" s="139">
        <v>0.03</v>
      </c>
      <c r="AL48" s="139">
        <v>0.05</v>
      </c>
      <c r="AM48" s="139">
        <v>0.24</v>
      </c>
      <c r="AN48" s="139">
        <v>0.57</v>
      </c>
      <c r="AO48" s="139">
        <v>0.85</v>
      </c>
      <c r="AP48" s="139">
        <v>0.69</v>
      </c>
      <c r="AQ48" s="139">
        <v>1.68</v>
      </c>
      <c r="AR48" s="139">
        <v>2.07</v>
      </c>
      <c r="AS48" s="139">
        <v>58.16</v>
      </c>
      <c r="AT48" s="139">
        <v>76.79</v>
      </c>
      <c r="AU48" s="139">
        <v>63.69</v>
      </c>
      <c r="AV48" s="139">
        <v>48.12</v>
      </c>
      <c r="AW48" s="139">
        <v>12.69</v>
      </c>
      <c r="AX48" s="139">
        <v>371.65</v>
      </c>
      <c r="AY48" s="139">
        <v>354.61</v>
      </c>
      <c r="AZ48" s="139">
        <v>367.35</v>
      </c>
      <c r="BA48" s="139">
        <v>364.04</v>
      </c>
      <c r="BB48" s="139">
        <v>365.68</v>
      </c>
      <c r="BC48" s="139">
        <v>415.31</v>
      </c>
      <c r="BD48" s="139">
        <v>421.35</v>
      </c>
      <c r="BE48" s="139">
        <v>392.51</v>
      </c>
      <c r="BF48" s="139">
        <v>403.67</v>
      </c>
      <c r="BG48" s="139">
        <v>384.31</v>
      </c>
      <c r="BH48" s="139">
        <v>314.19</v>
      </c>
      <c r="BI48" s="139">
        <v>227.35</v>
      </c>
      <c r="BJ48" s="139">
        <v>209.01</v>
      </c>
      <c r="BK48" s="139">
        <v>115.32</v>
      </c>
      <c r="BL48" s="139">
        <v>96.01</v>
      </c>
      <c r="BM48" s="139">
        <v>60.62</v>
      </c>
      <c r="BN48" s="139">
        <v>36.54</v>
      </c>
      <c r="BO48" s="139">
        <v>21.96</v>
      </c>
      <c r="BP48" s="139">
        <v>18.56</v>
      </c>
      <c r="BQ48" s="139">
        <v>15.72</v>
      </c>
      <c r="BR48" s="139">
        <v>14.32</v>
      </c>
      <c r="BS48" s="139">
        <v>12.95</v>
      </c>
      <c r="BT48" s="139">
        <v>11.87</v>
      </c>
      <c r="BU48" s="139">
        <v>8.9</v>
      </c>
      <c r="BV48" s="139">
        <v>7.54</v>
      </c>
      <c r="BW48" s="139">
        <v>5.7</v>
      </c>
      <c r="BX48" s="140">
        <f t="shared" si="0"/>
        <v>6849.61</v>
      </c>
    </row>
    <row r="49" spans="1:76" ht="15">
      <c r="A49">
        <v>48</v>
      </c>
      <c r="B49" t="s">
        <v>59</v>
      </c>
      <c r="C49" s="139">
        <v>176.08</v>
      </c>
      <c r="D49" s="139">
        <v>910.38</v>
      </c>
      <c r="E49" s="139">
        <v>1532.05</v>
      </c>
      <c r="F49" s="139">
        <v>1969.97</v>
      </c>
      <c r="G49" s="139">
        <v>2462.91</v>
      </c>
      <c r="H49" s="139">
        <v>2483.05</v>
      </c>
      <c r="I49" s="139">
        <v>2736.61</v>
      </c>
      <c r="J49" s="139">
        <v>2895.68</v>
      </c>
      <c r="K49" s="139">
        <v>2837.23</v>
      </c>
      <c r="L49" s="139">
        <v>2618.01</v>
      </c>
      <c r="M49" s="139">
        <v>3032.33</v>
      </c>
      <c r="N49" s="139">
        <v>2524.59</v>
      </c>
      <c r="O49" s="139">
        <v>2072.72</v>
      </c>
      <c r="P49" s="139">
        <v>1699.81</v>
      </c>
      <c r="Q49" s="139">
        <v>631.48</v>
      </c>
      <c r="R49" s="139">
        <v>270.27</v>
      </c>
      <c r="S49" s="139">
        <v>216.34</v>
      </c>
      <c r="T49" s="139">
        <v>188.02</v>
      </c>
      <c r="U49" s="139">
        <v>198.24</v>
      </c>
      <c r="V49" s="139">
        <v>160.9</v>
      </c>
      <c r="W49" s="139">
        <v>158.65</v>
      </c>
      <c r="X49" s="139">
        <v>132.48</v>
      </c>
      <c r="Y49" s="139">
        <v>114.81</v>
      </c>
      <c r="Z49" s="139">
        <v>104.17</v>
      </c>
      <c r="AA49" s="139">
        <v>93.36</v>
      </c>
      <c r="AB49" s="139">
        <v>65.39</v>
      </c>
      <c r="AC49" s="139">
        <v>60.15</v>
      </c>
      <c r="AD49" s="139">
        <v>103.43</v>
      </c>
      <c r="AE49" s="139">
        <v>58.82</v>
      </c>
      <c r="AF49" s="139">
        <v>61.76</v>
      </c>
      <c r="AG49" s="139">
        <v>65.27</v>
      </c>
      <c r="AH49" s="139">
        <v>50.51</v>
      </c>
      <c r="AI49" s="139">
        <v>44.82</v>
      </c>
      <c r="AJ49" s="139">
        <v>45.85</v>
      </c>
      <c r="AK49" s="139">
        <v>50.79</v>
      </c>
      <c r="AL49" s="139">
        <v>36.44</v>
      </c>
      <c r="AM49" s="139">
        <v>33.79</v>
      </c>
      <c r="AN49" s="139">
        <v>43.87</v>
      </c>
      <c r="AO49" s="139">
        <v>37.87</v>
      </c>
      <c r="AP49" s="139">
        <v>26.59</v>
      </c>
      <c r="AQ49" s="139">
        <v>28.81</v>
      </c>
      <c r="AR49" s="139">
        <v>46.44</v>
      </c>
      <c r="AS49" s="139">
        <v>725.65</v>
      </c>
      <c r="AT49" s="139">
        <v>582.75</v>
      </c>
      <c r="AU49" s="139">
        <v>697.16</v>
      </c>
      <c r="AV49" s="139">
        <v>917.72</v>
      </c>
      <c r="AW49" s="139">
        <v>208.97</v>
      </c>
      <c r="AX49" s="139">
        <v>10690.69</v>
      </c>
      <c r="AY49" s="139">
        <v>9704.16</v>
      </c>
      <c r="AZ49" s="139">
        <v>8613.95</v>
      </c>
      <c r="BA49" s="139">
        <v>8078.75</v>
      </c>
      <c r="BB49" s="139">
        <v>7445.81</v>
      </c>
      <c r="BC49" s="139">
        <v>7743.96</v>
      </c>
      <c r="BD49" s="139">
        <v>8399.92</v>
      </c>
      <c r="BE49" s="139">
        <v>8788.85</v>
      </c>
      <c r="BF49" s="139">
        <v>8935.94</v>
      </c>
      <c r="BG49" s="139">
        <v>9240.83</v>
      </c>
      <c r="BH49" s="139">
        <v>8819.33</v>
      </c>
      <c r="BI49" s="139">
        <v>8531.83</v>
      </c>
      <c r="BJ49" s="139">
        <v>6809.33</v>
      </c>
      <c r="BK49" s="139">
        <v>3298.62</v>
      </c>
      <c r="BL49" s="139">
        <v>3220.16</v>
      </c>
      <c r="BM49" s="139">
        <v>3052.88</v>
      </c>
      <c r="BN49" s="139">
        <v>2994.2</v>
      </c>
      <c r="BO49" s="139">
        <v>2655.94</v>
      </c>
      <c r="BP49" s="139">
        <v>2460.31</v>
      </c>
      <c r="BQ49" s="139">
        <v>1530.04</v>
      </c>
      <c r="BR49" s="139">
        <v>1295.2</v>
      </c>
      <c r="BS49" s="139">
        <v>1156.09</v>
      </c>
      <c r="BT49" s="139">
        <v>1160.43</v>
      </c>
      <c r="BU49" s="139">
        <v>947.21</v>
      </c>
      <c r="BV49" s="139">
        <v>640.82</v>
      </c>
      <c r="BW49" s="139">
        <v>349.86</v>
      </c>
      <c r="BX49" s="140">
        <f t="shared" si="0"/>
        <v>172778.1</v>
      </c>
    </row>
    <row r="50" spans="1:76" ht="15">
      <c r="A50">
        <v>49</v>
      </c>
      <c r="B50" t="s">
        <v>60</v>
      </c>
      <c r="C50" s="139">
        <v>343.01</v>
      </c>
      <c r="D50" s="139">
        <v>369.52</v>
      </c>
      <c r="E50" s="139">
        <v>372.56</v>
      </c>
      <c r="F50" s="139">
        <v>436.25</v>
      </c>
      <c r="G50" s="139">
        <v>647.59</v>
      </c>
      <c r="H50" s="139">
        <v>642.51</v>
      </c>
      <c r="I50" s="139">
        <v>657.82</v>
      </c>
      <c r="J50" s="139">
        <v>688.42</v>
      </c>
      <c r="K50" s="139">
        <v>648.02</v>
      </c>
      <c r="L50" s="139">
        <v>547.74</v>
      </c>
      <c r="M50" s="139">
        <v>738.66</v>
      </c>
      <c r="N50" s="139">
        <v>593.12</v>
      </c>
      <c r="O50" s="139">
        <v>493.9</v>
      </c>
      <c r="P50" s="139">
        <v>316.51</v>
      </c>
      <c r="Q50" s="139">
        <v>96.63</v>
      </c>
      <c r="R50" s="139">
        <v>51.72</v>
      </c>
      <c r="S50" s="139">
        <v>49.65</v>
      </c>
      <c r="T50" s="139">
        <v>53.45</v>
      </c>
      <c r="U50" s="139">
        <v>61.7</v>
      </c>
      <c r="V50" s="139">
        <v>47.44</v>
      </c>
      <c r="W50" s="139">
        <v>41.69</v>
      </c>
      <c r="X50" s="139">
        <v>49.36</v>
      </c>
      <c r="Y50" s="139">
        <v>68.95</v>
      </c>
      <c r="Z50" s="139">
        <v>84.93</v>
      </c>
      <c r="AA50" s="139">
        <v>111.19</v>
      </c>
      <c r="AB50" s="139">
        <v>90.22</v>
      </c>
      <c r="AC50" s="139">
        <v>55.92</v>
      </c>
      <c r="AD50" s="139">
        <v>53.05</v>
      </c>
      <c r="AE50" s="139">
        <v>18.39</v>
      </c>
      <c r="AF50" s="139">
        <v>9.36</v>
      </c>
      <c r="AG50" s="139">
        <v>14.19</v>
      </c>
      <c r="AH50" s="139">
        <v>12.73</v>
      </c>
      <c r="AI50" s="139">
        <v>9.22</v>
      </c>
      <c r="AJ50" s="139">
        <v>10</v>
      </c>
      <c r="AK50" s="139">
        <v>13.48</v>
      </c>
      <c r="AL50" s="139">
        <v>12.81</v>
      </c>
      <c r="AM50" s="139">
        <v>8.93</v>
      </c>
      <c r="AN50" s="139">
        <v>6</v>
      </c>
      <c r="AO50" s="139">
        <v>5.42</v>
      </c>
      <c r="AP50" s="139">
        <v>6.04</v>
      </c>
      <c r="AQ50" s="139">
        <v>6.9</v>
      </c>
      <c r="AR50" s="139">
        <v>9.07</v>
      </c>
      <c r="AS50" s="139">
        <v>323.18</v>
      </c>
      <c r="AT50" s="139">
        <v>250.99</v>
      </c>
      <c r="AU50" s="139">
        <v>337.77</v>
      </c>
      <c r="AV50" s="139">
        <v>406.56</v>
      </c>
      <c r="AW50" s="139">
        <v>72.69</v>
      </c>
      <c r="AX50" s="139">
        <v>3204.29</v>
      </c>
      <c r="AY50" s="139">
        <v>2986.93</v>
      </c>
      <c r="AZ50" s="139">
        <v>2833.18</v>
      </c>
      <c r="BA50" s="139">
        <v>2858.06</v>
      </c>
      <c r="BB50" s="139">
        <v>2764.03</v>
      </c>
      <c r="BC50" s="139">
        <v>2864.24</v>
      </c>
      <c r="BD50" s="139">
        <v>3268.97</v>
      </c>
      <c r="BE50" s="139">
        <v>3167.18</v>
      </c>
      <c r="BF50" s="139">
        <v>3196.17</v>
      </c>
      <c r="BG50" s="139">
        <v>3413.86</v>
      </c>
      <c r="BH50" s="139">
        <v>3006.01</v>
      </c>
      <c r="BI50" s="139">
        <v>2835.79</v>
      </c>
      <c r="BJ50" s="139">
        <v>2090.19</v>
      </c>
      <c r="BK50" s="139">
        <v>1293.03</v>
      </c>
      <c r="BL50" s="139">
        <v>1237.68</v>
      </c>
      <c r="BM50" s="139">
        <v>1111.29</v>
      </c>
      <c r="BN50" s="139">
        <v>850.15</v>
      </c>
      <c r="BO50" s="139">
        <v>711.83</v>
      </c>
      <c r="BP50" s="139">
        <v>677.95</v>
      </c>
      <c r="BQ50" s="139">
        <v>554.94</v>
      </c>
      <c r="BR50" s="139">
        <v>574.55</v>
      </c>
      <c r="BS50" s="139">
        <v>538.61</v>
      </c>
      <c r="BT50" s="139">
        <v>577.86</v>
      </c>
      <c r="BU50" s="139">
        <v>470.85</v>
      </c>
      <c r="BV50" s="139">
        <v>428.09</v>
      </c>
      <c r="BW50" s="139">
        <v>220.66</v>
      </c>
      <c r="BX50" s="140">
        <f t="shared" si="0"/>
        <v>57681.65000000001</v>
      </c>
    </row>
    <row r="51" spans="1:76" ht="15">
      <c r="A51">
        <v>50</v>
      </c>
      <c r="B51" t="s">
        <v>61</v>
      </c>
      <c r="C51" s="139">
        <v>539.74</v>
      </c>
      <c r="D51" s="139">
        <v>1895.81</v>
      </c>
      <c r="E51" s="139">
        <v>2422.26</v>
      </c>
      <c r="F51" s="139">
        <v>2768.97</v>
      </c>
      <c r="G51" s="139">
        <v>3215.43</v>
      </c>
      <c r="H51" s="139">
        <v>2914.39</v>
      </c>
      <c r="I51" s="139">
        <v>2979.32</v>
      </c>
      <c r="J51" s="139">
        <v>3018.59</v>
      </c>
      <c r="K51" s="139">
        <v>2997.15</v>
      </c>
      <c r="L51" s="139">
        <v>2637.55</v>
      </c>
      <c r="M51" s="139">
        <v>2298.62</v>
      </c>
      <c r="N51" s="139">
        <v>1751.42</v>
      </c>
      <c r="O51" s="139">
        <v>1316.1</v>
      </c>
      <c r="P51" s="139">
        <v>1210.63</v>
      </c>
      <c r="Q51" s="139">
        <v>308.83</v>
      </c>
      <c r="R51" s="139">
        <v>80.91</v>
      </c>
      <c r="S51" s="139">
        <v>81.29</v>
      </c>
      <c r="T51" s="139">
        <v>82.09</v>
      </c>
      <c r="U51" s="139">
        <v>77.81</v>
      </c>
      <c r="V51" s="139">
        <v>68.25</v>
      </c>
      <c r="W51" s="139">
        <v>61.6</v>
      </c>
      <c r="X51" s="139">
        <v>52.36</v>
      </c>
      <c r="Y51" s="139">
        <v>52.41</v>
      </c>
      <c r="Z51" s="139">
        <v>49.9</v>
      </c>
      <c r="AA51" s="139">
        <v>48.42</v>
      </c>
      <c r="AB51" s="139">
        <v>46</v>
      </c>
      <c r="AC51" s="139">
        <v>48.83</v>
      </c>
      <c r="AD51" s="139">
        <v>99.1</v>
      </c>
      <c r="AE51" s="139">
        <v>95.39</v>
      </c>
      <c r="AF51" s="139">
        <v>16.68</v>
      </c>
      <c r="AG51" s="139">
        <v>17.73</v>
      </c>
      <c r="AH51" s="139">
        <v>18.82</v>
      </c>
      <c r="AI51" s="139">
        <v>20.33</v>
      </c>
      <c r="AJ51" s="139">
        <v>20.31</v>
      </c>
      <c r="AK51" s="139">
        <v>24.76</v>
      </c>
      <c r="AL51" s="139">
        <v>18.74</v>
      </c>
      <c r="AM51" s="139">
        <v>16.28</v>
      </c>
      <c r="AN51" s="139">
        <v>20.68</v>
      </c>
      <c r="AO51" s="139">
        <v>28.69</v>
      </c>
      <c r="AP51" s="139">
        <v>19.08</v>
      </c>
      <c r="AQ51" s="139">
        <v>13.47</v>
      </c>
      <c r="AR51" s="139">
        <v>37.56</v>
      </c>
      <c r="AS51" s="139">
        <v>1475.68</v>
      </c>
      <c r="AT51" s="139">
        <v>1134.62</v>
      </c>
      <c r="AU51" s="139">
        <v>1245.85</v>
      </c>
      <c r="AV51" s="139">
        <v>1531.76</v>
      </c>
      <c r="AW51" s="139">
        <v>205.29</v>
      </c>
      <c r="AX51" s="139">
        <v>9407.61</v>
      </c>
      <c r="AY51" s="139">
        <v>8984.13</v>
      </c>
      <c r="AZ51" s="139">
        <v>8340.45</v>
      </c>
      <c r="BA51" s="139">
        <v>8145.89</v>
      </c>
      <c r="BB51" s="139">
        <v>8178.99</v>
      </c>
      <c r="BC51" s="139">
        <v>8548.32</v>
      </c>
      <c r="BD51" s="139">
        <v>9256.41</v>
      </c>
      <c r="BE51" s="139">
        <v>9566.39</v>
      </c>
      <c r="BF51" s="139">
        <v>9444.33</v>
      </c>
      <c r="BG51" s="139">
        <v>10129.05</v>
      </c>
      <c r="BH51" s="139">
        <v>9553.3</v>
      </c>
      <c r="BI51" s="139">
        <v>8888.02</v>
      </c>
      <c r="BJ51" s="139">
        <v>7565.43</v>
      </c>
      <c r="BK51" s="139">
        <v>2395.57</v>
      </c>
      <c r="BL51" s="139">
        <v>2338.76</v>
      </c>
      <c r="BM51" s="139">
        <v>2119.71</v>
      </c>
      <c r="BN51" s="139">
        <v>1719.88</v>
      </c>
      <c r="BO51" s="139">
        <v>1217.43</v>
      </c>
      <c r="BP51" s="139">
        <v>991.39</v>
      </c>
      <c r="BQ51" s="139">
        <v>590.8</v>
      </c>
      <c r="BR51" s="139">
        <v>533.24</v>
      </c>
      <c r="BS51" s="139">
        <v>518.75</v>
      </c>
      <c r="BT51" s="139">
        <v>609.75</v>
      </c>
      <c r="BU51" s="139">
        <v>611.35</v>
      </c>
      <c r="BV51" s="139">
        <v>626.44</v>
      </c>
      <c r="BW51" s="139">
        <v>415.79</v>
      </c>
      <c r="BX51" s="140">
        <f t="shared" si="0"/>
        <v>169782.68000000002</v>
      </c>
    </row>
    <row r="52" spans="1:76" ht="15">
      <c r="A52">
        <v>51</v>
      </c>
      <c r="B52" t="s">
        <v>62</v>
      </c>
      <c r="C52" s="139">
        <v>297.04</v>
      </c>
      <c r="D52" s="139">
        <v>457.36</v>
      </c>
      <c r="E52" s="139">
        <v>747.84</v>
      </c>
      <c r="F52" s="139">
        <v>924.97</v>
      </c>
      <c r="G52" s="139">
        <v>1189.95</v>
      </c>
      <c r="H52" s="139">
        <v>1181.66</v>
      </c>
      <c r="I52" s="139">
        <v>1283.66</v>
      </c>
      <c r="J52" s="139">
        <v>1299.79</v>
      </c>
      <c r="K52" s="139">
        <v>1330.61</v>
      </c>
      <c r="L52" s="139">
        <v>1179.51</v>
      </c>
      <c r="M52" s="139">
        <v>1496.88</v>
      </c>
      <c r="N52" s="139">
        <v>1067.28</v>
      </c>
      <c r="O52" s="139">
        <v>917.73</v>
      </c>
      <c r="P52" s="139">
        <v>661.69</v>
      </c>
      <c r="Q52" s="139">
        <v>119.28</v>
      </c>
      <c r="R52" s="139">
        <v>57.34</v>
      </c>
      <c r="S52" s="139">
        <v>52.64</v>
      </c>
      <c r="T52" s="139">
        <v>51.76</v>
      </c>
      <c r="U52" s="139">
        <v>41.49</v>
      </c>
      <c r="V52" s="139">
        <v>38.2</v>
      </c>
      <c r="W52" s="139">
        <v>29.38</v>
      </c>
      <c r="X52" s="139">
        <v>33.87</v>
      </c>
      <c r="Y52" s="139">
        <v>35.08</v>
      </c>
      <c r="Z52" s="139">
        <v>33.39</v>
      </c>
      <c r="AA52" s="139">
        <v>35.83</v>
      </c>
      <c r="AB52" s="139">
        <v>23.38</v>
      </c>
      <c r="AC52" s="139">
        <v>15.25</v>
      </c>
      <c r="AD52" s="139">
        <v>36.63</v>
      </c>
      <c r="AE52" s="139">
        <v>31.48</v>
      </c>
      <c r="AF52" s="139">
        <v>18.51</v>
      </c>
      <c r="AG52" s="139">
        <v>18.27</v>
      </c>
      <c r="AH52" s="139">
        <v>14.11</v>
      </c>
      <c r="AI52" s="139">
        <v>11.99</v>
      </c>
      <c r="AJ52" s="139">
        <v>11.33</v>
      </c>
      <c r="AK52" s="139">
        <v>13</v>
      </c>
      <c r="AL52" s="139">
        <v>11.07</v>
      </c>
      <c r="AM52" s="139">
        <v>10.22</v>
      </c>
      <c r="AN52" s="139">
        <v>17.39</v>
      </c>
      <c r="AO52" s="139">
        <v>17.38</v>
      </c>
      <c r="AP52" s="139">
        <v>10.34</v>
      </c>
      <c r="AQ52" s="139">
        <v>9.45</v>
      </c>
      <c r="AR52" s="139">
        <v>24.38</v>
      </c>
      <c r="AS52" s="139">
        <v>420.42</v>
      </c>
      <c r="AT52" s="139">
        <v>296.45</v>
      </c>
      <c r="AU52" s="139">
        <v>480.97</v>
      </c>
      <c r="AV52" s="139">
        <v>694.34</v>
      </c>
      <c r="AW52" s="139">
        <v>83.5</v>
      </c>
      <c r="AX52" s="139">
        <v>5111.93</v>
      </c>
      <c r="AY52" s="139">
        <v>4763.1</v>
      </c>
      <c r="AZ52" s="139">
        <v>4558.77</v>
      </c>
      <c r="BA52" s="139">
        <v>4342.9</v>
      </c>
      <c r="BB52" s="139">
        <v>4222.58</v>
      </c>
      <c r="BC52" s="139">
        <v>4274.62</v>
      </c>
      <c r="BD52" s="139">
        <v>4438.34</v>
      </c>
      <c r="BE52" s="139">
        <v>4248.23</v>
      </c>
      <c r="BF52" s="139">
        <v>4191.61</v>
      </c>
      <c r="BG52" s="139">
        <v>4497.43</v>
      </c>
      <c r="BH52" s="139">
        <v>3708.18</v>
      </c>
      <c r="BI52" s="139">
        <v>3079.18</v>
      </c>
      <c r="BJ52" s="139">
        <v>2228.97</v>
      </c>
      <c r="BK52" s="139">
        <v>466.79</v>
      </c>
      <c r="BL52" s="139">
        <v>460.73</v>
      </c>
      <c r="BM52" s="139">
        <v>341.19</v>
      </c>
      <c r="BN52" s="139">
        <v>225.31</v>
      </c>
      <c r="BO52" s="139">
        <v>148.29</v>
      </c>
      <c r="BP52" s="139">
        <v>159.03</v>
      </c>
      <c r="BQ52" s="139">
        <v>146.69</v>
      </c>
      <c r="BR52" s="139">
        <v>138.57</v>
      </c>
      <c r="BS52" s="139">
        <v>120.2</v>
      </c>
      <c r="BT52" s="139">
        <v>117.71</v>
      </c>
      <c r="BU52" s="139">
        <v>97.09</v>
      </c>
      <c r="BV52" s="139">
        <v>80.11</v>
      </c>
      <c r="BW52" s="139">
        <v>53.08</v>
      </c>
      <c r="BX52" s="140">
        <f t="shared" si="0"/>
        <v>73054.71999999999</v>
      </c>
    </row>
    <row r="53" spans="1:76" ht="15">
      <c r="A53">
        <v>52</v>
      </c>
      <c r="B53" t="s">
        <v>63</v>
      </c>
      <c r="C53" s="139">
        <v>715.97</v>
      </c>
      <c r="D53" s="139">
        <v>732.2</v>
      </c>
      <c r="E53" s="139">
        <v>1330.29</v>
      </c>
      <c r="F53" s="139">
        <v>1576.61</v>
      </c>
      <c r="G53" s="139">
        <v>1938.88</v>
      </c>
      <c r="H53" s="139">
        <v>1951.68</v>
      </c>
      <c r="I53" s="139">
        <v>1901.21</v>
      </c>
      <c r="J53" s="139">
        <v>1867.01</v>
      </c>
      <c r="K53" s="139">
        <v>1887.1</v>
      </c>
      <c r="L53" s="139">
        <v>1760.38</v>
      </c>
      <c r="M53" s="139">
        <v>1076.37</v>
      </c>
      <c r="N53" s="139">
        <v>975.84</v>
      </c>
      <c r="O53" s="139">
        <v>1227.1</v>
      </c>
      <c r="P53" s="139">
        <v>768.81</v>
      </c>
      <c r="Q53" s="139">
        <v>45.77</v>
      </c>
      <c r="R53" s="139">
        <v>29.41</v>
      </c>
      <c r="S53" s="139">
        <v>31.53</v>
      </c>
      <c r="T53" s="139">
        <v>39.83</v>
      </c>
      <c r="U53" s="139">
        <v>51.19</v>
      </c>
      <c r="V53" s="139">
        <v>49.31</v>
      </c>
      <c r="W53" s="139">
        <v>60.23</v>
      </c>
      <c r="X53" s="139">
        <v>68.59</v>
      </c>
      <c r="Y53" s="139">
        <v>73.23</v>
      </c>
      <c r="Z53" s="139">
        <v>87.64</v>
      </c>
      <c r="AA53" s="139">
        <v>100.25</v>
      </c>
      <c r="AB53" s="139">
        <v>79.19</v>
      </c>
      <c r="AC53" s="139">
        <v>73.93</v>
      </c>
      <c r="AD53" s="139">
        <v>85.48</v>
      </c>
      <c r="AE53" s="139">
        <v>21.47</v>
      </c>
      <c r="AF53" s="139">
        <v>16.41</v>
      </c>
      <c r="AG53" s="139">
        <v>16.33</v>
      </c>
      <c r="AH53" s="139">
        <v>16.33</v>
      </c>
      <c r="AI53" s="139">
        <v>19.22</v>
      </c>
      <c r="AJ53" s="139">
        <v>19.08</v>
      </c>
      <c r="AK53" s="139">
        <v>18.44</v>
      </c>
      <c r="AL53" s="139">
        <v>18.29</v>
      </c>
      <c r="AM53" s="139">
        <v>23.49</v>
      </c>
      <c r="AN53" s="139">
        <v>26.13</v>
      </c>
      <c r="AO53" s="139">
        <v>28.99</v>
      </c>
      <c r="AP53" s="139">
        <v>27.48</v>
      </c>
      <c r="AQ53" s="139">
        <v>22.13</v>
      </c>
      <c r="AR53" s="139">
        <v>29.83</v>
      </c>
      <c r="AS53" s="139">
        <v>926.51</v>
      </c>
      <c r="AT53" s="139">
        <v>527.09</v>
      </c>
      <c r="AU53" s="139">
        <v>920.53</v>
      </c>
      <c r="AV53" s="139">
        <v>1210.64</v>
      </c>
      <c r="AW53" s="139">
        <v>313.93</v>
      </c>
      <c r="AX53" s="139">
        <v>6130.86</v>
      </c>
      <c r="AY53" s="139">
        <v>5685.63</v>
      </c>
      <c r="AZ53" s="139">
        <v>5276.86</v>
      </c>
      <c r="BA53" s="139">
        <v>5010.88</v>
      </c>
      <c r="BB53" s="139">
        <v>4858.68</v>
      </c>
      <c r="BC53" s="139">
        <v>5105.33</v>
      </c>
      <c r="BD53" s="139">
        <v>5399.69</v>
      </c>
      <c r="BE53" s="139">
        <v>5417.51</v>
      </c>
      <c r="BF53" s="139">
        <v>5712.93</v>
      </c>
      <c r="BG53" s="139">
        <v>6012.64</v>
      </c>
      <c r="BH53" s="139">
        <v>5723.88</v>
      </c>
      <c r="BI53" s="139">
        <v>6025.02</v>
      </c>
      <c r="BJ53" s="139">
        <v>4258.73</v>
      </c>
      <c r="BK53" s="139">
        <v>592.63</v>
      </c>
      <c r="BL53" s="139">
        <v>501.56</v>
      </c>
      <c r="BM53" s="139">
        <v>405.14</v>
      </c>
      <c r="BN53" s="139">
        <v>342.8</v>
      </c>
      <c r="BO53" s="139">
        <v>235.5</v>
      </c>
      <c r="BP53" s="139">
        <v>193.12</v>
      </c>
      <c r="BQ53" s="139">
        <v>152.96</v>
      </c>
      <c r="BR53" s="139">
        <v>146.19</v>
      </c>
      <c r="BS53" s="139">
        <v>128.51</v>
      </c>
      <c r="BT53" s="139">
        <v>113.8</v>
      </c>
      <c r="BU53" s="139">
        <v>89.25</v>
      </c>
      <c r="BV53" s="139">
        <v>79.31</v>
      </c>
      <c r="BW53" s="139">
        <v>54.14</v>
      </c>
      <c r="BX53" s="140">
        <f t="shared" si="0"/>
        <v>98440.90000000001</v>
      </c>
    </row>
    <row r="54" spans="1:76" ht="15">
      <c r="A54">
        <v>53</v>
      </c>
      <c r="B54" t="s">
        <v>64</v>
      </c>
      <c r="C54" s="139">
        <v>523.28</v>
      </c>
      <c r="D54" s="139">
        <v>531.65</v>
      </c>
      <c r="E54" s="139">
        <v>601.9</v>
      </c>
      <c r="F54" s="139">
        <v>773.52</v>
      </c>
      <c r="G54" s="139">
        <v>1099.32</v>
      </c>
      <c r="H54" s="139">
        <v>1202.19</v>
      </c>
      <c r="I54" s="139">
        <v>1317.37</v>
      </c>
      <c r="J54" s="139">
        <v>1409.68</v>
      </c>
      <c r="K54" s="139">
        <v>1499.5</v>
      </c>
      <c r="L54" s="139">
        <v>1419.85</v>
      </c>
      <c r="M54" s="139">
        <v>1544.14</v>
      </c>
      <c r="N54" s="139">
        <v>1379.16</v>
      </c>
      <c r="O54" s="139">
        <v>1177.41</v>
      </c>
      <c r="P54" s="139">
        <v>1105.28</v>
      </c>
      <c r="Q54" s="139">
        <v>79.68</v>
      </c>
      <c r="R54" s="139">
        <v>21.24</v>
      </c>
      <c r="S54" s="139">
        <v>17.04</v>
      </c>
      <c r="T54" s="139">
        <v>20.02</v>
      </c>
      <c r="U54" s="139">
        <v>24.66</v>
      </c>
      <c r="V54" s="139">
        <v>19.63</v>
      </c>
      <c r="W54" s="139">
        <v>21.19</v>
      </c>
      <c r="X54" s="139">
        <v>25.99</v>
      </c>
      <c r="Y54" s="139">
        <v>23.03</v>
      </c>
      <c r="Z54" s="139">
        <v>17.99</v>
      </c>
      <c r="AA54" s="139">
        <v>16.24</v>
      </c>
      <c r="AB54" s="139">
        <v>12.09</v>
      </c>
      <c r="AC54" s="139">
        <v>12.64</v>
      </c>
      <c r="AD54" s="139">
        <v>32.44</v>
      </c>
      <c r="AE54" s="139">
        <v>16.24</v>
      </c>
      <c r="AF54" s="139">
        <v>9.81</v>
      </c>
      <c r="AG54" s="139">
        <v>8.96</v>
      </c>
      <c r="AH54" s="139">
        <v>8.74</v>
      </c>
      <c r="AI54" s="139">
        <v>9.43</v>
      </c>
      <c r="AJ54" s="139">
        <v>8.73</v>
      </c>
      <c r="AK54" s="139">
        <v>9.75</v>
      </c>
      <c r="AL54" s="139">
        <v>11.99</v>
      </c>
      <c r="AM54" s="139">
        <v>13.28</v>
      </c>
      <c r="AN54" s="139">
        <v>14.02</v>
      </c>
      <c r="AO54" s="139">
        <v>12.04</v>
      </c>
      <c r="AP54" s="139">
        <v>13.01</v>
      </c>
      <c r="AQ54" s="139">
        <v>12.65</v>
      </c>
      <c r="AR54" s="139">
        <v>30.38</v>
      </c>
      <c r="AS54" s="139">
        <v>904.77</v>
      </c>
      <c r="AT54" s="139">
        <v>648.75</v>
      </c>
      <c r="AU54" s="139">
        <v>727.53</v>
      </c>
      <c r="AV54" s="139">
        <v>1016.92</v>
      </c>
      <c r="AW54" s="139">
        <v>165.51</v>
      </c>
      <c r="AX54" s="139">
        <v>7111.99</v>
      </c>
      <c r="AY54" s="139">
        <v>6314.72</v>
      </c>
      <c r="AZ54" s="139">
        <v>5725.58</v>
      </c>
      <c r="BA54" s="139">
        <v>5617.4</v>
      </c>
      <c r="BB54" s="139">
        <v>5631.78</v>
      </c>
      <c r="BC54" s="139">
        <v>5724.54</v>
      </c>
      <c r="BD54" s="139">
        <v>6083.55</v>
      </c>
      <c r="BE54" s="139">
        <v>5777.02</v>
      </c>
      <c r="BF54" s="139">
        <v>5475.18</v>
      </c>
      <c r="BG54" s="139">
        <v>5050</v>
      </c>
      <c r="BH54" s="139">
        <v>4473.55</v>
      </c>
      <c r="BI54" s="139">
        <v>3907.37</v>
      </c>
      <c r="BJ54" s="139">
        <v>2999.44</v>
      </c>
      <c r="BK54" s="139">
        <v>1464.87</v>
      </c>
      <c r="BL54" s="139">
        <v>1165.38</v>
      </c>
      <c r="BM54" s="139">
        <v>1007.09</v>
      </c>
      <c r="BN54" s="139">
        <v>876.34</v>
      </c>
      <c r="BO54" s="139">
        <v>636.08</v>
      </c>
      <c r="BP54" s="139">
        <v>575</v>
      </c>
      <c r="BQ54" s="139">
        <v>404.67</v>
      </c>
      <c r="BR54" s="139">
        <v>404.4</v>
      </c>
      <c r="BS54" s="139">
        <v>374.86</v>
      </c>
      <c r="BT54" s="139">
        <v>329.93</v>
      </c>
      <c r="BU54" s="139">
        <v>256.2</v>
      </c>
      <c r="BV54" s="139">
        <v>207.38</v>
      </c>
      <c r="BW54" s="139">
        <v>146.79</v>
      </c>
      <c r="BX54" s="140">
        <f t="shared" si="0"/>
        <v>97311.74999999997</v>
      </c>
    </row>
    <row r="55" spans="1:76" ht="15">
      <c r="A55">
        <v>54</v>
      </c>
      <c r="B55" t="s">
        <v>65</v>
      </c>
      <c r="C55" s="139">
        <v>95.14</v>
      </c>
      <c r="D55" s="139">
        <v>144.34</v>
      </c>
      <c r="E55" s="139">
        <v>188.55</v>
      </c>
      <c r="F55" s="139">
        <v>192.11</v>
      </c>
      <c r="G55" s="139">
        <v>199.01</v>
      </c>
      <c r="H55" s="139">
        <v>202.54</v>
      </c>
      <c r="I55" s="139">
        <v>194.51</v>
      </c>
      <c r="J55" s="139">
        <v>211.21</v>
      </c>
      <c r="K55" s="139">
        <v>195.47</v>
      </c>
      <c r="L55" s="139">
        <v>209.06</v>
      </c>
      <c r="M55" s="139">
        <v>192.38</v>
      </c>
      <c r="N55" s="139">
        <v>143.46</v>
      </c>
      <c r="O55" s="139">
        <v>107.6</v>
      </c>
      <c r="P55" s="139">
        <v>97.98</v>
      </c>
      <c r="Q55" s="139">
        <v>6.01</v>
      </c>
      <c r="R55" s="139">
        <v>4.43</v>
      </c>
      <c r="S55" s="139">
        <v>3.3</v>
      </c>
      <c r="T55" s="139">
        <v>2.74</v>
      </c>
      <c r="U55" s="139">
        <v>2.43</v>
      </c>
      <c r="V55" s="139">
        <v>3.29</v>
      </c>
      <c r="W55" s="139">
        <v>3.85</v>
      </c>
      <c r="X55" s="139">
        <v>3.04</v>
      </c>
      <c r="Y55" s="139">
        <v>3.07</v>
      </c>
      <c r="Z55" s="139">
        <v>3.72</v>
      </c>
      <c r="AA55" s="139">
        <v>5.05</v>
      </c>
      <c r="AB55" s="139">
        <v>3.9</v>
      </c>
      <c r="AC55" s="139">
        <v>3.51</v>
      </c>
      <c r="AD55" s="139">
        <v>8.11</v>
      </c>
      <c r="AE55" s="139">
        <v>0</v>
      </c>
      <c r="AF55" s="139">
        <v>1.06</v>
      </c>
      <c r="AG55" s="139">
        <v>1.01</v>
      </c>
      <c r="AH55" s="139">
        <v>0.86</v>
      </c>
      <c r="AI55" s="139">
        <v>0.64</v>
      </c>
      <c r="AJ55" s="139">
        <v>0.68</v>
      </c>
      <c r="AK55" s="139">
        <v>1.05</v>
      </c>
      <c r="AL55" s="139">
        <v>0.8</v>
      </c>
      <c r="AM55" s="139">
        <v>0.2</v>
      </c>
      <c r="AN55" s="139">
        <v>0.26</v>
      </c>
      <c r="AO55" s="139">
        <v>0.71</v>
      </c>
      <c r="AP55" s="139">
        <v>0.61</v>
      </c>
      <c r="AQ55" s="139">
        <v>0.35</v>
      </c>
      <c r="AR55" s="139">
        <v>1.2</v>
      </c>
      <c r="AS55" s="139">
        <v>124.12</v>
      </c>
      <c r="AT55" s="139">
        <v>72.25</v>
      </c>
      <c r="AU55" s="139">
        <v>63.74</v>
      </c>
      <c r="AV55" s="139">
        <v>110.98</v>
      </c>
      <c r="AW55" s="139">
        <v>12.2</v>
      </c>
      <c r="AX55" s="139">
        <v>840.61</v>
      </c>
      <c r="AY55" s="139">
        <v>746.5</v>
      </c>
      <c r="AZ55" s="139">
        <v>638.17</v>
      </c>
      <c r="BA55" s="139">
        <v>598.21</v>
      </c>
      <c r="BB55" s="139">
        <v>638.59</v>
      </c>
      <c r="BC55" s="139">
        <v>644.27</v>
      </c>
      <c r="BD55" s="139">
        <v>660.81</v>
      </c>
      <c r="BE55" s="139">
        <v>677.65</v>
      </c>
      <c r="BF55" s="139">
        <v>605.96</v>
      </c>
      <c r="BG55" s="139">
        <v>472.31</v>
      </c>
      <c r="BH55" s="139">
        <v>468.77</v>
      </c>
      <c r="BI55" s="139">
        <v>361.41</v>
      </c>
      <c r="BJ55" s="139">
        <v>295.03</v>
      </c>
      <c r="BK55" s="139">
        <v>118.34</v>
      </c>
      <c r="BL55" s="139">
        <v>112.72</v>
      </c>
      <c r="BM55" s="139">
        <v>87.37</v>
      </c>
      <c r="BN55" s="139">
        <v>58.68</v>
      </c>
      <c r="BO55" s="139">
        <v>36.67</v>
      </c>
      <c r="BP55" s="139">
        <v>36.98</v>
      </c>
      <c r="BQ55" s="139">
        <v>28.02</v>
      </c>
      <c r="BR55" s="139">
        <v>16.27</v>
      </c>
      <c r="BS55" s="139">
        <v>10.66</v>
      </c>
      <c r="BT55" s="139">
        <v>7.02</v>
      </c>
      <c r="BU55" s="139">
        <v>5.08</v>
      </c>
      <c r="BV55" s="139">
        <v>5.21</v>
      </c>
      <c r="BW55" s="139">
        <v>3.14</v>
      </c>
      <c r="BX55" s="140">
        <f t="shared" si="0"/>
        <v>10996.98</v>
      </c>
    </row>
    <row r="56" spans="1:76" ht="15">
      <c r="A56">
        <v>55</v>
      </c>
      <c r="B56" t="s">
        <v>66</v>
      </c>
      <c r="C56" s="139">
        <v>166.29</v>
      </c>
      <c r="D56" s="139">
        <v>196.47</v>
      </c>
      <c r="E56" s="139">
        <v>334.48</v>
      </c>
      <c r="F56" s="139">
        <v>427.45</v>
      </c>
      <c r="G56" s="139">
        <v>555.08</v>
      </c>
      <c r="H56" s="139">
        <v>577.95</v>
      </c>
      <c r="I56" s="139">
        <v>556.18</v>
      </c>
      <c r="J56" s="139">
        <v>495.27</v>
      </c>
      <c r="K56" s="139">
        <v>494.12</v>
      </c>
      <c r="L56" s="139">
        <v>434.34</v>
      </c>
      <c r="M56" s="139">
        <v>363.13</v>
      </c>
      <c r="N56" s="139">
        <v>297.16</v>
      </c>
      <c r="O56" s="139">
        <v>225.8</v>
      </c>
      <c r="P56" s="139">
        <v>184.5</v>
      </c>
      <c r="Q56" s="139">
        <v>56.12</v>
      </c>
      <c r="R56" s="139">
        <v>24.08</v>
      </c>
      <c r="S56" s="139">
        <v>23.96</v>
      </c>
      <c r="T56" s="139">
        <v>25.25</v>
      </c>
      <c r="U56" s="139">
        <v>32.61</v>
      </c>
      <c r="V56" s="139">
        <v>26.32</v>
      </c>
      <c r="W56" s="139">
        <v>28.57</v>
      </c>
      <c r="X56" s="139">
        <v>24.49</v>
      </c>
      <c r="Y56" s="139">
        <v>21.48</v>
      </c>
      <c r="Z56" s="139">
        <v>16.73</v>
      </c>
      <c r="AA56" s="139">
        <v>18.95</v>
      </c>
      <c r="AB56" s="139">
        <v>16.35</v>
      </c>
      <c r="AC56" s="139">
        <v>16.13</v>
      </c>
      <c r="AD56" s="139">
        <v>13.71</v>
      </c>
      <c r="AE56" s="139">
        <v>12.57</v>
      </c>
      <c r="AF56" s="139">
        <v>5.56</v>
      </c>
      <c r="AG56" s="139">
        <v>7.23</v>
      </c>
      <c r="AH56" s="139">
        <v>6.85</v>
      </c>
      <c r="AI56" s="139">
        <v>6.76</v>
      </c>
      <c r="AJ56" s="139">
        <v>6.41</v>
      </c>
      <c r="AK56" s="139">
        <v>8.32</v>
      </c>
      <c r="AL56" s="139">
        <v>8.15</v>
      </c>
      <c r="AM56" s="139">
        <v>5.38</v>
      </c>
      <c r="AN56" s="139">
        <v>5.39</v>
      </c>
      <c r="AO56" s="139">
        <v>7.5</v>
      </c>
      <c r="AP56" s="139">
        <v>7.84</v>
      </c>
      <c r="AQ56" s="139">
        <v>6.41</v>
      </c>
      <c r="AR56" s="139">
        <v>7.21</v>
      </c>
      <c r="AS56" s="139">
        <v>141.82</v>
      </c>
      <c r="AT56" s="139">
        <v>152.23</v>
      </c>
      <c r="AU56" s="139">
        <v>127.21</v>
      </c>
      <c r="AV56" s="139">
        <v>162.47</v>
      </c>
      <c r="AW56" s="139">
        <v>0</v>
      </c>
      <c r="AX56" s="139">
        <v>2240.64</v>
      </c>
      <c r="AY56" s="139">
        <v>2259.78</v>
      </c>
      <c r="AZ56" s="139">
        <v>1954.27</v>
      </c>
      <c r="BA56" s="139">
        <v>1899.03</v>
      </c>
      <c r="BB56" s="139">
        <v>1826.81</v>
      </c>
      <c r="BC56" s="139">
        <v>1840.16</v>
      </c>
      <c r="BD56" s="139">
        <v>1946.52</v>
      </c>
      <c r="BE56" s="139">
        <v>1981.06</v>
      </c>
      <c r="BF56" s="139">
        <v>1846.96</v>
      </c>
      <c r="BG56" s="139">
        <v>2118.91</v>
      </c>
      <c r="BH56" s="139">
        <v>2059.93</v>
      </c>
      <c r="BI56" s="139">
        <v>1974.49</v>
      </c>
      <c r="BJ56" s="139">
        <v>1625.88</v>
      </c>
      <c r="BK56" s="139">
        <v>8.94</v>
      </c>
      <c r="BL56" s="139">
        <v>8.54</v>
      </c>
      <c r="BM56" s="139">
        <v>5.41</v>
      </c>
      <c r="BN56" s="139">
        <v>4.01</v>
      </c>
      <c r="BO56" s="139">
        <v>3.33</v>
      </c>
      <c r="BP56" s="139">
        <v>3.39</v>
      </c>
      <c r="BQ56" s="139">
        <v>2.4</v>
      </c>
      <c r="BR56" s="139">
        <v>2.75</v>
      </c>
      <c r="BS56" s="139">
        <v>2.96</v>
      </c>
      <c r="BT56" s="139">
        <v>2.66</v>
      </c>
      <c r="BU56" s="139">
        <v>2.83</v>
      </c>
      <c r="BV56" s="139">
        <v>3.48</v>
      </c>
      <c r="BW56" s="139">
        <v>2.78</v>
      </c>
      <c r="BX56" s="140">
        <f t="shared" si="0"/>
        <v>31966.200000000004</v>
      </c>
    </row>
    <row r="57" spans="1:76" ht="15">
      <c r="A57">
        <v>56</v>
      </c>
      <c r="B57" t="s">
        <v>67</v>
      </c>
      <c r="C57" s="139">
        <v>120.88</v>
      </c>
      <c r="D57" s="139">
        <v>342.54</v>
      </c>
      <c r="E57" s="139">
        <v>433.2</v>
      </c>
      <c r="F57" s="139">
        <v>429.65</v>
      </c>
      <c r="G57" s="139">
        <v>577.79</v>
      </c>
      <c r="H57" s="139">
        <v>607.76</v>
      </c>
      <c r="I57" s="139">
        <v>605.37</v>
      </c>
      <c r="J57" s="139">
        <v>634.14</v>
      </c>
      <c r="K57" s="139">
        <v>659.17</v>
      </c>
      <c r="L57" s="139">
        <v>505.26</v>
      </c>
      <c r="M57" s="139">
        <v>603.11</v>
      </c>
      <c r="N57" s="139">
        <v>540.58</v>
      </c>
      <c r="O57" s="139">
        <v>446.15</v>
      </c>
      <c r="P57" s="139">
        <v>351.62</v>
      </c>
      <c r="Q57" s="139">
        <v>41.36</v>
      </c>
      <c r="R57" s="139">
        <v>10.43</v>
      </c>
      <c r="S57" s="139">
        <v>8.17</v>
      </c>
      <c r="T57" s="139">
        <v>8.55</v>
      </c>
      <c r="U57" s="139">
        <v>11.03</v>
      </c>
      <c r="V57" s="139">
        <v>10.8</v>
      </c>
      <c r="W57" s="139">
        <v>13.2</v>
      </c>
      <c r="X57" s="139">
        <v>16.51</v>
      </c>
      <c r="Y57" s="139">
        <v>18.56</v>
      </c>
      <c r="Z57" s="139">
        <v>16.69</v>
      </c>
      <c r="AA57" s="139">
        <v>21.63</v>
      </c>
      <c r="AB57" s="139">
        <v>17.24</v>
      </c>
      <c r="AC57" s="139">
        <v>17.71</v>
      </c>
      <c r="AD57" s="139">
        <v>21.71</v>
      </c>
      <c r="AE57" s="139">
        <v>4.5</v>
      </c>
      <c r="AF57" s="139">
        <v>2.07</v>
      </c>
      <c r="AG57" s="139">
        <v>1.99</v>
      </c>
      <c r="AH57" s="139">
        <v>2.08</v>
      </c>
      <c r="AI57" s="139">
        <v>1.67</v>
      </c>
      <c r="AJ57" s="139">
        <v>1.48</v>
      </c>
      <c r="AK57" s="139">
        <v>2.34</v>
      </c>
      <c r="AL57" s="139">
        <v>2.6</v>
      </c>
      <c r="AM57" s="139">
        <v>2.81</v>
      </c>
      <c r="AN57" s="139">
        <v>3.41</v>
      </c>
      <c r="AO57" s="139">
        <v>5.67</v>
      </c>
      <c r="AP57" s="139">
        <v>5.64</v>
      </c>
      <c r="AQ57" s="139">
        <v>4.93</v>
      </c>
      <c r="AR57" s="139">
        <v>11.92</v>
      </c>
      <c r="AS57" s="139">
        <v>384.94</v>
      </c>
      <c r="AT57" s="139">
        <v>338.16</v>
      </c>
      <c r="AU57" s="139">
        <v>364.43</v>
      </c>
      <c r="AV57" s="139">
        <v>309.79</v>
      </c>
      <c r="AW57" s="139">
        <v>49.83</v>
      </c>
      <c r="AX57" s="139">
        <v>3412.39</v>
      </c>
      <c r="AY57" s="139">
        <v>2979.27</v>
      </c>
      <c r="AZ57" s="139">
        <v>2752.15</v>
      </c>
      <c r="BA57" s="139">
        <v>2628.97</v>
      </c>
      <c r="BB57" s="139">
        <v>2597.31</v>
      </c>
      <c r="BC57" s="139">
        <v>2758.36</v>
      </c>
      <c r="BD57" s="139">
        <v>2882.2</v>
      </c>
      <c r="BE57" s="139">
        <v>2929.59</v>
      </c>
      <c r="BF57" s="139">
        <v>2915.08</v>
      </c>
      <c r="BG57" s="139">
        <v>2611.68</v>
      </c>
      <c r="BH57" s="139">
        <v>2305.95</v>
      </c>
      <c r="BI57" s="139">
        <v>2053.98</v>
      </c>
      <c r="BJ57" s="139">
        <v>1523.33</v>
      </c>
      <c r="BK57" s="139">
        <v>667.87</v>
      </c>
      <c r="BL57" s="139">
        <v>581.48</v>
      </c>
      <c r="BM57" s="139">
        <v>493.89</v>
      </c>
      <c r="BN57" s="139">
        <v>346.87</v>
      </c>
      <c r="BO57" s="139">
        <v>234.8</v>
      </c>
      <c r="BP57" s="139">
        <v>191.69</v>
      </c>
      <c r="BQ57" s="139">
        <v>121.13</v>
      </c>
      <c r="BR57" s="139">
        <v>126.94</v>
      </c>
      <c r="BS57" s="139">
        <v>138.17</v>
      </c>
      <c r="BT57" s="139">
        <v>131.52</v>
      </c>
      <c r="BU57" s="139">
        <v>114.73</v>
      </c>
      <c r="BV57" s="139">
        <v>120.78</v>
      </c>
      <c r="BW57" s="139">
        <v>77.51</v>
      </c>
      <c r="BX57" s="140">
        <f t="shared" si="0"/>
        <v>46288.71000000002</v>
      </c>
    </row>
    <row r="58" spans="1:76" ht="15">
      <c r="A58">
        <v>57</v>
      </c>
      <c r="B58" t="s">
        <v>68</v>
      </c>
      <c r="C58" s="139">
        <v>203.77</v>
      </c>
      <c r="D58" s="139">
        <v>212.35</v>
      </c>
      <c r="E58" s="139">
        <v>316.67</v>
      </c>
      <c r="F58" s="139">
        <v>422.46</v>
      </c>
      <c r="G58" s="139">
        <v>481.87</v>
      </c>
      <c r="H58" s="139">
        <v>473.41</v>
      </c>
      <c r="I58" s="139">
        <v>423.57</v>
      </c>
      <c r="J58" s="139">
        <v>441.54</v>
      </c>
      <c r="K58" s="139">
        <v>431.57</v>
      </c>
      <c r="L58" s="139">
        <v>384.81</v>
      </c>
      <c r="M58" s="139">
        <v>284.7</v>
      </c>
      <c r="N58" s="139">
        <v>267.77</v>
      </c>
      <c r="O58" s="139">
        <v>248.17</v>
      </c>
      <c r="P58" s="139">
        <v>181.5</v>
      </c>
      <c r="Q58" s="139">
        <v>35.45</v>
      </c>
      <c r="R58" s="139">
        <v>27.9</v>
      </c>
      <c r="S58" s="139">
        <v>21.21</v>
      </c>
      <c r="T58" s="139">
        <v>19.41</v>
      </c>
      <c r="U58" s="139">
        <v>11.33</v>
      </c>
      <c r="V58" s="139">
        <v>7.71</v>
      </c>
      <c r="W58" s="139">
        <v>6.69</v>
      </c>
      <c r="X58" s="139">
        <v>6.63</v>
      </c>
      <c r="Y58" s="139">
        <v>6.83</v>
      </c>
      <c r="Z58" s="139">
        <v>7.35</v>
      </c>
      <c r="AA58" s="139">
        <v>6.07</v>
      </c>
      <c r="AB58" s="139">
        <v>5.05</v>
      </c>
      <c r="AC58" s="139">
        <v>3.36</v>
      </c>
      <c r="AD58" s="139">
        <v>3.56</v>
      </c>
      <c r="AE58" s="139">
        <v>19.77</v>
      </c>
      <c r="AF58" s="139">
        <v>1.18</v>
      </c>
      <c r="AG58" s="139">
        <v>1.24</v>
      </c>
      <c r="AH58" s="139">
        <v>1.37</v>
      </c>
      <c r="AI58" s="139">
        <v>1.13</v>
      </c>
      <c r="AJ58" s="139">
        <v>1.13</v>
      </c>
      <c r="AK58" s="139">
        <v>1.26</v>
      </c>
      <c r="AL58" s="139">
        <v>1.46</v>
      </c>
      <c r="AM58" s="139">
        <v>1.69</v>
      </c>
      <c r="AN58" s="139">
        <v>2.4</v>
      </c>
      <c r="AO58" s="139">
        <v>4.41</v>
      </c>
      <c r="AP58" s="139">
        <v>4.11</v>
      </c>
      <c r="AQ58" s="139">
        <v>2.84</v>
      </c>
      <c r="AR58" s="139">
        <v>5.16</v>
      </c>
      <c r="AS58" s="139">
        <v>150</v>
      </c>
      <c r="AT58" s="139">
        <v>154.02</v>
      </c>
      <c r="AU58" s="139">
        <v>155.53</v>
      </c>
      <c r="AV58" s="139">
        <v>221.86</v>
      </c>
      <c r="AW58" s="139">
        <v>7.73</v>
      </c>
      <c r="AX58" s="139">
        <v>1816.68</v>
      </c>
      <c r="AY58" s="139">
        <v>1595.62</v>
      </c>
      <c r="AZ58" s="139">
        <v>1454.72</v>
      </c>
      <c r="BA58" s="139">
        <v>1430.52</v>
      </c>
      <c r="BB58" s="139">
        <v>1487.28</v>
      </c>
      <c r="BC58" s="139">
        <v>1641.3</v>
      </c>
      <c r="BD58" s="139">
        <v>1749.34</v>
      </c>
      <c r="BE58" s="139">
        <v>1724.61</v>
      </c>
      <c r="BF58" s="139">
        <v>1690.1</v>
      </c>
      <c r="BG58" s="139">
        <v>1598.99</v>
      </c>
      <c r="BH58" s="139">
        <v>1487.45</v>
      </c>
      <c r="BI58" s="139">
        <v>1486.51</v>
      </c>
      <c r="BJ58" s="139">
        <v>1320.6</v>
      </c>
      <c r="BK58" s="139">
        <v>31.67</v>
      </c>
      <c r="BL58" s="139">
        <v>23.62</v>
      </c>
      <c r="BM58" s="139">
        <v>17.04</v>
      </c>
      <c r="BN58" s="139">
        <v>10.28</v>
      </c>
      <c r="BO58" s="139">
        <v>7.46</v>
      </c>
      <c r="BP58" s="139">
        <v>5.94</v>
      </c>
      <c r="BQ58" s="139">
        <v>6.42</v>
      </c>
      <c r="BR58" s="139">
        <v>8.04</v>
      </c>
      <c r="BS58" s="139">
        <v>9.19</v>
      </c>
      <c r="BT58" s="139">
        <v>9.39</v>
      </c>
      <c r="BU58" s="139">
        <v>7.89</v>
      </c>
      <c r="BV58" s="139">
        <v>6.39</v>
      </c>
      <c r="BW58" s="139">
        <v>3.71</v>
      </c>
      <c r="BX58" s="140">
        <f t="shared" si="0"/>
        <v>26311.759999999987</v>
      </c>
    </row>
    <row r="59" spans="1:76" ht="15">
      <c r="A59">
        <v>58</v>
      </c>
      <c r="B59" t="s">
        <v>69</v>
      </c>
      <c r="C59" s="139">
        <v>280.62</v>
      </c>
      <c r="D59" s="139">
        <v>229.41</v>
      </c>
      <c r="E59" s="139">
        <v>415.66</v>
      </c>
      <c r="F59" s="139">
        <v>677.94</v>
      </c>
      <c r="G59" s="139">
        <v>922.43</v>
      </c>
      <c r="H59" s="139">
        <v>969.52</v>
      </c>
      <c r="I59" s="139">
        <v>1043.67</v>
      </c>
      <c r="J59" s="139">
        <v>1120.67</v>
      </c>
      <c r="K59" s="139">
        <v>1010.86</v>
      </c>
      <c r="L59" s="139">
        <v>954.66</v>
      </c>
      <c r="M59" s="139">
        <v>803.4</v>
      </c>
      <c r="N59" s="139">
        <v>641.83</v>
      </c>
      <c r="O59" s="139">
        <v>546.68</v>
      </c>
      <c r="P59" s="139">
        <v>478.86</v>
      </c>
      <c r="Q59" s="139">
        <v>40.69</v>
      </c>
      <c r="R59" s="139">
        <v>22.72</v>
      </c>
      <c r="S59" s="139">
        <v>23.12</v>
      </c>
      <c r="T59" s="139">
        <v>24.69</v>
      </c>
      <c r="U59" s="139">
        <v>31.73</v>
      </c>
      <c r="V59" s="139">
        <v>24.64</v>
      </c>
      <c r="W59" s="139">
        <v>23.75</v>
      </c>
      <c r="X59" s="139">
        <v>27.14</v>
      </c>
      <c r="Y59" s="139">
        <v>36.29</v>
      </c>
      <c r="Z59" s="139">
        <v>35.68</v>
      </c>
      <c r="AA59" s="139">
        <v>29.66</v>
      </c>
      <c r="AB59" s="139">
        <v>31.23</v>
      </c>
      <c r="AC59" s="139">
        <v>24.2</v>
      </c>
      <c r="AD59" s="139">
        <v>26.95</v>
      </c>
      <c r="AE59" s="139">
        <v>0</v>
      </c>
      <c r="AF59" s="139">
        <v>2.5</v>
      </c>
      <c r="AG59" s="139">
        <v>2.29</v>
      </c>
      <c r="AH59" s="139">
        <v>2.09</v>
      </c>
      <c r="AI59" s="139">
        <v>1.85</v>
      </c>
      <c r="AJ59" s="139">
        <v>2.31</v>
      </c>
      <c r="AK59" s="139">
        <v>3.5</v>
      </c>
      <c r="AL59" s="139">
        <v>4.41</v>
      </c>
      <c r="AM59" s="139">
        <v>6.42</v>
      </c>
      <c r="AN59" s="139">
        <v>6.6</v>
      </c>
      <c r="AO59" s="139">
        <v>8.65</v>
      </c>
      <c r="AP59" s="139">
        <v>12.16</v>
      </c>
      <c r="AQ59" s="139">
        <v>10.71</v>
      </c>
      <c r="AR59" s="139">
        <v>10.09</v>
      </c>
      <c r="AS59" s="139">
        <v>369.03</v>
      </c>
      <c r="AT59" s="139">
        <v>262.88</v>
      </c>
      <c r="AU59" s="139">
        <v>353.56</v>
      </c>
      <c r="AV59" s="139">
        <v>423.96</v>
      </c>
      <c r="AW59" s="139">
        <v>91.39</v>
      </c>
      <c r="AX59" s="139">
        <v>2482.23</v>
      </c>
      <c r="AY59" s="139">
        <v>2254.23</v>
      </c>
      <c r="AZ59" s="139">
        <v>2186.3</v>
      </c>
      <c r="BA59" s="139">
        <v>2137.13</v>
      </c>
      <c r="BB59" s="139">
        <v>2024.43</v>
      </c>
      <c r="BC59" s="139">
        <v>2042.9</v>
      </c>
      <c r="BD59" s="139">
        <v>2023.65</v>
      </c>
      <c r="BE59" s="139">
        <v>2140.36</v>
      </c>
      <c r="BF59" s="139">
        <v>2157.88</v>
      </c>
      <c r="BG59" s="139">
        <v>2374.63</v>
      </c>
      <c r="BH59" s="139">
        <v>2353.13</v>
      </c>
      <c r="BI59" s="139">
        <v>1950.04</v>
      </c>
      <c r="BJ59" s="139">
        <v>1558.42</v>
      </c>
      <c r="BK59" s="139">
        <v>419.54</v>
      </c>
      <c r="BL59" s="139">
        <v>392.45</v>
      </c>
      <c r="BM59" s="139">
        <v>278.84</v>
      </c>
      <c r="BN59" s="139">
        <v>223.48</v>
      </c>
      <c r="BO59" s="139">
        <v>150.02</v>
      </c>
      <c r="BP59" s="139">
        <v>134.64</v>
      </c>
      <c r="BQ59" s="139">
        <v>94.99</v>
      </c>
      <c r="BR59" s="139">
        <v>95.35</v>
      </c>
      <c r="BS59" s="139">
        <v>90.29</v>
      </c>
      <c r="BT59" s="139">
        <v>78.38</v>
      </c>
      <c r="BU59" s="139">
        <v>74.98</v>
      </c>
      <c r="BV59" s="139">
        <v>69.14</v>
      </c>
      <c r="BW59" s="139">
        <v>45.97</v>
      </c>
      <c r="BX59" s="140">
        <f t="shared" si="0"/>
        <v>41906.49999999999</v>
      </c>
    </row>
    <row r="60" spans="1:76" ht="15">
      <c r="A60">
        <v>59</v>
      </c>
      <c r="B60" t="s">
        <v>70</v>
      </c>
      <c r="C60" s="139">
        <v>310.57</v>
      </c>
      <c r="D60" s="139">
        <v>436.46</v>
      </c>
      <c r="E60" s="139">
        <v>612.31</v>
      </c>
      <c r="F60" s="139">
        <v>752.25</v>
      </c>
      <c r="G60" s="139">
        <v>998.81</v>
      </c>
      <c r="H60" s="139">
        <v>954.31</v>
      </c>
      <c r="I60" s="139">
        <v>1093.16</v>
      </c>
      <c r="J60" s="139">
        <v>1045.77</v>
      </c>
      <c r="K60" s="139">
        <v>1117.73</v>
      </c>
      <c r="L60" s="139">
        <v>1016.22</v>
      </c>
      <c r="M60" s="139">
        <v>1023.5</v>
      </c>
      <c r="N60" s="139">
        <v>1005.07</v>
      </c>
      <c r="O60" s="139">
        <v>592.74</v>
      </c>
      <c r="P60" s="139">
        <v>437.81</v>
      </c>
      <c r="Q60" s="139">
        <v>31.02</v>
      </c>
      <c r="R60" s="139">
        <v>14.87</v>
      </c>
      <c r="S60" s="139">
        <v>14.96</v>
      </c>
      <c r="T60" s="139">
        <v>17.45</v>
      </c>
      <c r="U60" s="139">
        <v>19.78</v>
      </c>
      <c r="V60" s="139">
        <v>17.11</v>
      </c>
      <c r="W60" s="139">
        <v>20.55</v>
      </c>
      <c r="X60" s="139">
        <v>20.99</v>
      </c>
      <c r="Y60" s="139">
        <v>24.59</v>
      </c>
      <c r="Z60" s="139">
        <v>25.64</v>
      </c>
      <c r="AA60" s="139">
        <v>33.38</v>
      </c>
      <c r="AB60" s="139">
        <v>31.31</v>
      </c>
      <c r="AC60" s="139">
        <v>21.41</v>
      </c>
      <c r="AD60" s="139">
        <v>27.02</v>
      </c>
      <c r="AE60" s="139">
        <v>3.8</v>
      </c>
      <c r="AF60" s="139">
        <v>2.12</v>
      </c>
      <c r="AG60" s="139">
        <v>2.2</v>
      </c>
      <c r="AH60" s="139">
        <v>2.7</v>
      </c>
      <c r="AI60" s="139">
        <v>3.45</v>
      </c>
      <c r="AJ60" s="139">
        <v>3.38</v>
      </c>
      <c r="AK60" s="139">
        <v>3.66</v>
      </c>
      <c r="AL60" s="139">
        <v>3.85</v>
      </c>
      <c r="AM60" s="139">
        <v>5.44</v>
      </c>
      <c r="AN60" s="139">
        <v>7.22</v>
      </c>
      <c r="AO60" s="139">
        <v>6.21</v>
      </c>
      <c r="AP60" s="139">
        <v>4.97</v>
      </c>
      <c r="AQ60" s="139">
        <v>6.36</v>
      </c>
      <c r="AR60" s="139">
        <v>14.81</v>
      </c>
      <c r="AS60" s="139">
        <v>576.12</v>
      </c>
      <c r="AT60" s="139">
        <v>362</v>
      </c>
      <c r="AU60" s="139">
        <v>387.18</v>
      </c>
      <c r="AV60" s="139">
        <v>517.23</v>
      </c>
      <c r="AW60" s="139">
        <v>42.5</v>
      </c>
      <c r="AX60" s="139">
        <v>3823.75</v>
      </c>
      <c r="AY60" s="139">
        <v>3770.84</v>
      </c>
      <c r="AZ60" s="139">
        <v>3418.27</v>
      </c>
      <c r="BA60" s="139">
        <v>3357.33</v>
      </c>
      <c r="BB60" s="139">
        <v>3261.06</v>
      </c>
      <c r="BC60" s="139">
        <v>3357.12</v>
      </c>
      <c r="BD60" s="139">
        <v>3617.8</v>
      </c>
      <c r="BE60" s="139">
        <v>3646.07</v>
      </c>
      <c r="BF60" s="139">
        <v>3717.96</v>
      </c>
      <c r="BG60" s="139">
        <v>4063.78</v>
      </c>
      <c r="BH60" s="139">
        <v>3606.88</v>
      </c>
      <c r="BI60" s="139">
        <v>3634.8</v>
      </c>
      <c r="BJ60" s="139">
        <v>3229.14</v>
      </c>
      <c r="BK60" s="139">
        <v>405.04</v>
      </c>
      <c r="BL60" s="139">
        <v>401.71</v>
      </c>
      <c r="BM60" s="139">
        <v>277.6</v>
      </c>
      <c r="BN60" s="139">
        <v>215.42</v>
      </c>
      <c r="BO60" s="139">
        <v>159.43</v>
      </c>
      <c r="BP60" s="139">
        <v>148.02</v>
      </c>
      <c r="BQ60" s="139">
        <v>114.7</v>
      </c>
      <c r="BR60" s="139">
        <v>127.78</v>
      </c>
      <c r="BS60" s="139">
        <v>122.08</v>
      </c>
      <c r="BT60" s="139">
        <v>133.22</v>
      </c>
      <c r="BU60" s="139">
        <v>124.82</v>
      </c>
      <c r="BV60" s="139">
        <v>97.93</v>
      </c>
      <c r="BW60" s="139">
        <v>71.8</v>
      </c>
      <c r="BX60" s="140">
        <f t="shared" si="0"/>
        <v>62576.34</v>
      </c>
    </row>
    <row r="61" spans="1:76" ht="15">
      <c r="A61">
        <v>60</v>
      </c>
      <c r="B61" t="s">
        <v>71</v>
      </c>
      <c r="C61" s="139">
        <v>24.93</v>
      </c>
      <c r="D61" s="139">
        <v>83.17</v>
      </c>
      <c r="E61" s="139">
        <v>83.69</v>
      </c>
      <c r="F61" s="139">
        <v>90.97</v>
      </c>
      <c r="G61" s="139">
        <v>96.82</v>
      </c>
      <c r="H61" s="139">
        <v>101.05</v>
      </c>
      <c r="I61" s="139">
        <v>90.75</v>
      </c>
      <c r="J61" s="139">
        <v>106.19</v>
      </c>
      <c r="K61" s="139">
        <v>106.83</v>
      </c>
      <c r="L61" s="139">
        <v>91.65</v>
      </c>
      <c r="M61" s="139">
        <v>132.42</v>
      </c>
      <c r="N61" s="139">
        <v>87.41</v>
      </c>
      <c r="O61" s="139">
        <v>71.91</v>
      </c>
      <c r="P61" s="139">
        <v>76.47</v>
      </c>
      <c r="Q61" s="139">
        <v>1.77</v>
      </c>
      <c r="R61" s="139">
        <v>1.04</v>
      </c>
      <c r="S61" s="139">
        <v>1.01</v>
      </c>
      <c r="T61" s="139">
        <v>0.89</v>
      </c>
      <c r="U61" s="139">
        <v>0.64</v>
      </c>
      <c r="V61" s="139">
        <v>0.64</v>
      </c>
      <c r="W61" s="139">
        <v>0.88</v>
      </c>
      <c r="X61" s="139">
        <v>0.76</v>
      </c>
      <c r="Y61" s="139">
        <v>1.62</v>
      </c>
      <c r="Z61" s="139">
        <v>4.68</v>
      </c>
      <c r="AA61" s="139">
        <v>5.73</v>
      </c>
      <c r="AB61" s="139">
        <v>5.15</v>
      </c>
      <c r="AC61" s="139">
        <v>3.64</v>
      </c>
      <c r="AD61" s="139">
        <v>3.86</v>
      </c>
      <c r="AE61" s="139">
        <v>0</v>
      </c>
      <c r="AF61" s="139">
        <v>1.14</v>
      </c>
      <c r="AG61" s="139">
        <v>1.02</v>
      </c>
      <c r="AH61" s="139">
        <v>0.72</v>
      </c>
      <c r="AI61" s="139">
        <v>0.31</v>
      </c>
      <c r="AJ61" s="139">
        <v>0.06</v>
      </c>
      <c r="AK61" s="139">
        <v>0</v>
      </c>
      <c r="AL61" s="139">
        <v>0</v>
      </c>
      <c r="AM61" s="139">
        <v>0</v>
      </c>
      <c r="AN61" s="139">
        <v>0.02</v>
      </c>
      <c r="AO61" s="139">
        <v>0.19</v>
      </c>
      <c r="AP61" s="139">
        <v>0.36</v>
      </c>
      <c r="AQ61" s="139">
        <v>0.39</v>
      </c>
      <c r="AR61" s="139">
        <v>0.38</v>
      </c>
      <c r="AS61" s="139">
        <v>60.01</v>
      </c>
      <c r="AT61" s="139">
        <v>60.26</v>
      </c>
      <c r="AU61" s="139">
        <v>70.77</v>
      </c>
      <c r="AV61" s="139">
        <v>92.8</v>
      </c>
      <c r="AW61" s="139">
        <v>16.38</v>
      </c>
      <c r="AX61" s="139">
        <v>544.12</v>
      </c>
      <c r="AY61" s="139">
        <v>488.83</v>
      </c>
      <c r="AZ61" s="139">
        <v>502.02</v>
      </c>
      <c r="BA61" s="139">
        <v>440.53</v>
      </c>
      <c r="BB61" s="139">
        <v>468.04</v>
      </c>
      <c r="BC61" s="139">
        <v>466.52</v>
      </c>
      <c r="BD61" s="139">
        <v>516.59</v>
      </c>
      <c r="BE61" s="139">
        <v>468.08</v>
      </c>
      <c r="BF61" s="139">
        <v>497.29</v>
      </c>
      <c r="BG61" s="139">
        <v>417.18</v>
      </c>
      <c r="BH61" s="139">
        <v>359.81</v>
      </c>
      <c r="BI61" s="139">
        <v>333.45</v>
      </c>
      <c r="BJ61" s="139">
        <v>252.85</v>
      </c>
      <c r="BK61" s="139">
        <v>38.97</v>
      </c>
      <c r="BL61" s="139">
        <v>35.38</v>
      </c>
      <c r="BM61" s="139">
        <v>29.52</v>
      </c>
      <c r="BN61" s="139">
        <v>20.13</v>
      </c>
      <c r="BO61" s="139">
        <v>13.39</v>
      </c>
      <c r="BP61" s="139">
        <v>8.1</v>
      </c>
      <c r="BQ61" s="139">
        <v>5.9</v>
      </c>
      <c r="BR61" s="139">
        <v>6.82</v>
      </c>
      <c r="BS61" s="139">
        <v>6.03</v>
      </c>
      <c r="BT61" s="139">
        <v>4.49</v>
      </c>
      <c r="BU61" s="139">
        <v>3.93</v>
      </c>
      <c r="BV61" s="139">
        <v>3.74</v>
      </c>
      <c r="BW61" s="139">
        <v>2.01</v>
      </c>
      <c r="BX61" s="140">
        <f t="shared" si="0"/>
        <v>7515.100000000002</v>
      </c>
    </row>
    <row r="62" spans="1:76" ht="15">
      <c r="A62">
        <v>61</v>
      </c>
      <c r="B62" t="s">
        <v>72</v>
      </c>
      <c r="C62" s="139">
        <v>81.5</v>
      </c>
      <c r="D62" s="139">
        <v>69.2</v>
      </c>
      <c r="E62" s="139">
        <v>63.12</v>
      </c>
      <c r="F62" s="139">
        <v>86.72</v>
      </c>
      <c r="G62" s="139">
        <v>68.47</v>
      </c>
      <c r="H62" s="139">
        <v>72.22</v>
      </c>
      <c r="I62" s="139">
        <v>63.56</v>
      </c>
      <c r="J62" s="139">
        <v>68.36</v>
      </c>
      <c r="K62" s="139">
        <v>64.91</v>
      </c>
      <c r="L62" s="139">
        <v>41.3</v>
      </c>
      <c r="M62" s="139">
        <v>69.25</v>
      </c>
      <c r="N62" s="139">
        <v>48.44</v>
      </c>
      <c r="O62" s="139">
        <v>36.31</v>
      </c>
      <c r="P62" s="139">
        <v>28.51</v>
      </c>
      <c r="Q62" s="139">
        <v>0</v>
      </c>
      <c r="R62" s="139">
        <v>0.95</v>
      </c>
      <c r="S62" s="139">
        <v>0.82</v>
      </c>
      <c r="T62" s="139">
        <v>0.81</v>
      </c>
      <c r="U62" s="139">
        <v>0.69</v>
      </c>
      <c r="V62" s="139">
        <v>0.5</v>
      </c>
      <c r="W62" s="139">
        <v>0.48</v>
      </c>
      <c r="X62" s="139">
        <v>0.48</v>
      </c>
      <c r="Y62" s="139">
        <v>0.47</v>
      </c>
      <c r="Z62" s="139">
        <v>0.35</v>
      </c>
      <c r="AA62" s="139">
        <v>0.12</v>
      </c>
      <c r="AB62" s="139">
        <v>0</v>
      </c>
      <c r="AC62" s="139">
        <v>0</v>
      </c>
      <c r="AD62" s="139">
        <v>0.2</v>
      </c>
      <c r="AE62" s="139">
        <v>0</v>
      </c>
      <c r="AF62" s="139">
        <v>0</v>
      </c>
      <c r="AG62" s="139">
        <v>0</v>
      </c>
      <c r="AH62" s="139">
        <v>0</v>
      </c>
      <c r="AI62" s="139">
        <v>0</v>
      </c>
      <c r="AJ62" s="139">
        <v>0</v>
      </c>
      <c r="AK62" s="139">
        <v>0</v>
      </c>
      <c r="AL62" s="139">
        <v>0</v>
      </c>
      <c r="AM62" s="139">
        <v>0</v>
      </c>
      <c r="AN62" s="139">
        <v>0</v>
      </c>
      <c r="AO62" s="139">
        <v>0</v>
      </c>
      <c r="AP62" s="139">
        <v>0</v>
      </c>
      <c r="AQ62" s="139">
        <v>0</v>
      </c>
      <c r="AR62" s="139">
        <v>0</v>
      </c>
      <c r="AS62" s="139">
        <v>69.35</v>
      </c>
      <c r="AT62" s="139">
        <v>63.81</v>
      </c>
      <c r="AU62" s="139">
        <v>52.6</v>
      </c>
      <c r="AV62" s="139">
        <v>48.12</v>
      </c>
      <c r="AW62" s="139">
        <v>3.85</v>
      </c>
      <c r="AX62" s="139">
        <v>403.02</v>
      </c>
      <c r="AY62" s="139">
        <v>409.87</v>
      </c>
      <c r="AZ62" s="139">
        <v>400.63</v>
      </c>
      <c r="BA62" s="139">
        <v>413.26</v>
      </c>
      <c r="BB62" s="139">
        <v>398.21</v>
      </c>
      <c r="BC62" s="139">
        <v>429.48</v>
      </c>
      <c r="BD62" s="139">
        <v>454.87</v>
      </c>
      <c r="BE62" s="139">
        <v>414.31</v>
      </c>
      <c r="BF62" s="139">
        <v>411.29</v>
      </c>
      <c r="BG62" s="139">
        <v>361.54</v>
      </c>
      <c r="BH62" s="139">
        <v>318.55</v>
      </c>
      <c r="BI62" s="139">
        <v>261</v>
      </c>
      <c r="BJ62" s="139">
        <v>202.42</v>
      </c>
      <c r="BK62" s="139">
        <v>33.11</v>
      </c>
      <c r="BL62" s="139">
        <v>33</v>
      </c>
      <c r="BM62" s="139">
        <v>21.13</v>
      </c>
      <c r="BN62" s="139">
        <v>15.6</v>
      </c>
      <c r="BO62" s="139">
        <v>10.08</v>
      </c>
      <c r="BP62" s="139">
        <v>6.8</v>
      </c>
      <c r="BQ62" s="139">
        <v>4.25</v>
      </c>
      <c r="BR62" s="139">
        <v>4.66</v>
      </c>
      <c r="BS62" s="139">
        <v>4.56</v>
      </c>
      <c r="BT62" s="139">
        <v>3.56</v>
      </c>
      <c r="BU62" s="139">
        <v>2.3</v>
      </c>
      <c r="BV62" s="139">
        <v>1.95</v>
      </c>
      <c r="BW62" s="139">
        <v>1.45</v>
      </c>
      <c r="BX62" s="140">
        <f t="shared" si="0"/>
        <v>6126.370000000001</v>
      </c>
    </row>
    <row r="63" spans="1:76" ht="15">
      <c r="A63">
        <v>62</v>
      </c>
      <c r="B63" t="s">
        <v>73</v>
      </c>
      <c r="C63" s="139">
        <v>36.51</v>
      </c>
      <c r="D63" s="139">
        <v>63.32</v>
      </c>
      <c r="E63" s="139">
        <v>47.79</v>
      </c>
      <c r="F63" s="139">
        <v>60.96</v>
      </c>
      <c r="G63" s="139">
        <v>44.55</v>
      </c>
      <c r="H63" s="139">
        <v>54.18</v>
      </c>
      <c r="I63" s="139">
        <v>49.8</v>
      </c>
      <c r="J63" s="139">
        <v>55.56</v>
      </c>
      <c r="K63" s="139">
        <v>54.99</v>
      </c>
      <c r="L63" s="139">
        <v>38.63</v>
      </c>
      <c r="M63" s="139">
        <v>34.47</v>
      </c>
      <c r="N63" s="139">
        <v>39.55</v>
      </c>
      <c r="O63" s="139">
        <v>30.86</v>
      </c>
      <c r="P63" s="139">
        <v>27.11</v>
      </c>
      <c r="Q63" s="139">
        <v>5.53</v>
      </c>
      <c r="R63" s="139">
        <v>2.22</v>
      </c>
      <c r="S63" s="139">
        <v>1.49</v>
      </c>
      <c r="T63" s="139">
        <v>0.81</v>
      </c>
      <c r="U63" s="139">
        <v>0.46</v>
      </c>
      <c r="V63" s="139">
        <v>1.08</v>
      </c>
      <c r="W63" s="139">
        <v>1.99</v>
      </c>
      <c r="X63" s="139">
        <v>2.44</v>
      </c>
      <c r="Y63" s="139">
        <v>2.2</v>
      </c>
      <c r="Z63" s="139">
        <v>3.47</v>
      </c>
      <c r="AA63" s="139">
        <v>2.81</v>
      </c>
      <c r="AB63" s="139">
        <v>1.14</v>
      </c>
      <c r="AC63" s="139">
        <v>0.64</v>
      </c>
      <c r="AD63" s="139">
        <v>0.5</v>
      </c>
      <c r="AE63" s="139">
        <v>0</v>
      </c>
      <c r="AF63" s="139">
        <v>1.08</v>
      </c>
      <c r="AG63" s="139">
        <v>1.29</v>
      </c>
      <c r="AH63" s="139">
        <v>0.94</v>
      </c>
      <c r="AI63" s="139">
        <v>0.78</v>
      </c>
      <c r="AJ63" s="139">
        <v>0.96</v>
      </c>
      <c r="AK63" s="139">
        <v>0.88</v>
      </c>
      <c r="AL63" s="139">
        <v>0.51</v>
      </c>
      <c r="AM63" s="139">
        <v>0.14</v>
      </c>
      <c r="AN63" s="139">
        <v>0.03</v>
      </c>
      <c r="AO63" s="139">
        <v>0.01</v>
      </c>
      <c r="AP63" s="139">
        <v>0.1</v>
      </c>
      <c r="AQ63" s="139">
        <v>0.39</v>
      </c>
      <c r="AR63" s="139">
        <v>0.8</v>
      </c>
      <c r="AS63" s="139">
        <v>6.16</v>
      </c>
      <c r="AT63" s="139">
        <v>5.36</v>
      </c>
      <c r="AU63" s="139">
        <v>11.58</v>
      </c>
      <c r="AV63" s="139">
        <v>22.67</v>
      </c>
      <c r="AW63" s="139">
        <v>2.64</v>
      </c>
      <c r="AX63" s="139">
        <v>273.45</v>
      </c>
      <c r="AY63" s="139">
        <v>220.1</v>
      </c>
      <c r="AZ63" s="139">
        <v>198.22</v>
      </c>
      <c r="BA63" s="139">
        <v>203.42</v>
      </c>
      <c r="BB63" s="139">
        <v>199.03</v>
      </c>
      <c r="BC63" s="139">
        <v>194.44</v>
      </c>
      <c r="BD63" s="139">
        <v>194.36</v>
      </c>
      <c r="BE63" s="139">
        <v>174.16</v>
      </c>
      <c r="BF63" s="139">
        <v>198.6</v>
      </c>
      <c r="BG63" s="139">
        <v>171.95</v>
      </c>
      <c r="BH63" s="139">
        <v>132.06</v>
      </c>
      <c r="BI63" s="139">
        <v>114.62</v>
      </c>
      <c r="BJ63" s="139">
        <v>70.29</v>
      </c>
      <c r="BK63" s="139">
        <v>0</v>
      </c>
      <c r="BL63" s="139">
        <v>0</v>
      </c>
      <c r="BM63" s="139">
        <v>0</v>
      </c>
      <c r="BN63" s="139">
        <v>0</v>
      </c>
      <c r="BO63" s="139">
        <v>0</v>
      </c>
      <c r="BP63" s="139">
        <v>0</v>
      </c>
      <c r="BQ63" s="139">
        <v>0</v>
      </c>
      <c r="BR63" s="139">
        <v>0</v>
      </c>
      <c r="BS63" s="139">
        <v>0</v>
      </c>
      <c r="BT63" s="139">
        <v>0</v>
      </c>
      <c r="BU63" s="139">
        <v>0</v>
      </c>
      <c r="BV63" s="139">
        <v>0</v>
      </c>
      <c r="BW63" s="139">
        <v>0</v>
      </c>
      <c r="BX63" s="140">
        <f t="shared" si="0"/>
        <v>3066.0799999999995</v>
      </c>
    </row>
    <row r="64" spans="1:76" ht="15">
      <c r="A64">
        <v>63</v>
      </c>
      <c r="B64" t="s">
        <v>74</v>
      </c>
      <c r="C64" s="139">
        <v>10.72</v>
      </c>
      <c r="D64" s="139">
        <v>40.95</v>
      </c>
      <c r="E64" s="139">
        <v>30.9</v>
      </c>
      <c r="F64" s="139">
        <v>27.82</v>
      </c>
      <c r="G64" s="139">
        <v>37.93</v>
      </c>
      <c r="H64" s="139">
        <v>33.69</v>
      </c>
      <c r="I64" s="139">
        <v>43.05</v>
      </c>
      <c r="J64" s="139">
        <v>39.69</v>
      </c>
      <c r="K64" s="139">
        <v>35.1</v>
      </c>
      <c r="L64" s="139">
        <v>40.03</v>
      </c>
      <c r="M64" s="139">
        <v>40.54</v>
      </c>
      <c r="N64" s="139">
        <v>29.35</v>
      </c>
      <c r="O64" s="139">
        <v>26.9</v>
      </c>
      <c r="P64" s="139">
        <v>16.87</v>
      </c>
      <c r="Q64" s="139">
        <v>0</v>
      </c>
      <c r="R64" s="139">
        <v>0</v>
      </c>
      <c r="S64" s="139">
        <v>0</v>
      </c>
      <c r="T64" s="139">
        <v>0.3</v>
      </c>
      <c r="U64" s="139">
        <v>1.12</v>
      </c>
      <c r="V64" s="139">
        <v>1.77</v>
      </c>
      <c r="W64" s="139">
        <v>1.93</v>
      </c>
      <c r="X64" s="139">
        <v>1.7</v>
      </c>
      <c r="Y64" s="139">
        <v>1.27</v>
      </c>
      <c r="Z64" s="139">
        <v>0.66</v>
      </c>
      <c r="AA64" s="139">
        <v>0.52</v>
      </c>
      <c r="AB64" s="139">
        <v>0.28</v>
      </c>
      <c r="AC64" s="139">
        <v>0.08</v>
      </c>
      <c r="AD64" s="139">
        <v>0</v>
      </c>
      <c r="AE64" s="139">
        <v>0</v>
      </c>
      <c r="AF64" s="139">
        <v>0</v>
      </c>
      <c r="AG64" s="139">
        <v>0</v>
      </c>
      <c r="AH64" s="139">
        <v>0</v>
      </c>
      <c r="AI64" s="139">
        <v>0</v>
      </c>
      <c r="AJ64" s="139">
        <v>0</v>
      </c>
      <c r="AK64" s="139">
        <v>0</v>
      </c>
      <c r="AL64" s="139">
        <v>0</v>
      </c>
      <c r="AM64" s="139">
        <v>0</v>
      </c>
      <c r="AN64" s="139">
        <v>0.36</v>
      </c>
      <c r="AO64" s="139">
        <v>1.22</v>
      </c>
      <c r="AP64" s="139">
        <v>1.41</v>
      </c>
      <c r="AQ64" s="139">
        <v>0.66</v>
      </c>
      <c r="AR64" s="139">
        <v>0.13</v>
      </c>
      <c r="AS64" s="139">
        <v>37.16</v>
      </c>
      <c r="AT64" s="139">
        <v>29.15</v>
      </c>
      <c r="AU64" s="139">
        <v>19.62</v>
      </c>
      <c r="AV64" s="139">
        <v>19.9</v>
      </c>
      <c r="AW64" s="139">
        <v>4.07</v>
      </c>
      <c r="AX64" s="139">
        <v>172.66</v>
      </c>
      <c r="AY64" s="139">
        <v>149.33</v>
      </c>
      <c r="AZ64" s="139">
        <v>143.13</v>
      </c>
      <c r="BA64" s="139">
        <v>144.55</v>
      </c>
      <c r="BB64" s="139">
        <v>149.8</v>
      </c>
      <c r="BC64" s="139">
        <v>151.26</v>
      </c>
      <c r="BD64" s="139">
        <v>176.16</v>
      </c>
      <c r="BE64" s="139">
        <v>146.16</v>
      </c>
      <c r="BF64" s="139">
        <v>134.97</v>
      </c>
      <c r="BG64" s="139">
        <v>120.03</v>
      </c>
      <c r="BH64" s="139">
        <v>113.35</v>
      </c>
      <c r="BI64" s="139">
        <v>108.02</v>
      </c>
      <c r="BJ64" s="139">
        <v>93.61</v>
      </c>
      <c r="BK64" s="139">
        <v>0</v>
      </c>
      <c r="BL64" s="139">
        <v>0</v>
      </c>
      <c r="BM64" s="139">
        <v>0</v>
      </c>
      <c r="BN64" s="139">
        <v>0</v>
      </c>
      <c r="BO64" s="139">
        <v>0</v>
      </c>
      <c r="BP64" s="139">
        <v>0</v>
      </c>
      <c r="BQ64" s="139">
        <v>0</v>
      </c>
      <c r="BR64" s="139">
        <v>0</v>
      </c>
      <c r="BS64" s="139">
        <v>0</v>
      </c>
      <c r="BT64" s="139">
        <v>0</v>
      </c>
      <c r="BU64" s="139">
        <v>0</v>
      </c>
      <c r="BV64" s="139">
        <v>0</v>
      </c>
      <c r="BW64" s="139">
        <v>0</v>
      </c>
      <c r="BX64" s="140">
        <f t="shared" si="0"/>
        <v>2379.88</v>
      </c>
    </row>
    <row r="65" spans="1:76" ht="15">
      <c r="A65">
        <v>64</v>
      </c>
      <c r="B65" t="s">
        <v>75</v>
      </c>
      <c r="C65" s="139">
        <v>215.28</v>
      </c>
      <c r="D65" s="139">
        <v>423.24</v>
      </c>
      <c r="E65" s="139">
        <v>622.47</v>
      </c>
      <c r="F65" s="139">
        <v>729.39</v>
      </c>
      <c r="G65" s="139">
        <v>890.58</v>
      </c>
      <c r="H65" s="139">
        <v>935.42</v>
      </c>
      <c r="I65" s="139">
        <v>1024.46</v>
      </c>
      <c r="J65" s="139">
        <v>1108.57</v>
      </c>
      <c r="K65" s="139">
        <v>1174.23</v>
      </c>
      <c r="L65" s="139">
        <v>1027.84</v>
      </c>
      <c r="M65" s="139">
        <v>1379.43</v>
      </c>
      <c r="N65" s="139">
        <v>1064.44</v>
      </c>
      <c r="O65" s="139">
        <v>845.34</v>
      </c>
      <c r="P65" s="139">
        <v>670.19</v>
      </c>
      <c r="Q65" s="139">
        <v>125.58</v>
      </c>
      <c r="R65" s="139">
        <v>32.22</v>
      </c>
      <c r="S65" s="139">
        <v>27.04</v>
      </c>
      <c r="T65" s="139">
        <v>28.31</v>
      </c>
      <c r="U65" s="139">
        <v>33.1</v>
      </c>
      <c r="V65" s="139">
        <v>29.09</v>
      </c>
      <c r="W65" s="139">
        <v>37.2</v>
      </c>
      <c r="X65" s="139">
        <v>46.74</v>
      </c>
      <c r="Y65" s="139">
        <v>54.09</v>
      </c>
      <c r="Z65" s="139">
        <v>56.7</v>
      </c>
      <c r="AA65" s="139">
        <v>52.3</v>
      </c>
      <c r="AB65" s="139">
        <v>45.38</v>
      </c>
      <c r="AC65" s="139">
        <v>36.8</v>
      </c>
      <c r="AD65" s="139">
        <v>59.99</v>
      </c>
      <c r="AE65" s="139">
        <v>16.29</v>
      </c>
      <c r="AF65" s="139">
        <v>9.31</v>
      </c>
      <c r="AG65" s="139">
        <v>10.99</v>
      </c>
      <c r="AH65" s="139">
        <v>12.65</v>
      </c>
      <c r="AI65" s="139">
        <v>10.65</v>
      </c>
      <c r="AJ65" s="139">
        <v>10.89</v>
      </c>
      <c r="AK65" s="139">
        <v>12.8</v>
      </c>
      <c r="AL65" s="139">
        <v>10.69</v>
      </c>
      <c r="AM65" s="139">
        <v>8.01</v>
      </c>
      <c r="AN65" s="139">
        <v>8.31</v>
      </c>
      <c r="AO65" s="139">
        <v>15.3</v>
      </c>
      <c r="AP65" s="139">
        <v>16.62</v>
      </c>
      <c r="AQ65" s="139">
        <v>10.75</v>
      </c>
      <c r="AR65" s="139">
        <v>19.94</v>
      </c>
      <c r="AS65" s="139">
        <v>449.87</v>
      </c>
      <c r="AT65" s="139">
        <v>393.56</v>
      </c>
      <c r="AU65" s="139">
        <v>436.8</v>
      </c>
      <c r="AV65" s="139">
        <v>370.75</v>
      </c>
      <c r="AW65" s="139">
        <v>124.34</v>
      </c>
      <c r="AX65" s="139">
        <v>4045.89</v>
      </c>
      <c r="AY65" s="139">
        <v>3714.73</v>
      </c>
      <c r="AZ65" s="139">
        <v>3422.9</v>
      </c>
      <c r="BA65" s="139">
        <v>3316.93</v>
      </c>
      <c r="BB65" s="139">
        <v>3257.36</v>
      </c>
      <c r="BC65" s="139">
        <v>3359.29</v>
      </c>
      <c r="BD65" s="139">
        <v>3320.73</v>
      </c>
      <c r="BE65" s="139">
        <v>3471.97</v>
      </c>
      <c r="BF65" s="139">
        <v>3583.55</v>
      </c>
      <c r="BG65" s="139">
        <v>3535.77</v>
      </c>
      <c r="BH65" s="139">
        <v>3220.54</v>
      </c>
      <c r="BI65" s="139">
        <v>2751.57</v>
      </c>
      <c r="BJ65" s="139">
        <v>2477.16</v>
      </c>
      <c r="BK65" s="139">
        <v>478.73</v>
      </c>
      <c r="BL65" s="139">
        <v>439.74</v>
      </c>
      <c r="BM65" s="139">
        <v>390.26</v>
      </c>
      <c r="BN65" s="139">
        <v>273.25</v>
      </c>
      <c r="BO65" s="139">
        <v>195.45</v>
      </c>
      <c r="BP65" s="139">
        <v>194.34</v>
      </c>
      <c r="BQ65" s="139">
        <v>107.52</v>
      </c>
      <c r="BR65" s="139">
        <v>100.1</v>
      </c>
      <c r="BS65" s="139">
        <v>92.73</v>
      </c>
      <c r="BT65" s="139">
        <v>89.12</v>
      </c>
      <c r="BU65" s="139">
        <v>60.48</v>
      </c>
      <c r="BV65" s="139">
        <v>41.03</v>
      </c>
      <c r="BW65" s="139">
        <v>24.15</v>
      </c>
      <c r="BX65" s="140">
        <f t="shared" si="0"/>
        <v>60689.23</v>
      </c>
    </row>
    <row r="66" spans="1:76" ht="15">
      <c r="A66">
        <v>65</v>
      </c>
      <c r="B66" t="s">
        <v>76</v>
      </c>
      <c r="C66" s="139">
        <v>338.1</v>
      </c>
      <c r="D66" s="139">
        <v>70.2</v>
      </c>
      <c r="E66" s="139">
        <v>53.93</v>
      </c>
      <c r="F66" s="139">
        <v>69.59</v>
      </c>
      <c r="G66" s="139">
        <v>67.42</v>
      </c>
      <c r="H66" s="139">
        <v>66.38</v>
      </c>
      <c r="I66" s="139">
        <v>95.22</v>
      </c>
      <c r="J66" s="139">
        <v>97.78</v>
      </c>
      <c r="K66" s="139">
        <v>96.01</v>
      </c>
      <c r="L66" s="139">
        <v>96.81</v>
      </c>
      <c r="M66" s="139">
        <v>89.49</v>
      </c>
      <c r="N66" s="139">
        <v>62.68</v>
      </c>
      <c r="O66" s="139">
        <v>68.2</v>
      </c>
      <c r="P66" s="139">
        <v>59.63</v>
      </c>
      <c r="Q66" s="139">
        <v>5.18</v>
      </c>
      <c r="R66" s="139">
        <v>4.15</v>
      </c>
      <c r="S66" s="139">
        <v>3.3</v>
      </c>
      <c r="T66" s="139">
        <v>2.04</v>
      </c>
      <c r="U66" s="139">
        <v>1.59</v>
      </c>
      <c r="V66" s="139">
        <v>1.39</v>
      </c>
      <c r="W66" s="139">
        <v>1.02</v>
      </c>
      <c r="X66" s="139">
        <v>0.8</v>
      </c>
      <c r="Y66" s="139">
        <v>1.96</v>
      </c>
      <c r="Z66" s="139">
        <v>2.23</v>
      </c>
      <c r="AA66" s="139">
        <v>1.57</v>
      </c>
      <c r="AB66" s="139">
        <v>0.52</v>
      </c>
      <c r="AC66" s="139">
        <v>0.35</v>
      </c>
      <c r="AD66" s="139">
        <v>0.94</v>
      </c>
      <c r="AE66" s="139">
        <v>4.7</v>
      </c>
      <c r="AF66" s="139">
        <v>2.33</v>
      </c>
      <c r="AG66" s="139">
        <v>2.3</v>
      </c>
      <c r="AH66" s="139">
        <v>2.22</v>
      </c>
      <c r="AI66" s="139">
        <v>2.1</v>
      </c>
      <c r="AJ66" s="139">
        <v>1.97</v>
      </c>
      <c r="AK66" s="139">
        <v>1.31</v>
      </c>
      <c r="AL66" s="139">
        <v>0.3</v>
      </c>
      <c r="AM66" s="139">
        <v>0.16</v>
      </c>
      <c r="AN66" s="139">
        <v>0.47</v>
      </c>
      <c r="AO66" s="139">
        <v>0.61</v>
      </c>
      <c r="AP66" s="139">
        <v>0.57</v>
      </c>
      <c r="AQ66" s="139">
        <v>0.55</v>
      </c>
      <c r="AR66" s="139">
        <v>0.74</v>
      </c>
      <c r="AS66" s="139">
        <v>36.94</v>
      </c>
      <c r="AT66" s="139">
        <v>43.55</v>
      </c>
      <c r="AU66" s="139">
        <v>41.76</v>
      </c>
      <c r="AV66" s="139">
        <v>49.2</v>
      </c>
      <c r="AW66" s="139">
        <v>0</v>
      </c>
      <c r="AX66" s="139">
        <v>334.21</v>
      </c>
      <c r="AY66" s="139">
        <v>355.84</v>
      </c>
      <c r="AZ66" s="139">
        <v>330.3</v>
      </c>
      <c r="BA66" s="139">
        <v>329.26</v>
      </c>
      <c r="BB66" s="139">
        <v>325.3</v>
      </c>
      <c r="BC66" s="139">
        <v>370.33</v>
      </c>
      <c r="BD66" s="139">
        <v>347.91</v>
      </c>
      <c r="BE66" s="139">
        <v>329.4</v>
      </c>
      <c r="BF66" s="139">
        <v>325.43</v>
      </c>
      <c r="BG66" s="139">
        <v>272.31</v>
      </c>
      <c r="BH66" s="139">
        <v>228.93</v>
      </c>
      <c r="BI66" s="139">
        <v>205.09</v>
      </c>
      <c r="BJ66" s="139">
        <v>149.86</v>
      </c>
      <c r="BK66" s="139">
        <v>2.95</v>
      </c>
      <c r="BL66" s="139">
        <v>2.65</v>
      </c>
      <c r="BM66" s="139">
        <v>1.59</v>
      </c>
      <c r="BN66" s="139">
        <v>1.17</v>
      </c>
      <c r="BO66" s="139">
        <v>1.53</v>
      </c>
      <c r="BP66" s="139">
        <v>1.39</v>
      </c>
      <c r="BQ66" s="139">
        <v>0.37</v>
      </c>
      <c r="BR66" s="139">
        <v>0</v>
      </c>
      <c r="BS66" s="139">
        <v>0</v>
      </c>
      <c r="BT66" s="139">
        <v>0</v>
      </c>
      <c r="BU66" s="139">
        <v>0.15</v>
      </c>
      <c r="BV66" s="139">
        <v>0.56</v>
      </c>
      <c r="BW66" s="139">
        <v>0.89</v>
      </c>
      <c r="BX66" s="140">
        <f t="shared" si="0"/>
        <v>5467.68</v>
      </c>
    </row>
    <row r="67" spans="1:76" ht="15">
      <c r="A67">
        <v>66</v>
      </c>
      <c r="B67" t="s">
        <v>77</v>
      </c>
      <c r="C67" s="139">
        <v>48.15</v>
      </c>
      <c r="D67" s="139">
        <v>68.35</v>
      </c>
      <c r="E67" s="139">
        <v>97.33</v>
      </c>
      <c r="F67" s="139">
        <v>90.41</v>
      </c>
      <c r="G67" s="139">
        <v>92.42</v>
      </c>
      <c r="H67" s="139">
        <v>105.22</v>
      </c>
      <c r="I67" s="139">
        <v>110.93</v>
      </c>
      <c r="J67" s="139">
        <v>98.82</v>
      </c>
      <c r="K67" s="139">
        <v>119.06</v>
      </c>
      <c r="L67" s="139">
        <v>97.67</v>
      </c>
      <c r="M67" s="139">
        <v>112.05</v>
      </c>
      <c r="N67" s="139">
        <v>86.85</v>
      </c>
      <c r="O67" s="139">
        <v>46.89</v>
      </c>
      <c r="P67" s="139">
        <v>55.71</v>
      </c>
      <c r="Q67" s="139">
        <v>0</v>
      </c>
      <c r="R67" s="139">
        <v>2.79</v>
      </c>
      <c r="S67" s="139">
        <v>2.11</v>
      </c>
      <c r="T67" s="139">
        <v>1.1</v>
      </c>
      <c r="U67" s="139">
        <v>0.58</v>
      </c>
      <c r="V67" s="139">
        <v>0.97</v>
      </c>
      <c r="W67" s="139">
        <v>0.92</v>
      </c>
      <c r="X67" s="139">
        <v>0.27</v>
      </c>
      <c r="Y67" s="139">
        <v>0</v>
      </c>
      <c r="Z67" s="139">
        <v>0</v>
      </c>
      <c r="AA67" s="139">
        <v>0</v>
      </c>
      <c r="AB67" s="139">
        <v>0</v>
      </c>
      <c r="AC67" s="139">
        <v>0</v>
      </c>
      <c r="AD67" s="139">
        <v>0</v>
      </c>
      <c r="AE67" s="139">
        <v>0</v>
      </c>
      <c r="AF67" s="139">
        <v>0.45</v>
      </c>
      <c r="AG67" s="139">
        <v>0.39</v>
      </c>
      <c r="AH67" s="139">
        <v>0.37</v>
      </c>
      <c r="AI67" s="139">
        <v>0.35</v>
      </c>
      <c r="AJ67" s="139">
        <v>0.38</v>
      </c>
      <c r="AK67" s="139">
        <v>0.4</v>
      </c>
      <c r="AL67" s="139">
        <v>0.36</v>
      </c>
      <c r="AM67" s="139">
        <v>0.41</v>
      </c>
      <c r="AN67" s="139">
        <v>0.52</v>
      </c>
      <c r="AO67" s="139">
        <v>0.51</v>
      </c>
      <c r="AP67" s="139">
        <v>0.27</v>
      </c>
      <c r="AQ67" s="139">
        <v>0.29</v>
      </c>
      <c r="AR67" s="139">
        <v>0.38</v>
      </c>
      <c r="AS67" s="139">
        <v>40.46</v>
      </c>
      <c r="AT67" s="139">
        <v>38.53</v>
      </c>
      <c r="AU67" s="139">
        <v>59.36</v>
      </c>
      <c r="AV67" s="139">
        <v>71.51</v>
      </c>
      <c r="AW67" s="139">
        <v>2.92</v>
      </c>
      <c r="AX67" s="139">
        <v>696.4</v>
      </c>
      <c r="AY67" s="139">
        <v>634.93</v>
      </c>
      <c r="AZ67" s="139">
        <v>582.75</v>
      </c>
      <c r="BA67" s="139">
        <v>560.77</v>
      </c>
      <c r="BB67" s="139">
        <v>542.5</v>
      </c>
      <c r="BC67" s="139">
        <v>533</v>
      </c>
      <c r="BD67" s="139">
        <v>469.86</v>
      </c>
      <c r="BE67" s="139">
        <v>471.22</v>
      </c>
      <c r="BF67" s="139">
        <v>423.06</v>
      </c>
      <c r="BG67" s="139">
        <v>399.76</v>
      </c>
      <c r="BH67" s="139">
        <v>360.26</v>
      </c>
      <c r="BI67" s="139">
        <v>319.78</v>
      </c>
      <c r="BJ67" s="139">
        <v>275.73</v>
      </c>
      <c r="BK67" s="139">
        <v>25.97</v>
      </c>
      <c r="BL67" s="139">
        <v>21.81</v>
      </c>
      <c r="BM67" s="139">
        <v>17.68</v>
      </c>
      <c r="BN67" s="139">
        <v>11.04</v>
      </c>
      <c r="BO67" s="139">
        <v>7.45</v>
      </c>
      <c r="BP67" s="139">
        <v>7.33</v>
      </c>
      <c r="BQ67" s="139">
        <v>6.15</v>
      </c>
      <c r="BR67" s="139">
        <v>5.57</v>
      </c>
      <c r="BS67" s="139">
        <v>5.71</v>
      </c>
      <c r="BT67" s="139">
        <v>7.06</v>
      </c>
      <c r="BU67" s="139">
        <v>5.3</v>
      </c>
      <c r="BV67" s="139">
        <v>4.84</v>
      </c>
      <c r="BW67" s="139">
        <v>3</v>
      </c>
      <c r="BX67" s="140">
        <f aca="true" t="shared" si="1" ref="BX67:BX76">SUM(C67:BW67)</f>
        <v>7855.39</v>
      </c>
    </row>
    <row r="68" spans="1:76" ht="15">
      <c r="A68">
        <v>67</v>
      </c>
      <c r="B68" t="s">
        <v>78</v>
      </c>
      <c r="C68" s="139">
        <v>23.41</v>
      </c>
      <c r="D68" s="139">
        <v>34.06</v>
      </c>
      <c r="E68" s="139">
        <v>44.64</v>
      </c>
      <c r="F68" s="139">
        <v>42.99</v>
      </c>
      <c r="G68" s="139">
        <v>69.96</v>
      </c>
      <c r="H68" s="139">
        <v>56.53</v>
      </c>
      <c r="I68" s="139">
        <v>46.32</v>
      </c>
      <c r="J68" s="139">
        <v>53.63</v>
      </c>
      <c r="K68" s="139">
        <v>62.91</v>
      </c>
      <c r="L68" s="139">
        <v>59.76</v>
      </c>
      <c r="M68" s="139">
        <v>55.63</v>
      </c>
      <c r="N68" s="139">
        <v>41.68</v>
      </c>
      <c r="O68" s="139">
        <v>26.46</v>
      </c>
      <c r="P68" s="139">
        <v>21.08</v>
      </c>
      <c r="Q68" s="139">
        <v>2.2</v>
      </c>
      <c r="R68" s="139">
        <v>3.12</v>
      </c>
      <c r="S68" s="139">
        <v>3.18</v>
      </c>
      <c r="T68" s="139">
        <v>2.6</v>
      </c>
      <c r="U68" s="139">
        <v>2.37</v>
      </c>
      <c r="V68" s="139">
        <v>1.83</v>
      </c>
      <c r="W68" s="139">
        <v>1.97</v>
      </c>
      <c r="X68" s="139">
        <v>1.95</v>
      </c>
      <c r="Y68" s="139">
        <v>1.67</v>
      </c>
      <c r="Z68" s="139">
        <v>1.46</v>
      </c>
      <c r="AA68" s="139">
        <v>1.06</v>
      </c>
      <c r="AB68" s="139">
        <v>0.73</v>
      </c>
      <c r="AC68" s="139">
        <v>0.5</v>
      </c>
      <c r="AD68" s="139">
        <v>0.57</v>
      </c>
      <c r="AE68" s="139">
        <v>1.36</v>
      </c>
      <c r="AF68" s="139">
        <v>0.33</v>
      </c>
      <c r="AG68" s="139">
        <v>0.59</v>
      </c>
      <c r="AH68" s="139">
        <v>1.26</v>
      </c>
      <c r="AI68" s="139">
        <v>1.3</v>
      </c>
      <c r="AJ68" s="139">
        <v>0.71</v>
      </c>
      <c r="AK68" s="139">
        <v>0.5</v>
      </c>
      <c r="AL68" s="139">
        <v>0.43</v>
      </c>
      <c r="AM68" s="139">
        <v>0.2</v>
      </c>
      <c r="AN68" s="139">
        <v>0.14</v>
      </c>
      <c r="AO68" s="139">
        <v>0.1</v>
      </c>
      <c r="AP68" s="139">
        <v>0.1</v>
      </c>
      <c r="AQ68" s="139">
        <v>0.11</v>
      </c>
      <c r="AR68" s="139">
        <v>0.1</v>
      </c>
      <c r="AS68" s="139">
        <v>39.82</v>
      </c>
      <c r="AT68" s="139">
        <v>29.13</v>
      </c>
      <c r="AU68" s="139">
        <v>14.26</v>
      </c>
      <c r="AV68" s="139">
        <v>12.45</v>
      </c>
      <c r="AW68" s="139">
        <v>8.4</v>
      </c>
      <c r="AX68" s="139">
        <v>308.12</v>
      </c>
      <c r="AY68" s="139">
        <v>311.83</v>
      </c>
      <c r="AZ68" s="139">
        <v>274.74</v>
      </c>
      <c r="BA68" s="139">
        <v>246.92</v>
      </c>
      <c r="BB68" s="139">
        <v>214.68</v>
      </c>
      <c r="BC68" s="139">
        <v>234.76</v>
      </c>
      <c r="BD68" s="139">
        <v>243.28</v>
      </c>
      <c r="BE68" s="139">
        <v>221.44</v>
      </c>
      <c r="BF68" s="139">
        <v>220.08</v>
      </c>
      <c r="BG68" s="139">
        <v>195.79</v>
      </c>
      <c r="BH68" s="139">
        <v>186.67</v>
      </c>
      <c r="BI68" s="139">
        <v>190.32</v>
      </c>
      <c r="BJ68" s="139">
        <v>178.52</v>
      </c>
      <c r="BK68" s="139">
        <v>0</v>
      </c>
      <c r="BL68" s="139">
        <v>0</v>
      </c>
      <c r="BM68" s="139">
        <v>0</v>
      </c>
      <c r="BN68" s="139">
        <v>0</v>
      </c>
      <c r="BO68" s="139">
        <v>0</v>
      </c>
      <c r="BP68" s="139">
        <v>0</v>
      </c>
      <c r="BQ68" s="139">
        <v>0</v>
      </c>
      <c r="BR68" s="139">
        <v>0</v>
      </c>
      <c r="BS68" s="139">
        <v>0</v>
      </c>
      <c r="BT68" s="139">
        <v>0</v>
      </c>
      <c r="BU68" s="139">
        <v>0</v>
      </c>
      <c r="BV68" s="139">
        <v>0</v>
      </c>
      <c r="BW68" s="139">
        <v>0</v>
      </c>
      <c r="BX68" s="140">
        <f t="shared" si="1"/>
        <v>3802.710000000001</v>
      </c>
    </row>
    <row r="69" spans="1:76" ht="15">
      <c r="A69">
        <v>68</v>
      </c>
      <c r="B69" t="s">
        <v>237</v>
      </c>
      <c r="C69" s="139">
        <v>0</v>
      </c>
      <c r="D69" s="139">
        <v>0</v>
      </c>
      <c r="E69" s="139"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5.54</v>
      </c>
      <c r="K69" s="139">
        <v>8.67</v>
      </c>
      <c r="L69" s="139">
        <v>21.31</v>
      </c>
      <c r="M69" s="139">
        <v>103.81</v>
      </c>
      <c r="N69" s="139">
        <v>58.09</v>
      </c>
      <c r="O69" s="139">
        <v>23.93</v>
      </c>
      <c r="P69" s="139">
        <v>9.72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39">
        <v>0</v>
      </c>
      <c r="W69" s="139">
        <v>0</v>
      </c>
      <c r="X69" s="139">
        <v>0</v>
      </c>
      <c r="Y69" s="139">
        <v>0</v>
      </c>
      <c r="Z69" s="139">
        <v>0</v>
      </c>
      <c r="AA69" s="139">
        <v>0</v>
      </c>
      <c r="AB69" s="139">
        <v>0</v>
      </c>
      <c r="AC69" s="139">
        <v>0</v>
      </c>
      <c r="AD69" s="139">
        <v>0</v>
      </c>
      <c r="AE69" s="139">
        <v>0</v>
      </c>
      <c r="AF69" s="139">
        <v>0</v>
      </c>
      <c r="AG69" s="139">
        <v>0</v>
      </c>
      <c r="AH69" s="139">
        <v>0</v>
      </c>
      <c r="AI69" s="139">
        <v>0</v>
      </c>
      <c r="AJ69" s="139">
        <v>0</v>
      </c>
      <c r="AK69" s="139">
        <v>0</v>
      </c>
      <c r="AL69" s="139">
        <v>0</v>
      </c>
      <c r="AM69" s="139">
        <v>0</v>
      </c>
      <c r="AN69" s="139">
        <v>0</v>
      </c>
      <c r="AO69" s="139">
        <v>0</v>
      </c>
      <c r="AP69" s="139">
        <v>0</v>
      </c>
      <c r="AQ69" s="139">
        <v>0</v>
      </c>
      <c r="AR69" s="139">
        <v>0</v>
      </c>
      <c r="AS69" s="139">
        <v>15.59</v>
      </c>
      <c r="AT69" s="139">
        <v>10.91</v>
      </c>
      <c r="AU69" s="139">
        <v>4.47</v>
      </c>
      <c r="AV69" s="139">
        <v>2.73</v>
      </c>
      <c r="AW69" s="139">
        <v>0</v>
      </c>
      <c r="AX69" s="139">
        <v>0</v>
      </c>
      <c r="AY69" s="139">
        <v>0</v>
      </c>
      <c r="AZ69" s="139">
        <v>0</v>
      </c>
      <c r="BA69" s="139">
        <v>0</v>
      </c>
      <c r="BB69" s="139">
        <v>0</v>
      </c>
      <c r="BC69" s="139">
        <v>0</v>
      </c>
      <c r="BD69" s="139">
        <v>5.64</v>
      </c>
      <c r="BE69" s="139">
        <v>7.31</v>
      </c>
      <c r="BF69" s="139">
        <v>30.94</v>
      </c>
      <c r="BG69" s="139">
        <v>85.59</v>
      </c>
      <c r="BH69" s="139">
        <v>47.85</v>
      </c>
      <c r="BI69" s="139">
        <v>18.1</v>
      </c>
      <c r="BJ69" s="139">
        <v>12.39</v>
      </c>
      <c r="BK69" s="139">
        <v>0</v>
      </c>
      <c r="BL69" s="139">
        <v>0</v>
      </c>
      <c r="BM69" s="139">
        <v>0</v>
      </c>
      <c r="BN69" s="139">
        <v>0</v>
      </c>
      <c r="BO69" s="139">
        <v>0</v>
      </c>
      <c r="BP69" s="139">
        <v>0</v>
      </c>
      <c r="BQ69" s="139">
        <v>0</v>
      </c>
      <c r="BR69" s="139">
        <v>0</v>
      </c>
      <c r="BS69" s="139">
        <v>0</v>
      </c>
      <c r="BT69" s="139">
        <v>0</v>
      </c>
      <c r="BU69" s="139">
        <v>0</v>
      </c>
      <c r="BV69" s="139">
        <v>0</v>
      </c>
      <c r="BW69" s="139">
        <v>0</v>
      </c>
      <c r="BX69" s="140">
        <f t="shared" si="1"/>
        <v>472.59000000000003</v>
      </c>
    </row>
    <row r="70" spans="1:76" ht="15">
      <c r="A70">
        <v>69</v>
      </c>
      <c r="B70" t="s">
        <v>120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39">
        <v>0</v>
      </c>
      <c r="W70" s="139">
        <v>0</v>
      </c>
      <c r="X70" s="139">
        <v>0</v>
      </c>
      <c r="Y70" s="139">
        <v>0</v>
      </c>
      <c r="Z70" s="139">
        <v>0</v>
      </c>
      <c r="AA70" s="139">
        <v>0</v>
      </c>
      <c r="AB70" s="139">
        <v>0</v>
      </c>
      <c r="AC70" s="139">
        <v>0</v>
      </c>
      <c r="AD70" s="139">
        <v>0</v>
      </c>
      <c r="AE70" s="139">
        <v>0</v>
      </c>
      <c r="AF70" s="139">
        <v>0</v>
      </c>
      <c r="AG70" s="139">
        <v>0</v>
      </c>
      <c r="AH70" s="139">
        <v>0</v>
      </c>
      <c r="AI70" s="139">
        <v>0</v>
      </c>
      <c r="AJ70" s="139">
        <v>0</v>
      </c>
      <c r="AK70" s="139">
        <v>0</v>
      </c>
      <c r="AL70" s="139">
        <v>0</v>
      </c>
      <c r="AM70" s="139">
        <v>0</v>
      </c>
      <c r="AN70" s="139">
        <v>0</v>
      </c>
      <c r="AO70" s="139">
        <v>0</v>
      </c>
      <c r="AP70" s="139">
        <v>0</v>
      </c>
      <c r="AQ70" s="139">
        <v>0</v>
      </c>
      <c r="AR70" s="139">
        <v>0</v>
      </c>
      <c r="AS70" s="139">
        <v>2.64</v>
      </c>
      <c r="AT70" s="139">
        <v>1.15</v>
      </c>
      <c r="AU70" s="139">
        <v>1.99</v>
      </c>
      <c r="AV70" s="139">
        <v>1.49</v>
      </c>
      <c r="AW70" s="139">
        <v>0</v>
      </c>
      <c r="AX70" s="139">
        <v>17.91</v>
      </c>
      <c r="AY70" s="139">
        <v>26.86</v>
      </c>
      <c r="AZ70" s="139">
        <v>18.9</v>
      </c>
      <c r="BA70" s="139">
        <v>29.85</v>
      </c>
      <c r="BB70" s="139">
        <v>26.78</v>
      </c>
      <c r="BC70" s="139">
        <v>30.75</v>
      </c>
      <c r="BD70" s="139">
        <v>20.83</v>
      </c>
      <c r="BE70" s="139">
        <v>30.75</v>
      </c>
      <c r="BF70" s="139">
        <v>30.75</v>
      </c>
      <c r="BG70" s="139">
        <v>34.76</v>
      </c>
      <c r="BH70" s="139">
        <v>30.33</v>
      </c>
      <c r="BI70" s="139">
        <v>25.57</v>
      </c>
      <c r="BJ70" s="139">
        <v>34.92</v>
      </c>
      <c r="BK70" s="139">
        <v>0</v>
      </c>
      <c r="BL70" s="139">
        <v>0</v>
      </c>
      <c r="BM70" s="139">
        <v>0</v>
      </c>
      <c r="BN70" s="139">
        <v>0</v>
      </c>
      <c r="BO70" s="139">
        <v>0</v>
      </c>
      <c r="BP70" s="139">
        <v>0</v>
      </c>
      <c r="BQ70" s="139">
        <v>0</v>
      </c>
      <c r="BR70" s="139">
        <v>0</v>
      </c>
      <c r="BS70" s="139">
        <v>0</v>
      </c>
      <c r="BT70" s="139">
        <v>0</v>
      </c>
      <c r="BU70" s="139">
        <v>0</v>
      </c>
      <c r="BV70" s="139">
        <v>0</v>
      </c>
      <c r="BW70" s="139">
        <v>0</v>
      </c>
      <c r="BX70" s="140">
        <f t="shared" si="1"/>
        <v>366.22999999999996</v>
      </c>
    </row>
    <row r="71" spans="1:76" ht="15">
      <c r="A71">
        <v>70</v>
      </c>
      <c r="B71" t="s">
        <v>313</v>
      </c>
      <c r="C71" s="139">
        <v>0</v>
      </c>
      <c r="D71" s="139">
        <v>8.62</v>
      </c>
      <c r="E71" s="139">
        <v>15.04</v>
      </c>
      <c r="F71" s="139">
        <v>12.9</v>
      </c>
      <c r="G71" s="139">
        <v>10.76</v>
      </c>
      <c r="H71" s="139">
        <v>7.87</v>
      </c>
      <c r="I71" s="139">
        <v>6.87</v>
      </c>
      <c r="J71" s="139">
        <v>5.93</v>
      </c>
      <c r="K71" s="139">
        <v>5.9</v>
      </c>
      <c r="L71" s="139">
        <v>4.92</v>
      </c>
      <c r="M71" s="139">
        <v>0.98</v>
      </c>
      <c r="N71" s="139">
        <v>0.98</v>
      </c>
      <c r="O71" s="139">
        <v>0.98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39">
        <v>0</v>
      </c>
      <c r="W71" s="139">
        <v>0</v>
      </c>
      <c r="X71" s="139">
        <v>0</v>
      </c>
      <c r="Y71" s="139">
        <v>0</v>
      </c>
      <c r="Z71" s="139">
        <v>0</v>
      </c>
      <c r="AA71" s="139">
        <v>0</v>
      </c>
      <c r="AB71" s="139">
        <v>0</v>
      </c>
      <c r="AC71" s="139">
        <v>0</v>
      </c>
      <c r="AD71" s="139">
        <v>0</v>
      </c>
      <c r="AE71" s="139">
        <v>0</v>
      </c>
      <c r="AF71" s="139">
        <v>0</v>
      </c>
      <c r="AG71" s="139">
        <v>0</v>
      </c>
      <c r="AH71" s="139">
        <v>0</v>
      </c>
      <c r="AI71" s="139">
        <v>0</v>
      </c>
      <c r="AJ71" s="139">
        <v>0</v>
      </c>
      <c r="AK71" s="139">
        <v>0</v>
      </c>
      <c r="AL71" s="139">
        <v>0</v>
      </c>
      <c r="AM71" s="139">
        <v>0</v>
      </c>
      <c r="AN71" s="139">
        <v>0</v>
      </c>
      <c r="AO71" s="139">
        <v>0</v>
      </c>
      <c r="AP71" s="139">
        <v>0</v>
      </c>
      <c r="AQ71" s="139">
        <v>0</v>
      </c>
      <c r="AR71" s="139">
        <v>0</v>
      </c>
      <c r="AS71" s="139">
        <v>0</v>
      </c>
      <c r="AT71" s="139">
        <v>0</v>
      </c>
      <c r="AU71" s="139">
        <v>0</v>
      </c>
      <c r="AV71" s="139">
        <v>0</v>
      </c>
      <c r="AW71" s="139">
        <v>0</v>
      </c>
      <c r="AX71" s="139">
        <v>43.95</v>
      </c>
      <c r="AY71" s="139">
        <v>43.94</v>
      </c>
      <c r="AZ71" s="139">
        <v>43.94</v>
      </c>
      <c r="BA71" s="139">
        <v>43.94</v>
      </c>
      <c r="BB71" s="139">
        <v>62.17</v>
      </c>
      <c r="BC71" s="139">
        <v>62.17</v>
      </c>
      <c r="BD71" s="139">
        <v>62.17</v>
      </c>
      <c r="BE71" s="139">
        <v>62.17</v>
      </c>
      <c r="BF71" s="139">
        <v>62.19</v>
      </c>
      <c r="BG71" s="139">
        <v>34.57</v>
      </c>
      <c r="BH71" s="139">
        <v>28.25</v>
      </c>
      <c r="BI71" s="139">
        <v>19.35</v>
      </c>
      <c r="BJ71" s="139">
        <v>18.65</v>
      </c>
      <c r="BK71" s="139">
        <v>0</v>
      </c>
      <c r="BL71" s="139">
        <v>0</v>
      </c>
      <c r="BM71" s="139">
        <v>0</v>
      </c>
      <c r="BN71" s="139">
        <v>0</v>
      </c>
      <c r="BO71" s="139">
        <v>0</v>
      </c>
      <c r="BP71" s="139">
        <v>0</v>
      </c>
      <c r="BQ71" s="139">
        <v>0</v>
      </c>
      <c r="BR71" s="139">
        <v>0</v>
      </c>
      <c r="BS71" s="139">
        <v>0</v>
      </c>
      <c r="BT71" s="139">
        <v>0</v>
      </c>
      <c r="BU71" s="139">
        <v>0</v>
      </c>
      <c r="BV71" s="139">
        <v>0</v>
      </c>
      <c r="BW71" s="139">
        <v>0</v>
      </c>
      <c r="BX71" s="140">
        <f t="shared" si="1"/>
        <v>669.2100000000002</v>
      </c>
    </row>
    <row r="72" spans="1:76" ht="15">
      <c r="A72">
        <v>71</v>
      </c>
      <c r="B72" t="s">
        <v>320</v>
      </c>
      <c r="C72" s="139">
        <v>0</v>
      </c>
      <c r="D72" s="139">
        <v>6</v>
      </c>
      <c r="E72" s="139">
        <v>11</v>
      </c>
      <c r="F72" s="139">
        <v>9</v>
      </c>
      <c r="G72" s="139">
        <v>8</v>
      </c>
      <c r="H72" s="139">
        <v>6.5</v>
      </c>
      <c r="I72" s="139">
        <v>6.5</v>
      </c>
      <c r="J72" s="139">
        <v>6</v>
      </c>
      <c r="K72" s="139">
        <v>5</v>
      </c>
      <c r="L72" s="139">
        <v>4</v>
      </c>
      <c r="M72" s="139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2</v>
      </c>
      <c r="S72" s="139">
        <v>2</v>
      </c>
      <c r="T72" s="139">
        <v>2</v>
      </c>
      <c r="U72" s="139">
        <v>2</v>
      </c>
      <c r="V72" s="139">
        <v>2</v>
      </c>
      <c r="W72" s="139">
        <v>2</v>
      </c>
      <c r="X72" s="139">
        <v>0</v>
      </c>
      <c r="Y72" s="139">
        <v>0</v>
      </c>
      <c r="Z72" s="139">
        <v>0</v>
      </c>
      <c r="AA72" s="139">
        <v>0</v>
      </c>
      <c r="AB72" s="139">
        <v>0</v>
      </c>
      <c r="AC72" s="139">
        <v>0</v>
      </c>
      <c r="AD72" s="139">
        <v>0</v>
      </c>
      <c r="AE72" s="139">
        <v>0</v>
      </c>
      <c r="AF72" s="139">
        <v>0</v>
      </c>
      <c r="AG72" s="139">
        <v>0</v>
      </c>
      <c r="AH72" s="139">
        <v>0</v>
      </c>
      <c r="AI72" s="139">
        <v>0</v>
      </c>
      <c r="AJ72" s="139">
        <v>0</v>
      </c>
      <c r="AK72" s="139">
        <v>0</v>
      </c>
      <c r="AL72" s="139">
        <v>0</v>
      </c>
      <c r="AM72" s="139">
        <v>0</v>
      </c>
      <c r="AN72" s="139">
        <v>0</v>
      </c>
      <c r="AO72" s="139">
        <v>0</v>
      </c>
      <c r="AP72" s="139">
        <v>0</v>
      </c>
      <c r="AQ72" s="139">
        <v>0</v>
      </c>
      <c r="AR72" s="139">
        <v>0</v>
      </c>
      <c r="AS72" s="139">
        <v>0</v>
      </c>
      <c r="AT72" s="139">
        <v>0</v>
      </c>
      <c r="AU72" s="139">
        <v>0</v>
      </c>
      <c r="AV72" s="139">
        <v>0</v>
      </c>
      <c r="AW72" s="139">
        <v>0</v>
      </c>
      <c r="AX72" s="139">
        <v>144</v>
      </c>
      <c r="AY72" s="139">
        <v>144</v>
      </c>
      <c r="AZ72" s="139">
        <v>144</v>
      </c>
      <c r="BA72" s="139">
        <v>144</v>
      </c>
      <c r="BB72" s="139">
        <v>154</v>
      </c>
      <c r="BC72" s="139">
        <v>154</v>
      </c>
      <c r="BD72" s="139">
        <v>220</v>
      </c>
      <c r="BE72" s="139">
        <v>216</v>
      </c>
      <c r="BF72" s="139">
        <v>180</v>
      </c>
      <c r="BG72" s="139">
        <v>0</v>
      </c>
      <c r="BH72" s="139">
        <v>0</v>
      </c>
      <c r="BI72" s="139">
        <v>0</v>
      </c>
      <c r="BJ72" s="139">
        <v>0</v>
      </c>
      <c r="BK72" s="139">
        <v>0</v>
      </c>
      <c r="BL72" s="139">
        <v>0</v>
      </c>
      <c r="BM72" s="139">
        <v>0</v>
      </c>
      <c r="BN72" s="139">
        <v>0</v>
      </c>
      <c r="BO72" s="139">
        <v>0</v>
      </c>
      <c r="BP72" s="139">
        <v>0</v>
      </c>
      <c r="BQ72" s="139">
        <v>0</v>
      </c>
      <c r="BR72" s="139">
        <v>0</v>
      </c>
      <c r="BS72" s="139">
        <v>0</v>
      </c>
      <c r="BT72" s="139">
        <v>0</v>
      </c>
      <c r="BU72" s="139">
        <v>0</v>
      </c>
      <c r="BV72" s="139">
        <v>0</v>
      </c>
      <c r="BW72" s="139">
        <v>0</v>
      </c>
      <c r="BX72" s="140">
        <f t="shared" si="1"/>
        <v>1574</v>
      </c>
    </row>
    <row r="73" spans="1:76" ht="15">
      <c r="A73">
        <v>72</v>
      </c>
      <c r="B73" t="s">
        <v>238</v>
      </c>
      <c r="C73" s="139">
        <v>0</v>
      </c>
      <c r="D73" s="139">
        <v>13.51</v>
      </c>
      <c r="E73" s="139">
        <v>14.51</v>
      </c>
      <c r="F73" s="139">
        <v>14.07</v>
      </c>
      <c r="G73" s="139">
        <v>25.92</v>
      </c>
      <c r="H73" s="139">
        <v>20.71</v>
      </c>
      <c r="I73" s="139">
        <v>26.79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1.98</v>
      </c>
      <c r="U73" s="139">
        <v>1</v>
      </c>
      <c r="V73" s="139">
        <v>0</v>
      </c>
      <c r="W73" s="139">
        <v>0</v>
      </c>
      <c r="X73" s="139">
        <v>0</v>
      </c>
      <c r="Y73" s="139">
        <v>0</v>
      </c>
      <c r="Z73" s="139">
        <v>0</v>
      </c>
      <c r="AA73" s="139">
        <v>0</v>
      </c>
      <c r="AB73" s="139">
        <v>0</v>
      </c>
      <c r="AC73" s="139">
        <v>0</v>
      </c>
      <c r="AD73" s="139">
        <v>0</v>
      </c>
      <c r="AE73" s="139">
        <v>0</v>
      </c>
      <c r="AF73" s="139">
        <v>0</v>
      </c>
      <c r="AG73" s="139">
        <v>0</v>
      </c>
      <c r="AH73" s="139">
        <v>0</v>
      </c>
      <c r="AI73" s="139">
        <v>0</v>
      </c>
      <c r="AJ73" s="139">
        <v>0</v>
      </c>
      <c r="AK73" s="139">
        <v>0</v>
      </c>
      <c r="AL73" s="139">
        <v>0</v>
      </c>
      <c r="AM73" s="139">
        <v>0</v>
      </c>
      <c r="AN73" s="139">
        <v>0</v>
      </c>
      <c r="AO73" s="139">
        <v>0</v>
      </c>
      <c r="AP73" s="139">
        <v>0</v>
      </c>
      <c r="AQ73" s="139">
        <v>0</v>
      </c>
      <c r="AR73" s="139">
        <v>0</v>
      </c>
      <c r="AS73" s="139">
        <v>0</v>
      </c>
      <c r="AT73" s="139">
        <v>0</v>
      </c>
      <c r="AU73" s="139">
        <v>0</v>
      </c>
      <c r="AV73" s="139">
        <v>0</v>
      </c>
      <c r="AW73" s="139">
        <v>0</v>
      </c>
      <c r="AX73" s="139">
        <v>96.08</v>
      </c>
      <c r="AY73" s="139">
        <v>88.19</v>
      </c>
      <c r="AZ73" s="139">
        <v>97.24</v>
      </c>
      <c r="BA73" s="139">
        <v>81.25</v>
      </c>
      <c r="BB73" s="139">
        <v>92.35</v>
      </c>
      <c r="BC73" s="139">
        <v>83.58</v>
      </c>
      <c r="BD73" s="139">
        <v>0</v>
      </c>
      <c r="BE73" s="139">
        <v>0</v>
      </c>
      <c r="BF73" s="139">
        <v>0</v>
      </c>
      <c r="BG73" s="139">
        <v>0</v>
      </c>
      <c r="BH73" s="139">
        <v>0</v>
      </c>
      <c r="BI73" s="139">
        <v>0</v>
      </c>
      <c r="BJ73" s="139">
        <v>0</v>
      </c>
      <c r="BK73" s="139">
        <v>0</v>
      </c>
      <c r="BL73" s="139">
        <v>6</v>
      </c>
      <c r="BM73" s="139">
        <v>3</v>
      </c>
      <c r="BN73" s="139">
        <v>1</v>
      </c>
      <c r="BO73" s="139">
        <v>0</v>
      </c>
      <c r="BP73" s="139">
        <v>0</v>
      </c>
      <c r="BQ73" s="139">
        <v>0</v>
      </c>
      <c r="BR73" s="139">
        <v>0</v>
      </c>
      <c r="BS73" s="139">
        <v>0</v>
      </c>
      <c r="BT73" s="139">
        <v>0</v>
      </c>
      <c r="BU73" s="139">
        <v>0</v>
      </c>
      <c r="BV73" s="139">
        <v>0</v>
      </c>
      <c r="BW73" s="139">
        <v>0</v>
      </c>
      <c r="BX73" s="140">
        <f t="shared" si="1"/>
        <v>667.1800000000001</v>
      </c>
    </row>
    <row r="74" spans="1:76" ht="15">
      <c r="A74">
        <v>73</v>
      </c>
      <c r="B74" t="s">
        <v>239</v>
      </c>
      <c r="C74" s="139">
        <v>0</v>
      </c>
      <c r="D74" s="139">
        <v>4.2</v>
      </c>
      <c r="E74" s="139">
        <v>15.66</v>
      </c>
      <c r="F74" s="139">
        <v>11.56</v>
      </c>
      <c r="G74" s="139">
        <v>15.76</v>
      </c>
      <c r="H74" s="139">
        <v>4.31</v>
      </c>
      <c r="I74" s="139">
        <v>14.83</v>
      </c>
      <c r="J74" s="139">
        <v>15.82</v>
      </c>
      <c r="K74" s="139">
        <v>13.35</v>
      </c>
      <c r="L74" s="139">
        <v>21.74</v>
      </c>
      <c r="M74" s="139">
        <v>16.63</v>
      </c>
      <c r="N74" s="139">
        <v>23</v>
      </c>
      <c r="O74" s="139">
        <v>16.63</v>
      </c>
      <c r="P74" s="139">
        <v>10.43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39">
        <v>0</v>
      </c>
      <c r="W74" s="139">
        <v>0</v>
      </c>
      <c r="X74" s="139">
        <v>0</v>
      </c>
      <c r="Y74" s="139">
        <v>0</v>
      </c>
      <c r="Z74" s="139">
        <v>0</v>
      </c>
      <c r="AA74" s="139">
        <v>0</v>
      </c>
      <c r="AB74" s="139">
        <v>0</v>
      </c>
      <c r="AC74" s="139">
        <v>0</v>
      </c>
      <c r="AD74" s="139">
        <v>0</v>
      </c>
      <c r="AE74" s="139">
        <v>0</v>
      </c>
      <c r="AF74" s="139">
        <v>0</v>
      </c>
      <c r="AG74" s="139">
        <v>0</v>
      </c>
      <c r="AH74" s="139">
        <v>0</v>
      </c>
      <c r="AI74" s="139">
        <v>0</v>
      </c>
      <c r="AJ74" s="139">
        <v>0</v>
      </c>
      <c r="AK74" s="139">
        <v>0</v>
      </c>
      <c r="AL74" s="139">
        <v>0</v>
      </c>
      <c r="AM74" s="139">
        <v>0</v>
      </c>
      <c r="AN74" s="139">
        <v>0</v>
      </c>
      <c r="AO74" s="139">
        <v>0</v>
      </c>
      <c r="AP74" s="139">
        <v>0</v>
      </c>
      <c r="AQ74" s="139">
        <v>0</v>
      </c>
      <c r="AR74" s="139">
        <v>0</v>
      </c>
      <c r="AS74" s="139">
        <v>13.51</v>
      </c>
      <c r="AT74" s="139">
        <v>9.53</v>
      </c>
      <c r="AU74" s="139">
        <v>6.61</v>
      </c>
      <c r="AV74" s="139">
        <v>17.92</v>
      </c>
      <c r="AW74" s="139">
        <v>0</v>
      </c>
      <c r="AX74" s="139">
        <v>66.89</v>
      </c>
      <c r="AY74" s="139">
        <v>66.4</v>
      </c>
      <c r="AZ74" s="139">
        <v>67.39</v>
      </c>
      <c r="BA74" s="139">
        <v>72.34</v>
      </c>
      <c r="BB74" s="139">
        <v>74.27</v>
      </c>
      <c r="BC74" s="139">
        <v>82.59</v>
      </c>
      <c r="BD74" s="139">
        <v>151.24</v>
      </c>
      <c r="BE74" s="139">
        <v>148.9</v>
      </c>
      <c r="BF74" s="139">
        <v>141.35</v>
      </c>
      <c r="BG74" s="139">
        <v>130.52</v>
      </c>
      <c r="BH74" s="139">
        <v>144.46</v>
      </c>
      <c r="BI74" s="139">
        <v>112.94</v>
      </c>
      <c r="BJ74" s="139">
        <v>100.22</v>
      </c>
      <c r="BK74" s="139">
        <v>1</v>
      </c>
      <c r="BL74" s="139">
        <v>2</v>
      </c>
      <c r="BM74" s="139">
        <v>3.01</v>
      </c>
      <c r="BN74" s="139">
        <v>1</v>
      </c>
      <c r="BO74" s="139">
        <v>1.04</v>
      </c>
      <c r="BP74" s="139">
        <v>0</v>
      </c>
      <c r="BQ74" s="139">
        <v>0.66</v>
      </c>
      <c r="BR74" s="139">
        <v>0.84</v>
      </c>
      <c r="BS74" s="139">
        <v>0.66</v>
      </c>
      <c r="BT74" s="139">
        <v>0</v>
      </c>
      <c r="BU74" s="139">
        <v>0</v>
      </c>
      <c r="BV74" s="139">
        <v>0</v>
      </c>
      <c r="BW74" s="139">
        <v>2.35</v>
      </c>
      <c r="BX74" s="140">
        <f t="shared" si="1"/>
        <v>1603.56</v>
      </c>
    </row>
    <row r="75" spans="1:76" ht="15">
      <c r="A75">
        <v>74</v>
      </c>
      <c r="B75" t="s">
        <v>123</v>
      </c>
      <c r="C75" s="139">
        <v>0</v>
      </c>
      <c r="D75" s="139">
        <v>0</v>
      </c>
      <c r="E75" s="139">
        <v>1</v>
      </c>
      <c r="F75" s="139">
        <v>5</v>
      </c>
      <c r="G75" s="139">
        <v>5</v>
      </c>
      <c r="H75" s="139">
        <v>29</v>
      </c>
      <c r="I75" s="139">
        <v>27</v>
      </c>
      <c r="J75" s="139">
        <v>32</v>
      </c>
      <c r="K75" s="139">
        <v>39</v>
      </c>
      <c r="L75" s="139">
        <v>38</v>
      </c>
      <c r="M75" s="139">
        <v>14</v>
      </c>
      <c r="N75" s="139">
        <v>11</v>
      </c>
      <c r="O75" s="139">
        <v>12</v>
      </c>
      <c r="P75" s="139">
        <v>15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39">
        <v>0</v>
      </c>
      <c r="W75" s="139">
        <v>0</v>
      </c>
      <c r="X75" s="139">
        <v>0</v>
      </c>
      <c r="Y75" s="139">
        <v>0</v>
      </c>
      <c r="Z75" s="139">
        <v>0</v>
      </c>
      <c r="AA75" s="139">
        <v>0</v>
      </c>
      <c r="AB75" s="139">
        <v>0</v>
      </c>
      <c r="AC75" s="139">
        <v>0</v>
      </c>
      <c r="AD75" s="139">
        <v>0</v>
      </c>
      <c r="AE75" s="139">
        <v>0</v>
      </c>
      <c r="AF75" s="139">
        <v>0</v>
      </c>
      <c r="AG75" s="139">
        <v>0</v>
      </c>
      <c r="AH75" s="139">
        <v>0</v>
      </c>
      <c r="AI75" s="139">
        <v>0</v>
      </c>
      <c r="AJ75" s="139">
        <v>0</v>
      </c>
      <c r="AK75" s="139">
        <v>0</v>
      </c>
      <c r="AL75" s="139">
        <v>0</v>
      </c>
      <c r="AM75" s="139">
        <v>0</v>
      </c>
      <c r="AN75" s="139">
        <v>0</v>
      </c>
      <c r="AO75" s="139">
        <v>0</v>
      </c>
      <c r="AP75" s="139">
        <v>0</v>
      </c>
      <c r="AQ75" s="139">
        <v>0</v>
      </c>
      <c r="AR75" s="139">
        <v>0</v>
      </c>
      <c r="AS75" s="139">
        <v>0</v>
      </c>
      <c r="AT75" s="139">
        <v>0</v>
      </c>
      <c r="AU75" s="139">
        <v>0</v>
      </c>
      <c r="AV75" s="139">
        <v>0</v>
      </c>
      <c r="AW75" s="139">
        <v>0</v>
      </c>
      <c r="AX75" s="139">
        <v>54</v>
      </c>
      <c r="AY75" s="139">
        <v>53</v>
      </c>
      <c r="AZ75" s="139">
        <v>49</v>
      </c>
      <c r="BA75" s="139">
        <v>49</v>
      </c>
      <c r="BB75" s="139">
        <v>37</v>
      </c>
      <c r="BC75" s="139">
        <v>39</v>
      </c>
      <c r="BD75" s="139">
        <v>78</v>
      </c>
      <c r="BE75" s="139">
        <v>71</v>
      </c>
      <c r="BF75" s="139">
        <v>72</v>
      </c>
      <c r="BG75" s="139">
        <v>106</v>
      </c>
      <c r="BH75" s="139">
        <v>109</v>
      </c>
      <c r="BI75" s="139">
        <v>104</v>
      </c>
      <c r="BJ75" s="139">
        <v>101</v>
      </c>
      <c r="BK75" s="139">
        <v>0</v>
      </c>
      <c r="BL75" s="139">
        <v>0</v>
      </c>
      <c r="BM75" s="139">
        <v>0</v>
      </c>
      <c r="BN75" s="139">
        <v>0</v>
      </c>
      <c r="BO75" s="139">
        <v>0</v>
      </c>
      <c r="BP75" s="139">
        <v>0</v>
      </c>
      <c r="BQ75" s="139">
        <v>0</v>
      </c>
      <c r="BR75" s="139">
        <v>0</v>
      </c>
      <c r="BS75" s="139">
        <v>0</v>
      </c>
      <c r="BT75" s="139">
        <v>0</v>
      </c>
      <c r="BU75" s="139">
        <v>0</v>
      </c>
      <c r="BV75" s="139">
        <v>0</v>
      </c>
      <c r="BW75" s="139">
        <v>0</v>
      </c>
      <c r="BX75" s="140">
        <f t="shared" si="1"/>
        <v>1150</v>
      </c>
    </row>
    <row r="76" spans="1:76" ht="15">
      <c r="A76">
        <v>75</v>
      </c>
      <c r="B76" t="s">
        <v>240</v>
      </c>
      <c r="C76" s="139">
        <v>0</v>
      </c>
      <c r="D76" s="139">
        <v>0</v>
      </c>
      <c r="E76" s="139">
        <v>0</v>
      </c>
      <c r="F76" s="139">
        <v>0</v>
      </c>
      <c r="G76" s="139">
        <v>0</v>
      </c>
      <c r="H76" s="139">
        <v>0</v>
      </c>
      <c r="I76" s="139">
        <v>0</v>
      </c>
      <c r="J76" s="139">
        <v>0</v>
      </c>
      <c r="K76" s="139">
        <v>0</v>
      </c>
      <c r="L76" s="139">
        <v>0</v>
      </c>
      <c r="M76" s="139">
        <v>0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39">
        <v>0</v>
      </c>
      <c r="W76" s="139">
        <v>0</v>
      </c>
      <c r="X76" s="139">
        <v>0</v>
      </c>
      <c r="Y76" s="139">
        <v>0</v>
      </c>
      <c r="Z76" s="139">
        <v>0</v>
      </c>
      <c r="AA76" s="139">
        <v>0</v>
      </c>
      <c r="AB76" s="139">
        <v>0</v>
      </c>
      <c r="AC76" s="139">
        <v>0</v>
      </c>
      <c r="AD76" s="139">
        <v>0</v>
      </c>
      <c r="AE76" s="139">
        <v>0</v>
      </c>
      <c r="AF76" s="139">
        <v>0</v>
      </c>
      <c r="AG76" s="139">
        <v>0</v>
      </c>
      <c r="AH76" s="139">
        <v>0</v>
      </c>
      <c r="AI76" s="139">
        <v>0</v>
      </c>
      <c r="AJ76" s="139">
        <v>0</v>
      </c>
      <c r="AK76" s="139">
        <v>0</v>
      </c>
      <c r="AL76" s="139">
        <v>0</v>
      </c>
      <c r="AM76" s="139">
        <v>0</v>
      </c>
      <c r="AN76" s="139">
        <v>0</v>
      </c>
      <c r="AO76" s="139">
        <v>0</v>
      </c>
      <c r="AP76" s="139">
        <v>0</v>
      </c>
      <c r="AQ76" s="139">
        <v>0</v>
      </c>
      <c r="AR76" s="139">
        <v>0</v>
      </c>
      <c r="AS76" s="139">
        <v>0</v>
      </c>
      <c r="AT76" s="139">
        <v>0</v>
      </c>
      <c r="AU76" s="139">
        <v>0</v>
      </c>
      <c r="AV76" s="139">
        <v>0</v>
      </c>
      <c r="AW76" s="139">
        <v>0</v>
      </c>
      <c r="AX76" s="139">
        <v>0</v>
      </c>
      <c r="AY76" s="139">
        <v>0</v>
      </c>
      <c r="AZ76" s="139">
        <v>0</v>
      </c>
      <c r="BA76" s="139">
        <v>0</v>
      </c>
      <c r="BB76" s="139">
        <v>0</v>
      </c>
      <c r="BC76" s="139">
        <v>0</v>
      </c>
      <c r="BD76" s="139">
        <v>324.68</v>
      </c>
      <c r="BE76" s="139">
        <v>753.45</v>
      </c>
      <c r="BF76" s="139">
        <v>1214.68</v>
      </c>
      <c r="BG76" s="139">
        <v>1914.53</v>
      </c>
      <c r="BH76" s="139">
        <v>4062.92</v>
      </c>
      <c r="BI76" s="139">
        <v>4851.92</v>
      </c>
      <c r="BJ76" s="139">
        <v>5220.82</v>
      </c>
      <c r="BK76" s="139">
        <v>0</v>
      </c>
      <c r="BL76" s="139">
        <v>0</v>
      </c>
      <c r="BM76" s="139">
        <v>0</v>
      </c>
      <c r="BN76" s="139">
        <v>0</v>
      </c>
      <c r="BO76" s="139">
        <v>0</v>
      </c>
      <c r="BP76" s="139">
        <v>0</v>
      </c>
      <c r="BQ76" s="139">
        <v>0</v>
      </c>
      <c r="BR76" s="139">
        <v>0</v>
      </c>
      <c r="BS76" s="139">
        <v>0</v>
      </c>
      <c r="BT76" s="139">
        <v>0</v>
      </c>
      <c r="BU76" s="139">
        <v>0</v>
      </c>
      <c r="BV76" s="139">
        <v>0</v>
      </c>
      <c r="BW76" s="139">
        <v>0</v>
      </c>
      <c r="BX76" s="140">
        <f t="shared" si="1"/>
        <v>18343</v>
      </c>
    </row>
    <row r="77" spans="2:76" ht="15.75">
      <c r="B77" s="138" t="s">
        <v>319</v>
      </c>
      <c r="C77" s="140">
        <f aca="true" t="shared" si="2" ref="C77:AH77">SUM(C2:C76)</f>
        <v>15336.7</v>
      </c>
      <c r="D77" s="140">
        <f t="shared" si="2"/>
        <v>20349.35</v>
      </c>
      <c r="E77" s="140">
        <f t="shared" si="2"/>
        <v>28465.83</v>
      </c>
      <c r="F77" s="140">
        <f t="shared" si="2"/>
        <v>34524.33000000001</v>
      </c>
      <c r="G77" s="140">
        <f t="shared" si="2"/>
        <v>42618.829999999994</v>
      </c>
      <c r="H77" s="140">
        <f t="shared" si="2"/>
        <v>43218.180000000015</v>
      </c>
      <c r="I77" s="140">
        <f t="shared" si="2"/>
        <v>45152.760000000024</v>
      </c>
      <c r="J77" s="140">
        <f t="shared" si="2"/>
        <v>45701.02999999999</v>
      </c>
      <c r="K77" s="140">
        <f t="shared" si="2"/>
        <v>44386.84</v>
      </c>
      <c r="L77" s="140">
        <f t="shared" si="2"/>
        <v>39340.42999999998</v>
      </c>
      <c r="M77" s="140">
        <f t="shared" si="2"/>
        <v>42132.07999999999</v>
      </c>
      <c r="N77" s="140">
        <f t="shared" si="2"/>
        <v>34910.740000000005</v>
      </c>
      <c r="O77" s="140">
        <f t="shared" si="2"/>
        <v>28969.13</v>
      </c>
      <c r="P77" s="140">
        <f t="shared" si="2"/>
        <v>25507.999999999996</v>
      </c>
      <c r="Q77" s="140">
        <f t="shared" si="2"/>
        <v>3134.15</v>
      </c>
      <c r="R77" s="140">
        <f t="shared" si="2"/>
        <v>1535.28</v>
      </c>
      <c r="S77" s="140">
        <f t="shared" si="2"/>
        <v>1465.09</v>
      </c>
      <c r="T77" s="140">
        <f t="shared" si="2"/>
        <v>1356.7499999999995</v>
      </c>
      <c r="U77" s="140">
        <f t="shared" si="2"/>
        <v>1429.5199999999995</v>
      </c>
      <c r="V77" s="140">
        <f t="shared" si="2"/>
        <v>1213.4099999999999</v>
      </c>
      <c r="W77" s="140">
        <f t="shared" si="2"/>
        <v>1185.2300000000002</v>
      </c>
      <c r="X77" s="140">
        <f t="shared" si="2"/>
        <v>1229.6600000000003</v>
      </c>
      <c r="Y77" s="140">
        <f t="shared" si="2"/>
        <v>1307.6499999999996</v>
      </c>
      <c r="Z77" s="140">
        <f t="shared" si="2"/>
        <v>1338.0000000000002</v>
      </c>
      <c r="AA77" s="140">
        <f t="shared" si="2"/>
        <v>1393.35</v>
      </c>
      <c r="AB77" s="140">
        <f t="shared" si="2"/>
        <v>1094.9300000000003</v>
      </c>
      <c r="AC77" s="140">
        <f t="shared" si="2"/>
        <v>957.71</v>
      </c>
      <c r="AD77" s="140">
        <f t="shared" si="2"/>
        <v>1621.1800000000003</v>
      </c>
      <c r="AE77" s="140">
        <f t="shared" si="2"/>
        <v>555.89</v>
      </c>
      <c r="AF77" s="140">
        <f t="shared" si="2"/>
        <v>323.38999999999993</v>
      </c>
      <c r="AG77" s="140">
        <f t="shared" si="2"/>
        <v>382.0799999999999</v>
      </c>
      <c r="AH77" s="140">
        <f t="shared" si="2"/>
        <v>347.18</v>
      </c>
      <c r="AI77" s="140">
        <f aca="true" t="shared" si="3" ref="AI77:BN77">SUM(AI2:AI76)</f>
        <v>343.0499999999999</v>
      </c>
      <c r="AJ77" s="140">
        <f t="shared" si="3"/>
        <v>344.48</v>
      </c>
      <c r="AK77" s="140">
        <f t="shared" si="3"/>
        <v>413.53000000000003</v>
      </c>
      <c r="AL77" s="140">
        <f t="shared" si="3"/>
        <v>395.55</v>
      </c>
      <c r="AM77" s="140">
        <f t="shared" si="3"/>
        <v>384.46000000000004</v>
      </c>
      <c r="AN77" s="140">
        <f t="shared" si="3"/>
        <v>430.63</v>
      </c>
      <c r="AO77" s="140">
        <f t="shared" si="3"/>
        <v>489.08</v>
      </c>
      <c r="AP77" s="140">
        <f t="shared" si="3"/>
        <v>412.1700000000002</v>
      </c>
      <c r="AQ77" s="140">
        <f t="shared" si="3"/>
        <v>380.5000000000001</v>
      </c>
      <c r="AR77" s="140">
        <f t="shared" si="3"/>
        <v>726.6500000000001</v>
      </c>
      <c r="AS77" s="140">
        <f t="shared" si="3"/>
        <v>18463.79999999999</v>
      </c>
      <c r="AT77" s="140">
        <f t="shared" si="3"/>
        <v>15652.849999999993</v>
      </c>
      <c r="AU77" s="140">
        <f t="shared" si="3"/>
        <v>18084.41</v>
      </c>
      <c r="AV77" s="140">
        <f t="shared" si="3"/>
        <v>24225.689999999995</v>
      </c>
      <c r="AW77" s="140">
        <f t="shared" si="3"/>
        <v>3609.63</v>
      </c>
      <c r="AX77" s="140">
        <f t="shared" si="3"/>
        <v>170825.44</v>
      </c>
      <c r="AY77" s="140">
        <f t="shared" si="3"/>
        <v>159053.08</v>
      </c>
      <c r="AZ77" s="140">
        <f t="shared" si="3"/>
        <v>147352.91999999995</v>
      </c>
      <c r="BA77" s="140">
        <f t="shared" si="3"/>
        <v>145098.85999999996</v>
      </c>
      <c r="BB77" s="140">
        <f t="shared" si="3"/>
        <v>139774.78999999995</v>
      </c>
      <c r="BC77" s="140">
        <f t="shared" si="3"/>
        <v>142551.19000000003</v>
      </c>
      <c r="BD77" s="140">
        <f t="shared" si="3"/>
        <v>149967.52999999997</v>
      </c>
      <c r="BE77" s="140">
        <f t="shared" si="3"/>
        <v>149662.94999999995</v>
      </c>
      <c r="BF77" s="140">
        <f t="shared" si="3"/>
        <v>151487.42999999996</v>
      </c>
      <c r="BG77" s="140">
        <f t="shared" si="3"/>
        <v>152588.57000000004</v>
      </c>
      <c r="BH77" s="140">
        <f t="shared" si="3"/>
        <v>139439.94</v>
      </c>
      <c r="BI77" s="140">
        <f t="shared" si="3"/>
        <v>128293.51000000002</v>
      </c>
      <c r="BJ77" s="140">
        <f t="shared" si="3"/>
        <v>105617.19</v>
      </c>
      <c r="BK77" s="140">
        <f t="shared" si="3"/>
        <v>29329.820000000003</v>
      </c>
      <c r="BL77" s="140">
        <f t="shared" si="3"/>
        <v>27364.14000000001</v>
      </c>
      <c r="BM77" s="140">
        <f t="shared" si="3"/>
        <v>21498.42999999999</v>
      </c>
      <c r="BN77" s="140">
        <f t="shared" si="3"/>
        <v>17072.19</v>
      </c>
      <c r="BO77" s="140">
        <f aca="true" t="shared" si="4" ref="BO77:BX77">SUM(BO2:BO76)</f>
        <v>12779.18</v>
      </c>
      <c r="BP77" s="140">
        <f t="shared" si="4"/>
        <v>11250.490000000002</v>
      </c>
      <c r="BQ77" s="140">
        <f t="shared" si="4"/>
        <v>8082.66</v>
      </c>
      <c r="BR77" s="140">
        <f t="shared" si="4"/>
        <v>8122.489999999999</v>
      </c>
      <c r="BS77" s="140">
        <f t="shared" si="4"/>
        <v>8271.81</v>
      </c>
      <c r="BT77" s="140">
        <f t="shared" si="4"/>
        <v>8686.839999999998</v>
      </c>
      <c r="BU77" s="140">
        <f t="shared" si="4"/>
        <v>7581.669999999998</v>
      </c>
      <c r="BV77" s="140">
        <f t="shared" si="4"/>
        <v>6342.9400000000005</v>
      </c>
      <c r="BW77" s="140">
        <f t="shared" si="4"/>
        <v>3849.0600000000004</v>
      </c>
      <c r="BX77" s="141">
        <f t="shared" si="4"/>
        <v>2648786.2800000003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&amp;L&amp;D&amp;R&amp;"Arial,Bold"2011-12 FTE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3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8.88671875" defaultRowHeight="15"/>
  <cols>
    <col min="1" max="1" width="2.99609375" style="6" customWidth="1"/>
    <col min="2" max="2" width="13.77734375" style="6" bestFit="1" customWidth="1"/>
    <col min="3" max="9" width="9.88671875" style="6" bestFit="1" customWidth="1"/>
    <col min="10" max="10" width="8.88671875" style="6" customWidth="1"/>
    <col min="11" max="11" width="7.99609375" style="6" bestFit="1" customWidth="1"/>
    <col min="12" max="12" width="8.88671875" style="6" customWidth="1"/>
    <col min="13" max="13" width="11.3359375" style="6" bestFit="1" customWidth="1"/>
    <col min="14" max="14" width="1.2265625" style="6" customWidth="1"/>
    <col min="15" max="15" width="11.4453125" style="6" customWidth="1"/>
    <col min="16" max="16" width="14.4453125" style="6" bestFit="1" customWidth="1"/>
    <col min="17" max="17" width="10.99609375" style="8" bestFit="1" customWidth="1"/>
    <col min="18" max="16384" width="8.88671875" style="6" customWidth="1"/>
  </cols>
  <sheetData>
    <row r="2" spans="3:15" ht="12.75">
      <c r="C2" s="57" t="s">
        <v>112</v>
      </c>
      <c r="D2" s="57" t="s">
        <v>112</v>
      </c>
      <c r="E2" s="57" t="s">
        <v>112</v>
      </c>
      <c r="F2" s="57" t="s">
        <v>113</v>
      </c>
      <c r="G2" s="57" t="s">
        <v>113</v>
      </c>
      <c r="H2" s="57" t="s">
        <v>113</v>
      </c>
      <c r="I2" s="57"/>
      <c r="J2" s="57" t="s">
        <v>113</v>
      </c>
      <c r="K2" s="57" t="s">
        <v>113</v>
      </c>
      <c r="L2" s="57" t="s">
        <v>203</v>
      </c>
      <c r="M2" s="8"/>
      <c r="O2" s="73">
        <f>COUNTIF(O5:O80,FALSE)</f>
        <v>0</v>
      </c>
    </row>
    <row r="3" spans="3:16" ht="12.75">
      <c r="C3" s="57" t="s">
        <v>114</v>
      </c>
      <c r="D3" s="59" t="s">
        <v>115</v>
      </c>
      <c r="E3" s="60" t="s">
        <v>116</v>
      </c>
      <c r="F3" s="57" t="s">
        <v>114</v>
      </c>
      <c r="G3" s="59" t="s">
        <v>115</v>
      </c>
      <c r="H3" s="60" t="s">
        <v>116</v>
      </c>
      <c r="I3" s="57" t="s">
        <v>106</v>
      </c>
      <c r="J3" s="57" t="s">
        <v>117</v>
      </c>
      <c r="K3" s="57" t="s">
        <v>118</v>
      </c>
      <c r="L3" s="57" t="s">
        <v>204</v>
      </c>
      <c r="M3" s="61"/>
      <c r="O3" s="62"/>
      <c r="P3" s="62"/>
    </row>
    <row r="4" spans="1:17" ht="12.75">
      <c r="A4" s="58"/>
      <c r="B4" s="63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4" t="s">
        <v>7</v>
      </c>
      <c r="I4" s="64" t="s">
        <v>8</v>
      </c>
      <c r="J4" s="64" t="s">
        <v>9</v>
      </c>
      <c r="K4" s="64" t="s">
        <v>10</v>
      </c>
      <c r="L4" s="64" t="s">
        <v>11</v>
      </c>
      <c r="M4" s="64" t="s">
        <v>12</v>
      </c>
      <c r="O4" s="62"/>
      <c r="P4" s="62"/>
      <c r="Q4" s="62"/>
    </row>
    <row r="5" spans="1:16" ht="12.75">
      <c r="A5" s="65">
        <v>1</v>
      </c>
      <c r="B5" s="65" t="s">
        <v>13</v>
      </c>
      <c r="C5" s="66">
        <v>6362.41</v>
      </c>
      <c r="D5" s="66">
        <v>5807.66</v>
      </c>
      <c r="E5" s="66">
        <v>6246.25</v>
      </c>
      <c r="F5" s="66">
        <v>2304.48</v>
      </c>
      <c r="G5" s="66">
        <v>4246.56</v>
      </c>
      <c r="H5" s="66">
        <v>2100.42</v>
      </c>
      <c r="I5" s="66">
        <v>332.01</v>
      </c>
      <c r="J5" s="66">
        <v>146.1</v>
      </c>
      <c r="K5" s="66">
        <v>49.05</v>
      </c>
      <c r="L5" s="66">
        <v>651.12</v>
      </c>
      <c r="M5" s="67">
        <f aca="true" t="shared" si="0" ref="M5:M68">SUM(C5:L5)</f>
        <v>28246.059999999994</v>
      </c>
      <c r="O5" s="68" t="b">
        <f>M5='Final FTE By Grade'!Q5</f>
        <v>1</v>
      </c>
      <c r="P5" s="68"/>
    </row>
    <row r="6" spans="1:16" ht="12.75">
      <c r="A6" s="65">
        <v>2</v>
      </c>
      <c r="B6" s="65" t="s">
        <v>14</v>
      </c>
      <c r="C6" s="66">
        <v>1520.12</v>
      </c>
      <c r="D6" s="66">
        <v>1656.47</v>
      </c>
      <c r="E6" s="66">
        <v>908.66</v>
      </c>
      <c r="F6" s="66">
        <v>188.97</v>
      </c>
      <c r="G6" s="66">
        <v>216.81</v>
      </c>
      <c r="H6" s="66">
        <v>104.4</v>
      </c>
      <c r="I6" s="66">
        <v>0</v>
      </c>
      <c r="J6" s="66">
        <v>5.55</v>
      </c>
      <c r="K6" s="66">
        <v>0.61</v>
      </c>
      <c r="L6" s="66">
        <v>258.49</v>
      </c>
      <c r="M6" s="67">
        <f t="shared" si="0"/>
        <v>4860.08</v>
      </c>
      <c r="O6" s="68" t="b">
        <f>M6='Final FTE By Grade'!Q6</f>
        <v>1</v>
      </c>
      <c r="P6" s="68"/>
    </row>
    <row r="7" spans="1:16" ht="12.75">
      <c r="A7" s="65">
        <v>3</v>
      </c>
      <c r="B7" s="65" t="s">
        <v>15</v>
      </c>
      <c r="C7" s="66">
        <v>6686.47</v>
      </c>
      <c r="D7" s="66">
        <v>7963.44</v>
      </c>
      <c r="E7" s="66">
        <v>5898.31</v>
      </c>
      <c r="F7" s="66">
        <v>1847.22</v>
      </c>
      <c r="G7" s="66">
        <v>2046.34</v>
      </c>
      <c r="H7" s="66">
        <v>1235.47</v>
      </c>
      <c r="I7" s="66">
        <v>408.42</v>
      </c>
      <c r="J7" s="66">
        <v>387.83</v>
      </c>
      <c r="K7" s="66">
        <v>123.27</v>
      </c>
      <c r="L7" s="66">
        <v>774.71</v>
      </c>
      <c r="M7" s="67">
        <f t="shared" si="0"/>
        <v>27371.480000000003</v>
      </c>
      <c r="O7" s="68" t="b">
        <f>M7='Final FTE By Grade'!Q7</f>
        <v>1</v>
      </c>
      <c r="P7" s="68"/>
    </row>
    <row r="8" spans="1:16" ht="12.75">
      <c r="A8" s="65">
        <v>4</v>
      </c>
      <c r="B8" s="65" t="s">
        <v>16</v>
      </c>
      <c r="C8" s="66">
        <v>853.65</v>
      </c>
      <c r="D8" s="66">
        <v>925.84</v>
      </c>
      <c r="E8" s="66">
        <v>572.06</v>
      </c>
      <c r="F8" s="66">
        <v>303.79</v>
      </c>
      <c r="G8" s="66">
        <v>373.22</v>
      </c>
      <c r="H8" s="66">
        <v>264.83</v>
      </c>
      <c r="I8" s="66">
        <v>3.88</v>
      </c>
      <c r="J8" s="66">
        <v>24.38</v>
      </c>
      <c r="K8" s="66">
        <v>2.8</v>
      </c>
      <c r="L8" s="66">
        <v>132.1</v>
      </c>
      <c r="M8" s="67">
        <f t="shared" si="0"/>
        <v>3456.5500000000006</v>
      </c>
      <c r="O8" s="68" t="b">
        <f>M8='Final FTE By Grade'!Q8</f>
        <v>1</v>
      </c>
      <c r="P8" s="68"/>
    </row>
    <row r="9" spans="1:16" ht="12.75">
      <c r="A9" s="65">
        <v>5</v>
      </c>
      <c r="B9" s="65" t="s">
        <v>17</v>
      </c>
      <c r="C9" s="66">
        <v>17294.69</v>
      </c>
      <c r="D9" s="66">
        <v>20996.54</v>
      </c>
      <c r="E9" s="66">
        <v>15426.06</v>
      </c>
      <c r="F9" s="66">
        <v>5111.77</v>
      </c>
      <c r="G9" s="66">
        <v>7550.16</v>
      </c>
      <c r="H9" s="66">
        <v>4547.42</v>
      </c>
      <c r="I9" s="66">
        <v>1242.06</v>
      </c>
      <c r="J9" s="66">
        <v>886.23</v>
      </c>
      <c r="K9" s="66">
        <v>257.45</v>
      </c>
      <c r="L9" s="66">
        <v>1927.67</v>
      </c>
      <c r="M9" s="67">
        <f t="shared" si="0"/>
        <v>75240.04999999999</v>
      </c>
      <c r="O9" s="68" t="b">
        <f>M9='Final FTE By Grade'!Q9</f>
        <v>1</v>
      </c>
      <c r="P9" s="68"/>
    </row>
    <row r="10" spans="1:16" ht="12.75">
      <c r="A10" s="65">
        <v>6</v>
      </c>
      <c r="B10" s="65" t="s">
        <v>18</v>
      </c>
      <c r="C10" s="66">
        <v>59587.75</v>
      </c>
      <c r="D10" s="66">
        <v>77783.27</v>
      </c>
      <c r="E10" s="66">
        <v>57286.82</v>
      </c>
      <c r="F10" s="66">
        <v>12597.82</v>
      </c>
      <c r="G10" s="66">
        <v>17656.93</v>
      </c>
      <c r="H10" s="66">
        <v>10152.83</v>
      </c>
      <c r="I10" s="66">
        <v>20296.97</v>
      </c>
      <c r="J10" s="66">
        <v>1797.13</v>
      </c>
      <c r="K10" s="66">
        <v>1054.69</v>
      </c>
      <c r="L10" s="66">
        <v>7424.69</v>
      </c>
      <c r="M10" s="67">
        <f t="shared" si="0"/>
        <v>265638.9</v>
      </c>
      <c r="O10" s="68" t="b">
        <f>M10='Final FTE By Grade'!Q10</f>
        <v>1</v>
      </c>
      <c r="P10" s="68"/>
    </row>
    <row r="11" spans="1:16" ht="12.75">
      <c r="A11" s="65">
        <v>7</v>
      </c>
      <c r="B11" s="65" t="s">
        <v>19</v>
      </c>
      <c r="C11" s="66">
        <v>535.64</v>
      </c>
      <c r="D11" s="66">
        <v>592.16</v>
      </c>
      <c r="E11" s="66">
        <v>419.21</v>
      </c>
      <c r="F11" s="66">
        <v>239.51</v>
      </c>
      <c r="G11" s="66">
        <v>212.31</v>
      </c>
      <c r="H11" s="66">
        <v>128.82</v>
      </c>
      <c r="I11" s="66">
        <v>2.75</v>
      </c>
      <c r="J11" s="66">
        <v>35.8</v>
      </c>
      <c r="K11" s="66">
        <v>3.64</v>
      </c>
      <c r="L11" s="66">
        <v>76.71</v>
      </c>
      <c r="M11" s="67">
        <f t="shared" si="0"/>
        <v>2246.55</v>
      </c>
      <c r="O11" s="68" t="b">
        <f>M11='Final FTE By Grade'!Q11</f>
        <v>1</v>
      </c>
      <c r="P11" s="68"/>
    </row>
    <row r="12" spans="1:16" ht="12.75">
      <c r="A12" s="65">
        <v>8</v>
      </c>
      <c r="B12" s="65" t="s">
        <v>20</v>
      </c>
      <c r="C12" s="66">
        <v>3691.52</v>
      </c>
      <c r="D12" s="66">
        <v>5000.45</v>
      </c>
      <c r="E12" s="66">
        <v>4124.76</v>
      </c>
      <c r="F12" s="66">
        <v>1014.98</v>
      </c>
      <c r="G12" s="66">
        <v>1445.73</v>
      </c>
      <c r="H12" s="66">
        <v>1126.12</v>
      </c>
      <c r="I12" s="66">
        <v>181.2</v>
      </c>
      <c r="J12" s="66">
        <v>146.88</v>
      </c>
      <c r="K12" s="66">
        <v>41.89</v>
      </c>
      <c r="L12" s="66">
        <v>761.58</v>
      </c>
      <c r="M12" s="67">
        <f t="shared" si="0"/>
        <v>17535.11</v>
      </c>
      <c r="O12" s="68" t="b">
        <f>M12='Final FTE By Grade'!Q12</f>
        <v>1</v>
      </c>
      <c r="P12" s="68"/>
    </row>
    <row r="13" spans="1:16" ht="12.75">
      <c r="A13" s="65">
        <v>9</v>
      </c>
      <c r="B13" s="65" t="s">
        <v>21</v>
      </c>
      <c r="C13" s="66">
        <v>3626.53</v>
      </c>
      <c r="D13" s="66">
        <v>4557.75</v>
      </c>
      <c r="E13" s="66">
        <v>3238.69</v>
      </c>
      <c r="F13" s="66">
        <v>1056.35</v>
      </c>
      <c r="G13" s="66">
        <v>1390.22</v>
      </c>
      <c r="H13" s="66">
        <v>850.14</v>
      </c>
      <c r="I13" s="66">
        <v>89.91</v>
      </c>
      <c r="J13" s="66">
        <v>145.63</v>
      </c>
      <c r="K13" s="66">
        <v>48.63</v>
      </c>
      <c r="L13" s="66">
        <v>834.52</v>
      </c>
      <c r="M13" s="67">
        <f t="shared" si="0"/>
        <v>15838.369999999999</v>
      </c>
      <c r="O13" s="68" t="b">
        <f>M13='Final FTE By Grade'!Q13</f>
        <v>1</v>
      </c>
      <c r="P13" s="68"/>
    </row>
    <row r="14" spans="1:16" ht="12.75">
      <c r="A14" s="65">
        <v>10</v>
      </c>
      <c r="B14" s="65" t="s">
        <v>22</v>
      </c>
      <c r="C14" s="66">
        <v>9020.56</v>
      </c>
      <c r="D14" s="66">
        <v>10953.87</v>
      </c>
      <c r="E14" s="66">
        <v>8640.96</v>
      </c>
      <c r="F14" s="66">
        <v>2517.62</v>
      </c>
      <c r="G14" s="66">
        <v>3310.98</v>
      </c>
      <c r="H14" s="66">
        <v>1770.58</v>
      </c>
      <c r="I14" s="66">
        <v>229.81</v>
      </c>
      <c r="J14" s="66">
        <v>246.2</v>
      </c>
      <c r="K14" s="66">
        <v>107.29</v>
      </c>
      <c r="L14" s="66">
        <v>904.05</v>
      </c>
      <c r="M14" s="67">
        <f t="shared" si="0"/>
        <v>37701.92</v>
      </c>
      <c r="O14" s="68" t="b">
        <f>M14='Final FTE By Grade'!Q14</f>
        <v>1</v>
      </c>
      <c r="P14" s="68"/>
    </row>
    <row r="15" spans="1:16" ht="12.75">
      <c r="A15" s="65">
        <v>11</v>
      </c>
      <c r="B15" s="65" t="s">
        <v>23</v>
      </c>
      <c r="C15" s="66">
        <v>9649.5</v>
      </c>
      <c r="D15" s="66">
        <v>11739.93</v>
      </c>
      <c r="E15" s="66">
        <v>8920.46</v>
      </c>
      <c r="F15" s="66">
        <v>2370.14</v>
      </c>
      <c r="G15" s="66">
        <v>3571.8</v>
      </c>
      <c r="H15" s="66">
        <v>2441.21</v>
      </c>
      <c r="I15" s="66">
        <v>6309.46</v>
      </c>
      <c r="J15" s="66">
        <v>322.01</v>
      </c>
      <c r="K15" s="66">
        <v>168.69</v>
      </c>
      <c r="L15" s="66">
        <v>1112.85</v>
      </c>
      <c r="M15" s="67">
        <f t="shared" si="0"/>
        <v>46606.05</v>
      </c>
      <c r="O15" s="68" t="b">
        <f>M15='Final FTE By Grade'!Q15</f>
        <v>1</v>
      </c>
      <c r="P15" s="68"/>
    </row>
    <row r="16" spans="1:16" ht="12.75">
      <c r="A16" s="65">
        <v>12</v>
      </c>
      <c r="B16" s="65" t="s">
        <v>24</v>
      </c>
      <c r="C16" s="66">
        <v>2758.33</v>
      </c>
      <c r="D16" s="66">
        <v>3205.97</v>
      </c>
      <c r="E16" s="66">
        <v>1965.49</v>
      </c>
      <c r="F16" s="66">
        <v>795.03</v>
      </c>
      <c r="G16" s="66">
        <v>790.97</v>
      </c>
      <c r="H16" s="66">
        <v>479.65</v>
      </c>
      <c r="I16" s="66">
        <v>23.55</v>
      </c>
      <c r="J16" s="66">
        <v>34.86</v>
      </c>
      <c r="K16" s="66">
        <v>14.52</v>
      </c>
      <c r="L16" s="66">
        <v>344.56</v>
      </c>
      <c r="M16" s="67">
        <f t="shared" si="0"/>
        <v>10412.929999999998</v>
      </c>
      <c r="O16" s="68" t="b">
        <f>M16='Final FTE By Grade'!Q16</f>
        <v>1</v>
      </c>
      <c r="P16" s="68"/>
    </row>
    <row r="17" spans="1:16" ht="12.75">
      <c r="A17" s="65">
        <v>13</v>
      </c>
      <c r="B17" s="65" t="s">
        <v>82</v>
      </c>
      <c r="C17" s="66">
        <v>79181.18</v>
      </c>
      <c r="D17" s="66">
        <v>94168.76</v>
      </c>
      <c r="E17" s="66">
        <v>72021.07</v>
      </c>
      <c r="F17" s="66">
        <v>16356.59</v>
      </c>
      <c r="G17" s="66">
        <v>30864.22</v>
      </c>
      <c r="H17" s="66">
        <v>19277.84</v>
      </c>
      <c r="I17" s="66">
        <v>28106.64</v>
      </c>
      <c r="J17" s="66">
        <v>1742.89</v>
      </c>
      <c r="K17" s="66">
        <v>317.13</v>
      </c>
      <c r="L17" s="66">
        <v>9346.17</v>
      </c>
      <c r="M17" s="67">
        <f t="shared" si="0"/>
        <v>351382.49000000005</v>
      </c>
      <c r="O17" s="68" t="b">
        <f>M17='Final FTE By Grade'!Q17</f>
        <v>1</v>
      </c>
      <c r="P17" s="68"/>
    </row>
    <row r="18" spans="1:16" ht="12.75">
      <c r="A18" s="65">
        <v>14</v>
      </c>
      <c r="B18" s="65" t="s">
        <v>83</v>
      </c>
      <c r="C18" s="66">
        <v>1266.53</v>
      </c>
      <c r="D18" s="66">
        <v>1408.75</v>
      </c>
      <c r="E18" s="66">
        <v>890.66</v>
      </c>
      <c r="F18" s="66">
        <v>316.75</v>
      </c>
      <c r="G18" s="66">
        <v>302.85</v>
      </c>
      <c r="H18" s="66">
        <v>369.8</v>
      </c>
      <c r="I18" s="66">
        <v>358.1</v>
      </c>
      <c r="J18" s="66">
        <v>11.04</v>
      </c>
      <c r="K18" s="66">
        <v>6.92</v>
      </c>
      <c r="L18" s="66">
        <v>229.62</v>
      </c>
      <c r="M18" s="67">
        <f t="shared" si="0"/>
        <v>5161.02</v>
      </c>
      <c r="O18" s="68" t="b">
        <f>M18='Final FTE By Grade'!Q18</f>
        <v>1</v>
      </c>
      <c r="P18" s="68"/>
    </row>
    <row r="19" spans="1:16" ht="12.75">
      <c r="A19" s="65">
        <v>15</v>
      </c>
      <c r="B19" s="65" t="s">
        <v>26</v>
      </c>
      <c r="C19" s="66">
        <v>580.1</v>
      </c>
      <c r="D19" s="66">
        <v>592.26</v>
      </c>
      <c r="E19" s="66">
        <v>412.91</v>
      </c>
      <c r="F19" s="66">
        <v>175.74</v>
      </c>
      <c r="G19" s="66">
        <v>138.64</v>
      </c>
      <c r="H19" s="66">
        <v>104.95</v>
      </c>
      <c r="I19" s="66">
        <v>0</v>
      </c>
      <c r="J19" s="66">
        <v>17.85</v>
      </c>
      <c r="K19" s="66">
        <v>1.45</v>
      </c>
      <c r="L19" s="66">
        <v>91.3</v>
      </c>
      <c r="M19" s="67">
        <f t="shared" si="0"/>
        <v>2115.2000000000003</v>
      </c>
      <c r="O19" s="68" t="b">
        <f>M19='Final FTE By Grade'!Q19</f>
        <v>1</v>
      </c>
      <c r="P19" s="68"/>
    </row>
    <row r="20" spans="1:16" ht="12.75">
      <c r="A20" s="65">
        <v>16</v>
      </c>
      <c r="B20" s="65" t="s">
        <v>27</v>
      </c>
      <c r="C20" s="66">
        <v>33720.93</v>
      </c>
      <c r="D20" s="66">
        <v>37037.67</v>
      </c>
      <c r="E20" s="66">
        <v>24340.24</v>
      </c>
      <c r="F20" s="66">
        <v>7924.18</v>
      </c>
      <c r="G20" s="66">
        <v>10744.92</v>
      </c>
      <c r="H20" s="66">
        <v>5240.18</v>
      </c>
      <c r="I20" s="66">
        <v>3587.18</v>
      </c>
      <c r="J20" s="66">
        <v>792.78</v>
      </c>
      <c r="K20" s="66">
        <v>312.68</v>
      </c>
      <c r="L20" s="66">
        <v>2760.53</v>
      </c>
      <c r="M20" s="67">
        <f t="shared" si="0"/>
        <v>126461.29000000001</v>
      </c>
      <c r="O20" s="68" t="b">
        <f>M20='Final FTE By Grade'!Q20</f>
        <v>1</v>
      </c>
      <c r="P20" s="68"/>
    </row>
    <row r="21" spans="1:16" ht="12.75">
      <c r="A21" s="65">
        <v>17</v>
      </c>
      <c r="B21" s="65" t="s">
        <v>28</v>
      </c>
      <c r="C21" s="66">
        <v>10690.9</v>
      </c>
      <c r="D21" s="66">
        <v>12268.78</v>
      </c>
      <c r="E21" s="66">
        <v>7874.21</v>
      </c>
      <c r="F21" s="66">
        <v>2699.35</v>
      </c>
      <c r="G21" s="66">
        <v>3762.39</v>
      </c>
      <c r="H21" s="66">
        <v>2713.11</v>
      </c>
      <c r="I21" s="66">
        <v>314.81</v>
      </c>
      <c r="J21" s="66">
        <v>281.31</v>
      </c>
      <c r="K21" s="66">
        <v>166.65</v>
      </c>
      <c r="L21" s="66">
        <v>1698.04</v>
      </c>
      <c r="M21" s="67">
        <f t="shared" si="0"/>
        <v>42469.549999999996</v>
      </c>
      <c r="O21" s="68" t="b">
        <f>M21='Final FTE By Grade'!Q21</f>
        <v>1</v>
      </c>
      <c r="P21" s="68"/>
    </row>
    <row r="22" spans="1:16" ht="12.75">
      <c r="A22" s="65">
        <v>18</v>
      </c>
      <c r="B22" s="65" t="s">
        <v>29</v>
      </c>
      <c r="C22" s="66">
        <v>3705.89</v>
      </c>
      <c r="D22" s="66">
        <v>4603.46</v>
      </c>
      <c r="E22" s="66">
        <v>2705.54</v>
      </c>
      <c r="F22" s="66">
        <v>608.88</v>
      </c>
      <c r="G22" s="66">
        <v>886.7</v>
      </c>
      <c r="H22" s="66">
        <v>717.44</v>
      </c>
      <c r="I22" s="66">
        <v>346.42</v>
      </c>
      <c r="J22" s="66">
        <v>42.72</v>
      </c>
      <c r="K22" s="66">
        <v>17.19</v>
      </c>
      <c r="L22" s="66">
        <v>534.52</v>
      </c>
      <c r="M22" s="67">
        <f t="shared" si="0"/>
        <v>14168.76</v>
      </c>
      <c r="O22" s="68" t="b">
        <f>M22='Final FTE By Grade'!Q22</f>
        <v>1</v>
      </c>
      <c r="P22" s="68"/>
    </row>
    <row r="23" spans="1:16" ht="12.75">
      <c r="A23" s="65">
        <v>19</v>
      </c>
      <c r="B23" s="65" t="s">
        <v>30</v>
      </c>
      <c r="C23" s="66">
        <v>367.59</v>
      </c>
      <c r="D23" s="66">
        <v>411.76</v>
      </c>
      <c r="E23" s="66">
        <v>208.01</v>
      </c>
      <c r="F23" s="66">
        <v>91.5</v>
      </c>
      <c r="G23" s="66">
        <v>70.38</v>
      </c>
      <c r="H23" s="66">
        <v>68.58</v>
      </c>
      <c r="I23" s="66">
        <v>0</v>
      </c>
      <c r="J23" s="66">
        <v>9.1</v>
      </c>
      <c r="K23" s="66">
        <v>4.72</v>
      </c>
      <c r="L23" s="66">
        <v>58.09</v>
      </c>
      <c r="M23" s="67">
        <f t="shared" si="0"/>
        <v>1289.7299999999996</v>
      </c>
      <c r="O23" s="68" t="b">
        <f>M23='Final FTE By Grade'!Q23</f>
        <v>1</v>
      </c>
      <c r="P23" s="68"/>
    </row>
    <row r="24" spans="1:16" ht="12.75">
      <c r="A24" s="65">
        <v>20</v>
      </c>
      <c r="B24" s="65" t="s">
        <v>31</v>
      </c>
      <c r="C24" s="66">
        <v>1529.99</v>
      </c>
      <c r="D24" s="66">
        <v>1798.56</v>
      </c>
      <c r="E24" s="66">
        <v>973.12</v>
      </c>
      <c r="F24" s="66">
        <v>385.79</v>
      </c>
      <c r="G24" s="66">
        <v>388.37</v>
      </c>
      <c r="H24" s="66">
        <v>242.67</v>
      </c>
      <c r="I24" s="66">
        <v>249.04</v>
      </c>
      <c r="J24" s="66">
        <v>94.26</v>
      </c>
      <c r="K24" s="66">
        <v>10.64</v>
      </c>
      <c r="L24" s="66">
        <v>106.97</v>
      </c>
      <c r="M24" s="67">
        <f t="shared" si="0"/>
        <v>5779.410000000001</v>
      </c>
      <c r="O24" s="68" t="b">
        <f>M24='Final FTE By Grade'!Q24</f>
        <v>1</v>
      </c>
      <c r="P24" s="68"/>
    </row>
    <row r="25" spans="1:16" ht="12.75">
      <c r="A25" s="65">
        <v>21</v>
      </c>
      <c r="B25" s="65" t="s">
        <v>32</v>
      </c>
      <c r="C25" s="66">
        <v>572.78</v>
      </c>
      <c r="D25" s="66">
        <v>685.29</v>
      </c>
      <c r="E25" s="66">
        <v>460.28</v>
      </c>
      <c r="F25" s="66">
        <v>289.83</v>
      </c>
      <c r="G25" s="66">
        <v>408.6</v>
      </c>
      <c r="H25" s="66">
        <v>241.81</v>
      </c>
      <c r="I25" s="66">
        <v>22.37</v>
      </c>
      <c r="J25" s="66">
        <v>53.91</v>
      </c>
      <c r="K25" s="66">
        <v>6.24</v>
      </c>
      <c r="L25" s="66">
        <v>111.15</v>
      </c>
      <c r="M25" s="67">
        <f t="shared" si="0"/>
        <v>2852.2599999999993</v>
      </c>
      <c r="O25" s="68" t="b">
        <f>M25='Final FTE By Grade'!Q25</f>
        <v>1</v>
      </c>
      <c r="P25" s="68"/>
    </row>
    <row r="26" spans="1:16" ht="12.75">
      <c r="A26" s="65">
        <v>22</v>
      </c>
      <c r="B26" s="65" t="s">
        <v>33</v>
      </c>
      <c r="C26" s="66">
        <v>471.62</v>
      </c>
      <c r="D26" s="66">
        <v>536.87</v>
      </c>
      <c r="E26" s="66">
        <v>177.75</v>
      </c>
      <c r="F26" s="66">
        <v>57.75</v>
      </c>
      <c r="G26" s="66">
        <v>99.56</v>
      </c>
      <c r="H26" s="66">
        <v>76.75</v>
      </c>
      <c r="I26" s="66">
        <v>84.43</v>
      </c>
      <c r="J26" s="66">
        <v>4.17</v>
      </c>
      <c r="K26" s="66">
        <v>1</v>
      </c>
      <c r="L26" s="66">
        <v>62.75</v>
      </c>
      <c r="M26" s="67">
        <f t="shared" si="0"/>
        <v>1572.65</v>
      </c>
      <c r="O26" s="68" t="b">
        <f>M26='Final FTE By Grade'!Q26</f>
        <v>1</v>
      </c>
      <c r="P26" s="68"/>
    </row>
    <row r="27" spans="1:16" ht="12.75">
      <c r="A27" s="65">
        <v>23</v>
      </c>
      <c r="B27" s="65" t="s">
        <v>34</v>
      </c>
      <c r="C27" s="66">
        <v>407.8</v>
      </c>
      <c r="D27" s="66">
        <v>666.05</v>
      </c>
      <c r="E27" s="66">
        <v>429.07</v>
      </c>
      <c r="F27" s="66">
        <v>135.22</v>
      </c>
      <c r="G27" s="66">
        <v>175.29</v>
      </c>
      <c r="H27" s="66">
        <v>189.68</v>
      </c>
      <c r="I27" s="66">
        <v>1.9</v>
      </c>
      <c r="J27" s="66">
        <v>4.84</v>
      </c>
      <c r="K27" s="66">
        <v>18.9</v>
      </c>
      <c r="L27" s="66">
        <v>50.8</v>
      </c>
      <c r="M27" s="67">
        <f t="shared" si="0"/>
        <v>2079.55</v>
      </c>
      <c r="O27" s="68" t="b">
        <f>M27='Final FTE By Grade'!Q27</f>
        <v>1</v>
      </c>
      <c r="P27" s="68"/>
    </row>
    <row r="28" spans="1:16" ht="12.75">
      <c r="A28" s="65">
        <v>24</v>
      </c>
      <c r="B28" s="65" t="s">
        <v>35</v>
      </c>
      <c r="C28" s="66">
        <v>589.03</v>
      </c>
      <c r="D28" s="66">
        <v>533.53</v>
      </c>
      <c r="E28" s="66">
        <v>347.32</v>
      </c>
      <c r="F28" s="66">
        <v>141.53</v>
      </c>
      <c r="G28" s="66">
        <v>86.98</v>
      </c>
      <c r="H28" s="66">
        <v>88.07</v>
      </c>
      <c r="I28" s="66">
        <v>40.35</v>
      </c>
      <c r="J28" s="66">
        <v>29.37</v>
      </c>
      <c r="K28" s="66">
        <v>4.34</v>
      </c>
      <c r="L28" s="66">
        <v>78.54</v>
      </c>
      <c r="M28" s="67">
        <f t="shared" si="0"/>
        <v>1939.0599999999995</v>
      </c>
      <c r="O28" s="68" t="b">
        <f>M28='Final FTE By Grade'!Q28</f>
        <v>1</v>
      </c>
      <c r="P28" s="68"/>
    </row>
    <row r="29" spans="1:16" ht="12.75">
      <c r="A29" s="65">
        <v>25</v>
      </c>
      <c r="B29" s="65" t="s">
        <v>36</v>
      </c>
      <c r="C29" s="66">
        <v>1280.4</v>
      </c>
      <c r="D29" s="66">
        <v>1407.33</v>
      </c>
      <c r="E29" s="66">
        <v>855.54</v>
      </c>
      <c r="F29" s="66">
        <v>255.77</v>
      </c>
      <c r="G29" s="66">
        <v>425.55</v>
      </c>
      <c r="H29" s="66">
        <v>342.13</v>
      </c>
      <c r="I29" s="66">
        <v>268.34</v>
      </c>
      <c r="J29" s="66">
        <v>11.1</v>
      </c>
      <c r="K29" s="66">
        <v>3.05</v>
      </c>
      <c r="L29" s="66">
        <v>155.92</v>
      </c>
      <c r="M29" s="67">
        <f t="shared" si="0"/>
        <v>5005.130000000001</v>
      </c>
      <c r="O29" s="68" t="b">
        <f>M29='Final FTE By Grade'!Q29</f>
        <v>1</v>
      </c>
      <c r="P29" s="68"/>
    </row>
    <row r="30" spans="1:16" ht="12.75">
      <c r="A30" s="65">
        <v>26</v>
      </c>
      <c r="B30" s="65" t="s">
        <v>37</v>
      </c>
      <c r="C30" s="66">
        <v>1898.46</v>
      </c>
      <c r="D30" s="66">
        <v>2057.63</v>
      </c>
      <c r="E30" s="66">
        <v>1302.45</v>
      </c>
      <c r="F30" s="66">
        <v>366.99</v>
      </c>
      <c r="G30" s="66">
        <v>582.35</v>
      </c>
      <c r="H30" s="66">
        <v>366</v>
      </c>
      <c r="I30" s="66">
        <v>413.97</v>
      </c>
      <c r="J30" s="66">
        <v>16.53</v>
      </c>
      <c r="K30" s="66">
        <v>10.57</v>
      </c>
      <c r="L30" s="66">
        <v>285.79</v>
      </c>
      <c r="M30" s="67">
        <f t="shared" si="0"/>
        <v>7300.74</v>
      </c>
      <c r="O30" s="68" t="b">
        <f>M30='Final FTE By Grade'!Q30</f>
        <v>1</v>
      </c>
      <c r="P30" s="68"/>
    </row>
    <row r="31" spans="1:16" ht="12.75">
      <c r="A31" s="65">
        <v>27</v>
      </c>
      <c r="B31" s="65" t="s">
        <v>38</v>
      </c>
      <c r="C31" s="66">
        <v>6246.98</v>
      </c>
      <c r="D31" s="66">
        <v>7187.31</v>
      </c>
      <c r="E31" s="66">
        <v>5142.34</v>
      </c>
      <c r="F31" s="66">
        <v>1291.16</v>
      </c>
      <c r="G31" s="66">
        <v>1760.15</v>
      </c>
      <c r="H31" s="66">
        <v>1205.81</v>
      </c>
      <c r="I31" s="66">
        <v>347.39</v>
      </c>
      <c r="J31" s="66">
        <v>94.07</v>
      </c>
      <c r="K31" s="66">
        <v>28.38</v>
      </c>
      <c r="L31" s="66">
        <v>811.2</v>
      </c>
      <c r="M31" s="67">
        <f t="shared" si="0"/>
        <v>24114.790000000005</v>
      </c>
      <c r="O31" s="68" t="b">
        <f>M31='Final FTE By Grade'!Q31</f>
        <v>1</v>
      </c>
      <c r="P31" s="68"/>
    </row>
    <row r="32" spans="1:16" ht="12.75">
      <c r="A32" s="65">
        <v>28</v>
      </c>
      <c r="B32" s="65" t="s">
        <v>39</v>
      </c>
      <c r="C32" s="66">
        <v>2952.04</v>
      </c>
      <c r="D32" s="66">
        <v>3641.65</v>
      </c>
      <c r="E32" s="66">
        <v>2485.64</v>
      </c>
      <c r="F32" s="66">
        <v>623.96</v>
      </c>
      <c r="G32" s="66">
        <v>870.85</v>
      </c>
      <c r="H32" s="66">
        <v>635.12</v>
      </c>
      <c r="I32" s="66">
        <v>773.45</v>
      </c>
      <c r="J32" s="66">
        <v>146.63</v>
      </c>
      <c r="K32" s="66">
        <v>34.32</v>
      </c>
      <c r="L32" s="66">
        <v>405.94</v>
      </c>
      <c r="M32" s="67">
        <f t="shared" si="0"/>
        <v>12569.600000000002</v>
      </c>
      <c r="O32" s="68" t="b">
        <f>M32='Final FTE By Grade'!Q32</f>
        <v>1</v>
      </c>
      <c r="P32" s="68"/>
    </row>
    <row r="33" spans="1:16" ht="12.75">
      <c r="A33" s="65">
        <v>29</v>
      </c>
      <c r="B33" s="65" t="s">
        <v>40</v>
      </c>
      <c r="C33" s="66">
        <v>43527.45</v>
      </c>
      <c r="D33" s="66">
        <v>54949.4</v>
      </c>
      <c r="E33" s="66">
        <v>38749.82</v>
      </c>
      <c r="F33" s="66">
        <v>12298.8</v>
      </c>
      <c r="G33" s="66">
        <v>18308.98</v>
      </c>
      <c r="H33" s="66">
        <v>6702.37</v>
      </c>
      <c r="I33" s="66">
        <v>17226.21</v>
      </c>
      <c r="J33" s="66">
        <v>1145.19</v>
      </c>
      <c r="K33" s="66">
        <v>309.62</v>
      </c>
      <c r="L33" s="66">
        <v>8141.26</v>
      </c>
      <c r="M33" s="67">
        <f t="shared" si="0"/>
        <v>201359.1</v>
      </c>
      <c r="O33" s="68" t="b">
        <f>M33='Final FTE By Grade'!Q33</f>
        <v>1</v>
      </c>
      <c r="P33" s="68"/>
    </row>
    <row r="34" spans="1:16" ht="12.75">
      <c r="A34" s="65">
        <v>30</v>
      </c>
      <c r="B34" s="65" t="s">
        <v>41</v>
      </c>
      <c r="C34" s="66">
        <v>915.87</v>
      </c>
      <c r="D34" s="66">
        <v>1142.09</v>
      </c>
      <c r="E34" s="66">
        <v>712.93</v>
      </c>
      <c r="F34" s="66">
        <v>171.6</v>
      </c>
      <c r="G34" s="66">
        <v>209.75</v>
      </c>
      <c r="H34" s="66">
        <v>142.74</v>
      </c>
      <c r="I34" s="66">
        <v>5.13</v>
      </c>
      <c r="J34" s="66">
        <v>3.27</v>
      </c>
      <c r="K34" s="66">
        <v>0.13</v>
      </c>
      <c r="L34" s="66">
        <v>134.26</v>
      </c>
      <c r="M34" s="67">
        <f t="shared" si="0"/>
        <v>3437.7699999999995</v>
      </c>
      <c r="O34" s="68" t="b">
        <f>M34='Final FTE By Grade'!Q34</f>
        <v>1</v>
      </c>
      <c r="P34" s="68"/>
    </row>
    <row r="35" spans="1:16" ht="12.75">
      <c r="A35" s="65">
        <v>31</v>
      </c>
      <c r="B35" s="65" t="s">
        <v>42</v>
      </c>
      <c r="C35" s="66">
        <v>4189.87</v>
      </c>
      <c r="D35" s="66">
        <v>5113.65</v>
      </c>
      <c r="E35" s="66">
        <v>3746.33</v>
      </c>
      <c r="F35" s="66">
        <v>786.38</v>
      </c>
      <c r="G35" s="66">
        <v>1415.32</v>
      </c>
      <c r="H35" s="66">
        <v>1028.66</v>
      </c>
      <c r="I35" s="66">
        <v>776.18</v>
      </c>
      <c r="J35" s="66">
        <v>92.22</v>
      </c>
      <c r="K35" s="66">
        <v>35.82</v>
      </c>
      <c r="L35" s="66">
        <v>526.71</v>
      </c>
      <c r="M35" s="67">
        <f t="shared" si="0"/>
        <v>17711.14</v>
      </c>
      <c r="O35" s="68" t="b">
        <f>M35='Final FTE By Grade'!Q35</f>
        <v>1</v>
      </c>
      <c r="P35" s="68"/>
    </row>
    <row r="36" spans="1:16" ht="12.75">
      <c r="A36" s="65">
        <v>32</v>
      </c>
      <c r="B36" s="65" t="s">
        <v>43</v>
      </c>
      <c r="C36" s="66">
        <v>1744.46</v>
      </c>
      <c r="D36" s="66">
        <v>2121.81</v>
      </c>
      <c r="E36" s="66">
        <v>1502.95</v>
      </c>
      <c r="F36" s="66">
        <v>602.67</v>
      </c>
      <c r="G36" s="66">
        <v>536.41</v>
      </c>
      <c r="H36" s="66">
        <v>305.26</v>
      </c>
      <c r="I36" s="66">
        <v>45.35</v>
      </c>
      <c r="J36" s="66">
        <v>151.61</v>
      </c>
      <c r="K36" s="66">
        <v>6.59</v>
      </c>
      <c r="L36" s="66">
        <v>279.09</v>
      </c>
      <c r="M36" s="67">
        <f t="shared" si="0"/>
        <v>7296.200000000001</v>
      </c>
      <c r="O36" s="68" t="b">
        <f>M36='Final FTE By Grade'!Q36</f>
        <v>1</v>
      </c>
      <c r="P36" s="68"/>
    </row>
    <row r="37" spans="1:16" ht="12.75">
      <c r="A37" s="65">
        <v>33</v>
      </c>
      <c r="B37" s="65" t="s">
        <v>44</v>
      </c>
      <c r="C37" s="66">
        <v>228.21</v>
      </c>
      <c r="D37" s="66">
        <v>216.38</v>
      </c>
      <c r="E37" s="66">
        <v>208.65</v>
      </c>
      <c r="F37" s="66">
        <v>198.38</v>
      </c>
      <c r="G37" s="66">
        <v>69.9</v>
      </c>
      <c r="H37" s="66">
        <v>72.21</v>
      </c>
      <c r="I37" s="66">
        <v>2.58</v>
      </c>
      <c r="J37" s="66">
        <v>0</v>
      </c>
      <c r="K37" s="66">
        <v>4.05</v>
      </c>
      <c r="L37" s="66">
        <v>38.71</v>
      </c>
      <c r="M37" s="67">
        <f t="shared" si="0"/>
        <v>1039.07</v>
      </c>
      <c r="O37" s="68" t="b">
        <f>M37='Final FTE By Grade'!Q37</f>
        <v>1</v>
      </c>
      <c r="P37" s="68"/>
    </row>
    <row r="38" spans="1:16" ht="12.75">
      <c r="A38" s="65">
        <v>34</v>
      </c>
      <c r="B38" s="65" t="s">
        <v>45</v>
      </c>
      <c r="C38" s="66">
        <v>340.17</v>
      </c>
      <c r="D38" s="66">
        <v>341.25</v>
      </c>
      <c r="E38" s="66">
        <v>169.05</v>
      </c>
      <c r="F38" s="66">
        <v>41.17</v>
      </c>
      <c r="G38" s="66">
        <v>50.09</v>
      </c>
      <c r="H38" s="66">
        <v>47.16</v>
      </c>
      <c r="I38" s="66">
        <v>52.08</v>
      </c>
      <c r="J38" s="66">
        <v>4.67</v>
      </c>
      <c r="K38" s="66">
        <v>0</v>
      </c>
      <c r="L38" s="66">
        <v>87.34</v>
      </c>
      <c r="M38" s="67">
        <f t="shared" si="0"/>
        <v>1132.98</v>
      </c>
      <c r="O38" s="68" t="b">
        <f>M38='Final FTE By Grade'!Q38</f>
        <v>1</v>
      </c>
      <c r="P38" s="68"/>
    </row>
    <row r="39" spans="1:16" ht="12.75">
      <c r="A39" s="65">
        <v>35</v>
      </c>
      <c r="B39" s="65" t="s">
        <v>46</v>
      </c>
      <c r="C39" s="66">
        <v>10543.68</v>
      </c>
      <c r="D39" s="66">
        <v>12492.61</v>
      </c>
      <c r="E39" s="66">
        <v>8117.48</v>
      </c>
      <c r="F39" s="66">
        <v>2244.44</v>
      </c>
      <c r="G39" s="66">
        <v>2818.95</v>
      </c>
      <c r="H39" s="66">
        <v>1938.14</v>
      </c>
      <c r="I39" s="66">
        <v>2136.26</v>
      </c>
      <c r="J39" s="66">
        <v>246.42</v>
      </c>
      <c r="K39" s="66">
        <v>65.56</v>
      </c>
      <c r="L39" s="66">
        <v>1609.92</v>
      </c>
      <c r="M39" s="67">
        <f t="shared" si="0"/>
        <v>42213.45999999999</v>
      </c>
      <c r="O39" s="68" t="b">
        <f>M39='Final FTE By Grade'!Q39</f>
        <v>1</v>
      </c>
      <c r="P39" s="68"/>
    </row>
    <row r="40" spans="1:16" ht="12.75">
      <c r="A40" s="65">
        <v>36</v>
      </c>
      <c r="B40" s="65" t="s">
        <v>47</v>
      </c>
      <c r="C40" s="66">
        <v>20308.23</v>
      </c>
      <c r="D40" s="66">
        <v>22786.19</v>
      </c>
      <c r="E40" s="66">
        <v>14198.29</v>
      </c>
      <c r="F40" s="66">
        <v>4407.31</v>
      </c>
      <c r="G40" s="66">
        <v>7033.32</v>
      </c>
      <c r="H40" s="66">
        <v>5281.2</v>
      </c>
      <c r="I40" s="66">
        <v>7076.9</v>
      </c>
      <c r="J40" s="66">
        <v>713.33</v>
      </c>
      <c r="K40" s="66">
        <v>201.96</v>
      </c>
      <c r="L40" s="66">
        <v>2227.28</v>
      </c>
      <c r="M40" s="67">
        <f t="shared" si="0"/>
        <v>84234.01</v>
      </c>
      <c r="O40" s="68" t="b">
        <f>M40='Final FTE By Grade'!Q40</f>
        <v>1</v>
      </c>
      <c r="P40" s="68"/>
    </row>
    <row r="41" spans="1:16" ht="12.75">
      <c r="A41" s="65">
        <v>37</v>
      </c>
      <c r="B41" s="65" t="s">
        <v>48</v>
      </c>
      <c r="C41" s="66">
        <v>8619.31</v>
      </c>
      <c r="D41" s="66">
        <v>9306.02</v>
      </c>
      <c r="E41" s="66">
        <v>6723.71</v>
      </c>
      <c r="F41" s="66">
        <v>2618.03</v>
      </c>
      <c r="G41" s="66">
        <v>2740.84</v>
      </c>
      <c r="H41" s="66">
        <v>1562.03</v>
      </c>
      <c r="I41" s="66">
        <v>224.51</v>
      </c>
      <c r="J41" s="66">
        <v>239.92</v>
      </c>
      <c r="K41" s="66">
        <v>87.19</v>
      </c>
      <c r="L41" s="66">
        <v>636.9</v>
      </c>
      <c r="M41" s="67">
        <f t="shared" si="0"/>
        <v>32758.459999999995</v>
      </c>
      <c r="O41" s="68" t="b">
        <f>M41='Final FTE By Grade'!Q41</f>
        <v>1</v>
      </c>
      <c r="P41" s="68"/>
    </row>
    <row r="42" spans="1:16" ht="12.75">
      <c r="A42" s="65">
        <v>38</v>
      </c>
      <c r="B42" s="65" t="s">
        <v>49</v>
      </c>
      <c r="C42" s="66">
        <v>1465.73</v>
      </c>
      <c r="D42" s="66">
        <v>1613.03</v>
      </c>
      <c r="E42" s="66">
        <v>1097.19</v>
      </c>
      <c r="F42" s="66">
        <v>499.92</v>
      </c>
      <c r="G42" s="66">
        <v>781.55</v>
      </c>
      <c r="H42" s="66">
        <v>462.53</v>
      </c>
      <c r="I42" s="66">
        <v>72.84</v>
      </c>
      <c r="J42" s="66">
        <v>29.38</v>
      </c>
      <c r="K42" s="66">
        <v>9.4</v>
      </c>
      <c r="L42" s="66">
        <v>196.96</v>
      </c>
      <c r="M42" s="67">
        <f t="shared" si="0"/>
        <v>6228.530000000001</v>
      </c>
      <c r="O42" s="68" t="b">
        <f>M42='Final FTE By Grade'!Q42</f>
        <v>1</v>
      </c>
      <c r="P42" s="68"/>
    </row>
    <row r="43" spans="1:16" ht="12.75">
      <c r="A43" s="65">
        <v>39</v>
      </c>
      <c r="B43" s="65" t="s">
        <v>50</v>
      </c>
      <c r="C43" s="66">
        <v>409.49</v>
      </c>
      <c r="D43" s="66">
        <v>431.72</v>
      </c>
      <c r="E43" s="66">
        <v>248.59</v>
      </c>
      <c r="F43" s="66">
        <v>104.16</v>
      </c>
      <c r="G43" s="66">
        <v>104.26</v>
      </c>
      <c r="H43" s="66">
        <v>109.45</v>
      </c>
      <c r="I43" s="66">
        <v>0</v>
      </c>
      <c r="J43" s="66">
        <v>33.47</v>
      </c>
      <c r="K43" s="66">
        <v>3.33</v>
      </c>
      <c r="L43" s="66">
        <v>74.41</v>
      </c>
      <c r="M43" s="67">
        <f t="shared" si="0"/>
        <v>1518.88</v>
      </c>
      <c r="O43" s="68" t="b">
        <f>M43='Final FTE By Grade'!Q43</f>
        <v>1</v>
      </c>
      <c r="P43" s="68"/>
    </row>
    <row r="44" spans="1:16" ht="12.75">
      <c r="A44" s="65">
        <v>40</v>
      </c>
      <c r="B44" s="65" t="s">
        <v>51</v>
      </c>
      <c r="C44" s="66">
        <v>686.15</v>
      </c>
      <c r="D44" s="66">
        <v>784.5</v>
      </c>
      <c r="E44" s="66">
        <v>455.17</v>
      </c>
      <c r="F44" s="66">
        <v>268.64</v>
      </c>
      <c r="G44" s="66">
        <v>252.39</v>
      </c>
      <c r="H44" s="66">
        <v>281.96</v>
      </c>
      <c r="I44" s="66">
        <v>11.17</v>
      </c>
      <c r="J44" s="66">
        <v>2</v>
      </c>
      <c r="K44" s="66">
        <v>0.99</v>
      </c>
      <c r="L44" s="66">
        <v>109.27</v>
      </c>
      <c r="M44" s="67">
        <f t="shared" si="0"/>
        <v>2852.24</v>
      </c>
      <c r="O44" s="68" t="b">
        <f>M44='Final FTE By Grade'!Q44</f>
        <v>1</v>
      </c>
      <c r="P44" s="68"/>
    </row>
    <row r="45" spans="1:16" ht="12.75">
      <c r="A45" s="65">
        <v>41</v>
      </c>
      <c r="B45" s="65" t="s">
        <v>52</v>
      </c>
      <c r="C45" s="66">
        <v>10047.39</v>
      </c>
      <c r="D45" s="66">
        <v>12024.58</v>
      </c>
      <c r="E45" s="66">
        <v>8013.82</v>
      </c>
      <c r="F45" s="66">
        <v>2507.5</v>
      </c>
      <c r="G45" s="66">
        <v>3777.7</v>
      </c>
      <c r="H45" s="66">
        <v>2683.22</v>
      </c>
      <c r="I45" s="66">
        <v>3283.77</v>
      </c>
      <c r="J45" s="66">
        <v>367.06</v>
      </c>
      <c r="K45" s="66">
        <v>73.62</v>
      </c>
      <c r="L45" s="66">
        <v>1173.16</v>
      </c>
      <c r="M45" s="67">
        <f t="shared" si="0"/>
        <v>43951.82</v>
      </c>
      <c r="O45" s="68" t="b">
        <f>M45='Final FTE By Grade'!Q45</f>
        <v>1</v>
      </c>
      <c r="P45" s="68"/>
    </row>
    <row r="46" spans="1:16" ht="12.75">
      <c r="A46" s="65">
        <v>42</v>
      </c>
      <c r="B46" s="65" t="s">
        <v>53</v>
      </c>
      <c r="C46" s="66">
        <v>10290.88</v>
      </c>
      <c r="D46" s="66">
        <v>12439.63</v>
      </c>
      <c r="E46" s="66">
        <v>8635.97</v>
      </c>
      <c r="F46" s="66">
        <v>2567.03</v>
      </c>
      <c r="G46" s="66">
        <v>3293.93</v>
      </c>
      <c r="H46" s="66">
        <v>2612.41</v>
      </c>
      <c r="I46" s="66">
        <v>1510.67</v>
      </c>
      <c r="J46" s="66">
        <v>223.41</v>
      </c>
      <c r="K46" s="66">
        <v>35.64</v>
      </c>
      <c r="L46" s="66">
        <v>1590.16</v>
      </c>
      <c r="M46" s="67">
        <f t="shared" si="0"/>
        <v>43199.729999999996</v>
      </c>
      <c r="O46" s="68" t="b">
        <f>M46='Final FTE By Grade'!Q46</f>
        <v>1</v>
      </c>
      <c r="P46" s="68"/>
    </row>
    <row r="47" spans="1:16" ht="12.75">
      <c r="A47" s="65">
        <v>43</v>
      </c>
      <c r="B47" s="65" t="s">
        <v>54</v>
      </c>
      <c r="C47" s="66">
        <v>3419.66</v>
      </c>
      <c r="D47" s="66">
        <v>4762.2</v>
      </c>
      <c r="E47" s="66">
        <v>4065.35</v>
      </c>
      <c r="F47" s="66">
        <v>1047.82</v>
      </c>
      <c r="G47" s="66">
        <v>1659.87</v>
      </c>
      <c r="H47" s="66">
        <v>826.64</v>
      </c>
      <c r="I47" s="66">
        <v>1205.03</v>
      </c>
      <c r="J47" s="66">
        <v>112.36</v>
      </c>
      <c r="K47" s="66">
        <v>117.47</v>
      </c>
      <c r="L47" s="66">
        <v>697.59</v>
      </c>
      <c r="M47" s="67">
        <f t="shared" si="0"/>
        <v>17913.989999999998</v>
      </c>
      <c r="O47" s="68" t="b">
        <f>M47='Final FTE By Grade'!Q47</f>
        <v>1</v>
      </c>
      <c r="P47" s="68"/>
    </row>
    <row r="48" spans="1:16" ht="12.75">
      <c r="A48" s="65">
        <v>44</v>
      </c>
      <c r="B48" s="65" t="s">
        <v>55</v>
      </c>
      <c r="C48" s="66">
        <v>1584.54</v>
      </c>
      <c r="D48" s="66">
        <v>2035.24</v>
      </c>
      <c r="E48" s="66">
        <v>1624.1</v>
      </c>
      <c r="F48" s="66">
        <v>529.66</v>
      </c>
      <c r="G48" s="66">
        <v>808.31</v>
      </c>
      <c r="H48" s="66">
        <v>462.03</v>
      </c>
      <c r="I48" s="66">
        <v>375.94</v>
      </c>
      <c r="J48" s="66">
        <v>63.51</v>
      </c>
      <c r="K48" s="66">
        <v>10.83</v>
      </c>
      <c r="L48" s="66">
        <v>295.08</v>
      </c>
      <c r="M48" s="67">
        <f t="shared" si="0"/>
        <v>7789.239999999998</v>
      </c>
      <c r="O48" s="68" t="b">
        <f>M48='Final FTE By Grade'!Q48</f>
        <v>1</v>
      </c>
      <c r="P48" s="68"/>
    </row>
    <row r="49" spans="1:16" ht="12.75">
      <c r="A49" s="65">
        <v>45</v>
      </c>
      <c r="B49" s="65" t="s">
        <v>56</v>
      </c>
      <c r="C49" s="66">
        <v>2835.25</v>
      </c>
      <c r="D49" s="66">
        <v>3387.01</v>
      </c>
      <c r="E49" s="66">
        <v>2342.54</v>
      </c>
      <c r="F49" s="66">
        <v>624.48</v>
      </c>
      <c r="G49" s="66">
        <v>712.19</v>
      </c>
      <c r="H49" s="66">
        <v>554.72</v>
      </c>
      <c r="I49" s="66">
        <v>57.37</v>
      </c>
      <c r="J49" s="66">
        <v>52.07</v>
      </c>
      <c r="K49" s="66">
        <v>14.07</v>
      </c>
      <c r="L49" s="66">
        <v>379.92</v>
      </c>
      <c r="M49" s="67">
        <f t="shared" si="0"/>
        <v>10959.619999999999</v>
      </c>
      <c r="O49" s="68" t="b">
        <f>M49='Final FTE By Grade'!Q49</f>
        <v>1</v>
      </c>
      <c r="P49" s="68"/>
    </row>
    <row r="50" spans="1:16" ht="12.75">
      <c r="A50" s="65">
        <v>46</v>
      </c>
      <c r="B50" s="65" t="s">
        <v>57</v>
      </c>
      <c r="C50" s="66">
        <v>7197.37</v>
      </c>
      <c r="D50" s="66">
        <v>8580.92</v>
      </c>
      <c r="E50" s="66">
        <v>6663.9</v>
      </c>
      <c r="F50" s="66">
        <v>1724.8</v>
      </c>
      <c r="G50" s="66">
        <v>2540.37</v>
      </c>
      <c r="H50" s="66">
        <v>1715.95</v>
      </c>
      <c r="I50" s="66">
        <v>444.97</v>
      </c>
      <c r="J50" s="66">
        <v>181.09</v>
      </c>
      <c r="K50" s="66">
        <v>133.48</v>
      </c>
      <c r="L50" s="66">
        <v>846.28</v>
      </c>
      <c r="M50" s="67">
        <f t="shared" si="0"/>
        <v>30029.13</v>
      </c>
      <c r="O50" s="68" t="b">
        <f>M50='Final FTE By Grade'!Q50</f>
        <v>1</v>
      </c>
      <c r="P50" s="68"/>
    </row>
    <row r="51" spans="1:16" ht="12.75">
      <c r="A51" s="65">
        <v>47</v>
      </c>
      <c r="B51" s="65" t="s">
        <v>58</v>
      </c>
      <c r="C51" s="66">
        <v>1877.86</v>
      </c>
      <c r="D51" s="66">
        <v>2014.03</v>
      </c>
      <c r="E51" s="66">
        <v>1252.65</v>
      </c>
      <c r="F51" s="66">
        <v>540.92</v>
      </c>
      <c r="G51" s="66">
        <v>645.35</v>
      </c>
      <c r="H51" s="66">
        <v>529.04</v>
      </c>
      <c r="I51" s="66">
        <v>331.58</v>
      </c>
      <c r="J51" s="66">
        <v>55.02</v>
      </c>
      <c r="K51" s="66">
        <v>8.29</v>
      </c>
      <c r="L51" s="66">
        <v>239.58</v>
      </c>
      <c r="M51" s="67">
        <f t="shared" si="0"/>
        <v>7494.320000000001</v>
      </c>
      <c r="O51" s="68" t="b">
        <f>M51='Final FTE By Grade'!Q51</f>
        <v>1</v>
      </c>
      <c r="P51" s="68"/>
    </row>
    <row r="52" spans="1:16" ht="12.75">
      <c r="A52" s="65">
        <v>48</v>
      </c>
      <c r="B52" s="65" t="s">
        <v>59</v>
      </c>
      <c r="C52" s="66">
        <v>33864.91</v>
      </c>
      <c r="D52" s="66">
        <v>45900.94</v>
      </c>
      <c r="E52" s="66">
        <v>35600.63</v>
      </c>
      <c r="F52" s="66">
        <v>7341.25</v>
      </c>
      <c r="G52" s="66">
        <v>14293.11</v>
      </c>
      <c r="H52" s="66">
        <v>10443.66</v>
      </c>
      <c r="I52" s="66">
        <v>30469.47</v>
      </c>
      <c r="J52" s="66">
        <v>2442.39</v>
      </c>
      <c r="K52" s="66">
        <v>607.33</v>
      </c>
      <c r="L52" s="66">
        <v>3196.03</v>
      </c>
      <c r="M52" s="67">
        <f t="shared" si="0"/>
        <v>184159.72000000003</v>
      </c>
      <c r="O52" s="68" t="b">
        <f>M52='Final FTE By Grade'!Q52</f>
        <v>1</v>
      </c>
      <c r="P52" s="68"/>
    </row>
    <row r="53" spans="1:16" ht="12.75">
      <c r="A53" s="65">
        <v>49</v>
      </c>
      <c r="B53" s="65" t="s">
        <v>60</v>
      </c>
      <c r="C53" s="66">
        <v>11628.21</v>
      </c>
      <c r="D53" s="66">
        <v>15373.12</v>
      </c>
      <c r="E53" s="66">
        <v>11471.87</v>
      </c>
      <c r="F53" s="66">
        <v>2493.93</v>
      </c>
      <c r="G53" s="66">
        <v>3190.87</v>
      </c>
      <c r="H53" s="66">
        <v>2070.59</v>
      </c>
      <c r="I53" s="66">
        <v>6778.76</v>
      </c>
      <c r="J53" s="66">
        <v>869.25</v>
      </c>
      <c r="K53" s="66">
        <v>123.66</v>
      </c>
      <c r="L53" s="66">
        <v>1240.99</v>
      </c>
      <c r="M53" s="67">
        <f t="shared" si="0"/>
        <v>55241.250000000015</v>
      </c>
      <c r="O53" s="68" t="b">
        <f>M53='Final FTE By Grade'!Q53</f>
        <v>1</v>
      </c>
      <c r="P53" s="68"/>
    </row>
    <row r="54" spans="1:16" ht="12.75">
      <c r="A54" s="65">
        <v>50</v>
      </c>
      <c r="B54" s="65" t="s">
        <v>61</v>
      </c>
      <c r="C54" s="66">
        <v>32754.7</v>
      </c>
      <c r="D54" s="66">
        <v>45292.86</v>
      </c>
      <c r="E54" s="66">
        <v>36958.67</v>
      </c>
      <c r="F54" s="66">
        <v>10770.38</v>
      </c>
      <c r="G54" s="66">
        <v>15551.47</v>
      </c>
      <c r="H54" s="66">
        <v>7207.22</v>
      </c>
      <c r="I54" s="66">
        <v>17906.34</v>
      </c>
      <c r="J54" s="66">
        <v>1320.3</v>
      </c>
      <c r="K54" s="66">
        <v>452.35</v>
      </c>
      <c r="L54" s="66">
        <v>6350.84</v>
      </c>
      <c r="M54" s="67">
        <f t="shared" si="0"/>
        <v>174565.12999999998</v>
      </c>
      <c r="O54" s="68" t="b">
        <f>M54='Final FTE By Grade'!Q54</f>
        <v>1</v>
      </c>
      <c r="P54" s="68"/>
    </row>
    <row r="55" spans="1:16" ht="12.75">
      <c r="A55" s="65">
        <v>51</v>
      </c>
      <c r="B55" s="65" t="s">
        <v>62</v>
      </c>
      <c r="C55" s="66">
        <v>16574</v>
      </c>
      <c r="D55" s="66">
        <v>19797.41</v>
      </c>
      <c r="E55" s="66">
        <v>14026.41</v>
      </c>
      <c r="F55" s="66">
        <v>3647.43</v>
      </c>
      <c r="G55" s="66">
        <v>5831.75</v>
      </c>
      <c r="H55" s="66">
        <v>3740.03</v>
      </c>
      <c r="I55" s="66">
        <v>1604</v>
      </c>
      <c r="J55" s="66">
        <v>642.66</v>
      </c>
      <c r="K55" s="66">
        <v>211.77</v>
      </c>
      <c r="L55" s="66">
        <v>1693.71</v>
      </c>
      <c r="M55" s="67">
        <f t="shared" si="0"/>
        <v>67769.17000000001</v>
      </c>
      <c r="O55" s="68" t="b">
        <f>M55='Final FTE By Grade'!Q55</f>
        <v>1</v>
      </c>
      <c r="P55" s="68"/>
    </row>
    <row r="56" spans="1:16" ht="12.75">
      <c r="A56" s="65">
        <v>52</v>
      </c>
      <c r="B56" s="65" t="s">
        <v>63</v>
      </c>
      <c r="C56" s="66">
        <v>24660.98</v>
      </c>
      <c r="D56" s="66">
        <v>29194.41</v>
      </c>
      <c r="E56" s="66">
        <v>24735.13</v>
      </c>
      <c r="F56" s="66">
        <v>7174.88</v>
      </c>
      <c r="G56" s="66">
        <v>10319.15</v>
      </c>
      <c r="H56" s="66">
        <v>5139.39</v>
      </c>
      <c r="I56" s="66">
        <v>3222.33</v>
      </c>
      <c r="J56" s="66">
        <v>982.78</v>
      </c>
      <c r="K56" s="66">
        <v>383.84</v>
      </c>
      <c r="L56" s="66">
        <v>3391.93</v>
      </c>
      <c r="M56" s="67">
        <f t="shared" si="0"/>
        <v>109204.81999999999</v>
      </c>
      <c r="O56" s="68" t="b">
        <f>M56='Final FTE By Grade'!Q56</f>
        <v>1</v>
      </c>
      <c r="P56" s="68"/>
    </row>
    <row r="57" spans="1:16" ht="12.75">
      <c r="A57" s="65">
        <v>53</v>
      </c>
      <c r="B57" s="65" t="s">
        <v>64</v>
      </c>
      <c r="C57" s="66">
        <v>24738.14</v>
      </c>
      <c r="D57" s="66">
        <v>26623.71</v>
      </c>
      <c r="E57" s="66">
        <v>16524.97</v>
      </c>
      <c r="F57" s="66">
        <v>3777.89</v>
      </c>
      <c r="G57" s="66">
        <v>6864.1</v>
      </c>
      <c r="H57" s="66">
        <v>5103.94</v>
      </c>
      <c r="I57" s="66">
        <v>5943.62</v>
      </c>
      <c r="J57" s="66">
        <v>452.9</v>
      </c>
      <c r="K57" s="66">
        <v>139.6</v>
      </c>
      <c r="L57" s="66">
        <v>3586.22</v>
      </c>
      <c r="M57" s="67">
        <f t="shared" si="0"/>
        <v>93755.09000000001</v>
      </c>
      <c r="O57" s="68" t="b">
        <f>M57='Final FTE By Grade'!Q57</f>
        <v>1</v>
      </c>
      <c r="P57" s="68"/>
    </row>
    <row r="58" spans="1:16" ht="12.75">
      <c r="A58" s="65">
        <v>54</v>
      </c>
      <c r="B58" s="65" t="s">
        <v>65</v>
      </c>
      <c r="C58" s="66">
        <v>3092.05</v>
      </c>
      <c r="D58" s="66">
        <v>3331.55</v>
      </c>
      <c r="E58" s="66">
        <v>1970.85</v>
      </c>
      <c r="F58" s="66">
        <v>771.39</v>
      </c>
      <c r="G58" s="66">
        <v>1049.79</v>
      </c>
      <c r="H58" s="66">
        <v>628.68</v>
      </c>
      <c r="I58" s="66">
        <v>442.92</v>
      </c>
      <c r="J58" s="66">
        <v>76.65</v>
      </c>
      <c r="K58" s="66">
        <v>30.35</v>
      </c>
      <c r="L58" s="66">
        <v>395.84</v>
      </c>
      <c r="M58" s="67">
        <f t="shared" si="0"/>
        <v>11790.070000000002</v>
      </c>
      <c r="O58" s="68" t="b">
        <f>M58='Final FTE By Grade'!Q58</f>
        <v>1</v>
      </c>
      <c r="P58" s="68"/>
    </row>
    <row r="59" spans="1:16" ht="12.75">
      <c r="A59" s="65">
        <v>55</v>
      </c>
      <c r="B59" s="65" t="s">
        <v>66</v>
      </c>
      <c r="C59" s="66">
        <v>7451.54</v>
      </c>
      <c r="D59" s="66">
        <v>8816.19</v>
      </c>
      <c r="E59" s="66">
        <v>6698.57</v>
      </c>
      <c r="F59" s="66">
        <v>1239.79</v>
      </c>
      <c r="G59" s="66">
        <v>2307.56</v>
      </c>
      <c r="H59" s="66">
        <v>1060.83</v>
      </c>
      <c r="I59" s="66">
        <v>64.25</v>
      </c>
      <c r="J59" s="66">
        <v>339.03</v>
      </c>
      <c r="K59" s="66">
        <v>95.9</v>
      </c>
      <c r="L59" s="66">
        <v>579.56</v>
      </c>
      <c r="M59" s="67">
        <f t="shared" si="0"/>
        <v>28653.220000000005</v>
      </c>
      <c r="O59" s="68" t="b">
        <f>M59='Final FTE By Grade'!Q59</f>
        <v>1</v>
      </c>
      <c r="P59" s="68"/>
    </row>
    <row r="60" spans="1:16" ht="12.75">
      <c r="A60" s="65">
        <v>56</v>
      </c>
      <c r="B60" s="65" t="s">
        <v>67</v>
      </c>
      <c r="C60" s="66">
        <v>10069.92</v>
      </c>
      <c r="D60" s="66">
        <v>12260.26</v>
      </c>
      <c r="E60" s="66">
        <v>7818.46</v>
      </c>
      <c r="F60" s="66">
        <v>1654.82</v>
      </c>
      <c r="G60" s="66">
        <v>2746.28</v>
      </c>
      <c r="H60" s="66">
        <v>1836.15</v>
      </c>
      <c r="I60" s="66">
        <v>2367.49</v>
      </c>
      <c r="J60" s="66">
        <v>204.37</v>
      </c>
      <c r="K60" s="66">
        <v>35.48</v>
      </c>
      <c r="L60" s="66">
        <v>991.94</v>
      </c>
      <c r="M60" s="67">
        <f t="shared" si="0"/>
        <v>39985.170000000006</v>
      </c>
      <c r="O60" s="68" t="b">
        <f>M60='Final FTE By Grade'!Q60</f>
        <v>1</v>
      </c>
      <c r="P60" s="68"/>
    </row>
    <row r="61" spans="1:16" ht="12.75">
      <c r="A61" s="65">
        <v>57</v>
      </c>
      <c r="B61" s="65" t="s">
        <v>68</v>
      </c>
      <c r="C61" s="66">
        <v>6217.05</v>
      </c>
      <c r="D61" s="66">
        <v>7764.53</v>
      </c>
      <c r="E61" s="66">
        <v>5834.52</v>
      </c>
      <c r="F61" s="66">
        <v>1460.17</v>
      </c>
      <c r="G61" s="66">
        <v>2087.91</v>
      </c>
      <c r="H61" s="66">
        <v>1091.41</v>
      </c>
      <c r="I61" s="66">
        <v>100.08</v>
      </c>
      <c r="J61" s="66">
        <v>153.25</v>
      </c>
      <c r="K61" s="66">
        <v>71.55</v>
      </c>
      <c r="L61" s="66">
        <v>726.75</v>
      </c>
      <c r="M61" s="67">
        <f t="shared" si="0"/>
        <v>25507.219999999998</v>
      </c>
      <c r="O61" s="68" t="b">
        <f>M61='Final FTE By Grade'!Q61</f>
        <v>1</v>
      </c>
      <c r="P61" s="68"/>
    </row>
    <row r="62" spans="1:16" ht="12.75">
      <c r="A62" s="65">
        <v>58</v>
      </c>
      <c r="B62" s="65" t="s">
        <v>69</v>
      </c>
      <c r="C62" s="66">
        <v>9942.42</v>
      </c>
      <c r="D62" s="66">
        <v>10845.55</v>
      </c>
      <c r="E62" s="66">
        <v>9155.79</v>
      </c>
      <c r="F62" s="66">
        <v>2480.61</v>
      </c>
      <c r="G62" s="66">
        <v>5221.18</v>
      </c>
      <c r="H62" s="66">
        <v>2932.3</v>
      </c>
      <c r="I62" s="66">
        <v>1545.97</v>
      </c>
      <c r="J62" s="66">
        <v>621.16</v>
      </c>
      <c r="K62" s="66">
        <v>87.02</v>
      </c>
      <c r="L62" s="66">
        <v>1083.42</v>
      </c>
      <c r="M62" s="67">
        <f t="shared" si="0"/>
        <v>43915.420000000006</v>
      </c>
      <c r="O62" s="68" t="b">
        <f>M62='Final FTE By Grade'!Q62</f>
        <v>1</v>
      </c>
      <c r="P62" s="68"/>
    </row>
    <row r="63" spans="1:16" ht="12.75">
      <c r="A63" s="65">
        <v>59</v>
      </c>
      <c r="B63" s="65" t="s">
        <v>70</v>
      </c>
      <c r="C63" s="66">
        <v>15791.41</v>
      </c>
      <c r="D63" s="66">
        <v>20363.99</v>
      </c>
      <c r="E63" s="66">
        <v>15459.48</v>
      </c>
      <c r="F63" s="66">
        <v>3165.49</v>
      </c>
      <c r="G63" s="66">
        <v>5816.4</v>
      </c>
      <c r="H63" s="66">
        <v>3144.61</v>
      </c>
      <c r="I63" s="66">
        <v>2380.64</v>
      </c>
      <c r="J63" s="66">
        <v>422.95</v>
      </c>
      <c r="K63" s="66">
        <v>120.51</v>
      </c>
      <c r="L63" s="66">
        <v>2249.44</v>
      </c>
      <c r="M63" s="67">
        <f t="shared" si="0"/>
        <v>68914.92</v>
      </c>
      <c r="O63" s="68" t="b">
        <f>M63='Final FTE By Grade'!Q63</f>
        <v>1</v>
      </c>
      <c r="P63" s="68"/>
    </row>
    <row r="64" spans="1:16" ht="12.75">
      <c r="A64" s="65">
        <v>60</v>
      </c>
      <c r="B64" s="65" t="s">
        <v>71</v>
      </c>
      <c r="C64" s="66">
        <v>1902.64</v>
      </c>
      <c r="D64" s="66">
        <v>2429.95</v>
      </c>
      <c r="E64" s="66">
        <v>1406.36</v>
      </c>
      <c r="F64" s="66">
        <v>340.07</v>
      </c>
      <c r="G64" s="66">
        <v>515.44</v>
      </c>
      <c r="H64" s="66">
        <v>302.01</v>
      </c>
      <c r="I64" s="66">
        <v>266.72</v>
      </c>
      <c r="J64" s="66">
        <v>35.38</v>
      </c>
      <c r="K64" s="66">
        <v>6.08</v>
      </c>
      <c r="L64" s="66">
        <v>401.71</v>
      </c>
      <c r="M64" s="67">
        <f t="shared" si="0"/>
        <v>7606.36</v>
      </c>
      <c r="O64" s="68" t="b">
        <f>M64='Final FTE By Grade'!Q64</f>
        <v>1</v>
      </c>
      <c r="P64" s="68"/>
    </row>
    <row r="65" spans="1:16" ht="12.75">
      <c r="A65" s="65">
        <v>61</v>
      </c>
      <c r="B65" s="65" t="s">
        <v>72</v>
      </c>
      <c r="C65" s="66">
        <v>1626.63</v>
      </c>
      <c r="D65" s="66">
        <v>2054.42</v>
      </c>
      <c r="E65" s="66">
        <v>1297.56</v>
      </c>
      <c r="F65" s="66">
        <v>319.67</v>
      </c>
      <c r="G65" s="66">
        <v>186.51</v>
      </c>
      <c r="H65" s="66">
        <v>180.73</v>
      </c>
      <c r="I65" s="66">
        <v>70.65</v>
      </c>
      <c r="J65" s="66">
        <v>10.93</v>
      </c>
      <c r="K65" s="66">
        <v>7.99</v>
      </c>
      <c r="L65" s="66">
        <v>242.73</v>
      </c>
      <c r="M65" s="67">
        <f t="shared" si="0"/>
        <v>5997.82</v>
      </c>
      <c r="O65" s="68" t="b">
        <f>M65='Final FTE By Grade'!Q65</f>
        <v>1</v>
      </c>
      <c r="P65" s="68"/>
    </row>
    <row r="66" spans="1:16" ht="12.75">
      <c r="A66" s="65">
        <v>62</v>
      </c>
      <c r="B66" s="65" t="s">
        <v>73</v>
      </c>
      <c r="C66" s="66">
        <v>751.76</v>
      </c>
      <c r="D66" s="66">
        <v>822.97</v>
      </c>
      <c r="E66" s="66">
        <v>506.02</v>
      </c>
      <c r="F66" s="66">
        <v>250.79</v>
      </c>
      <c r="G66" s="66">
        <v>257.11</v>
      </c>
      <c r="H66" s="66">
        <v>180.83</v>
      </c>
      <c r="I66" s="66">
        <v>2.27</v>
      </c>
      <c r="J66" s="66">
        <v>22.27</v>
      </c>
      <c r="K66" s="66">
        <v>5.99</v>
      </c>
      <c r="L66" s="66">
        <v>55.07</v>
      </c>
      <c r="M66" s="67">
        <f t="shared" si="0"/>
        <v>2855.08</v>
      </c>
      <c r="O66" s="68" t="b">
        <f>M66='Final FTE By Grade'!Q66</f>
        <v>1</v>
      </c>
      <c r="P66" s="68"/>
    </row>
    <row r="67" spans="1:16" ht="12.75">
      <c r="A67" s="65">
        <v>63</v>
      </c>
      <c r="B67" s="65" t="s">
        <v>74</v>
      </c>
      <c r="C67" s="66">
        <v>641.68</v>
      </c>
      <c r="D67" s="66">
        <v>649.27</v>
      </c>
      <c r="E67" s="66">
        <v>427.2</v>
      </c>
      <c r="F67" s="66">
        <v>168.84</v>
      </c>
      <c r="G67" s="66">
        <v>240.78</v>
      </c>
      <c r="H67" s="66">
        <v>93.16</v>
      </c>
      <c r="I67" s="66">
        <v>0</v>
      </c>
      <c r="J67" s="66">
        <v>21.55</v>
      </c>
      <c r="K67" s="66">
        <v>0.29</v>
      </c>
      <c r="L67" s="66">
        <v>83.09</v>
      </c>
      <c r="M67" s="67">
        <f t="shared" si="0"/>
        <v>2325.86</v>
      </c>
      <c r="O67" s="68" t="b">
        <f>M67='Final FTE By Grade'!Q67</f>
        <v>1</v>
      </c>
      <c r="P67" s="68"/>
    </row>
    <row r="68" spans="1:16" ht="12.75">
      <c r="A68" s="65">
        <v>64</v>
      </c>
      <c r="B68" s="65" t="s">
        <v>75</v>
      </c>
      <c r="C68" s="66">
        <v>15524.95</v>
      </c>
      <c r="D68" s="66">
        <v>18496.44</v>
      </c>
      <c r="E68" s="66">
        <v>13884.48</v>
      </c>
      <c r="F68" s="66">
        <v>3704.83</v>
      </c>
      <c r="G68" s="66">
        <v>6285.8</v>
      </c>
      <c r="H68" s="66">
        <v>4054.56</v>
      </c>
      <c r="I68" s="66">
        <v>2407.47</v>
      </c>
      <c r="J68" s="66">
        <v>758.85</v>
      </c>
      <c r="K68" s="66">
        <v>175.32</v>
      </c>
      <c r="L68" s="66">
        <v>1863.14</v>
      </c>
      <c r="M68" s="67">
        <f t="shared" si="0"/>
        <v>67155.84</v>
      </c>
      <c r="O68" s="68" t="b">
        <f>M68='Final FTE By Grade'!Q68</f>
        <v>1</v>
      </c>
      <c r="P68" s="68"/>
    </row>
    <row r="69" spans="1:16" ht="12.75">
      <c r="A69" s="65">
        <v>65</v>
      </c>
      <c r="B69" s="65" t="s">
        <v>76</v>
      </c>
      <c r="C69" s="66">
        <v>1320.59</v>
      </c>
      <c r="D69" s="66">
        <v>1479.23</v>
      </c>
      <c r="E69" s="66">
        <v>861.19</v>
      </c>
      <c r="F69" s="66">
        <v>495</v>
      </c>
      <c r="G69" s="66">
        <v>412.51</v>
      </c>
      <c r="H69" s="66">
        <v>256.3</v>
      </c>
      <c r="I69" s="66">
        <v>3.33</v>
      </c>
      <c r="J69" s="66">
        <v>30.35</v>
      </c>
      <c r="K69" s="66">
        <v>14.73</v>
      </c>
      <c r="L69" s="66">
        <v>151.06</v>
      </c>
      <c r="M69" s="67">
        <f aca="true" t="shared" si="1" ref="M69:M78">SUM(C69:L69)</f>
        <v>5024.290000000001</v>
      </c>
      <c r="O69" s="68" t="b">
        <f>M69='Final FTE By Grade'!Q69</f>
        <v>1</v>
      </c>
      <c r="P69" s="68"/>
    </row>
    <row r="70" spans="1:16" ht="12.75">
      <c r="A70" s="65">
        <v>66</v>
      </c>
      <c r="B70" s="65" t="s">
        <v>77</v>
      </c>
      <c r="C70" s="66">
        <v>1922.64</v>
      </c>
      <c r="D70" s="66">
        <v>2152.44</v>
      </c>
      <c r="E70" s="66">
        <v>1422.76</v>
      </c>
      <c r="F70" s="66">
        <v>423.4</v>
      </c>
      <c r="G70" s="66">
        <v>447.44</v>
      </c>
      <c r="H70" s="66">
        <v>299.76</v>
      </c>
      <c r="I70" s="66">
        <v>92.63</v>
      </c>
      <c r="J70" s="66">
        <v>7.82</v>
      </c>
      <c r="K70" s="66">
        <v>3.43</v>
      </c>
      <c r="L70" s="66">
        <v>241.21</v>
      </c>
      <c r="M70" s="67">
        <f t="shared" si="1"/>
        <v>7013.53</v>
      </c>
      <c r="O70" s="68" t="b">
        <f>M70='Final FTE By Grade'!Q70</f>
        <v>1</v>
      </c>
      <c r="P70" s="68"/>
    </row>
    <row r="71" spans="1:16" ht="12.75">
      <c r="A71" s="65">
        <v>67</v>
      </c>
      <c r="B71" s="65" t="s">
        <v>78</v>
      </c>
      <c r="C71" s="66">
        <v>927.94</v>
      </c>
      <c r="D71" s="66">
        <v>1164.02</v>
      </c>
      <c r="E71" s="66">
        <v>885.45</v>
      </c>
      <c r="F71" s="66">
        <v>183.17</v>
      </c>
      <c r="G71" s="66">
        <v>236.65</v>
      </c>
      <c r="H71" s="66">
        <v>160.76</v>
      </c>
      <c r="I71" s="66">
        <v>0</v>
      </c>
      <c r="J71" s="66">
        <v>28.42</v>
      </c>
      <c r="K71" s="66">
        <v>15.67</v>
      </c>
      <c r="L71" s="66">
        <v>59.47</v>
      </c>
      <c r="M71" s="67">
        <f t="shared" si="1"/>
        <v>3661.5499999999997</v>
      </c>
      <c r="O71" s="68" t="b">
        <f>M71='Final FTE By Grade'!Q71</f>
        <v>1</v>
      </c>
      <c r="P71" s="68"/>
    </row>
    <row r="72" spans="1:16" ht="12.75">
      <c r="A72" s="65">
        <v>68</v>
      </c>
      <c r="B72" s="65" t="s">
        <v>79</v>
      </c>
      <c r="C72" s="66">
        <v>0</v>
      </c>
      <c r="D72" s="66">
        <v>25.94</v>
      </c>
      <c r="E72" s="66">
        <v>125.08</v>
      </c>
      <c r="F72" s="66">
        <v>0</v>
      </c>
      <c r="G72" s="66">
        <v>36.02</v>
      </c>
      <c r="H72" s="66">
        <v>284.32</v>
      </c>
      <c r="I72" s="66">
        <v>0</v>
      </c>
      <c r="J72" s="66">
        <v>1.36</v>
      </c>
      <c r="K72" s="66">
        <v>0</v>
      </c>
      <c r="L72" s="66">
        <v>60.05</v>
      </c>
      <c r="M72" s="67">
        <f t="shared" si="1"/>
        <v>532.77</v>
      </c>
      <c r="O72" s="68" t="b">
        <f>M72='Final FTE By Grade'!Q72</f>
        <v>1</v>
      </c>
      <c r="P72" s="68"/>
    </row>
    <row r="73" spans="1:16" ht="12.75">
      <c r="A73" s="65">
        <v>69</v>
      </c>
      <c r="B73" s="69" t="s">
        <v>120</v>
      </c>
      <c r="C73" s="66">
        <v>133</v>
      </c>
      <c r="D73" s="66">
        <v>190</v>
      </c>
      <c r="E73" s="66">
        <v>156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21</v>
      </c>
      <c r="M73" s="67">
        <f t="shared" si="1"/>
        <v>500</v>
      </c>
      <c r="O73" s="68" t="b">
        <f>M73='Final FTE By Grade'!Q73</f>
        <v>1</v>
      </c>
      <c r="P73" s="68"/>
    </row>
    <row r="74" spans="1:16" ht="12.75">
      <c r="A74" s="65">
        <v>70</v>
      </c>
      <c r="B74" s="69" t="s">
        <v>81</v>
      </c>
      <c r="C74" s="66">
        <v>241.6</v>
      </c>
      <c r="D74" s="66">
        <v>339.24</v>
      </c>
      <c r="E74" s="66">
        <v>71.84</v>
      </c>
      <c r="F74" s="66">
        <v>27</v>
      </c>
      <c r="G74" s="66">
        <v>28</v>
      </c>
      <c r="H74" s="66">
        <v>0</v>
      </c>
      <c r="I74" s="66">
        <v>11.16</v>
      </c>
      <c r="J74" s="66">
        <v>0</v>
      </c>
      <c r="K74" s="66">
        <v>0</v>
      </c>
      <c r="L74" s="66">
        <v>0</v>
      </c>
      <c r="M74" s="67">
        <f t="shared" si="1"/>
        <v>718.84</v>
      </c>
      <c r="O74" s="68" t="b">
        <f>M74='Final FTE By Grade'!Q74</f>
        <v>1</v>
      </c>
      <c r="P74" s="68"/>
    </row>
    <row r="75" spans="1:16" ht="12.75">
      <c r="A75" s="65">
        <v>71</v>
      </c>
      <c r="B75" s="69" t="s">
        <v>121</v>
      </c>
      <c r="C75" s="66">
        <v>342</v>
      </c>
      <c r="D75" s="66">
        <v>170</v>
      </c>
      <c r="E75" s="66">
        <v>0</v>
      </c>
      <c r="F75" s="66">
        <v>47.99</v>
      </c>
      <c r="G75" s="66">
        <v>30</v>
      </c>
      <c r="H75" s="66">
        <v>0</v>
      </c>
      <c r="I75" s="66">
        <v>20</v>
      </c>
      <c r="J75" s="66">
        <v>10</v>
      </c>
      <c r="K75" s="66">
        <v>0</v>
      </c>
      <c r="L75" s="66">
        <v>0</v>
      </c>
      <c r="M75" s="67">
        <f t="shared" si="1"/>
        <v>619.99</v>
      </c>
      <c r="O75" s="68" t="b">
        <f>M75='Final FTE By Grade'!Q75</f>
        <v>1</v>
      </c>
      <c r="P75" s="68"/>
    </row>
    <row r="76" spans="1:16" ht="12.75">
      <c r="A76" s="65">
        <v>72</v>
      </c>
      <c r="B76" s="69" t="s">
        <v>122</v>
      </c>
      <c r="C76" s="66">
        <v>300.94</v>
      </c>
      <c r="D76" s="66">
        <v>577.68</v>
      </c>
      <c r="E76" s="66">
        <v>541.74</v>
      </c>
      <c r="F76" s="66">
        <v>50.21</v>
      </c>
      <c r="G76" s="66">
        <v>55.93</v>
      </c>
      <c r="H76" s="66">
        <v>42.19</v>
      </c>
      <c r="I76" s="66">
        <v>16.77</v>
      </c>
      <c r="J76" s="66">
        <v>0</v>
      </c>
      <c r="K76" s="66">
        <v>0</v>
      </c>
      <c r="L76" s="66">
        <v>23.54</v>
      </c>
      <c r="M76" s="67">
        <f t="shared" si="1"/>
        <v>1609</v>
      </c>
      <c r="O76" s="68" t="b">
        <f>M76='Final FTE By Grade'!Q76</f>
        <v>1</v>
      </c>
      <c r="P76" s="68"/>
    </row>
    <row r="77" spans="1:16" ht="12.75">
      <c r="A77" s="65">
        <v>73</v>
      </c>
      <c r="B77" s="69" t="s">
        <v>123</v>
      </c>
      <c r="C77" s="66">
        <v>175</v>
      </c>
      <c r="D77" s="66">
        <v>292</v>
      </c>
      <c r="E77" s="66">
        <v>436</v>
      </c>
      <c r="F77" s="66">
        <v>41</v>
      </c>
      <c r="G77" s="66">
        <v>167</v>
      </c>
      <c r="H77" s="66">
        <v>64</v>
      </c>
      <c r="I77" s="66">
        <v>0</v>
      </c>
      <c r="J77" s="66">
        <v>0</v>
      </c>
      <c r="K77" s="66">
        <v>0</v>
      </c>
      <c r="L77" s="66">
        <v>0</v>
      </c>
      <c r="M77" s="67">
        <f t="shared" si="1"/>
        <v>1175</v>
      </c>
      <c r="O77" s="68" t="b">
        <f>M77='Final FTE By Grade'!Q77</f>
        <v>1</v>
      </c>
      <c r="P77" s="68"/>
    </row>
    <row r="78" spans="1:16" ht="12.75">
      <c r="A78" s="65">
        <v>74</v>
      </c>
      <c r="B78" s="69" t="s">
        <v>124</v>
      </c>
      <c r="C78" s="66">
        <v>0</v>
      </c>
      <c r="D78" s="66">
        <v>596.64</v>
      </c>
      <c r="E78" s="66">
        <v>5369.96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7">
        <f t="shared" si="1"/>
        <v>5966.6</v>
      </c>
      <c r="O78" s="68" t="b">
        <f>M78='Final FTE By Grade'!Q78</f>
        <v>1</v>
      </c>
      <c r="P78" s="68"/>
    </row>
    <row r="79" ht="12.75">
      <c r="O79" s="68"/>
    </row>
    <row r="80" spans="2:15" ht="12.75">
      <c r="B80" s="56" t="s">
        <v>12</v>
      </c>
      <c r="C80" s="7">
        <f>SUM(C5:C78)</f>
        <v>619877.66</v>
      </c>
      <c r="D80" s="7">
        <f aca="true" t="shared" si="2" ref="D80:M80">SUM(D5:D78)</f>
        <v>753736.0300000001</v>
      </c>
      <c r="E80" s="7">
        <f t="shared" si="2"/>
        <v>556449.3599999998</v>
      </c>
      <c r="F80" s="7">
        <f t="shared" si="2"/>
        <v>147882.38</v>
      </c>
      <c r="G80" s="7">
        <f t="shared" si="2"/>
        <v>226318.06999999995</v>
      </c>
      <c r="H80" s="7">
        <f t="shared" si="2"/>
        <v>134716.98</v>
      </c>
      <c r="I80" s="7">
        <f t="shared" si="2"/>
        <v>174589.81999999995</v>
      </c>
      <c r="J80" s="7">
        <f t="shared" si="2"/>
        <v>20701.789999999997</v>
      </c>
      <c r="K80" s="7">
        <f t="shared" si="2"/>
        <v>6523.6100000000015</v>
      </c>
      <c r="L80" s="7">
        <f t="shared" si="2"/>
        <v>79963</v>
      </c>
      <c r="M80" s="7">
        <f t="shared" si="2"/>
        <v>2720758.699999999</v>
      </c>
      <c r="O80" s="68" t="b">
        <f>M80='Final FTE By Grade'!Q80</f>
        <v>1</v>
      </c>
    </row>
    <row r="83" spans="3:13" ht="12.75">
      <c r="C83" s="6" t="b">
        <f>C80=SUM('Final FTE BGBP'!AW80:BA80)</f>
        <v>1</v>
      </c>
      <c r="D83" s="6" t="b">
        <f>D80=SUM('Final FTE BGBP'!BB80:BF80)</f>
        <v>1</v>
      </c>
      <c r="E83" s="6" t="b">
        <f>E80=SUM('Final FTE BGBP'!BG80:BJ80)</f>
        <v>1</v>
      </c>
      <c r="F83" s="6" t="b">
        <f>F80=SUM('Final FTE BGBP'!C80:G80)</f>
        <v>1</v>
      </c>
      <c r="G83" s="6" t="b">
        <f>G80=SUM('Final FTE BGBP'!H80:L80)</f>
        <v>1</v>
      </c>
      <c r="H83" s="6" t="b">
        <f>H80=SUM('Final FTE BGBP'!M80:P80)</f>
        <v>1</v>
      </c>
      <c r="I83" s="6" t="b">
        <f>I80=SUM('Final FTE BGBP'!BK80:BW80)</f>
        <v>1</v>
      </c>
      <c r="J83" s="6" t="b">
        <f>J80=SUM('Final FTE BGBP'!Q80:AD80)</f>
        <v>1</v>
      </c>
      <c r="K83" s="6" t="b">
        <f>K80=SUM('Final FTE BGBP'!AE80:AR80)</f>
        <v>1</v>
      </c>
      <c r="L83" s="6" t="b">
        <f>L80=SUM('Final FTE BGBP'!AS80:AV80)</f>
        <v>1</v>
      </c>
      <c r="M83" s="6" t="b">
        <f>M80='Final FTE BGBP'!BX80</f>
        <v>1</v>
      </c>
    </row>
  </sheetData>
  <sheetProtection sheet="1" objects="1" scenarios="1"/>
  <printOptions/>
  <pageMargins left="0.75" right="0.75" top="1" bottom="1" header="0.5" footer="0.5"/>
  <pageSetup fitToHeight="3" fitToWidth="1" horizontalDpi="300" verticalDpi="300" orientation="landscape" scale="83" r:id="rId1"/>
  <headerFooter alignWithMargins="0">
    <oddHeader>&amp;CFTE Forecast for 2006-07 by District by Program
as of 4/19/06</oddHeader>
    <oddFooter>&amp;C&amp;10-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82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8.88671875" defaultRowHeight="15"/>
  <cols>
    <col min="1" max="1" width="3.10546875" style="6" customWidth="1"/>
    <col min="2" max="2" width="14.6640625" style="6" bestFit="1" customWidth="1"/>
    <col min="3" max="16" width="9.77734375" style="6" customWidth="1"/>
    <col min="17" max="17" width="11.10546875" style="6" customWidth="1"/>
    <col min="18" max="16384" width="8.88671875" style="6" customWidth="1"/>
  </cols>
  <sheetData>
    <row r="4" spans="2:17" ht="12.75">
      <c r="B4" s="6" t="s">
        <v>1</v>
      </c>
      <c r="C4" s="9" t="s">
        <v>89</v>
      </c>
      <c r="D4" s="9" t="s">
        <v>90</v>
      </c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 t="s">
        <v>12</v>
      </c>
    </row>
    <row r="5" spans="1:17" ht="12.75">
      <c r="A5" s="6">
        <v>1</v>
      </c>
      <c r="B5" s="6" t="s">
        <v>13</v>
      </c>
      <c r="C5" s="7">
        <v>184.84</v>
      </c>
      <c r="D5" s="7">
        <v>2197.28</v>
      </c>
      <c r="E5" s="7">
        <v>2154.86</v>
      </c>
      <c r="F5" s="7">
        <v>2201.64</v>
      </c>
      <c r="G5" s="7">
        <v>2156.54</v>
      </c>
      <c r="H5" s="7">
        <v>2089.32</v>
      </c>
      <c r="I5" s="7">
        <v>2020.32</v>
      </c>
      <c r="J5" s="7">
        <v>2085.31</v>
      </c>
      <c r="K5" s="7">
        <v>2097.32</v>
      </c>
      <c r="L5" s="7">
        <v>1939.21</v>
      </c>
      <c r="M5" s="7">
        <v>2524.05</v>
      </c>
      <c r="N5" s="7">
        <v>2418.23</v>
      </c>
      <c r="O5" s="7">
        <v>2274.49</v>
      </c>
      <c r="P5" s="7">
        <v>1902.65</v>
      </c>
      <c r="Q5" s="7">
        <f>SUM(C5:P5)</f>
        <v>28246.059999999998</v>
      </c>
    </row>
    <row r="6" spans="1:17" ht="12.75">
      <c r="A6" s="6">
        <v>2</v>
      </c>
      <c r="B6" s="6" t="s">
        <v>14</v>
      </c>
      <c r="C6" s="7">
        <v>58.79</v>
      </c>
      <c r="D6" s="7">
        <v>398.17</v>
      </c>
      <c r="E6" s="7">
        <v>395.83</v>
      </c>
      <c r="F6" s="7">
        <v>421.62</v>
      </c>
      <c r="G6" s="7">
        <v>438.22</v>
      </c>
      <c r="H6" s="7">
        <v>366.89</v>
      </c>
      <c r="I6" s="7">
        <v>339.37</v>
      </c>
      <c r="J6" s="7">
        <v>390.26</v>
      </c>
      <c r="K6" s="7">
        <v>413.73</v>
      </c>
      <c r="L6" s="7">
        <v>364</v>
      </c>
      <c r="M6" s="7">
        <v>388.07</v>
      </c>
      <c r="N6" s="7">
        <v>338.37</v>
      </c>
      <c r="O6" s="7">
        <v>292.23</v>
      </c>
      <c r="P6" s="7">
        <v>254.53</v>
      </c>
      <c r="Q6" s="7">
        <f aca="true" t="shared" si="0" ref="Q6:Q69">SUM(C6:P6)</f>
        <v>4860.079999999999</v>
      </c>
    </row>
    <row r="7" spans="1:17" ht="12.75">
      <c r="A7" s="6">
        <v>3</v>
      </c>
      <c r="B7" s="6" t="s">
        <v>15</v>
      </c>
      <c r="C7" s="7">
        <v>310.15</v>
      </c>
      <c r="D7" s="7">
        <v>2057.15</v>
      </c>
      <c r="E7" s="7">
        <v>2246.48</v>
      </c>
      <c r="F7" s="7">
        <v>2197.15</v>
      </c>
      <c r="G7" s="7">
        <v>2107.73</v>
      </c>
      <c r="H7" s="7">
        <v>2011.13</v>
      </c>
      <c r="I7" s="7">
        <v>2001.36</v>
      </c>
      <c r="J7" s="7">
        <v>2127.36</v>
      </c>
      <c r="K7" s="7">
        <v>2050.64</v>
      </c>
      <c r="L7" s="7">
        <v>2145.37</v>
      </c>
      <c r="M7" s="7">
        <v>2263.86</v>
      </c>
      <c r="N7" s="7">
        <v>1983.51</v>
      </c>
      <c r="O7" s="7">
        <v>1958.07</v>
      </c>
      <c r="P7" s="7">
        <v>1911.52</v>
      </c>
      <c r="Q7" s="7">
        <f t="shared" si="0"/>
        <v>27371.48</v>
      </c>
    </row>
    <row r="8" spans="1:17" ht="12.75">
      <c r="A8" s="6">
        <v>4</v>
      </c>
      <c r="B8" s="6" t="s">
        <v>16</v>
      </c>
      <c r="C8" s="7">
        <v>18.4</v>
      </c>
      <c r="D8" s="7">
        <v>321.75</v>
      </c>
      <c r="E8" s="7">
        <v>284.16</v>
      </c>
      <c r="F8" s="7">
        <v>267.86</v>
      </c>
      <c r="G8" s="7">
        <v>278.92</v>
      </c>
      <c r="H8" s="7">
        <v>240.62</v>
      </c>
      <c r="I8" s="7">
        <v>242.94</v>
      </c>
      <c r="J8" s="7">
        <v>281.53</v>
      </c>
      <c r="K8" s="7">
        <v>278.48</v>
      </c>
      <c r="L8" s="7">
        <v>269.2</v>
      </c>
      <c r="M8" s="7">
        <v>290.27</v>
      </c>
      <c r="N8" s="7">
        <v>226.64</v>
      </c>
      <c r="O8" s="7">
        <v>243.81</v>
      </c>
      <c r="P8" s="7">
        <v>211.97</v>
      </c>
      <c r="Q8" s="7">
        <f t="shared" si="0"/>
        <v>3456.5499999999993</v>
      </c>
    </row>
    <row r="9" spans="1:17" ht="12.75">
      <c r="A9" s="6">
        <v>5</v>
      </c>
      <c r="B9" s="6" t="s">
        <v>17</v>
      </c>
      <c r="C9" s="7">
        <v>613.37</v>
      </c>
      <c r="D9" s="7">
        <v>5645.22</v>
      </c>
      <c r="E9" s="7">
        <v>5706.98</v>
      </c>
      <c r="F9" s="7">
        <v>5794.59</v>
      </c>
      <c r="G9" s="7">
        <v>5617.29</v>
      </c>
      <c r="H9" s="7">
        <v>5438.35</v>
      </c>
      <c r="I9" s="7">
        <v>5735.52</v>
      </c>
      <c r="J9" s="7">
        <v>5541.74</v>
      </c>
      <c r="K9" s="7">
        <v>6475.76</v>
      </c>
      <c r="L9" s="7">
        <v>6225.14</v>
      </c>
      <c r="M9" s="7">
        <v>6255.16</v>
      </c>
      <c r="N9" s="7">
        <v>5789.96</v>
      </c>
      <c r="O9" s="7">
        <v>5379</v>
      </c>
      <c r="P9" s="7">
        <v>5021.97</v>
      </c>
      <c r="Q9" s="7">
        <f t="shared" si="0"/>
        <v>75240.05000000002</v>
      </c>
    </row>
    <row r="10" spans="1:17" ht="12.75">
      <c r="A10" s="6">
        <v>6</v>
      </c>
      <c r="B10" s="6" t="s">
        <v>18</v>
      </c>
      <c r="C10" s="7">
        <v>2463.43</v>
      </c>
      <c r="D10" s="7">
        <v>18799.79</v>
      </c>
      <c r="E10" s="7">
        <v>20594.04</v>
      </c>
      <c r="F10" s="7">
        <v>20101.79</v>
      </c>
      <c r="G10" s="7">
        <v>21476.26</v>
      </c>
      <c r="H10" s="7">
        <v>20002.33</v>
      </c>
      <c r="I10" s="7">
        <v>20245.22</v>
      </c>
      <c r="J10" s="7">
        <v>20417.09</v>
      </c>
      <c r="K10" s="7">
        <v>21635.79</v>
      </c>
      <c r="L10" s="7">
        <v>19925.69</v>
      </c>
      <c r="M10" s="7">
        <v>20738.02</v>
      </c>
      <c r="N10" s="7">
        <v>20133.2</v>
      </c>
      <c r="O10" s="7">
        <v>20912.99</v>
      </c>
      <c r="P10" s="7">
        <v>18193.26</v>
      </c>
      <c r="Q10" s="7">
        <f t="shared" si="0"/>
        <v>265638.9</v>
      </c>
    </row>
    <row r="11" spans="1:17" ht="12.75">
      <c r="A11" s="6">
        <v>7</v>
      </c>
      <c r="B11" s="6" t="s">
        <v>19</v>
      </c>
      <c r="C11" s="7">
        <v>82.49</v>
      </c>
      <c r="D11" s="7">
        <v>172.24</v>
      </c>
      <c r="E11" s="7">
        <v>179.86</v>
      </c>
      <c r="F11" s="7">
        <v>183.38</v>
      </c>
      <c r="G11" s="7">
        <v>169.23</v>
      </c>
      <c r="H11" s="7">
        <v>166.06</v>
      </c>
      <c r="I11" s="7">
        <v>183.09</v>
      </c>
      <c r="J11" s="7">
        <v>145.77</v>
      </c>
      <c r="K11" s="7">
        <v>162.55</v>
      </c>
      <c r="L11" s="7">
        <v>157.08</v>
      </c>
      <c r="M11" s="7">
        <v>212.04</v>
      </c>
      <c r="N11" s="7">
        <v>154.23</v>
      </c>
      <c r="O11" s="7">
        <v>142</v>
      </c>
      <c r="P11" s="7">
        <v>136.53</v>
      </c>
      <c r="Q11" s="7">
        <f t="shared" si="0"/>
        <v>2246.5499999999997</v>
      </c>
    </row>
    <row r="12" spans="1:17" ht="12.75">
      <c r="A12" s="6">
        <v>8</v>
      </c>
      <c r="B12" s="6" t="s">
        <v>20</v>
      </c>
      <c r="C12" s="7">
        <v>129.13</v>
      </c>
      <c r="D12" s="7">
        <v>1034.95</v>
      </c>
      <c r="E12" s="7">
        <v>1174.95</v>
      </c>
      <c r="F12" s="7">
        <v>1203.63</v>
      </c>
      <c r="G12" s="7">
        <v>1296.93</v>
      </c>
      <c r="H12" s="7">
        <v>1241.2</v>
      </c>
      <c r="I12" s="7">
        <v>1212.71</v>
      </c>
      <c r="J12" s="7">
        <v>1390.53</v>
      </c>
      <c r="K12" s="7">
        <v>1393.94</v>
      </c>
      <c r="L12" s="7">
        <v>1332.7</v>
      </c>
      <c r="M12" s="7">
        <v>1614.34</v>
      </c>
      <c r="N12" s="7">
        <v>1531.28</v>
      </c>
      <c r="O12" s="7">
        <v>1442.23</v>
      </c>
      <c r="P12" s="7">
        <v>1536.59</v>
      </c>
      <c r="Q12" s="7">
        <f t="shared" si="0"/>
        <v>17535.11</v>
      </c>
    </row>
    <row r="13" spans="1:17" ht="12.75">
      <c r="A13" s="6">
        <v>9</v>
      </c>
      <c r="B13" s="6" t="s">
        <v>21</v>
      </c>
      <c r="C13" s="7">
        <v>133.26</v>
      </c>
      <c r="D13" s="7">
        <v>1056.95</v>
      </c>
      <c r="E13" s="7">
        <v>1171.18</v>
      </c>
      <c r="F13" s="7">
        <v>1207.61</v>
      </c>
      <c r="G13" s="7">
        <v>1204.33</v>
      </c>
      <c r="H13" s="7">
        <v>1178.63</v>
      </c>
      <c r="I13" s="7">
        <v>1184</v>
      </c>
      <c r="J13" s="7">
        <v>1194.55</v>
      </c>
      <c r="K13" s="7">
        <v>1260.5</v>
      </c>
      <c r="L13" s="7">
        <v>1223.69</v>
      </c>
      <c r="M13" s="7">
        <v>1487.57</v>
      </c>
      <c r="N13" s="7">
        <v>1311.39</v>
      </c>
      <c r="O13" s="7">
        <v>1159.78</v>
      </c>
      <c r="P13" s="7">
        <v>1064.93</v>
      </c>
      <c r="Q13" s="7">
        <f t="shared" si="0"/>
        <v>15838.37</v>
      </c>
    </row>
    <row r="14" spans="1:17" ht="12.75">
      <c r="A14" s="6">
        <v>10</v>
      </c>
      <c r="B14" s="6" t="s">
        <v>22</v>
      </c>
      <c r="C14" s="7">
        <v>326.8</v>
      </c>
      <c r="D14" s="7">
        <v>2653</v>
      </c>
      <c r="E14" s="7">
        <v>2863.1</v>
      </c>
      <c r="F14" s="7">
        <v>2958.4</v>
      </c>
      <c r="G14" s="7">
        <v>2951.53</v>
      </c>
      <c r="H14" s="7">
        <v>2870.94</v>
      </c>
      <c r="I14" s="7">
        <v>2873.67</v>
      </c>
      <c r="J14" s="7">
        <v>2883.98</v>
      </c>
      <c r="K14" s="7">
        <v>2859.99</v>
      </c>
      <c r="L14" s="7">
        <v>2961.36</v>
      </c>
      <c r="M14" s="7">
        <v>3352.21</v>
      </c>
      <c r="N14" s="7">
        <v>2909.21</v>
      </c>
      <c r="O14" s="7">
        <v>2895.36</v>
      </c>
      <c r="P14" s="7">
        <v>2342.37</v>
      </c>
      <c r="Q14" s="7">
        <f t="shared" si="0"/>
        <v>37701.920000000006</v>
      </c>
    </row>
    <row r="15" spans="1:17" ht="12.75">
      <c r="A15" s="6">
        <v>11</v>
      </c>
      <c r="B15" s="6" t="s">
        <v>23</v>
      </c>
      <c r="C15" s="7">
        <v>441.84</v>
      </c>
      <c r="D15" s="7">
        <v>4056.78</v>
      </c>
      <c r="E15" s="7">
        <v>3949.7</v>
      </c>
      <c r="F15" s="7">
        <v>3597.47</v>
      </c>
      <c r="G15" s="7">
        <v>3610.39</v>
      </c>
      <c r="H15" s="7">
        <v>3573.97</v>
      </c>
      <c r="I15" s="7">
        <v>3409.11</v>
      </c>
      <c r="J15" s="7">
        <v>3510.69</v>
      </c>
      <c r="K15" s="7">
        <v>3618.81</v>
      </c>
      <c r="L15" s="7">
        <v>3117.75</v>
      </c>
      <c r="M15" s="7">
        <v>4121.04</v>
      </c>
      <c r="N15" s="7">
        <v>3655.92</v>
      </c>
      <c r="O15" s="7">
        <v>3102.69</v>
      </c>
      <c r="P15" s="7">
        <v>2839.89</v>
      </c>
      <c r="Q15" s="7">
        <f t="shared" si="0"/>
        <v>46606.049999999996</v>
      </c>
    </row>
    <row r="16" spans="1:17" ht="12.75">
      <c r="A16" s="6">
        <v>12</v>
      </c>
      <c r="B16" s="6" t="s">
        <v>24</v>
      </c>
      <c r="C16" s="7">
        <v>162.48</v>
      </c>
      <c r="D16" s="7">
        <v>878.46</v>
      </c>
      <c r="E16" s="7">
        <v>879.91</v>
      </c>
      <c r="F16" s="7">
        <v>860.24</v>
      </c>
      <c r="G16" s="7">
        <v>804.11</v>
      </c>
      <c r="H16" s="7">
        <v>765.81</v>
      </c>
      <c r="I16" s="7">
        <v>764.28</v>
      </c>
      <c r="J16" s="7">
        <v>873.04</v>
      </c>
      <c r="K16" s="7">
        <v>839.07</v>
      </c>
      <c r="L16" s="7">
        <v>775.77</v>
      </c>
      <c r="M16" s="7">
        <v>979.32</v>
      </c>
      <c r="N16" s="7">
        <v>654.23</v>
      </c>
      <c r="O16" s="7">
        <v>647.52</v>
      </c>
      <c r="P16" s="7">
        <v>528.69</v>
      </c>
      <c r="Q16" s="7">
        <f t="shared" si="0"/>
        <v>10412.93</v>
      </c>
    </row>
    <row r="17" spans="1:17" ht="12.75">
      <c r="A17" s="6">
        <v>13</v>
      </c>
      <c r="B17" s="6" t="s">
        <v>82</v>
      </c>
      <c r="C17" s="7">
        <v>2290.07</v>
      </c>
      <c r="D17" s="7">
        <v>25128.71</v>
      </c>
      <c r="E17" s="7">
        <v>26971.35</v>
      </c>
      <c r="F17" s="7">
        <v>27460.88</v>
      </c>
      <c r="G17" s="7">
        <v>29378.36</v>
      </c>
      <c r="H17" s="7">
        <v>26833.74</v>
      </c>
      <c r="I17" s="7">
        <v>26205.05</v>
      </c>
      <c r="J17" s="7">
        <v>27689.11</v>
      </c>
      <c r="K17" s="7">
        <v>27629.58</v>
      </c>
      <c r="L17" s="7">
        <v>23713.1</v>
      </c>
      <c r="M17" s="7">
        <v>30911.54</v>
      </c>
      <c r="N17" s="7">
        <v>29014.01</v>
      </c>
      <c r="O17" s="7">
        <v>25058.96</v>
      </c>
      <c r="P17" s="7">
        <v>23098.03</v>
      </c>
      <c r="Q17" s="7">
        <f t="shared" si="0"/>
        <v>351382.49</v>
      </c>
    </row>
    <row r="18" spans="1:17" ht="12.75">
      <c r="A18" s="6">
        <v>14</v>
      </c>
      <c r="B18" s="6" t="s">
        <v>83</v>
      </c>
      <c r="C18" s="7">
        <v>65.31</v>
      </c>
      <c r="D18" s="7">
        <v>479.81</v>
      </c>
      <c r="E18" s="7">
        <v>493.92</v>
      </c>
      <c r="F18" s="7">
        <v>427.54</v>
      </c>
      <c r="G18" s="7">
        <v>425.01</v>
      </c>
      <c r="H18" s="7">
        <v>348.81</v>
      </c>
      <c r="I18" s="7">
        <v>320.35</v>
      </c>
      <c r="J18" s="7">
        <v>337.27</v>
      </c>
      <c r="K18" s="7">
        <v>381.78</v>
      </c>
      <c r="L18" s="7">
        <v>380.56</v>
      </c>
      <c r="M18" s="7">
        <v>521.91</v>
      </c>
      <c r="N18" s="7">
        <v>383.25</v>
      </c>
      <c r="O18" s="7">
        <v>326.5</v>
      </c>
      <c r="P18" s="7">
        <v>269</v>
      </c>
      <c r="Q18" s="7">
        <f t="shared" si="0"/>
        <v>5161.02</v>
      </c>
    </row>
    <row r="19" spans="1:17" ht="12.75">
      <c r="A19" s="6">
        <v>15</v>
      </c>
      <c r="B19" s="6" t="s">
        <v>26</v>
      </c>
      <c r="C19" s="7">
        <v>45.4</v>
      </c>
      <c r="D19" s="7">
        <v>170.21</v>
      </c>
      <c r="E19" s="7">
        <v>174.72</v>
      </c>
      <c r="F19" s="7">
        <v>182.6</v>
      </c>
      <c r="G19" s="7">
        <v>191.5</v>
      </c>
      <c r="H19" s="7">
        <v>146.81</v>
      </c>
      <c r="I19" s="7">
        <v>138.53</v>
      </c>
      <c r="J19" s="7">
        <v>158.75</v>
      </c>
      <c r="K19" s="7">
        <v>166.78</v>
      </c>
      <c r="L19" s="7">
        <v>126.38</v>
      </c>
      <c r="M19" s="7">
        <v>199.46</v>
      </c>
      <c r="N19" s="7">
        <v>152.17</v>
      </c>
      <c r="O19" s="7">
        <v>143.59</v>
      </c>
      <c r="P19" s="7">
        <v>118.3</v>
      </c>
      <c r="Q19" s="7">
        <f t="shared" si="0"/>
        <v>2115.2</v>
      </c>
    </row>
    <row r="20" spans="1:17" ht="12.75">
      <c r="A20" s="6">
        <v>16</v>
      </c>
      <c r="B20" s="6" t="s">
        <v>27</v>
      </c>
      <c r="C20" s="7">
        <v>1095.64</v>
      </c>
      <c r="D20" s="7">
        <v>10262.15</v>
      </c>
      <c r="E20" s="7">
        <v>10594.2</v>
      </c>
      <c r="F20" s="7">
        <v>10538.41</v>
      </c>
      <c r="G20" s="7">
        <v>10837.28</v>
      </c>
      <c r="H20" s="7">
        <v>10048.23</v>
      </c>
      <c r="I20" s="7">
        <v>10092.46</v>
      </c>
      <c r="J20" s="7">
        <v>10344.28</v>
      </c>
      <c r="K20" s="7">
        <v>9782.34</v>
      </c>
      <c r="L20" s="7">
        <v>9209.81</v>
      </c>
      <c r="M20" s="7">
        <v>11963.87</v>
      </c>
      <c r="N20" s="7">
        <v>8152.51</v>
      </c>
      <c r="O20" s="7">
        <v>7130.03</v>
      </c>
      <c r="P20" s="7">
        <v>6410.08</v>
      </c>
      <c r="Q20" s="7">
        <f t="shared" si="0"/>
        <v>126461.29</v>
      </c>
    </row>
    <row r="21" spans="1:17" ht="12.75">
      <c r="A21" s="6">
        <v>17</v>
      </c>
      <c r="B21" s="6" t="s">
        <v>28</v>
      </c>
      <c r="C21" s="7">
        <v>317.63</v>
      </c>
      <c r="D21" s="7">
        <v>3309.57</v>
      </c>
      <c r="E21" s="7">
        <v>3383.1</v>
      </c>
      <c r="F21" s="7">
        <v>3316.03</v>
      </c>
      <c r="G21" s="7">
        <v>3421.63</v>
      </c>
      <c r="H21" s="7">
        <v>3228.79</v>
      </c>
      <c r="I21" s="7">
        <v>3295.4</v>
      </c>
      <c r="J21" s="7">
        <v>3206.74</v>
      </c>
      <c r="K21" s="7">
        <v>3468.71</v>
      </c>
      <c r="L21" s="7">
        <v>3080.29</v>
      </c>
      <c r="M21" s="7">
        <v>4018.38</v>
      </c>
      <c r="N21" s="7">
        <v>3281.99</v>
      </c>
      <c r="O21" s="7">
        <v>2776.93</v>
      </c>
      <c r="P21" s="7">
        <v>2364.36</v>
      </c>
      <c r="Q21" s="7">
        <f t="shared" si="0"/>
        <v>42469.549999999996</v>
      </c>
    </row>
    <row r="22" spans="1:17" ht="12.75">
      <c r="A22" s="6">
        <v>18</v>
      </c>
      <c r="B22" s="6" t="s">
        <v>29</v>
      </c>
      <c r="C22" s="7">
        <v>76.67</v>
      </c>
      <c r="D22" s="7">
        <v>1056</v>
      </c>
      <c r="E22" s="7">
        <v>1087.17</v>
      </c>
      <c r="F22" s="7">
        <v>1160.29</v>
      </c>
      <c r="G22" s="7">
        <v>1129.5</v>
      </c>
      <c r="H22" s="7">
        <v>1130.85</v>
      </c>
      <c r="I22" s="7">
        <v>1189.36</v>
      </c>
      <c r="J22" s="7">
        <v>1072.78</v>
      </c>
      <c r="K22" s="7">
        <v>1126.86</v>
      </c>
      <c r="L22" s="7">
        <v>1099.3</v>
      </c>
      <c r="M22" s="7">
        <v>1265.93</v>
      </c>
      <c r="N22" s="7">
        <v>1026.39</v>
      </c>
      <c r="O22" s="7">
        <v>913.23</v>
      </c>
      <c r="P22" s="7">
        <v>834.43</v>
      </c>
      <c r="Q22" s="7">
        <f t="shared" si="0"/>
        <v>14168.759999999998</v>
      </c>
    </row>
    <row r="23" spans="1:17" ht="12.75">
      <c r="A23" s="6">
        <v>19</v>
      </c>
      <c r="B23" s="6" t="s">
        <v>30</v>
      </c>
      <c r="C23" s="7">
        <v>42.59</v>
      </c>
      <c r="D23" s="7">
        <v>97.07</v>
      </c>
      <c r="E23" s="7">
        <v>95.46</v>
      </c>
      <c r="F23" s="7">
        <v>120.29</v>
      </c>
      <c r="G23" s="7">
        <v>110.66</v>
      </c>
      <c r="H23" s="7">
        <v>104.34</v>
      </c>
      <c r="I23" s="7">
        <v>90.29</v>
      </c>
      <c r="J23" s="7">
        <v>95.49</v>
      </c>
      <c r="K23" s="7">
        <v>101.49</v>
      </c>
      <c r="L23" s="7">
        <v>93.29</v>
      </c>
      <c r="M23" s="7">
        <v>117.47</v>
      </c>
      <c r="N23" s="7">
        <v>80.62</v>
      </c>
      <c r="O23" s="7">
        <v>81.53</v>
      </c>
      <c r="P23" s="7">
        <v>59.14</v>
      </c>
      <c r="Q23" s="7">
        <f t="shared" si="0"/>
        <v>1289.73</v>
      </c>
    </row>
    <row r="24" spans="1:17" ht="12.75">
      <c r="A24" s="6">
        <v>20</v>
      </c>
      <c r="B24" s="6" t="s">
        <v>31</v>
      </c>
      <c r="C24" s="7">
        <v>99.8</v>
      </c>
      <c r="D24" s="7">
        <v>475.7</v>
      </c>
      <c r="E24" s="7">
        <v>495.8</v>
      </c>
      <c r="F24" s="7">
        <v>509.29</v>
      </c>
      <c r="G24" s="7">
        <v>523.68</v>
      </c>
      <c r="H24" s="7">
        <v>459.38</v>
      </c>
      <c r="I24" s="7">
        <v>456.97</v>
      </c>
      <c r="J24" s="7">
        <v>440.89</v>
      </c>
      <c r="K24" s="7">
        <v>457.57</v>
      </c>
      <c r="L24" s="7">
        <v>461.35</v>
      </c>
      <c r="M24" s="7">
        <v>414.76</v>
      </c>
      <c r="N24" s="7">
        <v>345.74</v>
      </c>
      <c r="O24" s="7">
        <v>353.65</v>
      </c>
      <c r="P24" s="7">
        <v>284.83</v>
      </c>
      <c r="Q24" s="7">
        <f t="shared" si="0"/>
        <v>5779.41</v>
      </c>
    </row>
    <row r="25" spans="1:17" ht="12.75">
      <c r="A25" s="6">
        <v>21</v>
      </c>
      <c r="B25" s="6" t="s">
        <v>32</v>
      </c>
      <c r="C25" s="7">
        <v>69.84</v>
      </c>
      <c r="D25" s="7">
        <v>249.55</v>
      </c>
      <c r="E25" s="7">
        <v>214.59</v>
      </c>
      <c r="F25" s="7">
        <v>207.21</v>
      </c>
      <c r="G25" s="7">
        <v>186.51</v>
      </c>
      <c r="H25" s="7">
        <v>204.3</v>
      </c>
      <c r="I25" s="7">
        <v>201.06</v>
      </c>
      <c r="J25" s="7">
        <v>258.82</v>
      </c>
      <c r="K25" s="7">
        <v>220.77</v>
      </c>
      <c r="L25" s="7">
        <v>221.39</v>
      </c>
      <c r="M25" s="7">
        <v>227.71</v>
      </c>
      <c r="N25" s="7">
        <v>227.28</v>
      </c>
      <c r="O25" s="7">
        <v>186.89</v>
      </c>
      <c r="P25" s="7">
        <v>176.34</v>
      </c>
      <c r="Q25" s="7">
        <f t="shared" si="0"/>
        <v>2852.26</v>
      </c>
    </row>
    <row r="26" spans="1:17" ht="12.75">
      <c r="A26" s="6">
        <v>22</v>
      </c>
      <c r="B26" s="6" t="s">
        <v>33</v>
      </c>
      <c r="C26" s="7">
        <v>13.34</v>
      </c>
      <c r="D26" s="7">
        <v>132.26</v>
      </c>
      <c r="E26" s="7">
        <v>187.6</v>
      </c>
      <c r="F26" s="7">
        <v>137.47</v>
      </c>
      <c r="G26" s="7">
        <v>122.65</v>
      </c>
      <c r="H26" s="7">
        <v>137.96</v>
      </c>
      <c r="I26" s="7">
        <v>143.22</v>
      </c>
      <c r="J26" s="7">
        <v>131.22</v>
      </c>
      <c r="K26" s="7">
        <v>141.4</v>
      </c>
      <c r="L26" s="7">
        <v>103.77</v>
      </c>
      <c r="M26" s="7">
        <v>154.7</v>
      </c>
      <c r="N26" s="7">
        <v>66.79</v>
      </c>
      <c r="O26" s="7">
        <v>48.94</v>
      </c>
      <c r="P26" s="7">
        <v>51.33</v>
      </c>
      <c r="Q26" s="7">
        <f t="shared" si="0"/>
        <v>1572.65</v>
      </c>
    </row>
    <row r="27" spans="1:17" ht="12.75">
      <c r="A27" s="6">
        <v>23</v>
      </c>
      <c r="B27" s="6" t="s">
        <v>34</v>
      </c>
      <c r="C27" s="7">
        <v>28.18</v>
      </c>
      <c r="D27" s="7">
        <v>110.5</v>
      </c>
      <c r="E27" s="7">
        <v>121.67</v>
      </c>
      <c r="F27" s="7">
        <v>136.98</v>
      </c>
      <c r="G27" s="7">
        <v>163.57</v>
      </c>
      <c r="H27" s="7">
        <v>171.01</v>
      </c>
      <c r="I27" s="7">
        <v>158.46</v>
      </c>
      <c r="J27" s="7">
        <v>158.76</v>
      </c>
      <c r="K27" s="7">
        <v>168.55</v>
      </c>
      <c r="L27" s="7">
        <v>191.85</v>
      </c>
      <c r="M27" s="7">
        <v>192.93</v>
      </c>
      <c r="N27" s="7">
        <v>151.67</v>
      </c>
      <c r="O27" s="7">
        <v>156.07</v>
      </c>
      <c r="P27" s="7">
        <v>169.35</v>
      </c>
      <c r="Q27" s="7">
        <f t="shared" si="0"/>
        <v>2079.55</v>
      </c>
    </row>
    <row r="28" spans="1:17" ht="12.75">
      <c r="A28" s="6">
        <v>24</v>
      </c>
      <c r="B28" s="6" t="s">
        <v>35</v>
      </c>
      <c r="C28" s="7">
        <v>52.48</v>
      </c>
      <c r="D28" s="7">
        <v>202.19</v>
      </c>
      <c r="E28" s="7">
        <v>194.41</v>
      </c>
      <c r="F28" s="7">
        <v>165.65</v>
      </c>
      <c r="G28" s="7">
        <v>146.46</v>
      </c>
      <c r="H28" s="7">
        <v>124.41</v>
      </c>
      <c r="I28" s="7">
        <v>127.37</v>
      </c>
      <c r="J28" s="7">
        <v>142.42</v>
      </c>
      <c r="K28" s="7">
        <v>131.21</v>
      </c>
      <c r="L28" s="7">
        <v>117.05</v>
      </c>
      <c r="M28" s="7">
        <v>157.22</v>
      </c>
      <c r="N28" s="7">
        <v>173.49</v>
      </c>
      <c r="O28" s="7">
        <v>111.3</v>
      </c>
      <c r="P28" s="7">
        <v>93.4</v>
      </c>
      <c r="Q28" s="7">
        <f t="shared" si="0"/>
        <v>1939.0600000000002</v>
      </c>
    </row>
    <row r="29" spans="1:17" ht="12.75">
      <c r="A29" s="6">
        <v>25</v>
      </c>
      <c r="B29" s="6" t="s">
        <v>36</v>
      </c>
      <c r="C29" s="7">
        <v>46.11</v>
      </c>
      <c r="D29" s="7">
        <v>435.74</v>
      </c>
      <c r="E29" s="7">
        <v>462.31</v>
      </c>
      <c r="F29" s="7">
        <v>406.83</v>
      </c>
      <c r="G29" s="7">
        <v>388.42</v>
      </c>
      <c r="H29" s="7">
        <v>402.78</v>
      </c>
      <c r="I29" s="7">
        <v>392.04</v>
      </c>
      <c r="J29" s="7">
        <v>391.7</v>
      </c>
      <c r="K29" s="7">
        <v>368.32</v>
      </c>
      <c r="L29" s="7">
        <v>332.04</v>
      </c>
      <c r="M29" s="7">
        <v>412.48</v>
      </c>
      <c r="N29" s="7">
        <v>382.82</v>
      </c>
      <c r="O29" s="7">
        <v>311.59</v>
      </c>
      <c r="P29" s="7">
        <v>271.95</v>
      </c>
      <c r="Q29" s="7">
        <f t="shared" si="0"/>
        <v>5005.13</v>
      </c>
    </row>
    <row r="30" spans="1:17" ht="12.75">
      <c r="A30" s="6">
        <v>26</v>
      </c>
      <c r="B30" s="6" t="s">
        <v>37</v>
      </c>
      <c r="C30" s="7">
        <v>45.54</v>
      </c>
      <c r="D30" s="7">
        <v>622.68</v>
      </c>
      <c r="E30" s="7">
        <v>645.3</v>
      </c>
      <c r="F30" s="7">
        <v>592.31</v>
      </c>
      <c r="G30" s="7">
        <v>597.39</v>
      </c>
      <c r="H30" s="7">
        <v>588.5</v>
      </c>
      <c r="I30" s="7">
        <v>600.01</v>
      </c>
      <c r="J30" s="7">
        <v>501.69</v>
      </c>
      <c r="K30" s="7">
        <v>576.45</v>
      </c>
      <c r="L30" s="7">
        <v>501.62</v>
      </c>
      <c r="M30" s="7">
        <v>561.19</v>
      </c>
      <c r="N30" s="7">
        <v>493.61</v>
      </c>
      <c r="O30" s="7">
        <v>464.1</v>
      </c>
      <c r="P30" s="7">
        <v>510.35</v>
      </c>
      <c r="Q30" s="7">
        <f t="shared" si="0"/>
        <v>7300.739999999999</v>
      </c>
    </row>
    <row r="31" spans="1:17" ht="12.75">
      <c r="A31" s="6">
        <v>27</v>
      </c>
      <c r="B31" s="6" t="s">
        <v>38</v>
      </c>
      <c r="C31" s="7">
        <v>190</v>
      </c>
      <c r="D31" s="7">
        <v>1828.72</v>
      </c>
      <c r="E31" s="7">
        <v>1898.92</v>
      </c>
      <c r="F31" s="7">
        <v>1898.31</v>
      </c>
      <c r="G31" s="7">
        <v>1888.72</v>
      </c>
      <c r="H31" s="7">
        <v>1891.84</v>
      </c>
      <c r="I31" s="7">
        <v>1766.49</v>
      </c>
      <c r="J31" s="7">
        <v>1903.82</v>
      </c>
      <c r="K31" s="7">
        <v>1811.61</v>
      </c>
      <c r="L31" s="7">
        <v>1777.79</v>
      </c>
      <c r="M31" s="7">
        <v>2424.14</v>
      </c>
      <c r="N31" s="7">
        <v>1960.86</v>
      </c>
      <c r="O31" s="7">
        <v>1615.35</v>
      </c>
      <c r="P31" s="7">
        <v>1258.22</v>
      </c>
      <c r="Q31" s="7">
        <f t="shared" si="0"/>
        <v>24114.79</v>
      </c>
    </row>
    <row r="32" spans="1:17" ht="12.75">
      <c r="A32" s="6">
        <v>28</v>
      </c>
      <c r="B32" s="6" t="s">
        <v>39</v>
      </c>
      <c r="C32" s="7">
        <v>75.29</v>
      </c>
      <c r="D32" s="7">
        <v>968.96</v>
      </c>
      <c r="E32" s="7">
        <v>1108.09</v>
      </c>
      <c r="F32" s="7">
        <v>1042.83</v>
      </c>
      <c r="G32" s="7">
        <v>1002.73</v>
      </c>
      <c r="H32" s="7">
        <v>898.62</v>
      </c>
      <c r="I32" s="7">
        <v>1000.36</v>
      </c>
      <c r="J32" s="7">
        <v>959.15</v>
      </c>
      <c r="K32" s="7">
        <v>920.2</v>
      </c>
      <c r="L32" s="7">
        <v>944.37</v>
      </c>
      <c r="M32" s="7">
        <v>1240.64</v>
      </c>
      <c r="N32" s="7">
        <v>870.82</v>
      </c>
      <c r="O32" s="7">
        <v>822.52</v>
      </c>
      <c r="P32" s="7">
        <v>715.02</v>
      </c>
      <c r="Q32" s="7">
        <f t="shared" si="0"/>
        <v>12569.599999999999</v>
      </c>
    </row>
    <row r="33" spans="1:17" ht="12.75">
      <c r="A33" s="6">
        <v>29</v>
      </c>
      <c r="B33" s="6" t="s">
        <v>40</v>
      </c>
      <c r="C33" s="7">
        <v>1179.18</v>
      </c>
      <c r="D33" s="7">
        <v>15262.42</v>
      </c>
      <c r="E33" s="7">
        <v>16887.12</v>
      </c>
      <c r="F33" s="7">
        <v>16337.51</v>
      </c>
      <c r="G33" s="7">
        <v>16733.89</v>
      </c>
      <c r="H33" s="7">
        <v>15907.96</v>
      </c>
      <c r="I33" s="7">
        <v>15694.52</v>
      </c>
      <c r="J33" s="7">
        <v>16150.58</v>
      </c>
      <c r="K33" s="7">
        <v>16063.85</v>
      </c>
      <c r="L33" s="7">
        <v>15151.29</v>
      </c>
      <c r="M33" s="7">
        <v>16747.09</v>
      </c>
      <c r="N33" s="7">
        <v>14315.31</v>
      </c>
      <c r="O33" s="7">
        <v>13106.49</v>
      </c>
      <c r="P33" s="7">
        <v>11821.89</v>
      </c>
      <c r="Q33" s="7">
        <f t="shared" si="0"/>
        <v>201359.09999999998</v>
      </c>
    </row>
    <row r="34" spans="1:17" ht="12.75">
      <c r="A34" s="6">
        <v>30</v>
      </c>
      <c r="B34" s="6" t="s">
        <v>41</v>
      </c>
      <c r="C34" s="7">
        <v>21.75</v>
      </c>
      <c r="D34" s="7">
        <v>297.01</v>
      </c>
      <c r="E34" s="7">
        <v>291.41</v>
      </c>
      <c r="F34" s="7">
        <v>248.39</v>
      </c>
      <c r="G34" s="7">
        <v>233.3</v>
      </c>
      <c r="H34" s="7">
        <v>227.02</v>
      </c>
      <c r="I34" s="7">
        <v>267.7</v>
      </c>
      <c r="J34" s="7">
        <v>280.13</v>
      </c>
      <c r="K34" s="7">
        <v>305.95</v>
      </c>
      <c r="L34" s="7">
        <v>273.9</v>
      </c>
      <c r="M34" s="7">
        <v>295.62</v>
      </c>
      <c r="N34" s="7">
        <v>252.67</v>
      </c>
      <c r="O34" s="7">
        <v>228.95</v>
      </c>
      <c r="P34" s="7">
        <v>213.97</v>
      </c>
      <c r="Q34" s="7">
        <f t="shared" si="0"/>
        <v>3437.7699999999995</v>
      </c>
    </row>
    <row r="35" spans="1:17" ht="12.75">
      <c r="A35" s="6">
        <v>31</v>
      </c>
      <c r="B35" s="6" t="s">
        <v>42</v>
      </c>
      <c r="C35" s="7">
        <v>107.32</v>
      </c>
      <c r="D35" s="7">
        <v>1243.03</v>
      </c>
      <c r="E35" s="7">
        <v>1407.52</v>
      </c>
      <c r="F35" s="7">
        <v>1371.73</v>
      </c>
      <c r="G35" s="7">
        <v>1388.93</v>
      </c>
      <c r="H35" s="7">
        <v>1387.84</v>
      </c>
      <c r="I35" s="7">
        <v>1345.85</v>
      </c>
      <c r="J35" s="7">
        <v>1313.72</v>
      </c>
      <c r="K35" s="7">
        <v>1414.62</v>
      </c>
      <c r="L35" s="7">
        <v>1262.51</v>
      </c>
      <c r="M35" s="7">
        <v>1682.72</v>
      </c>
      <c r="N35" s="7">
        <v>1399.11</v>
      </c>
      <c r="O35" s="7">
        <v>1247.14</v>
      </c>
      <c r="P35" s="7">
        <v>1139.1</v>
      </c>
      <c r="Q35" s="7">
        <f t="shared" si="0"/>
        <v>17711.14</v>
      </c>
    </row>
    <row r="36" spans="1:17" ht="12.75">
      <c r="A36" s="6">
        <v>32</v>
      </c>
      <c r="B36" s="6" t="s">
        <v>43</v>
      </c>
      <c r="C36" s="7">
        <v>104.07</v>
      </c>
      <c r="D36" s="7">
        <v>535.69</v>
      </c>
      <c r="E36" s="7">
        <v>541.04</v>
      </c>
      <c r="F36" s="7">
        <v>616.3</v>
      </c>
      <c r="G36" s="7">
        <v>611.19</v>
      </c>
      <c r="H36" s="7">
        <v>535.31</v>
      </c>
      <c r="I36" s="7">
        <v>512.61</v>
      </c>
      <c r="J36" s="7">
        <v>590.87</v>
      </c>
      <c r="K36" s="7">
        <v>555.18</v>
      </c>
      <c r="L36" s="7">
        <v>544.84</v>
      </c>
      <c r="M36" s="7">
        <v>642.52</v>
      </c>
      <c r="N36" s="7">
        <v>578.23</v>
      </c>
      <c r="O36" s="7">
        <v>476.69</v>
      </c>
      <c r="P36" s="7">
        <v>451.66</v>
      </c>
      <c r="Q36" s="7">
        <f t="shared" si="0"/>
        <v>7296.2</v>
      </c>
    </row>
    <row r="37" spans="1:17" ht="12.75">
      <c r="A37" s="6">
        <v>33</v>
      </c>
      <c r="B37" s="6" t="s">
        <v>44</v>
      </c>
      <c r="C37" s="7">
        <v>52.52</v>
      </c>
      <c r="D37" s="7">
        <v>125.65</v>
      </c>
      <c r="E37" s="7">
        <v>102.12</v>
      </c>
      <c r="F37" s="7">
        <v>82.3</v>
      </c>
      <c r="G37" s="7">
        <v>68.05</v>
      </c>
      <c r="H37" s="7">
        <v>61.39</v>
      </c>
      <c r="I37" s="7">
        <v>63.22</v>
      </c>
      <c r="J37" s="7">
        <v>52.26</v>
      </c>
      <c r="K37" s="7">
        <v>53.77</v>
      </c>
      <c r="L37" s="7">
        <v>55.64</v>
      </c>
      <c r="M37" s="7">
        <v>96.56</v>
      </c>
      <c r="N37" s="7">
        <v>92.02</v>
      </c>
      <c r="O37" s="7">
        <v>73.79</v>
      </c>
      <c r="P37" s="7">
        <v>59.78</v>
      </c>
      <c r="Q37" s="7">
        <f t="shared" si="0"/>
        <v>1039.07</v>
      </c>
    </row>
    <row r="38" spans="1:17" ht="12.75">
      <c r="A38" s="6">
        <v>34</v>
      </c>
      <c r="B38" s="6" t="s">
        <v>45</v>
      </c>
      <c r="C38" s="7">
        <v>8.3</v>
      </c>
      <c r="D38" s="7">
        <v>115.51</v>
      </c>
      <c r="E38" s="7">
        <v>133.25</v>
      </c>
      <c r="F38" s="7">
        <v>87.77</v>
      </c>
      <c r="G38" s="7">
        <v>76.28</v>
      </c>
      <c r="H38" s="7">
        <v>75.96</v>
      </c>
      <c r="I38" s="7">
        <v>85.88</v>
      </c>
      <c r="J38" s="7">
        <v>81.72</v>
      </c>
      <c r="K38" s="7">
        <v>76.48</v>
      </c>
      <c r="L38" s="7">
        <v>82.69</v>
      </c>
      <c r="M38" s="7">
        <v>81.74</v>
      </c>
      <c r="N38" s="7">
        <v>79.57</v>
      </c>
      <c r="O38" s="7">
        <v>74.15</v>
      </c>
      <c r="P38" s="7">
        <v>73.68</v>
      </c>
      <c r="Q38" s="7">
        <f t="shared" si="0"/>
        <v>1132.9800000000002</v>
      </c>
    </row>
    <row r="39" spans="1:17" ht="12.75">
      <c r="A39" s="6">
        <v>35</v>
      </c>
      <c r="B39" s="6" t="s">
        <v>46</v>
      </c>
      <c r="C39" s="7">
        <v>297.88</v>
      </c>
      <c r="D39" s="7">
        <v>3385.42</v>
      </c>
      <c r="E39" s="7">
        <v>3425.2</v>
      </c>
      <c r="F39" s="7">
        <v>3376.24</v>
      </c>
      <c r="G39" s="7">
        <v>3570.42</v>
      </c>
      <c r="H39" s="7">
        <v>3320.74</v>
      </c>
      <c r="I39" s="7">
        <v>3185.92</v>
      </c>
      <c r="J39" s="7">
        <v>3157.02</v>
      </c>
      <c r="K39" s="7">
        <v>3316.88</v>
      </c>
      <c r="L39" s="7">
        <v>3109.11</v>
      </c>
      <c r="M39" s="7">
        <v>3622.58</v>
      </c>
      <c r="N39" s="7">
        <v>3199.42</v>
      </c>
      <c r="O39" s="7">
        <v>2801.95</v>
      </c>
      <c r="P39" s="7">
        <v>2444.68</v>
      </c>
      <c r="Q39" s="7">
        <f t="shared" si="0"/>
        <v>42213.46</v>
      </c>
    </row>
    <row r="40" spans="1:17" ht="12.75">
      <c r="A40" s="6">
        <v>36</v>
      </c>
      <c r="B40" s="6" t="s">
        <v>47</v>
      </c>
      <c r="C40" s="7">
        <v>718.12</v>
      </c>
      <c r="D40" s="7">
        <v>6900.77</v>
      </c>
      <c r="E40" s="7">
        <v>7113.71</v>
      </c>
      <c r="F40" s="7">
        <v>7062.51</v>
      </c>
      <c r="G40" s="7">
        <v>6918.65</v>
      </c>
      <c r="H40" s="7">
        <v>6494.72</v>
      </c>
      <c r="I40" s="7">
        <v>6545.91</v>
      </c>
      <c r="J40" s="7">
        <v>6521.81</v>
      </c>
      <c r="K40" s="7">
        <v>6452.86</v>
      </c>
      <c r="L40" s="7">
        <v>5932.17</v>
      </c>
      <c r="M40" s="7">
        <v>7237.92</v>
      </c>
      <c r="N40" s="7">
        <v>6083.67</v>
      </c>
      <c r="O40" s="7">
        <v>5401.27</v>
      </c>
      <c r="P40" s="7">
        <v>4849.92</v>
      </c>
      <c r="Q40" s="7">
        <f t="shared" si="0"/>
        <v>84234.01</v>
      </c>
    </row>
    <row r="41" spans="1:17" ht="12.75">
      <c r="A41" s="6">
        <v>37</v>
      </c>
      <c r="B41" s="6" t="s">
        <v>48</v>
      </c>
      <c r="C41" s="7">
        <v>652.96</v>
      </c>
      <c r="D41" s="7">
        <v>2604.16</v>
      </c>
      <c r="E41" s="7">
        <v>2799.45</v>
      </c>
      <c r="F41" s="7">
        <v>2680.75</v>
      </c>
      <c r="G41" s="7">
        <v>2726.24</v>
      </c>
      <c r="H41" s="7">
        <v>2482.66</v>
      </c>
      <c r="I41" s="7">
        <v>2557.8</v>
      </c>
      <c r="J41" s="7">
        <v>2513.46</v>
      </c>
      <c r="K41" s="7">
        <v>2383.22</v>
      </c>
      <c r="L41" s="7">
        <v>2279.95</v>
      </c>
      <c r="M41" s="7">
        <v>2937.42</v>
      </c>
      <c r="N41" s="7">
        <v>2162.38</v>
      </c>
      <c r="O41" s="7">
        <v>2058.86</v>
      </c>
      <c r="P41" s="7">
        <v>1919.15</v>
      </c>
      <c r="Q41" s="7">
        <f t="shared" si="0"/>
        <v>32758.460000000003</v>
      </c>
    </row>
    <row r="42" spans="1:17" ht="12.75">
      <c r="A42" s="6">
        <v>38</v>
      </c>
      <c r="B42" s="6" t="s">
        <v>49</v>
      </c>
      <c r="C42" s="7">
        <v>47.64</v>
      </c>
      <c r="D42" s="7">
        <v>463.63</v>
      </c>
      <c r="E42" s="7">
        <v>503.84</v>
      </c>
      <c r="F42" s="7">
        <v>518.46</v>
      </c>
      <c r="G42" s="7">
        <v>497.39</v>
      </c>
      <c r="H42" s="7">
        <v>457.4</v>
      </c>
      <c r="I42" s="7">
        <v>454.06</v>
      </c>
      <c r="J42" s="7">
        <v>511.33</v>
      </c>
      <c r="K42" s="7">
        <v>512.6</v>
      </c>
      <c r="L42" s="7">
        <v>490.12</v>
      </c>
      <c r="M42" s="7">
        <v>598.47</v>
      </c>
      <c r="N42" s="7">
        <v>475.07</v>
      </c>
      <c r="O42" s="7">
        <v>383.08</v>
      </c>
      <c r="P42" s="7">
        <v>315.44</v>
      </c>
      <c r="Q42" s="7">
        <f t="shared" si="0"/>
        <v>6228.53</v>
      </c>
    </row>
    <row r="43" spans="1:17" ht="12.75">
      <c r="A43" s="6">
        <v>39</v>
      </c>
      <c r="B43" s="6" t="s">
        <v>50</v>
      </c>
      <c r="C43" s="7">
        <v>29.29</v>
      </c>
      <c r="D43" s="7">
        <v>142.56</v>
      </c>
      <c r="E43" s="7">
        <v>114.36</v>
      </c>
      <c r="F43" s="7">
        <v>119.31</v>
      </c>
      <c r="G43" s="7">
        <v>117.88</v>
      </c>
      <c r="H43" s="7">
        <v>110.24</v>
      </c>
      <c r="I43" s="7">
        <v>106.97</v>
      </c>
      <c r="J43" s="7">
        <v>110.87</v>
      </c>
      <c r="K43" s="7">
        <v>105.62</v>
      </c>
      <c r="L43" s="7">
        <v>120.21</v>
      </c>
      <c r="M43" s="7">
        <v>165.43</v>
      </c>
      <c r="N43" s="7">
        <v>120.2</v>
      </c>
      <c r="O43" s="7">
        <v>79.62</v>
      </c>
      <c r="P43" s="7">
        <v>76.32</v>
      </c>
      <c r="Q43" s="7">
        <f t="shared" si="0"/>
        <v>1518.8799999999999</v>
      </c>
    </row>
    <row r="44" spans="1:17" ht="12.75">
      <c r="A44" s="6">
        <v>40</v>
      </c>
      <c r="B44" s="6" t="s">
        <v>51</v>
      </c>
      <c r="C44" s="7">
        <v>67.61</v>
      </c>
      <c r="D44" s="7">
        <v>245.16</v>
      </c>
      <c r="E44" s="7">
        <v>245.17</v>
      </c>
      <c r="F44" s="7">
        <v>207.24</v>
      </c>
      <c r="G44" s="7">
        <v>192.58</v>
      </c>
      <c r="H44" s="7">
        <v>210.84</v>
      </c>
      <c r="I44" s="7">
        <v>219.9</v>
      </c>
      <c r="J44" s="7">
        <v>205.1</v>
      </c>
      <c r="K44" s="7">
        <v>226.07</v>
      </c>
      <c r="L44" s="7">
        <v>180.89</v>
      </c>
      <c r="M44" s="7">
        <v>266.93</v>
      </c>
      <c r="N44" s="7">
        <v>212</v>
      </c>
      <c r="O44" s="7">
        <v>195.73</v>
      </c>
      <c r="P44" s="7">
        <v>177.02</v>
      </c>
      <c r="Q44" s="7">
        <f t="shared" si="0"/>
        <v>2852.24</v>
      </c>
    </row>
    <row r="45" spans="1:17" ht="12.75">
      <c r="A45" s="6">
        <v>41</v>
      </c>
      <c r="B45" s="6" t="s">
        <v>52</v>
      </c>
      <c r="C45" s="7">
        <v>405.49</v>
      </c>
      <c r="D45" s="7">
        <v>3580.67</v>
      </c>
      <c r="E45" s="7">
        <v>3845.11</v>
      </c>
      <c r="F45" s="7">
        <v>3694.93</v>
      </c>
      <c r="G45" s="7">
        <v>3497.1</v>
      </c>
      <c r="H45" s="7">
        <v>3308.29</v>
      </c>
      <c r="I45" s="7">
        <v>3588.02</v>
      </c>
      <c r="J45" s="7">
        <v>3315.85</v>
      </c>
      <c r="K45" s="7">
        <v>3301.63</v>
      </c>
      <c r="L45" s="7">
        <v>3086.08</v>
      </c>
      <c r="M45" s="7">
        <v>3991.98</v>
      </c>
      <c r="N45" s="7">
        <v>3244.29</v>
      </c>
      <c r="O45" s="7">
        <v>2720.1</v>
      </c>
      <c r="P45" s="7">
        <v>2372.28</v>
      </c>
      <c r="Q45" s="7">
        <f t="shared" si="0"/>
        <v>43951.82</v>
      </c>
    </row>
    <row r="46" spans="1:17" ht="12.75">
      <c r="A46" s="6">
        <v>42</v>
      </c>
      <c r="B46" s="6" t="s">
        <v>53</v>
      </c>
      <c r="C46" s="7">
        <v>293.73</v>
      </c>
      <c r="D46" s="7">
        <v>3253.59</v>
      </c>
      <c r="E46" s="7">
        <v>3494.05</v>
      </c>
      <c r="F46" s="7">
        <v>3341.02</v>
      </c>
      <c r="G46" s="7">
        <v>3408.39</v>
      </c>
      <c r="H46" s="7">
        <v>3146.57</v>
      </c>
      <c r="I46" s="7">
        <v>3129.51</v>
      </c>
      <c r="J46" s="7">
        <v>3344.59</v>
      </c>
      <c r="K46" s="7">
        <v>3477.83</v>
      </c>
      <c r="L46" s="7">
        <v>3254.09</v>
      </c>
      <c r="M46" s="7">
        <v>4107.4</v>
      </c>
      <c r="N46" s="7">
        <v>3339.68</v>
      </c>
      <c r="O46" s="7">
        <v>3014.75</v>
      </c>
      <c r="P46" s="7">
        <v>2594.53</v>
      </c>
      <c r="Q46" s="7">
        <f t="shared" si="0"/>
        <v>43199.729999999996</v>
      </c>
    </row>
    <row r="47" spans="1:17" ht="12.75">
      <c r="A47" s="6">
        <v>43</v>
      </c>
      <c r="B47" s="6" t="s">
        <v>54</v>
      </c>
      <c r="C47" s="7">
        <v>117.74</v>
      </c>
      <c r="D47" s="7">
        <v>1181.84</v>
      </c>
      <c r="E47" s="7">
        <v>1279.77</v>
      </c>
      <c r="F47" s="7">
        <v>1305.36</v>
      </c>
      <c r="G47" s="7">
        <v>1363.22</v>
      </c>
      <c r="H47" s="7">
        <v>1344.08</v>
      </c>
      <c r="I47" s="7">
        <v>1357.06</v>
      </c>
      <c r="J47" s="7">
        <v>1309.57</v>
      </c>
      <c r="K47" s="7">
        <v>1388.6</v>
      </c>
      <c r="L47" s="7">
        <v>1433.01</v>
      </c>
      <c r="M47" s="7">
        <v>1684.68</v>
      </c>
      <c r="N47" s="7">
        <v>1505.69</v>
      </c>
      <c r="O47" s="7">
        <v>1366.68</v>
      </c>
      <c r="P47" s="7">
        <v>1276.69</v>
      </c>
      <c r="Q47" s="7">
        <f t="shared" si="0"/>
        <v>17913.989999999998</v>
      </c>
    </row>
    <row r="48" spans="1:17" ht="12.75">
      <c r="A48" s="6">
        <v>44</v>
      </c>
      <c r="B48" s="6" t="s">
        <v>55</v>
      </c>
      <c r="C48" s="7">
        <v>79.58</v>
      </c>
      <c r="D48" s="7">
        <v>549.13</v>
      </c>
      <c r="E48" s="7">
        <v>576.09</v>
      </c>
      <c r="F48" s="7">
        <v>577.66</v>
      </c>
      <c r="G48" s="7">
        <v>555.96</v>
      </c>
      <c r="H48" s="7">
        <v>552.67</v>
      </c>
      <c r="I48" s="7">
        <v>571.19</v>
      </c>
      <c r="J48" s="7">
        <v>573.58</v>
      </c>
      <c r="K48" s="7">
        <v>627.51</v>
      </c>
      <c r="L48" s="7">
        <v>639.74</v>
      </c>
      <c r="M48" s="7">
        <v>741.03</v>
      </c>
      <c r="N48" s="7">
        <v>648.96</v>
      </c>
      <c r="O48" s="7">
        <v>584.93</v>
      </c>
      <c r="P48" s="7">
        <v>511.21</v>
      </c>
      <c r="Q48" s="7">
        <f t="shared" si="0"/>
        <v>7789.24</v>
      </c>
    </row>
    <row r="49" spans="1:17" ht="12.75">
      <c r="A49" s="6">
        <v>45</v>
      </c>
      <c r="B49" s="6" t="s">
        <v>56</v>
      </c>
      <c r="C49" s="7">
        <v>77.9</v>
      </c>
      <c r="D49" s="7">
        <v>775.83</v>
      </c>
      <c r="E49" s="7">
        <v>840.47</v>
      </c>
      <c r="F49" s="7">
        <v>906.12</v>
      </c>
      <c r="G49" s="7">
        <v>897.71</v>
      </c>
      <c r="H49" s="7">
        <v>835.87</v>
      </c>
      <c r="I49" s="7">
        <v>825.69</v>
      </c>
      <c r="J49" s="7">
        <v>837.94</v>
      </c>
      <c r="K49" s="7">
        <v>837.21</v>
      </c>
      <c r="L49" s="7">
        <v>821.18</v>
      </c>
      <c r="M49" s="7">
        <v>989.7</v>
      </c>
      <c r="N49" s="7">
        <v>845.39</v>
      </c>
      <c r="O49" s="7">
        <v>766.78</v>
      </c>
      <c r="P49" s="7">
        <v>701.83</v>
      </c>
      <c r="Q49" s="7">
        <f t="shared" si="0"/>
        <v>10959.62</v>
      </c>
    </row>
    <row r="50" spans="1:17" ht="12.75">
      <c r="A50" s="6">
        <v>46</v>
      </c>
      <c r="B50" s="6" t="s">
        <v>57</v>
      </c>
      <c r="C50" s="7">
        <v>205.64</v>
      </c>
      <c r="D50" s="7">
        <v>2172.94</v>
      </c>
      <c r="E50" s="7">
        <v>2286.31</v>
      </c>
      <c r="F50" s="7">
        <v>2275.46</v>
      </c>
      <c r="G50" s="7">
        <v>2271.8</v>
      </c>
      <c r="H50" s="7">
        <v>2216.32</v>
      </c>
      <c r="I50" s="7">
        <v>2288.23</v>
      </c>
      <c r="J50" s="7">
        <v>2258.37</v>
      </c>
      <c r="K50" s="7">
        <v>2285.18</v>
      </c>
      <c r="L50" s="7">
        <v>2340.48</v>
      </c>
      <c r="M50" s="7">
        <v>2742.98</v>
      </c>
      <c r="N50" s="7">
        <v>2378.38</v>
      </c>
      <c r="O50" s="7">
        <v>2266.84</v>
      </c>
      <c r="P50" s="7">
        <v>2040.2</v>
      </c>
      <c r="Q50" s="7">
        <f t="shared" si="0"/>
        <v>30029.13</v>
      </c>
    </row>
    <row r="51" spans="1:17" ht="12.75">
      <c r="A51" s="6">
        <v>47</v>
      </c>
      <c r="B51" s="6" t="s">
        <v>58</v>
      </c>
      <c r="C51" s="7">
        <v>64.02</v>
      </c>
      <c r="D51" s="7">
        <v>690</v>
      </c>
      <c r="E51" s="7">
        <v>709.51</v>
      </c>
      <c r="F51" s="7">
        <v>586.44</v>
      </c>
      <c r="G51" s="7">
        <v>616.86</v>
      </c>
      <c r="H51" s="7">
        <v>561.69</v>
      </c>
      <c r="I51" s="7">
        <v>545.92</v>
      </c>
      <c r="J51" s="7">
        <v>530.93</v>
      </c>
      <c r="K51" s="7">
        <v>516.72</v>
      </c>
      <c r="L51" s="7">
        <v>597.01</v>
      </c>
      <c r="M51" s="7">
        <v>661.08</v>
      </c>
      <c r="N51" s="7">
        <v>575.06</v>
      </c>
      <c r="O51" s="7">
        <v>464.92</v>
      </c>
      <c r="P51" s="7">
        <v>374.16</v>
      </c>
      <c r="Q51" s="7">
        <f t="shared" si="0"/>
        <v>7494.3200000000015</v>
      </c>
    </row>
    <row r="52" spans="1:17" ht="12.75">
      <c r="A52" s="6">
        <v>48</v>
      </c>
      <c r="B52" s="6" t="s">
        <v>59</v>
      </c>
      <c r="C52" s="7">
        <v>1111.96</v>
      </c>
      <c r="D52" s="7">
        <v>13519.24</v>
      </c>
      <c r="E52" s="7">
        <v>14512.17</v>
      </c>
      <c r="F52" s="7">
        <v>14598.42</v>
      </c>
      <c r="G52" s="7">
        <v>15354.35</v>
      </c>
      <c r="H52" s="7">
        <v>14569.18</v>
      </c>
      <c r="I52" s="7">
        <v>14250.62</v>
      </c>
      <c r="J52" s="7">
        <v>14614.78</v>
      </c>
      <c r="K52" s="7">
        <v>14553.93</v>
      </c>
      <c r="L52" s="7">
        <v>13333.84</v>
      </c>
      <c r="M52" s="7">
        <v>15264.5</v>
      </c>
      <c r="N52" s="7">
        <v>13373.08</v>
      </c>
      <c r="O52" s="7">
        <v>13407.09</v>
      </c>
      <c r="P52" s="7">
        <v>11696.56</v>
      </c>
      <c r="Q52" s="7">
        <f t="shared" si="0"/>
        <v>184159.71999999997</v>
      </c>
    </row>
    <row r="53" spans="1:17" ht="12.75">
      <c r="A53" s="6">
        <v>49</v>
      </c>
      <c r="B53" s="6" t="s">
        <v>60</v>
      </c>
      <c r="C53" s="7">
        <v>431</v>
      </c>
      <c r="D53" s="7">
        <v>3906.08</v>
      </c>
      <c r="E53" s="7">
        <v>4301.13</v>
      </c>
      <c r="F53" s="7">
        <v>4148.1</v>
      </c>
      <c r="G53" s="7">
        <v>4330.06</v>
      </c>
      <c r="H53" s="7">
        <v>4081.59</v>
      </c>
      <c r="I53" s="7">
        <v>4073.27</v>
      </c>
      <c r="J53" s="7">
        <v>4366.51</v>
      </c>
      <c r="K53" s="7">
        <v>4476.56</v>
      </c>
      <c r="L53" s="7">
        <v>4156.01</v>
      </c>
      <c r="M53" s="7">
        <v>5212.18</v>
      </c>
      <c r="N53" s="7">
        <v>4623.93</v>
      </c>
      <c r="O53" s="7">
        <v>4169.3</v>
      </c>
      <c r="P53" s="7">
        <v>2965.53</v>
      </c>
      <c r="Q53" s="7">
        <f t="shared" si="0"/>
        <v>55241.25</v>
      </c>
    </row>
    <row r="54" spans="1:17" ht="12.75">
      <c r="A54" s="6">
        <v>50</v>
      </c>
      <c r="B54" s="6" t="s">
        <v>61</v>
      </c>
      <c r="C54" s="7">
        <v>1222.78</v>
      </c>
      <c r="D54" s="7">
        <v>13038.43</v>
      </c>
      <c r="E54" s="7">
        <v>13750.76</v>
      </c>
      <c r="F54" s="7">
        <v>13325.51</v>
      </c>
      <c r="G54" s="7">
        <v>13726.62</v>
      </c>
      <c r="H54" s="7">
        <v>12750.86</v>
      </c>
      <c r="I54" s="7">
        <v>13039.78</v>
      </c>
      <c r="J54" s="7">
        <v>13407.94</v>
      </c>
      <c r="K54" s="7">
        <v>13721.17</v>
      </c>
      <c r="L54" s="7">
        <v>12902.38</v>
      </c>
      <c r="M54" s="7">
        <v>14635.67</v>
      </c>
      <c r="N54" s="7">
        <v>11821.53</v>
      </c>
      <c r="O54" s="7">
        <v>14509.5</v>
      </c>
      <c r="P54" s="7">
        <v>12712.2</v>
      </c>
      <c r="Q54" s="7">
        <f t="shared" si="0"/>
        <v>174565.13000000003</v>
      </c>
    </row>
    <row r="55" spans="1:17" ht="12.75">
      <c r="A55" s="6">
        <v>51</v>
      </c>
      <c r="B55" s="6" t="s">
        <v>62</v>
      </c>
      <c r="C55" s="7">
        <v>480.66</v>
      </c>
      <c r="D55" s="7">
        <v>4907.22</v>
      </c>
      <c r="E55" s="7">
        <v>5207.58</v>
      </c>
      <c r="F55" s="7">
        <v>5278.62</v>
      </c>
      <c r="G55" s="7">
        <v>5610.58</v>
      </c>
      <c r="H55" s="7">
        <v>5176.14</v>
      </c>
      <c r="I55" s="7">
        <v>5199.09</v>
      </c>
      <c r="J55" s="7">
        <v>5466.25</v>
      </c>
      <c r="K55" s="7">
        <v>5563.69</v>
      </c>
      <c r="L55" s="7">
        <v>4924.04</v>
      </c>
      <c r="M55" s="7">
        <v>7005.26</v>
      </c>
      <c r="N55" s="7">
        <v>5082.2</v>
      </c>
      <c r="O55" s="7">
        <v>4243.94</v>
      </c>
      <c r="P55" s="7">
        <v>3623.9</v>
      </c>
      <c r="Q55" s="7">
        <f t="shared" si="0"/>
        <v>67769.17</v>
      </c>
    </row>
    <row r="56" spans="1:17" ht="12.75">
      <c r="A56" s="6">
        <v>52</v>
      </c>
      <c r="B56" s="6" t="s">
        <v>63</v>
      </c>
      <c r="C56" s="7">
        <v>956.93</v>
      </c>
      <c r="D56" s="7">
        <v>7997.83</v>
      </c>
      <c r="E56" s="7">
        <v>8553.73</v>
      </c>
      <c r="F56" s="7">
        <v>8308.25</v>
      </c>
      <c r="G56" s="7">
        <v>8307.95</v>
      </c>
      <c r="H56" s="7">
        <v>8085.42</v>
      </c>
      <c r="I56" s="7">
        <v>7992.56</v>
      </c>
      <c r="J56" s="7">
        <v>8076.02</v>
      </c>
      <c r="K56" s="7">
        <v>8597.11</v>
      </c>
      <c r="L56" s="7">
        <v>8057.16</v>
      </c>
      <c r="M56" s="7">
        <v>10360.53</v>
      </c>
      <c r="N56" s="7">
        <v>8797.33</v>
      </c>
      <c r="O56" s="7">
        <v>7814.04</v>
      </c>
      <c r="P56" s="7">
        <v>7299.96</v>
      </c>
      <c r="Q56" s="7">
        <f t="shared" si="0"/>
        <v>109204.82</v>
      </c>
    </row>
    <row r="57" spans="1:17" ht="12.75">
      <c r="A57" s="6">
        <v>53</v>
      </c>
      <c r="B57" s="6" t="s">
        <v>64</v>
      </c>
      <c r="C57" s="7">
        <v>592.77</v>
      </c>
      <c r="D57" s="7">
        <v>8020.64</v>
      </c>
      <c r="E57" s="7">
        <v>7933.67</v>
      </c>
      <c r="F57" s="7">
        <v>7822.68</v>
      </c>
      <c r="G57" s="7">
        <v>7859.76</v>
      </c>
      <c r="H57" s="7">
        <v>7176.47</v>
      </c>
      <c r="I57" s="7">
        <v>7099.77</v>
      </c>
      <c r="J57" s="7">
        <v>7210.5</v>
      </c>
      <c r="K57" s="7">
        <v>7188.14</v>
      </c>
      <c r="L57" s="7">
        <v>6699.58</v>
      </c>
      <c r="M57" s="7">
        <v>8014.59</v>
      </c>
      <c r="N57" s="7">
        <v>6837.1</v>
      </c>
      <c r="O57" s="7">
        <v>6055.57</v>
      </c>
      <c r="P57" s="7">
        <v>5243.85</v>
      </c>
      <c r="Q57" s="7">
        <f t="shared" si="0"/>
        <v>93755.09000000003</v>
      </c>
    </row>
    <row r="58" spans="1:17" ht="12.75">
      <c r="A58" s="6">
        <v>54</v>
      </c>
      <c r="B58" s="6" t="s">
        <v>65</v>
      </c>
      <c r="C58" s="7">
        <v>123.09</v>
      </c>
      <c r="D58" s="7">
        <v>1075.11</v>
      </c>
      <c r="E58" s="7">
        <v>1071.38</v>
      </c>
      <c r="F58" s="7">
        <v>996.11</v>
      </c>
      <c r="G58" s="7">
        <v>945.2</v>
      </c>
      <c r="H58" s="7">
        <v>889.01</v>
      </c>
      <c r="I58" s="7">
        <v>882.1</v>
      </c>
      <c r="J58" s="7">
        <v>948.62</v>
      </c>
      <c r="K58" s="7">
        <v>935.54</v>
      </c>
      <c r="L58" s="7">
        <v>863.98</v>
      </c>
      <c r="M58" s="7">
        <v>923.07</v>
      </c>
      <c r="N58" s="7">
        <v>812.24</v>
      </c>
      <c r="O58" s="7">
        <v>679.21</v>
      </c>
      <c r="P58" s="7">
        <v>645.41</v>
      </c>
      <c r="Q58" s="7">
        <f t="shared" si="0"/>
        <v>11790.07</v>
      </c>
    </row>
    <row r="59" spans="1:17" ht="12.75">
      <c r="A59" s="6">
        <v>55</v>
      </c>
      <c r="B59" s="6" t="s">
        <v>66</v>
      </c>
      <c r="C59" s="7">
        <v>199.11</v>
      </c>
      <c r="D59" s="7">
        <v>2011.11</v>
      </c>
      <c r="E59" s="7">
        <v>2159.62</v>
      </c>
      <c r="F59" s="7">
        <v>2231.42</v>
      </c>
      <c r="G59" s="7">
        <v>2308.59</v>
      </c>
      <c r="H59" s="7">
        <v>2078.92</v>
      </c>
      <c r="I59" s="7">
        <v>2246.4</v>
      </c>
      <c r="J59" s="7">
        <v>2408.56</v>
      </c>
      <c r="K59" s="7">
        <v>2320.72</v>
      </c>
      <c r="L59" s="7">
        <v>2238.84</v>
      </c>
      <c r="M59" s="7">
        <v>2556.69</v>
      </c>
      <c r="N59" s="7">
        <v>2136.92</v>
      </c>
      <c r="O59" s="7">
        <v>2051.88</v>
      </c>
      <c r="P59" s="7">
        <v>1704.44</v>
      </c>
      <c r="Q59" s="7">
        <f t="shared" si="0"/>
        <v>28653.22</v>
      </c>
    </row>
    <row r="60" spans="1:17" ht="12.75">
      <c r="A60" s="6">
        <v>56</v>
      </c>
      <c r="B60" s="6" t="s">
        <v>67</v>
      </c>
      <c r="C60" s="7">
        <v>179.87</v>
      </c>
      <c r="D60" s="7">
        <v>3024.42</v>
      </c>
      <c r="E60" s="7">
        <v>3232.74</v>
      </c>
      <c r="F60" s="7">
        <v>3334.94</v>
      </c>
      <c r="G60" s="7">
        <v>3382.49</v>
      </c>
      <c r="H60" s="7">
        <v>3166.88</v>
      </c>
      <c r="I60" s="7">
        <v>3159.36</v>
      </c>
      <c r="J60" s="7">
        <v>3123.53</v>
      </c>
      <c r="K60" s="7">
        <v>3301.02</v>
      </c>
      <c r="L60" s="7">
        <v>2966.4</v>
      </c>
      <c r="M60" s="7">
        <v>3564.98</v>
      </c>
      <c r="N60" s="7">
        <v>2913.42</v>
      </c>
      <c r="O60" s="7">
        <v>2772.86</v>
      </c>
      <c r="P60" s="7">
        <v>1862.26</v>
      </c>
      <c r="Q60" s="7">
        <f t="shared" si="0"/>
        <v>39985.170000000006</v>
      </c>
    </row>
    <row r="61" spans="1:17" ht="12.75">
      <c r="A61" s="6">
        <v>57</v>
      </c>
      <c r="B61" s="6" t="s">
        <v>68</v>
      </c>
      <c r="C61" s="7">
        <v>228.73</v>
      </c>
      <c r="D61" s="7">
        <v>1927.73</v>
      </c>
      <c r="E61" s="7">
        <v>1888.6</v>
      </c>
      <c r="F61" s="7">
        <v>1911.5</v>
      </c>
      <c r="G61" s="7">
        <v>1877.39</v>
      </c>
      <c r="H61" s="7">
        <v>1916.21</v>
      </c>
      <c r="I61" s="7">
        <v>1902.76</v>
      </c>
      <c r="J61" s="7">
        <v>2004.41</v>
      </c>
      <c r="K61" s="7">
        <v>2071.65</v>
      </c>
      <c r="L61" s="7">
        <v>2055.46</v>
      </c>
      <c r="M61" s="7">
        <v>2119.26</v>
      </c>
      <c r="N61" s="7">
        <v>1975.88</v>
      </c>
      <c r="O61" s="7">
        <v>1835.13</v>
      </c>
      <c r="P61" s="7">
        <v>1792.51</v>
      </c>
      <c r="Q61" s="7">
        <f t="shared" si="0"/>
        <v>25507.219999999998</v>
      </c>
    </row>
    <row r="62" spans="1:17" ht="12.75">
      <c r="A62" s="6">
        <v>58</v>
      </c>
      <c r="B62" s="6" t="s">
        <v>69</v>
      </c>
      <c r="C62" s="7">
        <v>392.15</v>
      </c>
      <c r="D62" s="7">
        <v>3024.83</v>
      </c>
      <c r="E62" s="7">
        <v>3201.68</v>
      </c>
      <c r="F62" s="7">
        <v>3352.6</v>
      </c>
      <c r="G62" s="7">
        <v>3512.71</v>
      </c>
      <c r="H62" s="7">
        <v>3373.73</v>
      </c>
      <c r="I62" s="7">
        <v>3392.6</v>
      </c>
      <c r="J62" s="7">
        <v>3397.74</v>
      </c>
      <c r="K62" s="7">
        <v>3468.05</v>
      </c>
      <c r="L62" s="7">
        <v>3148.74</v>
      </c>
      <c r="M62" s="7">
        <v>3759.19</v>
      </c>
      <c r="N62" s="7">
        <v>3464.04</v>
      </c>
      <c r="O62" s="7">
        <v>3323.22</v>
      </c>
      <c r="P62" s="7">
        <v>3104.14</v>
      </c>
      <c r="Q62" s="7">
        <f t="shared" si="0"/>
        <v>43915.420000000006</v>
      </c>
    </row>
    <row r="63" spans="1:17" ht="12.75">
      <c r="A63" s="6">
        <v>59</v>
      </c>
      <c r="B63" s="6" t="s">
        <v>70</v>
      </c>
      <c r="C63" s="7">
        <v>408.17</v>
      </c>
      <c r="D63" s="7">
        <v>4417.67</v>
      </c>
      <c r="E63" s="7">
        <v>4967.57</v>
      </c>
      <c r="F63" s="7">
        <v>5069.82</v>
      </c>
      <c r="G63" s="7">
        <v>5389.85</v>
      </c>
      <c r="H63" s="7">
        <v>5120.31</v>
      </c>
      <c r="I63" s="7">
        <v>5265.8</v>
      </c>
      <c r="J63" s="7">
        <v>5500.52</v>
      </c>
      <c r="K63" s="7">
        <v>5766.61</v>
      </c>
      <c r="L63" s="7">
        <v>5490.89</v>
      </c>
      <c r="M63" s="7">
        <v>6462.57</v>
      </c>
      <c r="N63" s="7">
        <v>5653.27</v>
      </c>
      <c r="O63" s="7">
        <v>4955.93</v>
      </c>
      <c r="P63" s="7">
        <v>4445.94</v>
      </c>
      <c r="Q63" s="7">
        <f t="shared" si="0"/>
        <v>68914.92</v>
      </c>
    </row>
    <row r="64" spans="1:17" ht="12.75">
      <c r="A64" s="6">
        <v>60</v>
      </c>
      <c r="B64" s="6" t="s">
        <v>71</v>
      </c>
      <c r="C64" s="7">
        <v>29.88</v>
      </c>
      <c r="D64" s="7">
        <v>574.73</v>
      </c>
      <c r="E64" s="7">
        <v>569.56</v>
      </c>
      <c r="F64" s="7">
        <v>615.13</v>
      </c>
      <c r="G64" s="7">
        <v>615.3</v>
      </c>
      <c r="H64" s="7">
        <v>618.3</v>
      </c>
      <c r="I64" s="7">
        <v>586.45</v>
      </c>
      <c r="J64" s="7">
        <v>611.87</v>
      </c>
      <c r="K64" s="7">
        <v>649.85</v>
      </c>
      <c r="L64" s="7">
        <v>575.83</v>
      </c>
      <c r="M64" s="7">
        <v>648.15</v>
      </c>
      <c r="N64" s="7">
        <v>570.9</v>
      </c>
      <c r="O64" s="7">
        <v>479.77</v>
      </c>
      <c r="P64" s="7">
        <v>460.64</v>
      </c>
      <c r="Q64" s="7">
        <f t="shared" si="0"/>
        <v>7606.36</v>
      </c>
    </row>
    <row r="65" spans="1:17" ht="12.75">
      <c r="A65" s="6">
        <v>61</v>
      </c>
      <c r="B65" s="6" t="s">
        <v>72</v>
      </c>
      <c r="C65" s="7">
        <v>63.98</v>
      </c>
      <c r="D65" s="7">
        <v>490.5</v>
      </c>
      <c r="E65" s="7">
        <v>510.87</v>
      </c>
      <c r="F65" s="7">
        <v>479.82</v>
      </c>
      <c r="G65" s="7">
        <v>463.24</v>
      </c>
      <c r="H65" s="7">
        <v>459.83</v>
      </c>
      <c r="I65" s="7">
        <v>431.05</v>
      </c>
      <c r="J65" s="7">
        <v>432.32</v>
      </c>
      <c r="K65" s="7">
        <v>473.22</v>
      </c>
      <c r="L65" s="7">
        <v>458.48</v>
      </c>
      <c r="M65" s="7">
        <v>517.02</v>
      </c>
      <c r="N65" s="7">
        <v>433.49</v>
      </c>
      <c r="O65" s="7">
        <v>414.78</v>
      </c>
      <c r="P65" s="7">
        <v>369.22</v>
      </c>
      <c r="Q65" s="7">
        <f t="shared" si="0"/>
        <v>5997.82</v>
      </c>
    </row>
    <row r="66" spans="1:17" ht="12.75">
      <c r="A66" s="6">
        <v>62</v>
      </c>
      <c r="B66" s="6" t="s">
        <v>73</v>
      </c>
      <c r="C66" s="7">
        <v>24.55</v>
      </c>
      <c r="D66" s="7">
        <v>264.82</v>
      </c>
      <c r="E66" s="7">
        <v>253.2</v>
      </c>
      <c r="F66" s="7">
        <v>244.02</v>
      </c>
      <c r="G66" s="7">
        <v>221.86</v>
      </c>
      <c r="H66" s="7">
        <v>222.99</v>
      </c>
      <c r="I66" s="7">
        <v>228.58</v>
      </c>
      <c r="J66" s="7">
        <v>220.07</v>
      </c>
      <c r="K66" s="7">
        <v>226.36</v>
      </c>
      <c r="L66" s="7">
        <v>200.29</v>
      </c>
      <c r="M66" s="7">
        <v>275.39</v>
      </c>
      <c r="N66" s="7">
        <v>196.74</v>
      </c>
      <c r="O66" s="7">
        <v>146.16</v>
      </c>
      <c r="P66" s="7">
        <v>130.05</v>
      </c>
      <c r="Q66" s="7">
        <f t="shared" si="0"/>
        <v>2855.08</v>
      </c>
    </row>
    <row r="67" spans="1:17" ht="12.75">
      <c r="A67" s="6">
        <v>63</v>
      </c>
      <c r="B67" s="6" t="s">
        <v>74</v>
      </c>
      <c r="C67" s="7">
        <v>11.03</v>
      </c>
      <c r="D67" s="7">
        <v>209</v>
      </c>
      <c r="E67" s="7">
        <v>209.01</v>
      </c>
      <c r="F67" s="7">
        <v>205.16</v>
      </c>
      <c r="G67" s="7">
        <v>183.38</v>
      </c>
      <c r="H67" s="7">
        <v>174.8</v>
      </c>
      <c r="I67" s="7">
        <v>185.19</v>
      </c>
      <c r="J67" s="7">
        <v>185.55</v>
      </c>
      <c r="K67" s="7">
        <v>181.34</v>
      </c>
      <c r="L67" s="7">
        <v>169.61</v>
      </c>
      <c r="M67" s="7">
        <v>225.54</v>
      </c>
      <c r="N67" s="7">
        <v>161.96</v>
      </c>
      <c r="O67" s="7">
        <v>113.7</v>
      </c>
      <c r="P67" s="7">
        <v>110.59</v>
      </c>
      <c r="Q67" s="7">
        <f t="shared" si="0"/>
        <v>2325.8599999999997</v>
      </c>
    </row>
    <row r="68" spans="1:17" ht="12.75">
      <c r="A68" s="6">
        <v>64</v>
      </c>
      <c r="B68" s="6" t="s">
        <v>75</v>
      </c>
      <c r="C68" s="7">
        <v>404.81</v>
      </c>
      <c r="D68" s="7">
        <v>5000.19</v>
      </c>
      <c r="E68" s="7">
        <v>5175.31</v>
      </c>
      <c r="F68" s="7">
        <v>5070.28</v>
      </c>
      <c r="G68" s="7">
        <v>5282.32</v>
      </c>
      <c r="H68" s="7">
        <v>5134.2</v>
      </c>
      <c r="I68" s="7">
        <v>5167.57</v>
      </c>
      <c r="J68" s="7">
        <v>5107.05</v>
      </c>
      <c r="K68" s="7">
        <v>5368.91</v>
      </c>
      <c r="L68" s="7">
        <v>5070.58</v>
      </c>
      <c r="M68" s="7">
        <v>6274.62</v>
      </c>
      <c r="N68" s="7">
        <v>5431.76</v>
      </c>
      <c r="O68" s="7">
        <v>4668.85</v>
      </c>
      <c r="P68" s="7">
        <v>3999.39</v>
      </c>
      <c r="Q68" s="7">
        <f t="shared" si="0"/>
        <v>67155.84000000001</v>
      </c>
    </row>
    <row r="69" spans="1:17" ht="12.75">
      <c r="A69" s="6">
        <v>65</v>
      </c>
      <c r="B69" s="6" t="s">
        <v>76</v>
      </c>
      <c r="C69" s="7">
        <v>207.47</v>
      </c>
      <c r="D69" s="7">
        <v>417.86</v>
      </c>
      <c r="E69" s="7">
        <v>439.13</v>
      </c>
      <c r="F69" s="7">
        <v>383.92</v>
      </c>
      <c r="G69" s="7">
        <v>388.82</v>
      </c>
      <c r="H69" s="7">
        <v>371.04</v>
      </c>
      <c r="I69" s="7">
        <v>359.83</v>
      </c>
      <c r="J69" s="7">
        <v>422.39</v>
      </c>
      <c r="K69" s="7">
        <v>369.16</v>
      </c>
      <c r="L69" s="7">
        <v>383.76</v>
      </c>
      <c r="M69" s="7">
        <v>456.3</v>
      </c>
      <c r="N69" s="7">
        <v>326.83</v>
      </c>
      <c r="O69" s="7">
        <v>243.23</v>
      </c>
      <c r="P69" s="7">
        <v>254.55</v>
      </c>
      <c r="Q69" s="7">
        <f t="shared" si="0"/>
        <v>5024.29</v>
      </c>
    </row>
    <row r="70" spans="1:17" ht="12.75">
      <c r="A70" s="6">
        <v>66</v>
      </c>
      <c r="B70" s="6" t="s">
        <v>77</v>
      </c>
      <c r="C70" s="7">
        <v>58.37</v>
      </c>
      <c r="D70" s="7">
        <v>603.42</v>
      </c>
      <c r="E70" s="7">
        <v>635.78</v>
      </c>
      <c r="F70" s="7">
        <v>550.83</v>
      </c>
      <c r="G70" s="7">
        <v>539.91</v>
      </c>
      <c r="H70" s="7">
        <v>507.2</v>
      </c>
      <c r="I70" s="7">
        <v>524.83</v>
      </c>
      <c r="J70" s="7">
        <v>523.89</v>
      </c>
      <c r="K70" s="7">
        <v>561.55</v>
      </c>
      <c r="L70" s="7">
        <v>528.67</v>
      </c>
      <c r="M70" s="7">
        <v>629.91</v>
      </c>
      <c r="N70" s="7">
        <v>493.99</v>
      </c>
      <c r="O70" s="7">
        <v>466.23</v>
      </c>
      <c r="P70" s="7">
        <v>388.95</v>
      </c>
      <c r="Q70" s="7">
        <f aca="true" t="shared" si="1" ref="Q70:Q78">SUM(C70:P70)</f>
        <v>7013.53</v>
      </c>
    </row>
    <row r="71" spans="1:17" ht="12.75">
      <c r="A71" s="6">
        <v>67</v>
      </c>
      <c r="B71" s="6" t="s">
        <v>78</v>
      </c>
      <c r="C71" s="7">
        <v>58.76</v>
      </c>
      <c r="D71" s="7">
        <v>253.85</v>
      </c>
      <c r="E71" s="7">
        <v>291.32</v>
      </c>
      <c r="F71" s="7">
        <v>276.53</v>
      </c>
      <c r="G71" s="7">
        <v>260.78</v>
      </c>
      <c r="H71" s="7">
        <v>269.08</v>
      </c>
      <c r="I71" s="7">
        <v>254.51</v>
      </c>
      <c r="J71" s="7">
        <v>286.98</v>
      </c>
      <c r="K71" s="7">
        <v>290.61</v>
      </c>
      <c r="L71" s="7">
        <v>309.72</v>
      </c>
      <c r="M71" s="7">
        <v>346.95</v>
      </c>
      <c r="N71" s="7">
        <v>306.89</v>
      </c>
      <c r="O71" s="7">
        <v>234.2</v>
      </c>
      <c r="P71" s="7">
        <v>221.37</v>
      </c>
      <c r="Q71" s="7">
        <f t="shared" si="1"/>
        <v>3661.5499999999997</v>
      </c>
    </row>
    <row r="72" spans="1:17" ht="12.75">
      <c r="A72" s="6">
        <v>68</v>
      </c>
      <c r="B72" s="6" t="s">
        <v>79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1.68</v>
      </c>
      <c r="K72" s="7">
        <v>21</v>
      </c>
      <c r="L72" s="7">
        <v>39.28</v>
      </c>
      <c r="M72" s="7">
        <v>254.15</v>
      </c>
      <c r="N72" s="7">
        <v>119.64</v>
      </c>
      <c r="O72" s="7">
        <v>64.7</v>
      </c>
      <c r="P72" s="7">
        <v>32.32</v>
      </c>
      <c r="Q72" s="7">
        <f t="shared" si="1"/>
        <v>532.77</v>
      </c>
    </row>
    <row r="73" spans="1:17" ht="12.75">
      <c r="A73" s="6">
        <v>69</v>
      </c>
      <c r="B73" s="6" t="s">
        <v>80</v>
      </c>
      <c r="C73" s="7">
        <v>0</v>
      </c>
      <c r="D73" s="7">
        <v>34</v>
      </c>
      <c r="E73" s="7">
        <v>33</v>
      </c>
      <c r="F73" s="7">
        <v>34</v>
      </c>
      <c r="G73" s="7">
        <v>32</v>
      </c>
      <c r="H73" s="7">
        <v>35.29</v>
      </c>
      <c r="I73" s="7">
        <v>22.1</v>
      </c>
      <c r="J73" s="7">
        <v>35.51</v>
      </c>
      <c r="K73" s="7">
        <v>47.83</v>
      </c>
      <c r="L73" s="7">
        <v>49.27</v>
      </c>
      <c r="M73" s="7">
        <v>48</v>
      </c>
      <c r="N73" s="7">
        <v>50</v>
      </c>
      <c r="O73" s="7">
        <v>38</v>
      </c>
      <c r="P73" s="7">
        <v>41</v>
      </c>
      <c r="Q73" s="7">
        <f t="shared" si="1"/>
        <v>499.99999999999994</v>
      </c>
    </row>
    <row r="74" spans="1:17" ht="12.75">
      <c r="A74" s="6">
        <v>70</v>
      </c>
      <c r="B74" s="6" t="s">
        <v>84</v>
      </c>
      <c r="C74" s="7">
        <v>0</v>
      </c>
      <c r="D74" s="7">
        <v>65.5</v>
      </c>
      <c r="E74" s="7">
        <v>71</v>
      </c>
      <c r="F74" s="7">
        <v>73.5</v>
      </c>
      <c r="G74" s="7">
        <v>68</v>
      </c>
      <c r="H74" s="7">
        <v>73</v>
      </c>
      <c r="I74" s="7">
        <v>72</v>
      </c>
      <c r="J74" s="7">
        <v>74</v>
      </c>
      <c r="K74" s="7">
        <v>76</v>
      </c>
      <c r="L74" s="7">
        <v>74</v>
      </c>
      <c r="M74" s="7">
        <v>30</v>
      </c>
      <c r="N74" s="7">
        <v>17</v>
      </c>
      <c r="O74" s="7">
        <v>18</v>
      </c>
      <c r="P74" s="7">
        <v>6.84</v>
      </c>
      <c r="Q74" s="7">
        <f t="shared" si="1"/>
        <v>718.84</v>
      </c>
    </row>
    <row r="75" spans="1:17" ht="12.75">
      <c r="A75" s="6">
        <v>71</v>
      </c>
      <c r="B75" s="6" t="s">
        <v>85</v>
      </c>
      <c r="C75" s="7">
        <v>0</v>
      </c>
      <c r="D75" s="7">
        <v>109.53</v>
      </c>
      <c r="E75" s="7">
        <v>104.28</v>
      </c>
      <c r="F75" s="7">
        <v>103.04</v>
      </c>
      <c r="G75" s="7">
        <v>103.14</v>
      </c>
      <c r="H75" s="7">
        <v>100.14</v>
      </c>
      <c r="I75" s="7">
        <v>99.86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f t="shared" si="1"/>
        <v>619.99</v>
      </c>
    </row>
    <row r="76" spans="1:17" ht="12.75">
      <c r="A76" s="6">
        <v>72</v>
      </c>
      <c r="B76" s="6" t="s">
        <v>86</v>
      </c>
      <c r="C76" s="7">
        <v>0</v>
      </c>
      <c r="D76" s="7">
        <v>76.17</v>
      </c>
      <c r="E76" s="7">
        <v>96.34</v>
      </c>
      <c r="F76" s="7">
        <v>92.53</v>
      </c>
      <c r="G76" s="7">
        <v>95.02</v>
      </c>
      <c r="H76" s="7">
        <v>79.87</v>
      </c>
      <c r="I76" s="7">
        <v>84.16</v>
      </c>
      <c r="J76" s="7">
        <v>156.77</v>
      </c>
      <c r="K76" s="7">
        <v>154.74</v>
      </c>
      <c r="L76" s="7">
        <v>162.79</v>
      </c>
      <c r="M76" s="7">
        <v>169.29</v>
      </c>
      <c r="N76" s="7">
        <v>156.02</v>
      </c>
      <c r="O76" s="7">
        <v>154.01</v>
      </c>
      <c r="P76" s="7">
        <v>131.29</v>
      </c>
      <c r="Q76" s="7">
        <f t="shared" si="1"/>
        <v>1608.9999999999998</v>
      </c>
    </row>
    <row r="77" spans="1:17" ht="12.75">
      <c r="A77" s="6">
        <v>73</v>
      </c>
      <c r="B77" s="6" t="s">
        <v>87</v>
      </c>
      <c r="C77" s="7">
        <v>0</v>
      </c>
      <c r="D77" s="7">
        <v>54</v>
      </c>
      <c r="E77" s="7">
        <v>54</v>
      </c>
      <c r="F77" s="7">
        <v>54</v>
      </c>
      <c r="G77" s="7">
        <v>54</v>
      </c>
      <c r="H77" s="7">
        <v>62</v>
      </c>
      <c r="I77" s="7">
        <v>66</v>
      </c>
      <c r="J77" s="7">
        <v>110</v>
      </c>
      <c r="K77" s="7">
        <v>111</v>
      </c>
      <c r="L77" s="7">
        <v>110</v>
      </c>
      <c r="M77" s="7">
        <v>133</v>
      </c>
      <c r="N77" s="7">
        <v>130</v>
      </c>
      <c r="O77" s="7">
        <v>122</v>
      </c>
      <c r="P77" s="7">
        <v>115</v>
      </c>
      <c r="Q77" s="7">
        <f t="shared" si="1"/>
        <v>1175</v>
      </c>
    </row>
    <row r="78" spans="1:17" ht="12.75">
      <c r="A78" s="6">
        <v>74</v>
      </c>
      <c r="B78" s="6" t="s">
        <v>88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37.43</v>
      </c>
      <c r="K78" s="7">
        <v>154.35</v>
      </c>
      <c r="L78" s="7">
        <v>404.86</v>
      </c>
      <c r="M78" s="7">
        <v>522.64</v>
      </c>
      <c r="N78" s="7">
        <v>1108.91</v>
      </c>
      <c r="O78" s="7">
        <v>1462.76</v>
      </c>
      <c r="P78" s="7">
        <v>2275.65</v>
      </c>
      <c r="Q78" s="7">
        <f t="shared" si="1"/>
        <v>5966.6</v>
      </c>
    </row>
    <row r="80" spans="2:17" ht="12.75">
      <c r="B80" s="6" t="s">
        <v>12</v>
      </c>
      <c r="C80" s="7">
        <f>SUM(C5:C78)</f>
        <v>21195.679999999997</v>
      </c>
      <c r="D80" s="7">
        <f aca="true" t="shared" si="2" ref="D80:Q80">SUM(D5:D78)</f>
        <v>203350.45</v>
      </c>
      <c r="E80" s="7">
        <f t="shared" si="2"/>
        <v>215548.59000000005</v>
      </c>
      <c r="F80" s="7">
        <f t="shared" si="2"/>
        <v>213254.53000000003</v>
      </c>
      <c r="G80" s="7">
        <f t="shared" si="2"/>
        <v>219284.70999999996</v>
      </c>
      <c r="H80" s="7">
        <f t="shared" si="2"/>
        <v>206395.65000000005</v>
      </c>
      <c r="I80" s="7">
        <f t="shared" si="2"/>
        <v>206321.20999999993</v>
      </c>
      <c r="J80" s="7">
        <f t="shared" si="2"/>
        <v>211025.33000000002</v>
      </c>
      <c r="K80" s="7">
        <f t="shared" si="2"/>
        <v>215092.09</v>
      </c>
      <c r="L80" s="7">
        <f t="shared" si="2"/>
        <v>199820.28999999995</v>
      </c>
      <c r="M80" s="7">
        <f t="shared" si="2"/>
        <v>238713.58000000005</v>
      </c>
      <c r="N80" s="7">
        <f t="shared" si="2"/>
        <v>206372.36</v>
      </c>
      <c r="O80" s="7">
        <f t="shared" si="2"/>
        <v>192708.13000000003</v>
      </c>
      <c r="P80" s="7">
        <f t="shared" si="2"/>
        <v>171676.10000000006</v>
      </c>
      <c r="Q80" s="7">
        <f t="shared" si="2"/>
        <v>2720758.699999999</v>
      </c>
    </row>
    <row r="82" ht="12.75">
      <c r="Q82" s="6" t="b">
        <f>Q80='Final FTE By Prog'!M80</f>
        <v>1</v>
      </c>
    </row>
  </sheetData>
  <sheetProtection sheet="1" objects="1" scenarios="1"/>
  <printOptions/>
  <pageMargins left="0.75" right="0.75" top="1" bottom="1" header="0.5" footer="0.5"/>
  <pageSetup fitToHeight="2" fitToWidth="1" horizontalDpi="300" verticalDpi="300" orientation="landscape" scale="61" r:id="rId1"/>
  <headerFooter alignWithMargins="0">
    <oddHeader>&amp;CFTE Forecast for 2006-07 by District by Grade
as of 4/19/06</oddHeader>
    <oddFooter>&amp;C&amp;10-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BX8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8.88671875" defaultRowHeight="15"/>
  <cols>
    <col min="1" max="1" width="3.10546875" style="6" customWidth="1"/>
    <col min="2" max="2" width="15.4453125" style="6" bestFit="1" customWidth="1"/>
    <col min="3" max="16" width="9.10546875" style="6" bestFit="1" customWidth="1"/>
    <col min="17" max="17" width="8.4453125" style="6" bestFit="1" customWidth="1"/>
    <col min="18" max="18" width="7.99609375" style="6" bestFit="1" customWidth="1"/>
    <col min="19" max="19" width="7.4453125" style="6" bestFit="1" customWidth="1"/>
    <col min="20" max="22" width="7.99609375" style="6" bestFit="1" customWidth="1"/>
    <col min="23" max="24" width="7.4453125" style="6" bestFit="1" customWidth="1"/>
    <col min="25" max="25" width="7.99609375" style="6" bestFit="1" customWidth="1"/>
    <col min="26" max="27" width="7.10546875" style="6" bestFit="1" customWidth="1"/>
    <col min="28" max="30" width="7.88671875" style="6" bestFit="1" customWidth="1"/>
    <col min="31" max="31" width="8.3359375" style="6" bestFit="1" customWidth="1"/>
    <col min="32" max="32" width="7.10546875" style="6" bestFit="1" customWidth="1"/>
    <col min="33" max="41" width="6.88671875" style="6" bestFit="1" customWidth="1"/>
    <col min="42" max="44" width="7.88671875" style="6" bestFit="1" customWidth="1"/>
    <col min="45" max="48" width="8.10546875" style="6" bestFit="1" customWidth="1"/>
    <col min="49" max="49" width="8.3359375" style="6" bestFit="1" customWidth="1"/>
    <col min="50" max="62" width="8.99609375" style="6" bestFit="1" customWidth="1"/>
    <col min="63" max="67" width="8.10546875" style="6" bestFit="1" customWidth="1"/>
    <col min="68" max="70" width="7.10546875" style="6" bestFit="1" customWidth="1"/>
    <col min="71" max="71" width="6.77734375" style="6" bestFit="1" customWidth="1"/>
    <col min="72" max="72" width="7.10546875" style="6" bestFit="1" customWidth="1"/>
    <col min="73" max="75" width="7.77734375" style="6" bestFit="1" customWidth="1"/>
    <col min="76" max="76" width="9.5546875" style="6" bestFit="1" customWidth="1"/>
    <col min="77" max="16384" width="8.88671875" style="6" customWidth="1"/>
  </cols>
  <sheetData>
    <row r="2" spans="3:75" ht="12.75">
      <c r="C2" s="8" t="str">
        <f>LEFT(C4,3)</f>
        <v>111</v>
      </c>
      <c r="D2" s="8" t="str">
        <f aca="true" t="shared" si="0" ref="D2:BO2">LEFT(D4,3)</f>
        <v>111</v>
      </c>
      <c r="E2" s="8" t="str">
        <f t="shared" si="0"/>
        <v>111</v>
      </c>
      <c r="F2" s="8" t="str">
        <f t="shared" si="0"/>
        <v>111</v>
      </c>
      <c r="G2" s="8" t="str">
        <f t="shared" si="0"/>
        <v>111</v>
      </c>
      <c r="H2" s="8" t="str">
        <f t="shared" si="0"/>
        <v>112</v>
      </c>
      <c r="I2" s="8" t="str">
        <f t="shared" si="0"/>
        <v>112</v>
      </c>
      <c r="J2" s="8" t="str">
        <f t="shared" si="0"/>
        <v>112</v>
      </c>
      <c r="K2" s="8" t="str">
        <f t="shared" si="0"/>
        <v>112</v>
      </c>
      <c r="L2" s="8" t="str">
        <f t="shared" si="0"/>
        <v>112</v>
      </c>
      <c r="M2" s="8" t="str">
        <f t="shared" si="0"/>
        <v>113</v>
      </c>
      <c r="N2" s="8" t="str">
        <f t="shared" si="0"/>
        <v>113</v>
      </c>
      <c r="O2" s="8" t="str">
        <f t="shared" si="0"/>
        <v>113</v>
      </c>
      <c r="P2" s="8" t="str">
        <f t="shared" si="0"/>
        <v>113</v>
      </c>
      <c r="Q2" s="8" t="str">
        <f t="shared" si="0"/>
        <v>254</v>
      </c>
      <c r="R2" s="8" t="str">
        <f t="shared" si="0"/>
        <v>254</v>
      </c>
      <c r="S2" s="8" t="str">
        <f t="shared" si="0"/>
        <v>254</v>
      </c>
      <c r="T2" s="8" t="str">
        <f t="shared" si="0"/>
        <v>254</v>
      </c>
      <c r="U2" s="8" t="str">
        <f t="shared" si="0"/>
        <v>254</v>
      </c>
      <c r="V2" s="8" t="str">
        <f t="shared" si="0"/>
        <v>254</v>
      </c>
      <c r="W2" s="8" t="str">
        <f t="shared" si="0"/>
        <v>254</v>
      </c>
      <c r="X2" s="8" t="str">
        <f t="shared" si="0"/>
        <v>254</v>
      </c>
      <c r="Y2" s="8" t="str">
        <f t="shared" si="0"/>
        <v>254</v>
      </c>
      <c r="Z2" s="8" t="str">
        <f t="shared" si="0"/>
        <v>254</v>
      </c>
      <c r="AA2" s="8" t="str">
        <f t="shared" si="0"/>
        <v>254</v>
      </c>
      <c r="AB2" s="8" t="str">
        <f t="shared" si="0"/>
        <v>254</v>
      </c>
      <c r="AC2" s="8" t="str">
        <f t="shared" si="0"/>
        <v>254</v>
      </c>
      <c r="AD2" s="8" t="str">
        <f t="shared" si="0"/>
        <v>254</v>
      </c>
      <c r="AE2" s="8" t="str">
        <f t="shared" si="0"/>
        <v>255</v>
      </c>
      <c r="AF2" s="8" t="str">
        <f t="shared" si="0"/>
        <v>255</v>
      </c>
      <c r="AG2" s="8" t="str">
        <f t="shared" si="0"/>
        <v>255</v>
      </c>
      <c r="AH2" s="8" t="str">
        <f t="shared" si="0"/>
        <v>255</v>
      </c>
      <c r="AI2" s="8" t="str">
        <f t="shared" si="0"/>
        <v>255</v>
      </c>
      <c r="AJ2" s="8" t="str">
        <f t="shared" si="0"/>
        <v>255</v>
      </c>
      <c r="AK2" s="8" t="str">
        <f t="shared" si="0"/>
        <v>255</v>
      </c>
      <c r="AL2" s="8" t="str">
        <f t="shared" si="0"/>
        <v>255</v>
      </c>
      <c r="AM2" s="8" t="str">
        <f t="shared" si="0"/>
        <v>255</v>
      </c>
      <c r="AN2" s="8" t="str">
        <f t="shared" si="0"/>
        <v>255</v>
      </c>
      <c r="AO2" s="8" t="str">
        <f t="shared" si="0"/>
        <v>255</v>
      </c>
      <c r="AP2" s="8" t="str">
        <f t="shared" si="0"/>
        <v>255</v>
      </c>
      <c r="AQ2" s="8" t="str">
        <f t="shared" si="0"/>
        <v>255</v>
      </c>
      <c r="AR2" s="8" t="str">
        <f t="shared" si="0"/>
        <v>255</v>
      </c>
      <c r="AS2" s="8" t="str">
        <f t="shared" si="0"/>
        <v>300</v>
      </c>
      <c r="AT2" s="8" t="str">
        <f t="shared" si="0"/>
        <v>300</v>
      </c>
      <c r="AU2" s="8" t="str">
        <f t="shared" si="0"/>
        <v>300</v>
      </c>
      <c r="AV2" s="8" t="str">
        <f t="shared" si="0"/>
        <v>300</v>
      </c>
      <c r="AW2" s="8" t="str">
        <f t="shared" si="0"/>
        <v>101</v>
      </c>
      <c r="AX2" s="8" t="str">
        <f t="shared" si="0"/>
        <v>101</v>
      </c>
      <c r="AY2" s="8" t="str">
        <f t="shared" si="0"/>
        <v>101</v>
      </c>
      <c r="AZ2" s="8" t="str">
        <f t="shared" si="0"/>
        <v>101</v>
      </c>
      <c r="BA2" s="8" t="str">
        <f t="shared" si="0"/>
        <v>101</v>
      </c>
      <c r="BB2" s="8" t="str">
        <f t="shared" si="0"/>
        <v>102</v>
      </c>
      <c r="BC2" s="8" t="str">
        <f t="shared" si="0"/>
        <v>102</v>
      </c>
      <c r="BD2" s="8" t="str">
        <f t="shared" si="0"/>
        <v>102</v>
      </c>
      <c r="BE2" s="8" t="str">
        <f t="shared" si="0"/>
        <v>102</v>
      </c>
      <c r="BF2" s="8" t="str">
        <f t="shared" si="0"/>
        <v>102</v>
      </c>
      <c r="BG2" s="8" t="str">
        <f t="shared" si="0"/>
        <v>103</v>
      </c>
      <c r="BH2" s="8" t="str">
        <f t="shared" si="0"/>
        <v>103</v>
      </c>
      <c r="BI2" s="8" t="str">
        <f t="shared" si="0"/>
        <v>103</v>
      </c>
      <c r="BJ2" s="8" t="str">
        <f t="shared" si="0"/>
        <v>103</v>
      </c>
      <c r="BK2" s="8" t="str">
        <f t="shared" si="0"/>
        <v>130</v>
      </c>
      <c r="BL2" s="8" t="str">
        <f t="shared" si="0"/>
        <v>130</v>
      </c>
      <c r="BM2" s="8" t="str">
        <f t="shared" si="0"/>
        <v>130</v>
      </c>
      <c r="BN2" s="8" t="str">
        <f t="shared" si="0"/>
        <v>130</v>
      </c>
      <c r="BO2" s="8" t="str">
        <f t="shared" si="0"/>
        <v>130</v>
      </c>
      <c r="BP2" s="8" t="str">
        <f aca="true" t="shared" si="1" ref="BP2:BW2">LEFT(BP4,3)</f>
        <v>130</v>
      </c>
      <c r="BQ2" s="8" t="str">
        <f t="shared" si="1"/>
        <v>130</v>
      </c>
      <c r="BR2" s="8" t="str">
        <f t="shared" si="1"/>
        <v>130</v>
      </c>
      <c r="BS2" s="8" t="str">
        <f t="shared" si="1"/>
        <v>130</v>
      </c>
      <c r="BT2" s="8" t="str">
        <f t="shared" si="1"/>
        <v>130</v>
      </c>
      <c r="BU2" s="8" t="str">
        <f t="shared" si="1"/>
        <v>130</v>
      </c>
      <c r="BV2" s="8" t="str">
        <f t="shared" si="1"/>
        <v>130</v>
      </c>
      <c r="BW2" s="8" t="str">
        <f t="shared" si="1"/>
        <v>130</v>
      </c>
    </row>
    <row r="3" spans="3:75" ht="12.75">
      <c r="C3" s="8" t="str">
        <f>MID(C4,FIND("G",C4,1)+1,LEN(C4))</f>
        <v>PK</v>
      </c>
      <c r="D3" s="8" t="str">
        <f aca="true" t="shared" si="2" ref="D3:BO3">MID(D4,FIND("G",D4,1)+1,LEN(D4))</f>
        <v>K</v>
      </c>
      <c r="E3" s="8" t="str">
        <f t="shared" si="2"/>
        <v>1</v>
      </c>
      <c r="F3" s="8" t="str">
        <f t="shared" si="2"/>
        <v>2</v>
      </c>
      <c r="G3" s="8" t="str">
        <f t="shared" si="2"/>
        <v>3</v>
      </c>
      <c r="H3" s="8" t="str">
        <f t="shared" si="2"/>
        <v>4</v>
      </c>
      <c r="I3" s="8" t="str">
        <f t="shared" si="2"/>
        <v>5</v>
      </c>
      <c r="J3" s="8" t="str">
        <f t="shared" si="2"/>
        <v>6</v>
      </c>
      <c r="K3" s="8" t="str">
        <f t="shared" si="2"/>
        <v>7</v>
      </c>
      <c r="L3" s="8" t="str">
        <f t="shared" si="2"/>
        <v>8</v>
      </c>
      <c r="M3" s="8" t="str">
        <f t="shared" si="2"/>
        <v>9</v>
      </c>
      <c r="N3" s="8" t="str">
        <f t="shared" si="2"/>
        <v>10</v>
      </c>
      <c r="O3" s="8" t="str">
        <f t="shared" si="2"/>
        <v>11</v>
      </c>
      <c r="P3" s="8" t="str">
        <f t="shared" si="2"/>
        <v>12</v>
      </c>
      <c r="Q3" s="8" t="str">
        <f t="shared" si="2"/>
        <v>PK</v>
      </c>
      <c r="R3" s="8" t="str">
        <f t="shared" si="2"/>
        <v>K</v>
      </c>
      <c r="S3" s="8" t="str">
        <f t="shared" si="2"/>
        <v>1</v>
      </c>
      <c r="T3" s="8" t="str">
        <f t="shared" si="2"/>
        <v>2</v>
      </c>
      <c r="U3" s="8" t="str">
        <f t="shared" si="2"/>
        <v>3</v>
      </c>
      <c r="V3" s="8" t="str">
        <f t="shared" si="2"/>
        <v>4</v>
      </c>
      <c r="W3" s="8" t="str">
        <f t="shared" si="2"/>
        <v>5</v>
      </c>
      <c r="X3" s="8" t="str">
        <f t="shared" si="2"/>
        <v>6</v>
      </c>
      <c r="Y3" s="8" t="str">
        <f t="shared" si="2"/>
        <v>7</v>
      </c>
      <c r="Z3" s="8" t="str">
        <f t="shared" si="2"/>
        <v>8</v>
      </c>
      <c r="AA3" s="8" t="str">
        <f t="shared" si="2"/>
        <v>9</v>
      </c>
      <c r="AB3" s="8" t="str">
        <f t="shared" si="2"/>
        <v>10</v>
      </c>
      <c r="AC3" s="8" t="str">
        <f t="shared" si="2"/>
        <v>11</v>
      </c>
      <c r="AD3" s="8" t="str">
        <f t="shared" si="2"/>
        <v>12</v>
      </c>
      <c r="AE3" s="8" t="str">
        <f t="shared" si="2"/>
        <v>PK</v>
      </c>
      <c r="AF3" s="8" t="str">
        <f t="shared" si="2"/>
        <v>K</v>
      </c>
      <c r="AG3" s="8" t="str">
        <f t="shared" si="2"/>
        <v>1</v>
      </c>
      <c r="AH3" s="8" t="str">
        <f t="shared" si="2"/>
        <v>2</v>
      </c>
      <c r="AI3" s="8" t="str">
        <f t="shared" si="2"/>
        <v>3</v>
      </c>
      <c r="AJ3" s="8" t="str">
        <f t="shared" si="2"/>
        <v>4</v>
      </c>
      <c r="AK3" s="8" t="str">
        <f t="shared" si="2"/>
        <v>5</v>
      </c>
      <c r="AL3" s="8" t="str">
        <f t="shared" si="2"/>
        <v>6</v>
      </c>
      <c r="AM3" s="8" t="str">
        <f t="shared" si="2"/>
        <v>7</v>
      </c>
      <c r="AN3" s="8" t="str">
        <f t="shared" si="2"/>
        <v>8</v>
      </c>
      <c r="AO3" s="8" t="str">
        <f t="shared" si="2"/>
        <v>9</v>
      </c>
      <c r="AP3" s="8" t="str">
        <f t="shared" si="2"/>
        <v>10</v>
      </c>
      <c r="AQ3" s="8" t="str">
        <f t="shared" si="2"/>
        <v>11</v>
      </c>
      <c r="AR3" s="8" t="str">
        <f t="shared" si="2"/>
        <v>12</v>
      </c>
      <c r="AS3" s="8" t="str">
        <f t="shared" si="2"/>
        <v>9</v>
      </c>
      <c r="AT3" s="8" t="str">
        <f t="shared" si="2"/>
        <v>10</v>
      </c>
      <c r="AU3" s="8" t="str">
        <f t="shared" si="2"/>
        <v>11</v>
      </c>
      <c r="AV3" s="8" t="str">
        <f t="shared" si="2"/>
        <v>12</v>
      </c>
      <c r="AW3" s="8" t="str">
        <f t="shared" si="2"/>
        <v>PK</v>
      </c>
      <c r="AX3" s="8" t="str">
        <f t="shared" si="2"/>
        <v>K</v>
      </c>
      <c r="AY3" s="8" t="str">
        <f t="shared" si="2"/>
        <v>1</v>
      </c>
      <c r="AZ3" s="8" t="str">
        <f t="shared" si="2"/>
        <v>2</v>
      </c>
      <c r="BA3" s="8" t="str">
        <f t="shared" si="2"/>
        <v>3</v>
      </c>
      <c r="BB3" s="8" t="str">
        <f t="shared" si="2"/>
        <v>4</v>
      </c>
      <c r="BC3" s="8" t="str">
        <f t="shared" si="2"/>
        <v>5</v>
      </c>
      <c r="BD3" s="8" t="str">
        <f t="shared" si="2"/>
        <v>6</v>
      </c>
      <c r="BE3" s="8" t="str">
        <f t="shared" si="2"/>
        <v>7</v>
      </c>
      <c r="BF3" s="8" t="str">
        <f t="shared" si="2"/>
        <v>8</v>
      </c>
      <c r="BG3" s="8" t="str">
        <f t="shared" si="2"/>
        <v>9</v>
      </c>
      <c r="BH3" s="8" t="str">
        <f t="shared" si="2"/>
        <v>10</v>
      </c>
      <c r="BI3" s="8" t="str">
        <f t="shared" si="2"/>
        <v>11</v>
      </c>
      <c r="BJ3" s="8" t="str">
        <f t="shared" si="2"/>
        <v>12</v>
      </c>
      <c r="BK3" s="8" t="str">
        <f t="shared" si="2"/>
        <v>K</v>
      </c>
      <c r="BL3" s="8" t="str">
        <f t="shared" si="2"/>
        <v>1</v>
      </c>
      <c r="BM3" s="8" t="str">
        <f t="shared" si="2"/>
        <v>2</v>
      </c>
      <c r="BN3" s="8" t="str">
        <f t="shared" si="2"/>
        <v>3</v>
      </c>
      <c r="BO3" s="8" t="str">
        <f t="shared" si="2"/>
        <v>4</v>
      </c>
      <c r="BP3" s="8" t="str">
        <f aca="true" t="shared" si="3" ref="BP3:BW3">MID(BP4,FIND("G",BP4,1)+1,LEN(BP4))</f>
        <v>5</v>
      </c>
      <c r="BQ3" s="8" t="str">
        <f t="shared" si="3"/>
        <v>6</v>
      </c>
      <c r="BR3" s="8" t="str">
        <f t="shared" si="3"/>
        <v>7</v>
      </c>
      <c r="BS3" s="8" t="str">
        <f t="shared" si="3"/>
        <v>8</v>
      </c>
      <c r="BT3" s="8" t="str">
        <f t="shared" si="3"/>
        <v>9</v>
      </c>
      <c r="BU3" s="8" t="str">
        <f t="shared" si="3"/>
        <v>10</v>
      </c>
      <c r="BV3" s="8" t="str">
        <f t="shared" si="3"/>
        <v>11</v>
      </c>
      <c r="BW3" s="8" t="str">
        <f t="shared" si="3"/>
        <v>12</v>
      </c>
    </row>
    <row r="4" spans="2:76" ht="15.75">
      <c r="B4" s="6" t="s">
        <v>1</v>
      </c>
      <c r="C4" s="70" t="s">
        <v>144</v>
      </c>
      <c r="D4" s="70" t="s">
        <v>145</v>
      </c>
      <c r="E4" s="70" t="s">
        <v>146</v>
      </c>
      <c r="F4" s="70" t="s">
        <v>147</v>
      </c>
      <c r="G4" s="70" t="s">
        <v>148</v>
      </c>
      <c r="H4" s="70" t="s">
        <v>149</v>
      </c>
      <c r="I4" s="70" t="s">
        <v>150</v>
      </c>
      <c r="J4" s="70" t="s">
        <v>151</v>
      </c>
      <c r="K4" s="70" t="s">
        <v>152</v>
      </c>
      <c r="L4" s="70" t="s">
        <v>153</v>
      </c>
      <c r="M4" s="70" t="s">
        <v>154</v>
      </c>
      <c r="N4" s="70" t="s">
        <v>155</v>
      </c>
      <c r="O4" s="70" t="s">
        <v>156</v>
      </c>
      <c r="P4" s="70" t="s">
        <v>157</v>
      </c>
      <c r="Q4" s="70" t="s">
        <v>171</v>
      </c>
      <c r="R4" s="70" t="s">
        <v>172</v>
      </c>
      <c r="S4" s="70" t="s">
        <v>173</v>
      </c>
      <c r="T4" s="70" t="s">
        <v>174</v>
      </c>
      <c r="U4" s="70" t="s">
        <v>175</v>
      </c>
      <c r="V4" s="70" t="s">
        <v>176</v>
      </c>
      <c r="W4" s="70" t="s">
        <v>177</v>
      </c>
      <c r="X4" s="70" t="s">
        <v>178</v>
      </c>
      <c r="Y4" s="70" t="s">
        <v>179</v>
      </c>
      <c r="Z4" s="70" t="s">
        <v>180</v>
      </c>
      <c r="AA4" s="70" t="s">
        <v>181</v>
      </c>
      <c r="AB4" s="70" t="s">
        <v>182</v>
      </c>
      <c r="AC4" s="70" t="s">
        <v>183</v>
      </c>
      <c r="AD4" s="70" t="s">
        <v>184</v>
      </c>
      <c r="AE4" s="70" t="s">
        <v>185</v>
      </c>
      <c r="AF4" s="70" t="s">
        <v>186</v>
      </c>
      <c r="AG4" s="70" t="s">
        <v>187</v>
      </c>
      <c r="AH4" s="70" t="s">
        <v>188</v>
      </c>
      <c r="AI4" s="70" t="s">
        <v>189</v>
      </c>
      <c r="AJ4" s="70" t="s">
        <v>190</v>
      </c>
      <c r="AK4" s="70" t="s">
        <v>191</v>
      </c>
      <c r="AL4" s="70" t="s">
        <v>192</v>
      </c>
      <c r="AM4" s="70" t="s">
        <v>193</v>
      </c>
      <c r="AN4" s="70" t="s">
        <v>194</v>
      </c>
      <c r="AO4" s="70" t="s">
        <v>195</v>
      </c>
      <c r="AP4" s="70" t="s">
        <v>196</v>
      </c>
      <c r="AQ4" s="70" t="s">
        <v>197</v>
      </c>
      <c r="AR4" s="70" t="s">
        <v>198</v>
      </c>
      <c r="AS4" s="70" t="s">
        <v>199</v>
      </c>
      <c r="AT4" s="70" t="s">
        <v>200</v>
      </c>
      <c r="AU4" s="70" t="s">
        <v>201</v>
      </c>
      <c r="AV4" s="70" t="s">
        <v>202</v>
      </c>
      <c r="AW4" s="70" t="s">
        <v>130</v>
      </c>
      <c r="AX4" s="70" t="s">
        <v>131</v>
      </c>
      <c r="AY4" s="70" t="s">
        <v>132</v>
      </c>
      <c r="AZ4" s="70" t="s">
        <v>133</v>
      </c>
      <c r="BA4" s="70" t="s">
        <v>134</v>
      </c>
      <c r="BB4" s="70" t="s">
        <v>135</v>
      </c>
      <c r="BC4" s="70" t="s">
        <v>136</v>
      </c>
      <c r="BD4" s="70" t="s">
        <v>137</v>
      </c>
      <c r="BE4" s="70" t="s">
        <v>138</v>
      </c>
      <c r="BF4" s="70" t="s">
        <v>139</v>
      </c>
      <c r="BG4" s="70" t="s">
        <v>140</v>
      </c>
      <c r="BH4" s="70" t="s">
        <v>141</v>
      </c>
      <c r="BI4" s="70" t="s">
        <v>142</v>
      </c>
      <c r="BJ4" s="70" t="s">
        <v>143</v>
      </c>
      <c r="BK4" s="70" t="s">
        <v>158</v>
      </c>
      <c r="BL4" s="70" t="s">
        <v>159</v>
      </c>
      <c r="BM4" s="70" t="s">
        <v>160</v>
      </c>
      <c r="BN4" s="70" t="s">
        <v>161</v>
      </c>
      <c r="BO4" s="70" t="s">
        <v>162</v>
      </c>
      <c r="BP4" s="70" t="s">
        <v>163</v>
      </c>
      <c r="BQ4" s="70" t="s">
        <v>164</v>
      </c>
      <c r="BR4" s="70" t="s">
        <v>165</v>
      </c>
      <c r="BS4" s="70" t="s">
        <v>166</v>
      </c>
      <c r="BT4" s="70" t="s">
        <v>167</v>
      </c>
      <c r="BU4" s="70" t="s">
        <v>168</v>
      </c>
      <c r="BV4" s="70" t="s">
        <v>169</v>
      </c>
      <c r="BW4" s="70" t="s">
        <v>170</v>
      </c>
      <c r="BX4" s="9" t="s">
        <v>12</v>
      </c>
    </row>
    <row r="5" spans="1:76" ht="12.75">
      <c r="A5" s="6">
        <v>1</v>
      </c>
      <c r="B5" s="6" t="s">
        <v>13</v>
      </c>
      <c r="C5" s="7">
        <v>137.49</v>
      </c>
      <c r="D5" s="7">
        <v>263.02</v>
      </c>
      <c r="E5" s="7">
        <v>403.59</v>
      </c>
      <c r="F5" s="7">
        <v>674.85</v>
      </c>
      <c r="G5" s="7">
        <v>825.53</v>
      </c>
      <c r="H5" s="7">
        <v>854.53</v>
      </c>
      <c r="I5" s="7">
        <v>870.93</v>
      </c>
      <c r="J5" s="7">
        <v>922.93</v>
      </c>
      <c r="K5" s="7">
        <v>863.92</v>
      </c>
      <c r="L5" s="7">
        <v>734.25</v>
      </c>
      <c r="M5" s="7">
        <v>777.97</v>
      </c>
      <c r="N5" s="7">
        <v>558.44</v>
      </c>
      <c r="O5" s="7">
        <v>457.38</v>
      </c>
      <c r="P5" s="7">
        <v>306.63</v>
      </c>
      <c r="Q5" s="7">
        <v>13.28</v>
      </c>
      <c r="R5" s="7">
        <v>6.74</v>
      </c>
      <c r="S5" s="7">
        <v>6.7</v>
      </c>
      <c r="T5" s="7">
        <v>6.92</v>
      </c>
      <c r="U5" s="7">
        <v>11.35</v>
      </c>
      <c r="V5" s="7">
        <v>10.57</v>
      </c>
      <c r="W5" s="7">
        <v>18.65</v>
      </c>
      <c r="X5" s="7">
        <v>8.83</v>
      </c>
      <c r="Y5" s="7">
        <v>10.71</v>
      </c>
      <c r="Z5" s="7">
        <v>5.24</v>
      </c>
      <c r="AA5" s="7">
        <v>14.03</v>
      </c>
      <c r="AB5" s="7">
        <v>8.7</v>
      </c>
      <c r="AC5" s="7">
        <v>9.53</v>
      </c>
      <c r="AD5" s="7">
        <v>14.85</v>
      </c>
      <c r="AE5" s="7">
        <v>3.16</v>
      </c>
      <c r="AF5" s="7">
        <v>5.49</v>
      </c>
      <c r="AG5" s="7">
        <v>6.1</v>
      </c>
      <c r="AH5" s="7">
        <v>3.15</v>
      </c>
      <c r="AI5" s="7">
        <v>2.14</v>
      </c>
      <c r="AJ5" s="7">
        <v>3.93</v>
      </c>
      <c r="AK5" s="7">
        <v>1.57</v>
      </c>
      <c r="AL5" s="7">
        <v>0.98</v>
      </c>
      <c r="AM5" s="7">
        <v>0.65</v>
      </c>
      <c r="AN5" s="7">
        <v>2.6</v>
      </c>
      <c r="AO5" s="7">
        <v>3.39</v>
      </c>
      <c r="AP5" s="7">
        <v>4.54</v>
      </c>
      <c r="AQ5" s="7">
        <v>3.68</v>
      </c>
      <c r="AR5" s="7">
        <v>7.67</v>
      </c>
      <c r="AS5" s="7">
        <v>134.44</v>
      </c>
      <c r="AT5" s="7">
        <v>159.58</v>
      </c>
      <c r="AU5" s="7">
        <v>165.17</v>
      </c>
      <c r="AV5" s="7">
        <v>191.93</v>
      </c>
      <c r="AW5" s="7">
        <v>30.91</v>
      </c>
      <c r="AX5" s="7">
        <v>1884.18</v>
      </c>
      <c r="AY5" s="7">
        <v>1698.63</v>
      </c>
      <c r="AZ5" s="7">
        <v>1474.85</v>
      </c>
      <c r="BA5" s="7">
        <v>1273.84</v>
      </c>
      <c r="BB5" s="7">
        <v>1176.82</v>
      </c>
      <c r="BC5" s="7">
        <v>1113.65</v>
      </c>
      <c r="BD5" s="7">
        <v>1132.13</v>
      </c>
      <c r="BE5" s="7">
        <v>1201.27</v>
      </c>
      <c r="BF5" s="7">
        <v>1183.79</v>
      </c>
      <c r="BG5" s="7">
        <v>1571.66</v>
      </c>
      <c r="BH5" s="7">
        <v>1671.78</v>
      </c>
      <c r="BI5" s="7">
        <v>1625.69</v>
      </c>
      <c r="BJ5" s="7">
        <v>1377.12</v>
      </c>
      <c r="BK5" s="7">
        <v>37.85</v>
      </c>
      <c r="BL5" s="7">
        <v>39.84</v>
      </c>
      <c r="BM5" s="7">
        <v>41.87</v>
      </c>
      <c r="BN5" s="7">
        <v>43.68</v>
      </c>
      <c r="BO5" s="7">
        <v>43.47</v>
      </c>
      <c r="BP5" s="7">
        <v>15.52</v>
      </c>
      <c r="BQ5" s="7">
        <v>20.44</v>
      </c>
      <c r="BR5" s="7">
        <v>20.77</v>
      </c>
      <c r="BS5" s="7">
        <v>13.33</v>
      </c>
      <c r="BT5" s="7">
        <v>22.56</v>
      </c>
      <c r="BU5" s="7">
        <v>15.19</v>
      </c>
      <c r="BV5" s="7">
        <v>13.04</v>
      </c>
      <c r="BW5" s="7">
        <v>4.45</v>
      </c>
      <c r="BX5" s="7">
        <f>SUM(C5:BW5)</f>
        <v>28246.060000000005</v>
      </c>
    </row>
    <row r="6" spans="1:76" ht="12.75">
      <c r="A6" s="6">
        <v>2</v>
      </c>
      <c r="B6" s="6" t="s">
        <v>14</v>
      </c>
      <c r="C6" s="7">
        <v>55.02</v>
      </c>
      <c r="D6" s="7">
        <v>20.75</v>
      </c>
      <c r="E6" s="7">
        <v>22.24</v>
      </c>
      <c r="F6" s="7">
        <v>39.74</v>
      </c>
      <c r="G6" s="7">
        <v>51.22</v>
      </c>
      <c r="H6" s="7">
        <v>41.1</v>
      </c>
      <c r="I6" s="7">
        <v>36</v>
      </c>
      <c r="J6" s="7">
        <v>44.74</v>
      </c>
      <c r="K6" s="7">
        <v>52.76</v>
      </c>
      <c r="L6" s="7">
        <v>42.21</v>
      </c>
      <c r="M6" s="7">
        <v>40.67</v>
      </c>
      <c r="N6" s="7">
        <v>27.13</v>
      </c>
      <c r="O6" s="7">
        <v>26.25</v>
      </c>
      <c r="P6" s="7">
        <v>10.35</v>
      </c>
      <c r="Q6" s="7">
        <v>2.61</v>
      </c>
      <c r="R6" s="7">
        <v>0</v>
      </c>
      <c r="S6" s="7">
        <v>0</v>
      </c>
      <c r="T6" s="7">
        <v>0.93</v>
      </c>
      <c r="U6" s="7">
        <v>0</v>
      </c>
      <c r="V6" s="7">
        <v>0</v>
      </c>
      <c r="W6" s="7">
        <v>0.97</v>
      </c>
      <c r="X6" s="7">
        <v>0</v>
      </c>
      <c r="Y6" s="7">
        <v>0</v>
      </c>
      <c r="Z6" s="7">
        <v>0</v>
      </c>
      <c r="AA6" s="7">
        <v>1.04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0.1</v>
      </c>
      <c r="AP6" s="7">
        <v>0.13</v>
      </c>
      <c r="AQ6" s="7">
        <v>0.38</v>
      </c>
      <c r="AR6" s="7">
        <v>0</v>
      </c>
      <c r="AS6" s="7">
        <v>62.09</v>
      </c>
      <c r="AT6" s="7">
        <v>43.49</v>
      </c>
      <c r="AU6" s="7">
        <v>51.8</v>
      </c>
      <c r="AV6" s="7">
        <v>101.11</v>
      </c>
      <c r="AW6" s="7">
        <v>1.16</v>
      </c>
      <c r="AX6" s="7">
        <v>377.42</v>
      </c>
      <c r="AY6" s="7">
        <v>373.59</v>
      </c>
      <c r="AZ6" s="7">
        <v>380.95</v>
      </c>
      <c r="BA6" s="7">
        <v>387</v>
      </c>
      <c r="BB6" s="7">
        <v>325.79</v>
      </c>
      <c r="BC6" s="7">
        <v>302.4</v>
      </c>
      <c r="BD6" s="7">
        <v>345.52</v>
      </c>
      <c r="BE6" s="7">
        <v>360.97</v>
      </c>
      <c r="BF6" s="7">
        <v>321.79</v>
      </c>
      <c r="BG6" s="7">
        <v>284.17</v>
      </c>
      <c r="BH6" s="7">
        <v>267.62</v>
      </c>
      <c r="BI6" s="7">
        <v>213.8</v>
      </c>
      <c r="BJ6" s="7">
        <v>143.07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f aca="true" t="shared" si="4" ref="BX6:BX69">SUM(C6:BW6)</f>
        <v>4860.08</v>
      </c>
    </row>
    <row r="7" spans="1:76" ht="12.75">
      <c r="A7" s="6">
        <v>3</v>
      </c>
      <c r="B7" s="6" t="s">
        <v>15</v>
      </c>
      <c r="C7" s="7">
        <v>232.37</v>
      </c>
      <c r="D7" s="7">
        <v>289.06</v>
      </c>
      <c r="E7" s="7">
        <v>372.25</v>
      </c>
      <c r="F7" s="7">
        <v>435.89</v>
      </c>
      <c r="G7" s="7">
        <v>517.65</v>
      </c>
      <c r="H7" s="7">
        <v>400.25</v>
      </c>
      <c r="I7" s="7">
        <v>423.76</v>
      </c>
      <c r="J7" s="7">
        <v>443.44</v>
      </c>
      <c r="K7" s="7">
        <v>372.53</v>
      </c>
      <c r="L7" s="7">
        <v>406.36</v>
      </c>
      <c r="M7" s="7">
        <v>432.25</v>
      </c>
      <c r="N7" s="7">
        <v>296.29</v>
      </c>
      <c r="O7" s="7">
        <v>238.19</v>
      </c>
      <c r="P7" s="7">
        <v>268.74</v>
      </c>
      <c r="Q7" s="7">
        <v>39.4</v>
      </c>
      <c r="R7" s="7">
        <v>29.1</v>
      </c>
      <c r="S7" s="7">
        <v>25.93</v>
      </c>
      <c r="T7" s="7">
        <v>25.55</v>
      </c>
      <c r="U7" s="7">
        <v>36.96</v>
      </c>
      <c r="V7" s="7">
        <v>24.62</v>
      </c>
      <c r="W7" s="7">
        <v>18.08</v>
      </c>
      <c r="X7" s="7">
        <v>31.87</v>
      </c>
      <c r="Y7" s="7">
        <v>25.14</v>
      </c>
      <c r="Z7" s="7">
        <v>28.28</v>
      </c>
      <c r="AA7" s="7">
        <v>40.36</v>
      </c>
      <c r="AB7" s="7">
        <v>27.9</v>
      </c>
      <c r="AC7" s="7">
        <v>22.4</v>
      </c>
      <c r="AD7" s="7">
        <v>12.24</v>
      </c>
      <c r="AE7" s="7">
        <v>11.04</v>
      </c>
      <c r="AF7" s="7">
        <v>14.4</v>
      </c>
      <c r="AG7" s="7">
        <v>11.15</v>
      </c>
      <c r="AH7" s="7">
        <v>8.45</v>
      </c>
      <c r="AI7" s="7">
        <v>4.86</v>
      </c>
      <c r="AJ7" s="7">
        <v>9.89</v>
      </c>
      <c r="AK7" s="7">
        <v>6.39</v>
      </c>
      <c r="AL7" s="7">
        <v>10.61</v>
      </c>
      <c r="AM7" s="7">
        <v>4.93</v>
      </c>
      <c r="AN7" s="7">
        <v>7.37</v>
      </c>
      <c r="AO7" s="7">
        <v>8.77</v>
      </c>
      <c r="AP7" s="7">
        <v>4.92</v>
      </c>
      <c r="AQ7" s="7">
        <v>6.18</v>
      </c>
      <c r="AR7" s="7">
        <v>14.31</v>
      </c>
      <c r="AS7" s="7">
        <v>160.74</v>
      </c>
      <c r="AT7" s="7">
        <v>141.55</v>
      </c>
      <c r="AU7" s="7">
        <v>210.66</v>
      </c>
      <c r="AV7" s="7">
        <v>261.76</v>
      </c>
      <c r="AW7" s="7">
        <v>27.34</v>
      </c>
      <c r="AX7" s="7">
        <v>1681.6</v>
      </c>
      <c r="AY7" s="7">
        <v>1794.56</v>
      </c>
      <c r="AZ7" s="7">
        <v>1661.45</v>
      </c>
      <c r="BA7" s="7">
        <v>1521.52</v>
      </c>
      <c r="BB7" s="7">
        <v>1523.27</v>
      </c>
      <c r="BC7" s="7">
        <v>1528.43</v>
      </c>
      <c r="BD7" s="7">
        <v>1608.59</v>
      </c>
      <c r="BE7" s="7">
        <v>1616.32</v>
      </c>
      <c r="BF7" s="7">
        <v>1686.83</v>
      </c>
      <c r="BG7" s="7">
        <v>1584.87</v>
      </c>
      <c r="BH7" s="7">
        <v>1493.21</v>
      </c>
      <c r="BI7" s="7">
        <v>1470.96</v>
      </c>
      <c r="BJ7" s="7">
        <v>1349.27</v>
      </c>
      <c r="BK7" s="7">
        <v>42.99</v>
      </c>
      <c r="BL7" s="7">
        <v>42.59</v>
      </c>
      <c r="BM7" s="7">
        <v>65.81</v>
      </c>
      <c r="BN7" s="7">
        <v>26.74</v>
      </c>
      <c r="BO7" s="7">
        <v>53.1</v>
      </c>
      <c r="BP7" s="7">
        <v>24.7</v>
      </c>
      <c r="BQ7" s="7">
        <v>32.85</v>
      </c>
      <c r="BR7" s="7">
        <v>31.72</v>
      </c>
      <c r="BS7" s="7">
        <v>16.53</v>
      </c>
      <c r="BT7" s="7">
        <v>36.87</v>
      </c>
      <c r="BU7" s="7">
        <v>19.64</v>
      </c>
      <c r="BV7" s="7">
        <v>9.68</v>
      </c>
      <c r="BW7" s="7">
        <v>5.2</v>
      </c>
      <c r="BX7" s="7">
        <f t="shared" si="4"/>
        <v>27371.48</v>
      </c>
    </row>
    <row r="8" spans="1:76" ht="12.75">
      <c r="A8" s="6">
        <v>4</v>
      </c>
      <c r="B8" s="6" t="s">
        <v>16</v>
      </c>
      <c r="C8" s="7">
        <v>18.4</v>
      </c>
      <c r="D8" s="7">
        <v>52.01</v>
      </c>
      <c r="E8" s="7">
        <v>56.71</v>
      </c>
      <c r="F8" s="7">
        <v>83.86</v>
      </c>
      <c r="G8" s="7">
        <v>92.81</v>
      </c>
      <c r="H8" s="7">
        <v>81.74</v>
      </c>
      <c r="I8" s="7">
        <v>83.36</v>
      </c>
      <c r="J8" s="7">
        <v>74.68</v>
      </c>
      <c r="K8" s="7">
        <v>73.4</v>
      </c>
      <c r="L8" s="7">
        <v>60.04</v>
      </c>
      <c r="M8" s="7">
        <v>83.09</v>
      </c>
      <c r="N8" s="7">
        <v>71.2</v>
      </c>
      <c r="O8" s="7">
        <v>56.49</v>
      </c>
      <c r="P8" s="7">
        <v>54.05</v>
      </c>
      <c r="Q8" s="7">
        <v>0</v>
      </c>
      <c r="R8" s="7">
        <v>3.03</v>
      </c>
      <c r="S8" s="7">
        <v>2.69</v>
      </c>
      <c r="T8" s="7">
        <v>0</v>
      </c>
      <c r="U8" s="7">
        <v>7.77</v>
      </c>
      <c r="V8" s="7">
        <v>0</v>
      </c>
      <c r="W8" s="7">
        <v>0</v>
      </c>
      <c r="X8" s="7">
        <v>2.41</v>
      </c>
      <c r="Y8" s="7">
        <v>5.92</v>
      </c>
      <c r="Z8" s="7">
        <v>2.56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0.16</v>
      </c>
      <c r="AI8" s="7">
        <v>0</v>
      </c>
      <c r="AJ8" s="7">
        <v>0</v>
      </c>
      <c r="AK8" s="7">
        <v>0.31</v>
      </c>
      <c r="AL8" s="7">
        <v>0</v>
      </c>
      <c r="AM8" s="7">
        <v>0</v>
      </c>
      <c r="AN8" s="7">
        <v>0</v>
      </c>
      <c r="AO8" s="7">
        <v>1.68</v>
      </c>
      <c r="AP8" s="7">
        <v>0.38</v>
      </c>
      <c r="AQ8" s="7">
        <v>0.27</v>
      </c>
      <c r="AR8" s="7">
        <v>0</v>
      </c>
      <c r="AS8" s="7">
        <v>33.59</v>
      </c>
      <c r="AT8" s="7">
        <v>20.42</v>
      </c>
      <c r="AU8" s="7">
        <v>34.86</v>
      </c>
      <c r="AV8" s="7">
        <v>43.23</v>
      </c>
      <c r="AW8" s="7">
        <v>0</v>
      </c>
      <c r="AX8" s="7">
        <v>266.71</v>
      </c>
      <c r="AY8" s="7">
        <v>224.76</v>
      </c>
      <c r="AZ8" s="7">
        <v>183.84</v>
      </c>
      <c r="BA8" s="7">
        <v>178.34</v>
      </c>
      <c r="BB8" s="7">
        <v>157.89</v>
      </c>
      <c r="BC8" s="7">
        <v>158.36</v>
      </c>
      <c r="BD8" s="7">
        <v>204.44</v>
      </c>
      <c r="BE8" s="7">
        <v>198.55</v>
      </c>
      <c r="BF8" s="7">
        <v>206.6</v>
      </c>
      <c r="BG8" s="7">
        <v>170.54</v>
      </c>
      <c r="BH8" s="7">
        <v>134.64</v>
      </c>
      <c r="BI8" s="7">
        <v>152.19</v>
      </c>
      <c r="BJ8" s="7">
        <v>114.69</v>
      </c>
      <c r="BK8" s="7">
        <v>0</v>
      </c>
      <c r="BL8" s="7">
        <v>0</v>
      </c>
      <c r="BM8" s="7">
        <v>0</v>
      </c>
      <c r="BN8" s="7">
        <v>0</v>
      </c>
      <c r="BO8" s="7">
        <v>0.99</v>
      </c>
      <c r="BP8" s="7">
        <v>0.91</v>
      </c>
      <c r="BQ8" s="7">
        <v>0</v>
      </c>
      <c r="BR8" s="7">
        <v>0.61</v>
      </c>
      <c r="BS8" s="7">
        <v>0</v>
      </c>
      <c r="BT8" s="7">
        <v>1.37</v>
      </c>
      <c r="BU8" s="7">
        <v>0</v>
      </c>
      <c r="BV8" s="7">
        <v>0</v>
      </c>
      <c r="BW8" s="7">
        <v>0</v>
      </c>
      <c r="BX8" s="7">
        <f t="shared" si="4"/>
        <v>3456.5499999999993</v>
      </c>
    </row>
    <row r="9" spans="1:76" ht="12.75">
      <c r="A9" s="6">
        <v>5</v>
      </c>
      <c r="B9" s="6" t="s">
        <v>17</v>
      </c>
      <c r="C9" s="7">
        <v>482.88</v>
      </c>
      <c r="D9" s="7">
        <v>841.43</v>
      </c>
      <c r="E9" s="7">
        <v>1016.12</v>
      </c>
      <c r="F9" s="7">
        <v>1295.18</v>
      </c>
      <c r="G9" s="7">
        <v>1476.16</v>
      </c>
      <c r="H9" s="7">
        <v>1453.87</v>
      </c>
      <c r="I9" s="7">
        <v>1610.66</v>
      </c>
      <c r="J9" s="7">
        <v>1492.64</v>
      </c>
      <c r="K9" s="7">
        <v>1491.11</v>
      </c>
      <c r="L9" s="7">
        <v>1501.88</v>
      </c>
      <c r="M9" s="7">
        <v>1456.66</v>
      </c>
      <c r="N9" s="7">
        <v>1111.05</v>
      </c>
      <c r="O9" s="7">
        <v>1044.23</v>
      </c>
      <c r="P9" s="7">
        <v>935.48</v>
      </c>
      <c r="Q9" s="7">
        <v>49.12</v>
      </c>
      <c r="R9" s="7">
        <v>47.68</v>
      </c>
      <c r="S9" s="7">
        <v>44.27</v>
      </c>
      <c r="T9" s="7">
        <v>42.47</v>
      </c>
      <c r="U9" s="7">
        <v>51.81</v>
      </c>
      <c r="V9" s="7">
        <v>54.82</v>
      </c>
      <c r="W9" s="7">
        <v>49.28</v>
      </c>
      <c r="X9" s="7">
        <v>67.46</v>
      </c>
      <c r="Y9" s="7">
        <v>68.69</v>
      </c>
      <c r="Z9" s="7">
        <v>123.93</v>
      </c>
      <c r="AA9" s="7">
        <v>84.32</v>
      </c>
      <c r="AB9" s="7">
        <v>73.53</v>
      </c>
      <c r="AC9" s="7">
        <v>73.15</v>
      </c>
      <c r="AD9" s="7">
        <v>55.7</v>
      </c>
      <c r="AE9" s="7">
        <v>24.07</v>
      </c>
      <c r="AF9" s="7">
        <v>12.11</v>
      </c>
      <c r="AG9" s="7">
        <v>14.5</v>
      </c>
      <c r="AH9" s="7">
        <v>23.3</v>
      </c>
      <c r="AI9" s="7">
        <v>16.37</v>
      </c>
      <c r="AJ9" s="7">
        <v>6.61</v>
      </c>
      <c r="AK9" s="7">
        <v>18.71</v>
      </c>
      <c r="AL9" s="7">
        <v>14.41</v>
      </c>
      <c r="AM9" s="7">
        <v>15.96</v>
      </c>
      <c r="AN9" s="7">
        <v>24.75</v>
      </c>
      <c r="AO9" s="7">
        <v>13.22</v>
      </c>
      <c r="AP9" s="7">
        <v>20.13</v>
      </c>
      <c r="AQ9" s="7">
        <v>16.18</v>
      </c>
      <c r="AR9" s="7">
        <v>37.13</v>
      </c>
      <c r="AS9" s="7">
        <v>205.9</v>
      </c>
      <c r="AT9" s="7">
        <v>370.98</v>
      </c>
      <c r="AU9" s="7">
        <v>475.77</v>
      </c>
      <c r="AV9" s="7">
        <v>875.02</v>
      </c>
      <c r="AW9" s="7">
        <v>57.3</v>
      </c>
      <c r="AX9" s="7">
        <v>4529.12</v>
      </c>
      <c r="AY9" s="7">
        <v>4490.34</v>
      </c>
      <c r="AZ9" s="7">
        <v>4285.35</v>
      </c>
      <c r="BA9" s="7">
        <v>3932.58</v>
      </c>
      <c r="BB9" s="7">
        <v>3789.15</v>
      </c>
      <c r="BC9" s="7">
        <v>3977.21</v>
      </c>
      <c r="BD9" s="7">
        <v>3893.37</v>
      </c>
      <c r="BE9" s="7">
        <v>4825.93</v>
      </c>
      <c r="BF9" s="7">
        <v>4510.88</v>
      </c>
      <c r="BG9" s="7">
        <v>4415.93</v>
      </c>
      <c r="BH9" s="7">
        <v>4173.4</v>
      </c>
      <c r="BI9" s="7">
        <v>3740.39</v>
      </c>
      <c r="BJ9" s="7">
        <v>3096.34</v>
      </c>
      <c r="BK9" s="7">
        <v>214.88</v>
      </c>
      <c r="BL9" s="7">
        <v>141.75</v>
      </c>
      <c r="BM9" s="7">
        <v>148.29</v>
      </c>
      <c r="BN9" s="7">
        <v>140.37</v>
      </c>
      <c r="BO9" s="7">
        <v>133.9</v>
      </c>
      <c r="BP9" s="7">
        <v>79.66</v>
      </c>
      <c r="BQ9" s="7">
        <v>73.86</v>
      </c>
      <c r="BR9" s="7">
        <v>74.07</v>
      </c>
      <c r="BS9" s="7">
        <v>63.7</v>
      </c>
      <c r="BT9" s="7">
        <v>79.13</v>
      </c>
      <c r="BU9" s="7">
        <v>40.87</v>
      </c>
      <c r="BV9" s="7">
        <v>29.28</v>
      </c>
      <c r="BW9" s="7">
        <v>22.3</v>
      </c>
      <c r="BX9" s="7">
        <f t="shared" si="4"/>
        <v>75240.04999999999</v>
      </c>
    </row>
    <row r="10" spans="1:76" ht="12.75">
      <c r="A10" s="6">
        <v>6</v>
      </c>
      <c r="B10" s="6" t="s">
        <v>18</v>
      </c>
      <c r="C10" s="7">
        <v>1762.11</v>
      </c>
      <c r="D10" s="7">
        <v>1957.74</v>
      </c>
      <c r="E10" s="7">
        <v>2408.15</v>
      </c>
      <c r="F10" s="7">
        <v>2840.62</v>
      </c>
      <c r="G10" s="7">
        <v>3629.2</v>
      </c>
      <c r="H10" s="7">
        <v>3681.44</v>
      </c>
      <c r="I10" s="7">
        <v>3813.27</v>
      </c>
      <c r="J10" s="7">
        <v>3664.39</v>
      </c>
      <c r="K10" s="7">
        <v>3438.58</v>
      </c>
      <c r="L10" s="7">
        <v>3059.25</v>
      </c>
      <c r="M10" s="7">
        <v>3453.53</v>
      </c>
      <c r="N10" s="7">
        <v>1938.93</v>
      </c>
      <c r="O10" s="7">
        <v>2569.89</v>
      </c>
      <c r="P10" s="7">
        <v>2190.48</v>
      </c>
      <c r="Q10" s="7">
        <v>443.97</v>
      </c>
      <c r="R10" s="7">
        <v>163.8</v>
      </c>
      <c r="S10" s="7">
        <v>170.85</v>
      </c>
      <c r="T10" s="7">
        <v>161.16</v>
      </c>
      <c r="U10" s="7">
        <v>125.54</v>
      </c>
      <c r="V10" s="7">
        <v>112.93</v>
      </c>
      <c r="W10" s="7">
        <v>80.49</v>
      </c>
      <c r="X10" s="7">
        <v>78.92</v>
      </c>
      <c r="Y10" s="7">
        <v>80.79</v>
      </c>
      <c r="Z10" s="7">
        <v>75.22</v>
      </c>
      <c r="AA10" s="7">
        <v>89</v>
      </c>
      <c r="AB10" s="7">
        <v>47</v>
      </c>
      <c r="AC10" s="7">
        <v>57.65</v>
      </c>
      <c r="AD10" s="7">
        <v>109.81</v>
      </c>
      <c r="AE10" s="7">
        <v>22.96</v>
      </c>
      <c r="AF10" s="7">
        <v>19.48</v>
      </c>
      <c r="AG10" s="7">
        <v>34.2</v>
      </c>
      <c r="AH10" s="7">
        <v>47.31</v>
      </c>
      <c r="AI10" s="7">
        <v>47.56</v>
      </c>
      <c r="AJ10" s="7">
        <v>50.71</v>
      </c>
      <c r="AK10" s="7">
        <v>66.65</v>
      </c>
      <c r="AL10" s="7">
        <v>82.02</v>
      </c>
      <c r="AM10" s="7">
        <v>122.42</v>
      </c>
      <c r="AN10" s="7">
        <v>98.01</v>
      </c>
      <c r="AO10" s="7">
        <v>125.82</v>
      </c>
      <c r="AP10" s="7">
        <v>76.32</v>
      </c>
      <c r="AQ10" s="7">
        <v>84.77</v>
      </c>
      <c r="AR10" s="7">
        <v>176.46</v>
      </c>
      <c r="AS10" s="7">
        <v>1444.19</v>
      </c>
      <c r="AT10" s="7">
        <v>1494.23</v>
      </c>
      <c r="AU10" s="7">
        <v>2023.7</v>
      </c>
      <c r="AV10" s="7">
        <v>2462.57</v>
      </c>
      <c r="AW10" s="7">
        <v>234.39</v>
      </c>
      <c r="AX10" s="7">
        <v>13756.78</v>
      </c>
      <c r="AY10" s="7">
        <v>15056.37</v>
      </c>
      <c r="AZ10" s="7">
        <v>14818.55</v>
      </c>
      <c r="BA10" s="7">
        <v>15721.66</v>
      </c>
      <c r="BB10" s="7">
        <v>14656.1</v>
      </c>
      <c r="BC10" s="7">
        <v>14941.59</v>
      </c>
      <c r="BD10" s="7">
        <v>15648.46</v>
      </c>
      <c r="BE10" s="7">
        <v>16913.93</v>
      </c>
      <c r="BF10" s="7">
        <v>15623.19</v>
      </c>
      <c r="BG10" s="7">
        <v>14245.4</v>
      </c>
      <c r="BH10" s="7">
        <v>15751.05</v>
      </c>
      <c r="BI10" s="7">
        <v>14884.42</v>
      </c>
      <c r="BJ10" s="7">
        <v>12405.95</v>
      </c>
      <c r="BK10" s="7">
        <v>2901.99</v>
      </c>
      <c r="BL10" s="7">
        <v>2924.47</v>
      </c>
      <c r="BM10" s="7">
        <v>2234.15</v>
      </c>
      <c r="BN10" s="7">
        <v>1952.3</v>
      </c>
      <c r="BO10" s="7">
        <v>1501.15</v>
      </c>
      <c r="BP10" s="7">
        <v>1343.22</v>
      </c>
      <c r="BQ10" s="7">
        <v>943.3</v>
      </c>
      <c r="BR10" s="7">
        <v>1080.07</v>
      </c>
      <c r="BS10" s="7">
        <v>1070.02</v>
      </c>
      <c r="BT10" s="7">
        <v>1380.08</v>
      </c>
      <c r="BU10" s="7">
        <v>825.67</v>
      </c>
      <c r="BV10" s="7">
        <v>1292.56</v>
      </c>
      <c r="BW10" s="7">
        <v>847.99</v>
      </c>
      <c r="BX10" s="7">
        <f t="shared" si="4"/>
        <v>265638.8999999999</v>
      </c>
    </row>
    <row r="11" spans="1:76" ht="12.75">
      <c r="A11" s="6">
        <v>7</v>
      </c>
      <c r="B11" s="6" t="s">
        <v>19</v>
      </c>
      <c r="C11" s="7">
        <v>62.37</v>
      </c>
      <c r="D11" s="7">
        <v>36.9</v>
      </c>
      <c r="E11" s="7">
        <v>46.99</v>
      </c>
      <c r="F11" s="7">
        <v>48.59</v>
      </c>
      <c r="G11" s="7">
        <v>44.66</v>
      </c>
      <c r="H11" s="7">
        <v>44.51</v>
      </c>
      <c r="I11" s="7">
        <v>61.05</v>
      </c>
      <c r="J11" s="7">
        <v>37.41</v>
      </c>
      <c r="K11" s="7">
        <v>31.12</v>
      </c>
      <c r="L11" s="7">
        <v>38.22</v>
      </c>
      <c r="M11" s="7">
        <v>53.82</v>
      </c>
      <c r="N11" s="7">
        <v>28.75</v>
      </c>
      <c r="O11" s="7">
        <v>26.42</v>
      </c>
      <c r="P11" s="7">
        <v>19.83</v>
      </c>
      <c r="Q11" s="7">
        <v>10.54</v>
      </c>
      <c r="R11" s="7">
        <v>0</v>
      </c>
      <c r="S11" s="7">
        <v>0</v>
      </c>
      <c r="T11" s="7">
        <v>0</v>
      </c>
      <c r="U11" s="7">
        <v>0</v>
      </c>
      <c r="V11" s="7">
        <v>1.07</v>
      </c>
      <c r="W11" s="7">
        <v>2.61</v>
      </c>
      <c r="X11" s="7">
        <v>0</v>
      </c>
      <c r="Y11" s="7">
        <v>1.61</v>
      </c>
      <c r="Z11" s="7">
        <v>3.44</v>
      </c>
      <c r="AA11" s="7">
        <v>4.11</v>
      </c>
      <c r="AB11" s="7">
        <v>9.4</v>
      </c>
      <c r="AC11" s="7">
        <v>1.76</v>
      </c>
      <c r="AD11" s="7">
        <v>1.26</v>
      </c>
      <c r="AE11" s="7">
        <v>0</v>
      </c>
      <c r="AF11" s="7">
        <v>0</v>
      </c>
      <c r="AG11" s="7">
        <v>0</v>
      </c>
      <c r="AH11" s="7">
        <v>0.16</v>
      </c>
      <c r="AI11" s="7">
        <v>0</v>
      </c>
      <c r="AJ11" s="7">
        <v>0</v>
      </c>
      <c r="AK11" s="7">
        <v>0</v>
      </c>
      <c r="AL11" s="7">
        <v>0.27</v>
      </c>
      <c r="AM11" s="7">
        <v>1.08</v>
      </c>
      <c r="AN11" s="7">
        <v>0</v>
      </c>
      <c r="AO11" s="7">
        <v>0</v>
      </c>
      <c r="AP11" s="7">
        <v>1.9</v>
      </c>
      <c r="AQ11" s="7">
        <v>0.23</v>
      </c>
      <c r="AR11" s="7">
        <v>0</v>
      </c>
      <c r="AS11" s="7">
        <v>22.85</v>
      </c>
      <c r="AT11" s="7">
        <v>14.91</v>
      </c>
      <c r="AU11" s="7">
        <v>15.86</v>
      </c>
      <c r="AV11" s="7">
        <v>23.09</v>
      </c>
      <c r="AW11" s="7">
        <v>9.58</v>
      </c>
      <c r="AX11" s="7">
        <v>135.34</v>
      </c>
      <c r="AY11" s="7">
        <v>132.87</v>
      </c>
      <c r="AZ11" s="7">
        <v>133.28</v>
      </c>
      <c r="BA11" s="7">
        <v>124.57</v>
      </c>
      <c r="BB11" s="7">
        <v>120.48</v>
      </c>
      <c r="BC11" s="7">
        <v>119.43</v>
      </c>
      <c r="BD11" s="7">
        <v>108.09</v>
      </c>
      <c r="BE11" s="7">
        <v>128.74</v>
      </c>
      <c r="BF11" s="7">
        <v>115.42</v>
      </c>
      <c r="BG11" s="7">
        <v>131.26</v>
      </c>
      <c r="BH11" s="7">
        <v>99.27</v>
      </c>
      <c r="BI11" s="7">
        <v>97.05</v>
      </c>
      <c r="BJ11" s="7">
        <v>91.63</v>
      </c>
      <c r="BK11" s="7">
        <v>0</v>
      </c>
      <c r="BL11" s="7">
        <v>0</v>
      </c>
      <c r="BM11" s="7">
        <v>1.35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0.68</v>
      </c>
      <c r="BW11" s="7">
        <v>0.72</v>
      </c>
      <c r="BX11" s="7">
        <f t="shared" si="4"/>
        <v>2246.55</v>
      </c>
    </row>
    <row r="12" spans="1:76" ht="12.75">
      <c r="A12" s="6">
        <v>8</v>
      </c>
      <c r="B12" s="6" t="s">
        <v>20</v>
      </c>
      <c r="C12" s="7">
        <v>77.82</v>
      </c>
      <c r="D12" s="7">
        <v>161.09</v>
      </c>
      <c r="E12" s="7">
        <v>221.74</v>
      </c>
      <c r="F12" s="7">
        <v>247.53</v>
      </c>
      <c r="G12" s="7">
        <v>306.8</v>
      </c>
      <c r="H12" s="7">
        <v>255.93</v>
      </c>
      <c r="I12" s="7">
        <v>277.65</v>
      </c>
      <c r="J12" s="7">
        <v>345.1</v>
      </c>
      <c r="K12" s="7">
        <v>276.44</v>
      </c>
      <c r="L12" s="7">
        <v>290.61</v>
      </c>
      <c r="M12" s="7">
        <v>380.91</v>
      </c>
      <c r="N12" s="7">
        <v>276.54</v>
      </c>
      <c r="O12" s="7">
        <v>205.61</v>
      </c>
      <c r="P12" s="7">
        <v>263.06</v>
      </c>
      <c r="Q12" s="7">
        <v>7.2</v>
      </c>
      <c r="R12" s="7">
        <v>8.33</v>
      </c>
      <c r="S12" s="7">
        <v>10.69</v>
      </c>
      <c r="T12" s="7">
        <v>7.82</v>
      </c>
      <c r="U12" s="7">
        <v>11.52</v>
      </c>
      <c r="V12" s="7">
        <v>20.08</v>
      </c>
      <c r="W12" s="7">
        <v>6.89</v>
      </c>
      <c r="X12" s="7">
        <v>3.82</v>
      </c>
      <c r="Y12" s="7">
        <v>9.86</v>
      </c>
      <c r="Z12" s="7">
        <v>5.77</v>
      </c>
      <c r="AA12" s="7">
        <v>19.53</v>
      </c>
      <c r="AB12" s="7">
        <v>15.4</v>
      </c>
      <c r="AC12" s="7">
        <v>9.14</v>
      </c>
      <c r="AD12" s="7">
        <v>10.83</v>
      </c>
      <c r="AE12" s="7">
        <v>0.97</v>
      </c>
      <c r="AF12" s="7">
        <v>1</v>
      </c>
      <c r="AG12" s="7">
        <v>1.79</v>
      </c>
      <c r="AH12" s="7">
        <v>4.89</v>
      </c>
      <c r="AI12" s="7">
        <v>2.54</v>
      </c>
      <c r="AJ12" s="7">
        <v>6.18</v>
      </c>
      <c r="AK12" s="7">
        <v>4.51</v>
      </c>
      <c r="AL12" s="7">
        <v>0.28</v>
      </c>
      <c r="AM12" s="7">
        <v>2.96</v>
      </c>
      <c r="AN12" s="7">
        <v>5.52</v>
      </c>
      <c r="AO12" s="7">
        <v>3.76</v>
      </c>
      <c r="AP12" s="7">
        <v>2.54</v>
      </c>
      <c r="AQ12" s="7">
        <v>1.39</v>
      </c>
      <c r="AR12" s="7">
        <v>3.56</v>
      </c>
      <c r="AS12" s="7">
        <v>184.96</v>
      </c>
      <c r="AT12" s="7">
        <v>121.8</v>
      </c>
      <c r="AU12" s="7">
        <v>131.08</v>
      </c>
      <c r="AV12" s="7">
        <v>323.74</v>
      </c>
      <c r="AW12" s="7">
        <v>43.14</v>
      </c>
      <c r="AX12" s="7">
        <v>831.7</v>
      </c>
      <c r="AY12" s="7">
        <v>920.13</v>
      </c>
      <c r="AZ12" s="7">
        <v>932.02</v>
      </c>
      <c r="BA12" s="7">
        <v>964.53</v>
      </c>
      <c r="BB12" s="7">
        <v>954.56</v>
      </c>
      <c r="BC12" s="7">
        <v>913.31</v>
      </c>
      <c r="BD12" s="7">
        <v>1032.31</v>
      </c>
      <c r="BE12" s="7">
        <v>1097.89</v>
      </c>
      <c r="BF12" s="7">
        <v>1002.38</v>
      </c>
      <c r="BG12" s="7">
        <v>1012.27</v>
      </c>
      <c r="BH12" s="7">
        <v>1105.86</v>
      </c>
      <c r="BI12" s="7">
        <v>1079.58</v>
      </c>
      <c r="BJ12" s="7">
        <v>927.05</v>
      </c>
      <c r="BK12" s="7">
        <v>32.83</v>
      </c>
      <c r="BL12" s="7">
        <v>20.6</v>
      </c>
      <c r="BM12" s="7">
        <v>11.37</v>
      </c>
      <c r="BN12" s="7">
        <v>11.54</v>
      </c>
      <c r="BO12" s="7">
        <v>4.45</v>
      </c>
      <c r="BP12" s="7">
        <v>10.35</v>
      </c>
      <c r="BQ12" s="7">
        <v>9.02</v>
      </c>
      <c r="BR12" s="7">
        <v>6.79</v>
      </c>
      <c r="BS12" s="7">
        <v>28.42</v>
      </c>
      <c r="BT12" s="7">
        <v>12.91</v>
      </c>
      <c r="BU12" s="7">
        <v>9.14</v>
      </c>
      <c r="BV12" s="7">
        <v>15.43</v>
      </c>
      <c r="BW12" s="7">
        <v>8.35</v>
      </c>
      <c r="BX12" s="7">
        <f t="shared" si="4"/>
        <v>17535.109999999997</v>
      </c>
    </row>
    <row r="13" spans="1:76" ht="12.75">
      <c r="A13" s="6">
        <v>9</v>
      </c>
      <c r="B13" s="6" t="s">
        <v>21</v>
      </c>
      <c r="C13" s="7">
        <v>90.54</v>
      </c>
      <c r="D13" s="7">
        <v>176.84</v>
      </c>
      <c r="E13" s="7">
        <v>237.17</v>
      </c>
      <c r="F13" s="7">
        <v>237.17</v>
      </c>
      <c r="G13" s="7">
        <v>314.63</v>
      </c>
      <c r="H13" s="7">
        <v>281.35</v>
      </c>
      <c r="I13" s="7">
        <v>293.16</v>
      </c>
      <c r="J13" s="7">
        <v>314</v>
      </c>
      <c r="K13" s="7">
        <v>270.51</v>
      </c>
      <c r="L13" s="7">
        <v>231.2</v>
      </c>
      <c r="M13" s="7">
        <v>294.62</v>
      </c>
      <c r="N13" s="7">
        <v>206.81</v>
      </c>
      <c r="O13" s="7">
        <v>186.54</v>
      </c>
      <c r="P13" s="7">
        <v>162.17</v>
      </c>
      <c r="Q13" s="7">
        <v>6.61</v>
      </c>
      <c r="R13" s="7">
        <v>1.06</v>
      </c>
      <c r="S13" s="7">
        <v>0.78</v>
      </c>
      <c r="T13" s="7">
        <v>1.24</v>
      </c>
      <c r="U13" s="7">
        <v>7.77</v>
      </c>
      <c r="V13" s="7">
        <v>4.59</v>
      </c>
      <c r="W13" s="7">
        <v>5.51</v>
      </c>
      <c r="X13" s="7">
        <v>8.75</v>
      </c>
      <c r="Y13" s="7">
        <v>15.77</v>
      </c>
      <c r="Z13" s="7">
        <v>13.31</v>
      </c>
      <c r="AA13" s="7">
        <v>16.81</v>
      </c>
      <c r="AB13" s="7">
        <v>16.39</v>
      </c>
      <c r="AC13" s="7">
        <v>15.51</v>
      </c>
      <c r="AD13" s="7">
        <v>31.53</v>
      </c>
      <c r="AE13" s="7">
        <v>4.18</v>
      </c>
      <c r="AF13" s="7">
        <v>4.29</v>
      </c>
      <c r="AG13" s="7">
        <v>4.45</v>
      </c>
      <c r="AH13" s="7">
        <v>2.22</v>
      </c>
      <c r="AI13" s="7">
        <v>1.98</v>
      </c>
      <c r="AJ13" s="7">
        <v>6.19</v>
      </c>
      <c r="AK13" s="7">
        <v>3.19</v>
      </c>
      <c r="AL13" s="7">
        <v>5.32</v>
      </c>
      <c r="AM13" s="7">
        <v>1.61</v>
      </c>
      <c r="AN13" s="7">
        <v>1.63</v>
      </c>
      <c r="AO13" s="7">
        <v>5.35</v>
      </c>
      <c r="AP13" s="7">
        <v>2.82</v>
      </c>
      <c r="AQ13" s="7">
        <v>0.29</v>
      </c>
      <c r="AR13" s="7">
        <v>5.11</v>
      </c>
      <c r="AS13" s="7">
        <v>237.56</v>
      </c>
      <c r="AT13" s="7">
        <v>185.54</v>
      </c>
      <c r="AU13" s="7">
        <v>188.57</v>
      </c>
      <c r="AV13" s="7">
        <v>222.85</v>
      </c>
      <c r="AW13" s="7">
        <v>31.93</v>
      </c>
      <c r="AX13" s="7">
        <v>858.9</v>
      </c>
      <c r="AY13" s="7">
        <v>912.32</v>
      </c>
      <c r="AZ13" s="7">
        <v>952.57</v>
      </c>
      <c r="BA13" s="7">
        <v>870.81</v>
      </c>
      <c r="BB13" s="7">
        <v>877.28</v>
      </c>
      <c r="BC13" s="7">
        <v>874.13</v>
      </c>
      <c r="BD13" s="7">
        <v>863.51</v>
      </c>
      <c r="BE13" s="7">
        <v>969.69</v>
      </c>
      <c r="BF13" s="7">
        <v>973.14</v>
      </c>
      <c r="BG13" s="7">
        <v>930.91</v>
      </c>
      <c r="BH13" s="7">
        <v>897.69</v>
      </c>
      <c r="BI13" s="7">
        <v>767.12</v>
      </c>
      <c r="BJ13" s="7">
        <v>642.97</v>
      </c>
      <c r="BK13" s="7">
        <v>15.86</v>
      </c>
      <c r="BL13" s="7">
        <v>16.46</v>
      </c>
      <c r="BM13" s="7">
        <v>14.41</v>
      </c>
      <c r="BN13" s="7">
        <v>9.14</v>
      </c>
      <c r="BO13" s="7">
        <v>9.22</v>
      </c>
      <c r="BP13" s="7">
        <v>8.01</v>
      </c>
      <c r="BQ13" s="7">
        <v>2.97</v>
      </c>
      <c r="BR13" s="7">
        <v>2.92</v>
      </c>
      <c r="BS13" s="7">
        <v>4.41</v>
      </c>
      <c r="BT13" s="7">
        <v>2.32</v>
      </c>
      <c r="BU13" s="7">
        <v>2.14</v>
      </c>
      <c r="BV13" s="7">
        <v>1.75</v>
      </c>
      <c r="BW13" s="7">
        <v>0.3</v>
      </c>
      <c r="BX13" s="7">
        <f t="shared" si="4"/>
        <v>15838.369999999997</v>
      </c>
    </row>
    <row r="14" spans="1:76" ht="12.75">
      <c r="A14" s="6">
        <v>10</v>
      </c>
      <c r="B14" s="6" t="s">
        <v>22</v>
      </c>
      <c r="C14" s="7">
        <v>277.56</v>
      </c>
      <c r="D14" s="7">
        <v>410.15</v>
      </c>
      <c r="E14" s="7">
        <v>514.3</v>
      </c>
      <c r="F14" s="7">
        <v>616.87</v>
      </c>
      <c r="G14" s="7">
        <v>698.74</v>
      </c>
      <c r="H14" s="7">
        <v>737.3</v>
      </c>
      <c r="I14" s="7">
        <v>666.6</v>
      </c>
      <c r="J14" s="7">
        <v>694.99</v>
      </c>
      <c r="K14" s="7">
        <v>594.45</v>
      </c>
      <c r="L14" s="7">
        <v>617.64</v>
      </c>
      <c r="M14" s="7">
        <v>627.75</v>
      </c>
      <c r="N14" s="7">
        <v>483.51</v>
      </c>
      <c r="O14" s="7">
        <v>352.83</v>
      </c>
      <c r="P14" s="7">
        <v>306.49</v>
      </c>
      <c r="Q14" s="7">
        <v>13.28</v>
      </c>
      <c r="R14" s="7">
        <v>15.22</v>
      </c>
      <c r="S14" s="7">
        <v>14.29</v>
      </c>
      <c r="T14" s="7">
        <v>30.34</v>
      </c>
      <c r="U14" s="7">
        <v>14.37</v>
      </c>
      <c r="V14" s="7">
        <v>7.87</v>
      </c>
      <c r="W14" s="7">
        <v>14.77</v>
      </c>
      <c r="X14" s="7">
        <v>12.32</v>
      </c>
      <c r="Y14" s="7">
        <v>11.62</v>
      </c>
      <c r="Z14" s="7">
        <v>23.07</v>
      </c>
      <c r="AA14" s="7">
        <v>23.36</v>
      </c>
      <c r="AB14" s="7">
        <v>21.15</v>
      </c>
      <c r="AC14" s="7">
        <v>23.78</v>
      </c>
      <c r="AD14" s="7">
        <v>20.76</v>
      </c>
      <c r="AE14" s="7">
        <v>19.79</v>
      </c>
      <c r="AF14" s="7">
        <v>5.92</v>
      </c>
      <c r="AG14" s="7">
        <v>3.75</v>
      </c>
      <c r="AH14" s="7">
        <v>3.29</v>
      </c>
      <c r="AI14" s="7">
        <v>10.03</v>
      </c>
      <c r="AJ14" s="7">
        <v>8.21</v>
      </c>
      <c r="AK14" s="7">
        <v>2.36</v>
      </c>
      <c r="AL14" s="7">
        <v>5.73</v>
      </c>
      <c r="AM14" s="7">
        <v>5.95</v>
      </c>
      <c r="AN14" s="7">
        <v>11.41</v>
      </c>
      <c r="AO14" s="7">
        <v>10.88</v>
      </c>
      <c r="AP14" s="7">
        <v>2.59</v>
      </c>
      <c r="AQ14" s="7">
        <v>10.69</v>
      </c>
      <c r="AR14" s="7">
        <v>6.69</v>
      </c>
      <c r="AS14" s="7">
        <v>165.11</v>
      </c>
      <c r="AT14" s="7">
        <v>142.05</v>
      </c>
      <c r="AU14" s="7">
        <v>231.21</v>
      </c>
      <c r="AV14" s="7">
        <v>365.68</v>
      </c>
      <c r="AW14" s="7">
        <v>16.17</v>
      </c>
      <c r="AX14" s="7">
        <v>2186.6</v>
      </c>
      <c r="AY14" s="7">
        <v>2311.25</v>
      </c>
      <c r="AZ14" s="7">
        <v>2289.38</v>
      </c>
      <c r="BA14" s="7">
        <v>2217.16</v>
      </c>
      <c r="BB14" s="7">
        <v>2095.77</v>
      </c>
      <c r="BC14" s="7">
        <v>2175.34</v>
      </c>
      <c r="BD14" s="7">
        <v>2154.27</v>
      </c>
      <c r="BE14" s="7">
        <v>2235.54</v>
      </c>
      <c r="BF14" s="7">
        <v>2292.95</v>
      </c>
      <c r="BG14" s="7">
        <v>2505.93</v>
      </c>
      <c r="BH14" s="7">
        <v>2243.58</v>
      </c>
      <c r="BI14" s="7">
        <v>2262.46</v>
      </c>
      <c r="BJ14" s="7">
        <v>1628.99</v>
      </c>
      <c r="BK14" s="7">
        <v>35.11</v>
      </c>
      <c r="BL14" s="7">
        <v>19.51</v>
      </c>
      <c r="BM14" s="7">
        <v>18.52</v>
      </c>
      <c r="BN14" s="7">
        <v>11.23</v>
      </c>
      <c r="BO14" s="7">
        <v>21.79</v>
      </c>
      <c r="BP14" s="7">
        <v>14.6</v>
      </c>
      <c r="BQ14" s="7">
        <v>16.67</v>
      </c>
      <c r="BR14" s="7">
        <v>12.43</v>
      </c>
      <c r="BS14" s="7">
        <v>16.29</v>
      </c>
      <c r="BT14" s="7">
        <v>19.18</v>
      </c>
      <c r="BU14" s="7">
        <v>16.33</v>
      </c>
      <c r="BV14" s="7">
        <v>14.39</v>
      </c>
      <c r="BW14" s="7">
        <v>13.76</v>
      </c>
      <c r="BX14" s="7">
        <f t="shared" si="4"/>
        <v>37701.92</v>
      </c>
    </row>
    <row r="15" spans="1:76" ht="12.75">
      <c r="A15" s="6">
        <v>11</v>
      </c>
      <c r="B15" s="6" t="s">
        <v>23</v>
      </c>
      <c r="C15" s="7">
        <v>274.71</v>
      </c>
      <c r="D15" s="7">
        <v>403.99</v>
      </c>
      <c r="E15" s="7">
        <v>458.91</v>
      </c>
      <c r="F15" s="7">
        <v>550.02</v>
      </c>
      <c r="G15" s="7">
        <v>682.51</v>
      </c>
      <c r="H15" s="7">
        <v>685.8</v>
      </c>
      <c r="I15" s="7">
        <v>789.66</v>
      </c>
      <c r="J15" s="7">
        <v>828.42</v>
      </c>
      <c r="K15" s="7">
        <v>656.45</v>
      </c>
      <c r="L15" s="7">
        <v>611.47</v>
      </c>
      <c r="M15" s="7">
        <v>791.54</v>
      </c>
      <c r="N15" s="7">
        <v>612.33</v>
      </c>
      <c r="O15" s="7">
        <v>539.67</v>
      </c>
      <c r="P15" s="7">
        <v>497.67</v>
      </c>
      <c r="Q15" s="7">
        <v>35.8</v>
      </c>
      <c r="R15" s="7">
        <v>26.68</v>
      </c>
      <c r="S15" s="7">
        <v>23.88</v>
      </c>
      <c r="T15" s="7">
        <v>23.37</v>
      </c>
      <c r="U15" s="7">
        <v>13.72</v>
      </c>
      <c r="V15" s="7">
        <v>8.66</v>
      </c>
      <c r="W15" s="7">
        <v>9.61</v>
      </c>
      <c r="X15" s="7">
        <v>17.09</v>
      </c>
      <c r="Y15" s="7">
        <v>13.43</v>
      </c>
      <c r="Z15" s="7">
        <v>28.3</v>
      </c>
      <c r="AA15" s="7">
        <v>25.49</v>
      </c>
      <c r="AB15" s="7">
        <v>38.58</v>
      </c>
      <c r="AC15" s="7">
        <v>32.03</v>
      </c>
      <c r="AD15" s="7">
        <v>25.37</v>
      </c>
      <c r="AE15" s="7">
        <v>23.23</v>
      </c>
      <c r="AF15" s="7">
        <v>6.56</v>
      </c>
      <c r="AG15" s="7">
        <v>7.47</v>
      </c>
      <c r="AH15" s="7">
        <v>9.2</v>
      </c>
      <c r="AI15" s="7">
        <v>13.01</v>
      </c>
      <c r="AJ15" s="7">
        <v>13.86</v>
      </c>
      <c r="AK15" s="7">
        <v>6.78</v>
      </c>
      <c r="AL15" s="7">
        <v>11.48</v>
      </c>
      <c r="AM15" s="7">
        <v>19.91</v>
      </c>
      <c r="AN15" s="7">
        <v>16.62</v>
      </c>
      <c r="AO15" s="7">
        <v>15.27</v>
      </c>
      <c r="AP15" s="7">
        <v>8.52</v>
      </c>
      <c r="AQ15" s="7">
        <v>9.62</v>
      </c>
      <c r="AR15" s="7">
        <v>7.16</v>
      </c>
      <c r="AS15" s="7">
        <v>533.67</v>
      </c>
      <c r="AT15" s="7">
        <v>193.14</v>
      </c>
      <c r="AU15" s="7">
        <v>176.93</v>
      </c>
      <c r="AV15" s="7">
        <v>209.11</v>
      </c>
      <c r="AW15" s="7">
        <v>108.1</v>
      </c>
      <c r="AX15" s="7">
        <v>2371.02</v>
      </c>
      <c r="AY15" s="7">
        <v>2517.06</v>
      </c>
      <c r="AZ15" s="7">
        <v>2329.49</v>
      </c>
      <c r="BA15" s="7">
        <v>2323.83</v>
      </c>
      <c r="BB15" s="7">
        <v>2438.77</v>
      </c>
      <c r="BC15" s="7">
        <v>2161.4</v>
      </c>
      <c r="BD15" s="7">
        <v>2359.26</v>
      </c>
      <c r="BE15" s="7">
        <v>2585.05</v>
      </c>
      <c r="BF15" s="7">
        <v>2195.45</v>
      </c>
      <c r="BG15" s="7">
        <v>2327.49</v>
      </c>
      <c r="BH15" s="7">
        <v>2497.68</v>
      </c>
      <c r="BI15" s="7">
        <v>2124.44</v>
      </c>
      <c r="BJ15" s="7">
        <v>1970.85</v>
      </c>
      <c r="BK15" s="7">
        <v>1248.53</v>
      </c>
      <c r="BL15" s="7">
        <v>942.38</v>
      </c>
      <c r="BM15" s="7">
        <v>685.39</v>
      </c>
      <c r="BN15" s="7">
        <v>577.32</v>
      </c>
      <c r="BO15" s="7">
        <v>426.88</v>
      </c>
      <c r="BP15" s="7">
        <v>441.66</v>
      </c>
      <c r="BQ15" s="7">
        <v>294.44</v>
      </c>
      <c r="BR15" s="7">
        <v>343.97</v>
      </c>
      <c r="BS15" s="7">
        <v>265.91</v>
      </c>
      <c r="BT15" s="7">
        <v>427.58</v>
      </c>
      <c r="BU15" s="7">
        <v>305.67</v>
      </c>
      <c r="BV15" s="7">
        <v>220</v>
      </c>
      <c r="BW15" s="7">
        <v>129.73</v>
      </c>
      <c r="BX15" s="7">
        <f t="shared" si="4"/>
        <v>46606.05000000001</v>
      </c>
    </row>
    <row r="16" spans="1:76" ht="12.75">
      <c r="A16" s="6">
        <v>12</v>
      </c>
      <c r="B16" s="6" t="s">
        <v>24</v>
      </c>
      <c r="C16" s="7">
        <v>143.51</v>
      </c>
      <c r="D16" s="7">
        <v>154.06</v>
      </c>
      <c r="E16" s="7">
        <v>158.86</v>
      </c>
      <c r="F16" s="7">
        <v>170.6</v>
      </c>
      <c r="G16" s="7">
        <v>168</v>
      </c>
      <c r="H16" s="7">
        <v>155.39</v>
      </c>
      <c r="I16" s="7">
        <v>162.69</v>
      </c>
      <c r="J16" s="7">
        <v>158.18</v>
      </c>
      <c r="K16" s="7">
        <v>173.92</v>
      </c>
      <c r="L16" s="7">
        <v>140.79</v>
      </c>
      <c r="M16" s="7">
        <v>179.69</v>
      </c>
      <c r="N16" s="7">
        <v>121.38</v>
      </c>
      <c r="O16" s="7">
        <v>89.61</v>
      </c>
      <c r="P16" s="7">
        <v>88.97</v>
      </c>
      <c r="Q16" s="7">
        <v>11.29</v>
      </c>
      <c r="R16" s="7">
        <v>3.95</v>
      </c>
      <c r="S16" s="7">
        <v>3.08</v>
      </c>
      <c r="T16" s="7">
        <v>2.71</v>
      </c>
      <c r="U16" s="7">
        <v>1.72</v>
      </c>
      <c r="V16" s="7">
        <v>1.18</v>
      </c>
      <c r="W16" s="7">
        <v>1.07</v>
      </c>
      <c r="X16" s="7">
        <v>1.13</v>
      </c>
      <c r="Y16" s="7">
        <v>2.25</v>
      </c>
      <c r="Z16" s="7">
        <v>1.36</v>
      </c>
      <c r="AA16" s="7">
        <v>1.31</v>
      </c>
      <c r="AB16" s="7">
        <v>1.77</v>
      </c>
      <c r="AC16" s="7">
        <v>0.59</v>
      </c>
      <c r="AD16" s="7">
        <v>1.45</v>
      </c>
      <c r="AE16" s="7">
        <v>3.49</v>
      </c>
      <c r="AF16" s="7">
        <v>0.37</v>
      </c>
      <c r="AG16" s="7">
        <v>0.31</v>
      </c>
      <c r="AH16" s="7">
        <v>0</v>
      </c>
      <c r="AI16" s="7">
        <v>0</v>
      </c>
      <c r="AJ16" s="7">
        <v>2.16</v>
      </c>
      <c r="AK16" s="7">
        <v>1.12</v>
      </c>
      <c r="AL16" s="7">
        <v>1.98</v>
      </c>
      <c r="AM16" s="7">
        <v>2.47</v>
      </c>
      <c r="AN16" s="7">
        <v>0.74</v>
      </c>
      <c r="AO16" s="7">
        <v>0</v>
      </c>
      <c r="AP16" s="7">
        <v>1.25</v>
      </c>
      <c r="AQ16" s="7">
        <v>0.34</v>
      </c>
      <c r="AR16" s="7">
        <v>0.29</v>
      </c>
      <c r="AS16" s="7">
        <v>76.58</v>
      </c>
      <c r="AT16" s="7">
        <v>49.61</v>
      </c>
      <c r="AU16" s="7">
        <v>69.21</v>
      </c>
      <c r="AV16" s="7">
        <v>149.16</v>
      </c>
      <c r="AW16" s="7">
        <v>4.19</v>
      </c>
      <c r="AX16" s="7">
        <v>718.54</v>
      </c>
      <c r="AY16" s="7">
        <v>716.59</v>
      </c>
      <c r="AZ16" s="7">
        <v>685.68</v>
      </c>
      <c r="BA16" s="7">
        <v>633.33</v>
      </c>
      <c r="BB16" s="7">
        <v>607.08</v>
      </c>
      <c r="BC16" s="7">
        <v>598.34</v>
      </c>
      <c r="BD16" s="7">
        <v>710.81</v>
      </c>
      <c r="BE16" s="7">
        <v>659.79</v>
      </c>
      <c r="BF16" s="7">
        <v>629.95</v>
      </c>
      <c r="BG16" s="7">
        <v>718.27</v>
      </c>
      <c r="BH16" s="7">
        <v>476.08</v>
      </c>
      <c r="BI16" s="7">
        <v>485.22</v>
      </c>
      <c r="BJ16" s="7">
        <v>285.92</v>
      </c>
      <c r="BK16" s="7">
        <v>1.54</v>
      </c>
      <c r="BL16" s="7">
        <v>1.07</v>
      </c>
      <c r="BM16" s="7">
        <v>1.25</v>
      </c>
      <c r="BN16" s="7">
        <v>1.06</v>
      </c>
      <c r="BO16" s="7">
        <v>0</v>
      </c>
      <c r="BP16" s="7">
        <v>1.06</v>
      </c>
      <c r="BQ16" s="7">
        <v>0.94</v>
      </c>
      <c r="BR16" s="7">
        <v>0.64</v>
      </c>
      <c r="BS16" s="7">
        <v>2.93</v>
      </c>
      <c r="BT16" s="7">
        <v>3.47</v>
      </c>
      <c r="BU16" s="7">
        <v>4.14</v>
      </c>
      <c r="BV16" s="7">
        <v>2.55</v>
      </c>
      <c r="BW16" s="7">
        <v>2.9</v>
      </c>
      <c r="BX16" s="7">
        <f t="shared" si="4"/>
        <v>10412.929999999997</v>
      </c>
    </row>
    <row r="17" spans="1:76" ht="12.75">
      <c r="A17" s="6">
        <v>13</v>
      </c>
      <c r="B17" s="56" t="s">
        <v>25</v>
      </c>
      <c r="C17" s="7">
        <v>1697.87</v>
      </c>
      <c r="D17" s="7">
        <v>1649.44</v>
      </c>
      <c r="E17" s="7">
        <v>2642.56</v>
      </c>
      <c r="F17" s="7">
        <v>4181.19</v>
      </c>
      <c r="G17" s="7">
        <v>6185.53</v>
      </c>
      <c r="H17" s="7">
        <v>5993.97</v>
      </c>
      <c r="I17" s="7">
        <v>6449.77</v>
      </c>
      <c r="J17" s="7">
        <v>6819.52</v>
      </c>
      <c r="K17" s="7">
        <v>6066.13</v>
      </c>
      <c r="L17" s="7">
        <v>5534.83</v>
      </c>
      <c r="M17" s="7">
        <v>6757.16</v>
      </c>
      <c r="N17" s="7">
        <v>5268.88</v>
      </c>
      <c r="O17" s="7">
        <v>3807.21</v>
      </c>
      <c r="P17" s="7">
        <v>3444.59</v>
      </c>
      <c r="Q17" s="7">
        <v>156.8</v>
      </c>
      <c r="R17" s="7">
        <v>74.24</v>
      </c>
      <c r="S17" s="7">
        <v>90.17</v>
      </c>
      <c r="T17" s="7">
        <v>102.69</v>
      </c>
      <c r="U17" s="7">
        <v>175.02</v>
      </c>
      <c r="V17" s="7">
        <v>121.96</v>
      </c>
      <c r="W17" s="7">
        <v>120.12</v>
      </c>
      <c r="X17" s="7">
        <v>137.9</v>
      </c>
      <c r="Y17" s="7">
        <v>94.72</v>
      </c>
      <c r="Z17" s="7">
        <v>111.21</v>
      </c>
      <c r="AA17" s="7">
        <v>149.07</v>
      </c>
      <c r="AB17" s="7">
        <v>103.92</v>
      </c>
      <c r="AC17" s="7">
        <v>108.56</v>
      </c>
      <c r="AD17" s="7">
        <v>196.51</v>
      </c>
      <c r="AE17" s="7">
        <v>6.23</v>
      </c>
      <c r="AF17" s="7">
        <v>7.04</v>
      </c>
      <c r="AG17" s="7">
        <v>9.28</v>
      </c>
      <c r="AH17" s="7">
        <v>17.35</v>
      </c>
      <c r="AI17" s="7">
        <v>18.23</v>
      </c>
      <c r="AJ17" s="7">
        <v>14.52</v>
      </c>
      <c r="AK17" s="7">
        <v>11.99</v>
      </c>
      <c r="AL17" s="7">
        <v>17.45</v>
      </c>
      <c r="AM17" s="7">
        <v>22.96</v>
      </c>
      <c r="AN17" s="7">
        <v>28.79</v>
      </c>
      <c r="AO17" s="7">
        <v>32.96</v>
      </c>
      <c r="AP17" s="7">
        <v>27.42</v>
      </c>
      <c r="AQ17" s="7">
        <v>32.37</v>
      </c>
      <c r="AR17" s="7">
        <v>70.54</v>
      </c>
      <c r="AS17" s="7">
        <v>1547.69</v>
      </c>
      <c r="AT17" s="7">
        <v>2288.04</v>
      </c>
      <c r="AU17" s="7">
        <v>2072.88</v>
      </c>
      <c r="AV17" s="7">
        <v>3437.56</v>
      </c>
      <c r="AW17" s="7">
        <v>429.17</v>
      </c>
      <c r="AX17" s="7">
        <v>17993.46</v>
      </c>
      <c r="AY17" s="7">
        <v>19407.6</v>
      </c>
      <c r="AZ17" s="7">
        <v>20162.65</v>
      </c>
      <c r="BA17" s="7">
        <v>21188.3</v>
      </c>
      <c r="BB17" s="7">
        <v>19744.95</v>
      </c>
      <c r="BC17" s="7">
        <v>18800.78</v>
      </c>
      <c r="BD17" s="7">
        <v>19700.58</v>
      </c>
      <c r="BE17" s="7">
        <v>19444.97</v>
      </c>
      <c r="BF17" s="7">
        <v>16477.48</v>
      </c>
      <c r="BG17" s="7">
        <v>20290.77</v>
      </c>
      <c r="BH17" s="7">
        <v>19485.32</v>
      </c>
      <c r="BI17" s="7">
        <v>17285.64</v>
      </c>
      <c r="BJ17" s="7">
        <v>14959.34</v>
      </c>
      <c r="BK17" s="7">
        <v>5404.53</v>
      </c>
      <c r="BL17" s="7">
        <v>4821.74</v>
      </c>
      <c r="BM17" s="7">
        <v>2997</v>
      </c>
      <c r="BN17" s="7">
        <v>1811.28</v>
      </c>
      <c r="BO17" s="7">
        <v>958.34</v>
      </c>
      <c r="BP17" s="7">
        <v>822.39</v>
      </c>
      <c r="BQ17" s="7">
        <v>1013.66</v>
      </c>
      <c r="BR17" s="7">
        <v>2000.8</v>
      </c>
      <c r="BS17" s="7">
        <v>1560.79</v>
      </c>
      <c r="BT17" s="7">
        <v>2133.89</v>
      </c>
      <c r="BU17" s="7">
        <v>1840.43</v>
      </c>
      <c r="BV17" s="7">
        <v>1752.3</v>
      </c>
      <c r="BW17" s="7">
        <v>989.49</v>
      </c>
      <c r="BX17" s="7">
        <f t="shared" si="4"/>
        <v>351382.4900000001</v>
      </c>
    </row>
    <row r="18" spans="1:76" ht="12.75">
      <c r="A18" s="6">
        <v>14</v>
      </c>
      <c r="B18" s="6" t="s">
        <v>83</v>
      </c>
      <c r="C18" s="7">
        <v>54.64</v>
      </c>
      <c r="D18" s="7">
        <v>56.88</v>
      </c>
      <c r="E18" s="7">
        <v>71.39</v>
      </c>
      <c r="F18" s="7">
        <v>64.88</v>
      </c>
      <c r="G18" s="7">
        <v>68.96</v>
      </c>
      <c r="H18" s="7">
        <v>67.35</v>
      </c>
      <c r="I18" s="7">
        <v>58.89</v>
      </c>
      <c r="J18" s="7">
        <v>59.78</v>
      </c>
      <c r="K18" s="7">
        <v>56.64</v>
      </c>
      <c r="L18" s="7">
        <v>60.19</v>
      </c>
      <c r="M18" s="7">
        <v>109.97</v>
      </c>
      <c r="N18" s="7">
        <v>104.94</v>
      </c>
      <c r="O18" s="7">
        <v>95.65</v>
      </c>
      <c r="P18" s="7">
        <v>59.24</v>
      </c>
      <c r="Q18" s="7">
        <v>1.17</v>
      </c>
      <c r="R18" s="7">
        <v>1.38</v>
      </c>
      <c r="S18" s="7">
        <v>1.38</v>
      </c>
      <c r="T18" s="7">
        <v>1.18</v>
      </c>
      <c r="U18" s="7">
        <v>0</v>
      </c>
      <c r="V18" s="7">
        <v>1.4</v>
      </c>
      <c r="W18" s="7">
        <v>0</v>
      </c>
      <c r="X18" s="7">
        <v>0</v>
      </c>
      <c r="Y18" s="7">
        <v>0</v>
      </c>
      <c r="Z18" s="7">
        <v>0.99</v>
      </c>
      <c r="AA18" s="7">
        <v>1.39</v>
      </c>
      <c r="AB18" s="7">
        <v>2.15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3.06</v>
      </c>
      <c r="AJ18" s="7">
        <v>3.51</v>
      </c>
      <c r="AK18" s="7">
        <v>0</v>
      </c>
      <c r="AL18" s="7">
        <v>0</v>
      </c>
      <c r="AM18" s="7">
        <v>0.35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67.98</v>
      </c>
      <c r="AT18" s="7">
        <v>50.5</v>
      </c>
      <c r="AU18" s="7">
        <v>41.8</v>
      </c>
      <c r="AV18" s="7">
        <v>69.34</v>
      </c>
      <c r="AW18" s="7">
        <v>9.5</v>
      </c>
      <c r="AX18" s="7">
        <v>277.1</v>
      </c>
      <c r="AY18" s="7">
        <v>327.75</v>
      </c>
      <c r="AZ18" s="7">
        <v>323.71</v>
      </c>
      <c r="BA18" s="7">
        <v>328.47</v>
      </c>
      <c r="BB18" s="7">
        <v>252.1</v>
      </c>
      <c r="BC18" s="7">
        <v>246.21</v>
      </c>
      <c r="BD18" s="7">
        <v>271.59</v>
      </c>
      <c r="BE18" s="7">
        <v>323.68</v>
      </c>
      <c r="BF18" s="7">
        <v>315.17</v>
      </c>
      <c r="BG18" s="7">
        <v>340.53</v>
      </c>
      <c r="BH18" s="7">
        <v>223.01</v>
      </c>
      <c r="BI18" s="7">
        <v>187.58</v>
      </c>
      <c r="BJ18" s="7">
        <v>139.54</v>
      </c>
      <c r="BK18" s="7">
        <v>144.45</v>
      </c>
      <c r="BL18" s="7">
        <v>93.4</v>
      </c>
      <c r="BM18" s="7">
        <v>37.77</v>
      </c>
      <c r="BN18" s="7">
        <v>24.52</v>
      </c>
      <c r="BO18" s="7">
        <v>24.45</v>
      </c>
      <c r="BP18" s="7">
        <v>15.25</v>
      </c>
      <c r="BQ18" s="7">
        <v>5.9</v>
      </c>
      <c r="BR18" s="7">
        <v>1.11</v>
      </c>
      <c r="BS18" s="7">
        <v>4.21</v>
      </c>
      <c r="BT18" s="7">
        <v>2.04</v>
      </c>
      <c r="BU18" s="7">
        <v>2.65</v>
      </c>
      <c r="BV18" s="7">
        <v>1.47</v>
      </c>
      <c r="BW18" s="7">
        <v>0.88</v>
      </c>
      <c r="BX18" s="7">
        <f t="shared" si="4"/>
        <v>5161.019999999999</v>
      </c>
    </row>
    <row r="19" spans="1:76" ht="12.75">
      <c r="A19" s="6">
        <v>15</v>
      </c>
      <c r="B19" s="6" t="s">
        <v>26</v>
      </c>
      <c r="C19" s="7">
        <v>43.43</v>
      </c>
      <c r="D19" s="7">
        <v>32.7</v>
      </c>
      <c r="E19" s="7">
        <v>31.52</v>
      </c>
      <c r="F19" s="7">
        <v>31.07</v>
      </c>
      <c r="G19" s="7">
        <v>37.02</v>
      </c>
      <c r="H19" s="7">
        <v>28.9</v>
      </c>
      <c r="I19" s="7">
        <v>22.28</v>
      </c>
      <c r="J19" s="7">
        <v>40.55</v>
      </c>
      <c r="K19" s="7">
        <v>27.41</v>
      </c>
      <c r="L19" s="7">
        <v>19.5</v>
      </c>
      <c r="M19" s="7">
        <v>26.44</v>
      </c>
      <c r="N19" s="7">
        <v>27.47</v>
      </c>
      <c r="O19" s="7">
        <v>25.96</v>
      </c>
      <c r="P19" s="7">
        <v>25.08</v>
      </c>
      <c r="Q19" s="7">
        <v>1.97</v>
      </c>
      <c r="R19" s="7">
        <v>2.82</v>
      </c>
      <c r="S19" s="7">
        <v>1.66</v>
      </c>
      <c r="T19" s="7">
        <v>0.66</v>
      </c>
      <c r="U19" s="7">
        <v>1</v>
      </c>
      <c r="V19" s="7">
        <v>1.01</v>
      </c>
      <c r="W19" s="7">
        <v>0</v>
      </c>
      <c r="X19" s="7">
        <v>2.25</v>
      </c>
      <c r="Y19" s="7">
        <v>1.54</v>
      </c>
      <c r="Z19" s="7">
        <v>1.01</v>
      </c>
      <c r="AA19" s="7">
        <v>1.07</v>
      </c>
      <c r="AB19" s="7">
        <v>2.08</v>
      </c>
      <c r="AC19" s="7">
        <v>0.78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0.48</v>
      </c>
      <c r="AJ19" s="7">
        <v>0</v>
      </c>
      <c r="AK19" s="7">
        <v>0</v>
      </c>
      <c r="AL19" s="7">
        <v>0.38</v>
      </c>
      <c r="AM19" s="7">
        <v>0</v>
      </c>
      <c r="AN19" s="7">
        <v>0.16</v>
      </c>
      <c r="AO19" s="7">
        <v>0</v>
      </c>
      <c r="AP19" s="7">
        <v>0</v>
      </c>
      <c r="AQ19" s="7">
        <v>0</v>
      </c>
      <c r="AR19" s="7">
        <v>0.43</v>
      </c>
      <c r="AS19" s="7">
        <v>16.55</v>
      </c>
      <c r="AT19" s="7">
        <v>17.54</v>
      </c>
      <c r="AU19" s="7">
        <v>21.4</v>
      </c>
      <c r="AV19" s="7">
        <v>35.81</v>
      </c>
      <c r="AW19" s="7">
        <v>0</v>
      </c>
      <c r="AX19" s="7">
        <v>134.69</v>
      </c>
      <c r="AY19" s="7">
        <v>141.54</v>
      </c>
      <c r="AZ19" s="7">
        <v>150.87</v>
      </c>
      <c r="BA19" s="7">
        <v>153</v>
      </c>
      <c r="BB19" s="7">
        <v>116.9</v>
      </c>
      <c r="BC19" s="7">
        <v>116.25</v>
      </c>
      <c r="BD19" s="7">
        <v>115.57</v>
      </c>
      <c r="BE19" s="7">
        <v>137.83</v>
      </c>
      <c r="BF19" s="7">
        <v>105.71</v>
      </c>
      <c r="BG19" s="7">
        <v>155.4</v>
      </c>
      <c r="BH19" s="7">
        <v>105.08</v>
      </c>
      <c r="BI19" s="7">
        <v>95.45</v>
      </c>
      <c r="BJ19" s="7">
        <v>56.98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f t="shared" si="4"/>
        <v>2115.2000000000003</v>
      </c>
    </row>
    <row r="20" spans="1:76" ht="12.75">
      <c r="A20" s="6">
        <v>16</v>
      </c>
      <c r="B20" s="6" t="s">
        <v>27</v>
      </c>
      <c r="C20" s="7">
        <v>789.52</v>
      </c>
      <c r="D20" s="7">
        <v>1229.34</v>
      </c>
      <c r="E20" s="7">
        <v>1608.35</v>
      </c>
      <c r="F20" s="7">
        <v>2015.52</v>
      </c>
      <c r="G20" s="7">
        <v>2281.45</v>
      </c>
      <c r="H20" s="7">
        <v>2291.96</v>
      </c>
      <c r="I20" s="7">
        <v>2216.65</v>
      </c>
      <c r="J20" s="7">
        <v>2222.05</v>
      </c>
      <c r="K20" s="7">
        <v>2147.13</v>
      </c>
      <c r="L20" s="7">
        <v>1867.13</v>
      </c>
      <c r="M20" s="7">
        <v>2055.47</v>
      </c>
      <c r="N20" s="7">
        <v>1440.63</v>
      </c>
      <c r="O20" s="7">
        <v>1011.79</v>
      </c>
      <c r="P20" s="7">
        <v>732.29</v>
      </c>
      <c r="Q20" s="7">
        <v>57.55</v>
      </c>
      <c r="R20" s="7">
        <v>34.83</v>
      </c>
      <c r="S20" s="7">
        <v>36.02</v>
      </c>
      <c r="T20" s="7">
        <v>48.19</v>
      </c>
      <c r="U20" s="7">
        <v>58.5</v>
      </c>
      <c r="V20" s="7">
        <v>51.26</v>
      </c>
      <c r="W20" s="7">
        <v>41.01</v>
      </c>
      <c r="X20" s="7">
        <v>65.08</v>
      </c>
      <c r="Y20" s="7">
        <v>61.08</v>
      </c>
      <c r="Z20" s="7">
        <v>51.01</v>
      </c>
      <c r="AA20" s="7">
        <v>62.65</v>
      </c>
      <c r="AB20" s="7">
        <v>69.55</v>
      </c>
      <c r="AC20" s="7">
        <v>42</v>
      </c>
      <c r="AD20" s="7">
        <v>114.05</v>
      </c>
      <c r="AE20" s="7">
        <v>14.36</v>
      </c>
      <c r="AF20" s="7">
        <v>10.13</v>
      </c>
      <c r="AG20" s="7">
        <v>11.77</v>
      </c>
      <c r="AH20" s="7">
        <v>17.84</v>
      </c>
      <c r="AI20" s="7">
        <v>20.34</v>
      </c>
      <c r="AJ20" s="7">
        <v>27.94</v>
      </c>
      <c r="AK20" s="7">
        <v>22.19</v>
      </c>
      <c r="AL20" s="7">
        <v>15.06</v>
      </c>
      <c r="AM20" s="7">
        <v>31.47</v>
      </c>
      <c r="AN20" s="7">
        <v>22.93</v>
      </c>
      <c r="AO20" s="7">
        <v>21.83</v>
      </c>
      <c r="AP20" s="7">
        <v>24.56</v>
      </c>
      <c r="AQ20" s="7">
        <v>20.11</v>
      </c>
      <c r="AR20" s="7">
        <v>52.15</v>
      </c>
      <c r="AS20" s="7">
        <v>567.18</v>
      </c>
      <c r="AT20" s="7">
        <v>462.01</v>
      </c>
      <c r="AU20" s="7">
        <v>787.26</v>
      </c>
      <c r="AV20" s="7">
        <v>944.08</v>
      </c>
      <c r="AW20" s="7">
        <v>234.21</v>
      </c>
      <c r="AX20" s="7">
        <v>8505.43</v>
      </c>
      <c r="AY20" s="7">
        <v>8559.71</v>
      </c>
      <c r="AZ20" s="7">
        <v>8184.15</v>
      </c>
      <c r="BA20" s="7">
        <v>8237.43</v>
      </c>
      <c r="BB20" s="7">
        <v>7467.93</v>
      </c>
      <c r="BC20" s="7">
        <v>7559.47</v>
      </c>
      <c r="BD20" s="7">
        <v>7737.38</v>
      </c>
      <c r="BE20" s="7">
        <v>7274.71</v>
      </c>
      <c r="BF20" s="7">
        <v>6998.18</v>
      </c>
      <c r="BG20" s="7">
        <v>8945.03</v>
      </c>
      <c r="BH20" s="7">
        <v>5881.55</v>
      </c>
      <c r="BI20" s="7">
        <v>5069.04</v>
      </c>
      <c r="BJ20" s="7">
        <v>4444.62</v>
      </c>
      <c r="BK20" s="7">
        <v>482.42</v>
      </c>
      <c r="BL20" s="7">
        <v>378.35</v>
      </c>
      <c r="BM20" s="7">
        <v>272.71</v>
      </c>
      <c r="BN20" s="7">
        <v>239.56</v>
      </c>
      <c r="BO20" s="7">
        <v>209.14</v>
      </c>
      <c r="BP20" s="7">
        <v>253.14</v>
      </c>
      <c r="BQ20" s="7">
        <v>304.71</v>
      </c>
      <c r="BR20" s="7">
        <v>267.95</v>
      </c>
      <c r="BS20" s="7">
        <v>270.56</v>
      </c>
      <c r="BT20" s="7">
        <v>311.71</v>
      </c>
      <c r="BU20" s="7">
        <v>274.21</v>
      </c>
      <c r="BV20" s="7">
        <v>199.83</v>
      </c>
      <c r="BW20" s="7">
        <v>122.89</v>
      </c>
      <c r="BX20" s="7">
        <f t="shared" si="4"/>
        <v>126461.29000000004</v>
      </c>
    </row>
    <row r="21" spans="1:76" ht="12.75">
      <c r="A21" s="6">
        <v>17</v>
      </c>
      <c r="B21" s="6" t="s">
        <v>28</v>
      </c>
      <c r="C21" s="7">
        <v>202.01</v>
      </c>
      <c r="D21" s="7">
        <v>431.71</v>
      </c>
      <c r="E21" s="7">
        <v>622.45</v>
      </c>
      <c r="F21" s="7">
        <v>596.72</v>
      </c>
      <c r="G21" s="7">
        <v>846.46</v>
      </c>
      <c r="H21" s="7">
        <v>750.46</v>
      </c>
      <c r="I21" s="7">
        <v>818.48</v>
      </c>
      <c r="J21" s="7">
        <v>753.29</v>
      </c>
      <c r="K21" s="7">
        <v>742.12</v>
      </c>
      <c r="L21" s="7">
        <v>698.04</v>
      </c>
      <c r="M21" s="7">
        <v>871.85</v>
      </c>
      <c r="N21" s="7">
        <v>746.13</v>
      </c>
      <c r="O21" s="7">
        <v>590.86</v>
      </c>
      <c r="P21" s="7">
        <v>504.27</v>
      </c>
      <c r="Q21" s="7">
        <v>47.04</v>
      </c>
      <c r="R21" s="7">
        <v>34.98</v>
      </c>
      <c r="S21" s="7">
        <v>20.45</v>
      </c>
      <c r="T21" s="7">
        <v>8.84</v>
      </c>
      <c r="U21" s="7">
        <v>15.13</v>
      </c>
      <c r="V21" s="7">
        <v>14.05</v>
      </c>
      <c r="W21" s="7">
        <v>9.34</v>
      </c>
      <c r="X21" s="7">
        <v>9.17</v>
      </c>
      <c r="Y21" s="7">
        <v>22.35</v>
      </c>
      <c r="Z21" s="7">
        <v>38.84</v>
      </c>
      <c r="AA21" s="7">
        <v>24.84</v>
      </c>
      <c r="AB21" s="7">
        <v>9.88</v>
      </c>
      <c r="AC21" s="7">
        <v>9.37</v>
      </c>
      <c r="AD21" s="7">
        <v>17.03</v>
      </c>
      <c r="AE21" s="7">
        <v>4.67</v>
      </c>
      <c r="AF21" s="7">
        <v>10.9</v>
      </c>
      <c r="AG21" s="7">
        <v>8.06</v>
      </c>
      <c r="AH21" s="7">
        <v>5.34</v>
      </c>
      <c r="AI21" s="7">
        <v>13.67</v>
      </c>
      <c r="AJ21" s="7">
        <v>6.71</v>
      </c>
      <c r="AK21" s="7">
        <v>7.22</v>
      </c>
      <c r="AL21" s="7">
        <v>14.13</v>
      </c>
      <c r="AM21" s="7">
        <v>19.73</v>
      </c>
      <c r="AN21" s="7">
        <v>12.74</v>
      </c>
      <c r="AO21" s="7">
        <v>13.56</v>
      </c>
      <c r="AP21" s="7">
        <v>8.89</v>
      </c>
      <c r="AQ21" s="7">
        <v>9.34</v>
      </c>
      <c r="AR21" s="7">
        <v>31.69</v>
      </c>
      <c r="AS21" s="7">
        <v>569.05</v>
      </c>
      <c r="AT21" s="7">
        <v>313.78</v>
      </c>
      <c r="AU21" s="7">
        <v>330.8</v>
      </c>
      <c r="AV21" s="7">
        <v>484.41</v>
      </c>
      <c r="AW21" s="7">
        <v>63.91</v>
      </c>
      <c r="AX21" s="7">
        <v>2776.81</v>
      </c>
      <c r="AY21" s="7">
        <v>2683.94</v>
      </c>
      <c r="AZ21" s="7">
        <v>2671.74</v>
      </c>
      <c r="BA21" s="7">
        <v>2494.5</v>
      </c>
      <c r="BB21" s="7">
        <v>2425.34</v>
      </c>
      <c r="BC21" s="7">
        <v>2430.78</v>
      </c>
      <c r="BD21" s="7">
        <v>2416.63</v>
      </c>
      <c r="BE21" s="7">
        <v>2673.79</v>
      </c>
      <c r="BF21" s="7">
        <v>2322.24</v>
      </c>
      <c r="BG21" s="7">
        <v>2523.85</v>
      </c>
      <c r="BH21" s="7">
        <v>2197.42</v>
      </c>
      <c r="BI21" s="7">
        <v>1833</v>
      </c>
      <c r="BJ21" s="7">
        <v>1319.94</v>
      </c>
      <c r="BK21" s="7">
        <v>55.17</v>
      </c>
      <c r="BL21" s="7">
        <v>48.2</v>
      </c>
      <c r="BM21" s="7">
        <v>33.39</v>
      </c>
      <c r="BN21" s="7">
        <v>51.87</v>
      </c>
      <c r="BO21" s="7">
        <v>32.23</v>
      </c>
      <c r="BP21" s="7">
        <v>29.58</v>
      </c>
      <c r="BQ21" s="7">
        <v>13.52</v>
      </c>
      <c r="BR21" s="7">
        <v>10.72</v>
      </c>
      <c r="BS21" s="7">
        <v>8.43</v>
      </c>
      <c r="BT21" s="7">
        <v>15.23</v>
      </c>
      <c r="BU21" s="7">
        <v>5.89</v>
      </c>
      <c r="BV21" s="7">
        <v>3.56</v>
      </c>
      <c r="BW21" s="7">
        <v>7.02</v>
      </c>
      <c r="BX21" s="7">
        <f t="shared" si="4"/>
        <v>42469.549999999996</v>
      </c>
    </row>
    <row r="22" spans="1:76" ht="12.75">
      <c r="A22" s="6">
        <v>18</v>
      </c>
      <c r="B22" s="6" t="s">
        <v>29</v>
      </c>
      <c r="C22" s="7">
        <v>73.15</v>
      </c>
      <c r="D22" s="7">
        <v>95.84</v>
      </c>
      <c r="E22" s="7">
        <v>101.96</v>
      </c>
      <c r="F22" s="7">
        <v>157.52</v>
      </c>
      <c r="G22" s="7">
        <v>180.41</v>
      </c>
      <c r="H22" s="7">
        <v>166.03</v>
      </c>
      <c r="I22" s="7">
        <v>187.68</v>
      </c>
      <c r="J22" s="7">
        <v>166.22</v>
      </c>
      <c r="K22" s="7">
        <v>157</v>
      </c>
      <c r="L22" s="7">
        <v>209.77</v>
      </c>
      <c r="M22" s="7">
        <v>232.11</v>
      </c>
      <c r="N22" s="7">
        <v>193.49</v>
      </c>
      <c r="O22" s="7">
        <v>140.33</v>
      </c>
      <c r="P22" s="7">
        <v>151.51</v>
      </c>
      <c r="Q22" s="7">
        <v>3.52</v>
      </c>
      <c r="R22" s="7">
        <v>0</v>
      </c>
      <c r="S22" s="7">
        <v>0</v>
      </c>
      <c r="T22" s="7">
        <v>2.99</v>
      </c>
      <c r="U22" s="7">
        <v>6.96</v>
      </c>
      <c r="V22" s="7">
        <v>0</v>
      </c>
      <c r="W22" s="7">
        <v>5.89</v>
      </c>
      <c r="X22" s="7">
        <v>3.68</v>
      </c>
      <c r="Y22" s="7">
        <v>0</v>
      </c>
      <c r="Z22" s="7">
        <v>7.25</v>
      </c>
      <c r="AA22" s="7">
        <v>5.63</v>
      </c>
      <c r="AB22" s="7">
        <v>2.98</v>
      </c>
      <c r="AC22" s="7">
        <v>1.61</v>
      </c>
      <c r="AD22" s="7">
        <v>2.21</v>
      </c>
      <c r="AE22" s="7">
        <v>0</v>
      </c>
      <c r="AF22" s="7">
        <v>0</v>
      </c>
      <c r="AG22" s="7">
        <v>0</v>
      </c>
      <c r="AH22" s="7">
        <v>2.7</v>
      </c>
      <c r="AI22" s="7">
        <v>0</v>
      </c>
      <c r="AJ22" s="7">
        <v>1.06</v>
      </c>
      <c r="AK22" s="7">
        <v>0</v>
      </c>
      <c r="AL22" s="7">
        <v>1.5</v>
      </c>
      <c r="AM22" s="7">
        <v>2.41</v>
      </c>
      <c r="AN22" s="7">
        <v>2.44</v>
      </c>
      <c r="AO22" s="7">
        <v>0</v>
      </c>
      <c r="AP22" s="7">
        <v>2.06</v>
      </c>
      <c r="AQ22" s="7">
        <v>1.24</v>
      </c>
      <c r="AR22" s="7">
        <v>3.78</v>
      </c>
      <c r="AS22" s="7">
        <v>165.17</v>
      </c>
      <c r="AT22" s="7">
        <v>74.97</v>
      </c>
      <c r="AU22" s="7">
        <v>126.04</v>
      </c>
      <c r="AV22" s="7">
        <v>168.34</v>
      </c>
      <c r="AW22" s="7">
        <v>0</v>
      </c>
      <c r="AX22" s="7">
        <v>895.94</v>
      </c>
      <c r="AY22" s="7">
        <v>940.48</v>
      </c>
      <c r="AZ22" s="7">
        <v>956.3</v>
      </c>
      <c r="BA22" s="7">
        <v>913.17</v>
      </c>
      <c r="BB22" s="7">
        <v>943.28</v>
      </c>
      <c r="BC22" s="7">
        <v>972.13</v>
      </c>
      <c r="BD22" s="7">
        <v>873.58</v>
      </c>
      <c r="BE22" s="7">
        <v>949.98</v>
      </c>
      <c r="BF22" s="7">
        <v>864.49</v>
      </c>
      <c r="BG22" s="7">
        <v>846.83</v>
      </c>
      <c r="BH22" s="7">
        <v>739.25</v>
      </c>
      <c r="BI22" s="7">
        <v>619.98</v>
      </c>
      <c r="BJ22" s="7">
        <v>499.48</v>
      </c>
      <c r="BK22" s="7">
        <v>64.22</v>
      </c>
      <c r="BL22" s="7">
        <v>44.73</v>
      </c>
      <c r="BM22" s="7">
        <v>40.78</v>
      </c>
      <c r="BN22" s="7">
        <v>28.96</v>
      </c>
      <c r="BO22" s="7">
        <v>20.48</v>
      </c>
      <c r="BP22" s="7">
        <v>23.66</v>
      </c>
      <c r="BQ22" s="7">
        <v>27.8</v>
      </c>
      <c r="BR22" s="7">
        <v>17.47</v>
      </c>
      <c r="BS22" s="7">
        <v>15.35</v>
      </c>
      <c r="BT22" s="7">
        <v>16.19</v>
      </c>
      <c r="BU22" s="7">
        <v>13.64</v>
      </c>
      <c r="BV22" s="7">
        <v>24.03</v>
      </c>
      <c r="BW22" s="7">
        <v>9.11</v>
      </c>
      <c r="BX22" s="7">
        <f t="shared" si="4"/>
        <v>14168.759999999997</v>
      </c>
    </row>
    <row r="23" spans="1:76" ht="12.75">
      <c r="A23" s="6">
        <v>19</v>
      </c>
      <c r="B23" s="6" t="s">
        <v>30</v>
      </c>
      <c r="C23" s="7">
        <v>36.82</v>
      </c>
      <c r="D23" s="7">
        <v>8.21</v>
      </c>
      <c r="E23" s="7">
        <v>7.9</v>
      </c>
      <c r="F23" s="7">
        <v>21.06</v>
      </c>
      <c r="G23" s="7">
        <v>17.51</v>
      </c>
      <c r="H23" s="7">
        <v>25.23</v>
      </c>
      <c r="I23" s="7">
        <v>11.75</v>
      </c>
      <c r="J23" s="7">
        <v>11.76</v>
      </c>
      <c r="K23" s="7">
        <v>10.35</v>
      </c>
      <c r="L23" s="7">
        <v>11.29</v>
      </c>
      <c r="M23" s="7">
        <v>23.61</v>
      </c>
      <c r="N23" s="7">
        <v>11.89</v>
      </c>
      <c r="O23" s="7">
        <v>21.42</v>
      </c>
      <c r="P23" s="7">
        <v>11.66</v>
      </c>
      <c r="Q23" s="7">
        <v>4.44</v>
      </c>
      <c r="R23" s="7">
        <v>0</v>
      </c>
      <c r="S23" s="7">
        <v>0</v>
      </c>
      <c r="T23" s="7">
        <v>1.21</v>
      </c>
      <c r="U23" s="7">
        <v>0</v>
      </c>
      <c r="V23" s="7">
        <v>0</v>
      </c>
      <c r="W23" s="7">
        <v>0</v>
      </c>
      <c r="X23" s="7">
        <v>1.09</v>
      </c>
      <c r="Y23" s="7">
        <v>1.01</v>
      </c>
      <c r="Z23" s="7">
        <v>0</v>
      </c>
      <c r="AA23" s="7">
        <v>0</v>
      </c>
      <c r="AB23" s="7">
        <v>0.47</v>
      </c>
      <c r="AC23" s="7">
        <v>0</v>
      </c>
      <c r="AD23" s="7">
        <v>0.88</v>
      </c>
      <c r="AE23" s="7">
        <v>1.33</v>
      </c>
      <c r="AF23" s="7">
        <v>0</v>
      </c>
      <c r="AG23" s="7">
        <v>0</v>
      </c>
      <c r="AH23" s="7">
        <v>0</v>
      </c>
      <c r="AI23" s="7">
        <v>0</v>
      </c>
      <c r="AJ23" s="7">
        <v>0.66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2.73</v>
      </c>
      <c r="AR23" s="7">
        <v>0</v>
      </c>
      <c r="AS23" s="7">
        <v>14.57</v>
      </c>
      <c r="AT23" s="7">
        <v>3.83</v>
      </c>
      <c r="AU23" s="7">
        <v>9.81</v>
      </c>
      <c r="AV23" s="7">
        <v>29.88</v>
      </c>
      <c r="AW23" s="7">
        <v>0</v>
      </c>
      <c r="AX23" s="7">
        <v>88.86</v>
      </c>
      <c r="AY23" s="7">
        <v>87.56</v>
      </c>
      <c r="AZ23" s="7">
        <v>98.02</v>
      </c>
      <c r="BA23" s="7">
        <v>93.15</v>
      </c>
      <c r="BB23" s="7">
        <v>78.45</v>
      </c>
      <c r="BC23" s="7">
        <v>78.54</v>
      </c>
      <c r="BD23" s="7">
        <v>82.64</v>
      </c>
      <c r="BE23" s="7">
        <v>90.13</v>
      </c>
      <c r="BF23" s="7">
        <v>82</v>
      </c>
      <c r="BG23" s="7">
        <v>79.29</v>
      </c>
      <c r="BH23" s="7">
        <v>64.43</v>
      </c>
      <c r="BI23" s="7">
        <v>47.57</v>
      </c>
      <c r="BJ23" s="7">
        <v>16.72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f t="shared" si="4"/>
        <v>1289.73</v>
      </c>
    </row>
    <row r="24" spans="1:76" ht="12.75">
      <c r="A24" s="6">
        <v>20</v>
      </c>
      <c r="B24" s="6" t="s">
        <v>31</v>
      </c>
      <c r="C24" s="7">
        <v>63.98</v>
      </c>
      <c r="D24" s="7">
        <v>74.5</v>
      </c>
      <c r="E24" s="7">
        <v>83.79</v>
      </c>
      <c r="F24" s="7">
        <v>78.58</v>
      </c>
      <c r="G24" s="7">
        <v>84.94</v>
      </c>
      <c r="H24" s="7">
        <v>69.2</v>
      </c>
      <c r="I24" s="7">
        <v>76.85</v>
      </c>
      <c r="J24" s="7">
        <v>97.88</v>
      </c>
      <c r="K24" s="7">
        <v>73.17</v>
      </c>
      <c r="L24" s="7">
        <v>71.27</v>
      </c>
      <c r="M24" s="7">
        <v>96.4</v>
      </c>
      <c r="N24" s="7">
        <v>54.86</v>
      </c>
      <c r="O24" s="7">
        <v>38.63</v>
      </c>
      <c r="P24" s="7">
        <v>52.78</v>
      </c>
      <c r="Q24" s="7">
        <v>17.07</v>
      </c>
      <c r="R24" s="7">
        <v>0.93</v>
      </c>
      <c r="S24" s="7">
        <v>1.1</v>
      </c>
      <c r="T24" s="7">
        <v>4.42</v>
      </c>
      <c r="U24" s="7">
        <v>9.98</v>
      </c>
      <c r="V24" s="7">
        <v>1.81</v>
      </c>
      <c r="W24" s="7">
        <v>5.44</v>
      </c>
      <c r="X24" s="7">
        <v>5.16</v>
      </c>
      <c r="Y24" s="7">
        <v>7.53</v>
      </c>
      <c r="Z24" s="7">
        <v>8.51</v>
      </c>
      <c r="AA24" s="7">
        <v>18.72</v>
      </c>
      <c r="AB24" s="7">
        <v>7.32</v>
      </c>
      <c r="AC24" s="7">
        <v>2.44</v>
      </c>
      <c r="AD24" s="7">
        <v>3.83</v>
      </c>
      <c r="AE24" s="7">
        <v>2.14</v>
      </c>
      <c r="AF24" s="7">
        <v>0</v>
      </c>
      <c r="AG24" s="7">
        <v>0</v>
      </c>
      <c r="AH24" s="7">
        <v>0</v>
      </c>
      <c r="AI24" s="7">
        <v>2.08</v>
      </c>
      <c r="AJ24" s="7">
        <v>0</v>
      </c>
      <c r="AK24" s="7">
        <v>0</v>
      </c>
      <c r="AL24" s="7">
        <v>1.16</v>
      </c>
      <c r="AM24" s="7">
        <v>0.71</v>
      </c>
      <c r="AN24" s="7">
        <v>2.54</v>
      </c>
      <c r="AO24" s="7">
        <v>0</v>
      </c>
      <c r="AP24" s="7">
        <v>0.63</v>
      </c>
      <c r="AQ24" s="7">
        <v>1.02</v>
      </c>
      <c r="AR24" s="7">
        <v>0.36</v>
      </c>
      <c r="AS24" s="7">
        <v>29.69</v>
      </c>
      <c r="AT24" s="7">
        <v>23.51</v>
      </c>
      <c r="AU24" s="7">
        <v>20.45</v>
      </c>
      <c r="AV24" s="7">
        <v>33.32</v>
      </c>
      <c r="AW24" s="7">
        <v>16.61</v>
      </c>
      <c r="AX24" s="7">
        <v>355.31</v>
      </c>
      <c r="AY24" s="7">
        <v>369.56</v>
      </c>
      <c r="AZ24" s="7">
        <v>395.16</v>
      </c>
      <c r="BA24" s="7">
        <v>393.35</v>
      </c>
      <c r="BB24" s="7">
        <v>369.57</v>
      </c>
      <c r="BC24" s="7">
        <v>360.36</v>
      </c>
      <c r="BD24" s="7">
        <v>326.14</v>
      </c>
      <c r="BE24" s="7">
        <v>368.31</v>
      </c>
      <c r="BF24" s="7">
        <v>374.18</v>
      </c>
      <c r="BG24" s="7">
        <v>259.13</v>
      </c>
      <c r="BH24" s="7">
        <v>246.38</v>
      </c>
      <c r="BI24" s="7">
        <v>276.42</v>
      </c>
      <c r="BJ24" s="7">
        <v>191.19</v>
      </c>
      <c r="BK24" s="7">
        <v>44.96</v>
      </c>
      <c r="BL24" s="7">
        <v>41.35</v>
      </c>
      <c r="BM24" s="7">
        <v>31.13</v>
      </c>
      <c r="BN24" s="7">
        <v>33.33</v>
      </c>
      <c r="BO24" s="7">
        <v>18.8</v>
      </c>
      <c r="BP24" s="7">
        <v>14.32</v>
      </c>
      <c r="BQ24" s="7">
        <v>10.55</v>
      </c>
      <c r="BR24" s="7">
        <v>7.85</v>
      </c>
      <c r="BS24" s="7">
        <v>4.85</v>
      </c>
      <c r="BT24" s="7">
        <v>10.82</v>
      </c>
      <c r="BU24" s="7">
        <v>13.04</v>
      </c>
      <c r="BV24" s="7">
        <v>14.69</v>
      </c>
      <c r="BW24" s="7">
        <v>3.35</v>
      </c>
      <c r="BX24" s="7">
        <f t="shared" si="4"/>
        <v>5779.410000000001</v>
      </c>
    </row>
    <row r="25" spans="1:76" ht="12.75">
      <c r="A25" s="6">
        <v>21</v>
      </c>
      <c r="B25" s="6" t="s">
        <v>32</v>
      </c>
      <c r="C25" s="7">
        <v>29.95</v>
      </c>
      <c r="D25" s="7">
        <v>61.93</v>
      </c>
      <c r="E25" s="7">
        <v>73.79</v>
      </c>
      <c r="F25" s="7">
        <v>59.51</v>
      </c>
      <c r="G25" s="7">
        <v>64.65</v>
      </c>
      <c r="H25" s="7">
        <v>72.71</v>
      </c>
      <c r="I25" s="7">
        <v>53.78</v>
      </c>
      <c r="J25" s="7">
        <v>117.7</v>
      </c>
      <c r="K25" s="7">
        <v>83.78</v>
      </c>
      <c r="L25" s="7">
        <v>80.63</v>
      </c>
      <c r="M25" s="7">
        <v>73.52</v>
      </c>
      <c r="N25" s="7">
        <v>68.67</v>
      </c>
      <c r="O25" s="7">
        <v>52.66</v>
      </c>
      <c r="P25" s="7">
        <v>46.96</v>
      </c>
      <c r="Q25" s="7">
        <v>36.67</v>
      </c>
      <c r="R25" s="7">
        <v>2.73</v>
      </c>
      <c r="S25" s="7">
        <v>2.42</v>
      </c>
      <c r="T25" s="7">
        <v>0</v>
      </c>
      <c r="U25" s="7">
        <v>2.16</v>
      </c>
      <c r="V25" s="7">
        <v>0</v>
      </c>
      <c r="W25" s="7">
        <v>1.38</v>
      </c>
      <c r="X25" s="7">
        <v>2.21</v>
      </c>
      <c r="Y25" s="7">
        <v>2.38</v>
      </c>
      <c r="Z25" s="7">
        <v>0.76</v>
      </c>
      <c r="AA25" s="7">
        <v>0.98</v>
      </c>
      <c r="AB25" s="7">
        <v>1.52</v>
      </c>
      <c r="AC25" s="7">
        <v>0.7</v>
      </c>
      <c r="AD25" s="7">
        <v>0</v>
      </c>
      <c r="AE25" s="7">
        <v>0</v>
      </c>
      <c r="AF25" s="7">
        <v>1.07</v>
      </c>
      <c r="AG25" s="7">
        <v>1.04</v>
      </c>
      <c r="AH25" s="7">
        <v>0</v>
      </c>
      <c r="AI25" s="7">
        <v>1.16</v>
      </c>
      <c r="AJ25" s="7">
        <v>0</v>
      </c>
      <c r="AK25" s="7">
        <v>0</v>
      </c>
      <c r="AL25" s="7">
        <v>1.57</v>
      </c>
      <c r="AM25" s="7">
        <v>0</v>
      </c>
      <c r="AN25" s="7">
        <v>1.07</v>
      </c>
      <c r="AO25" s="7">
        <v>0</v>
      </c>
      <c r="AP25" s="7">
        <v>0</v>
      </c>
      <c r="AQ25" s="7">
        <v>0.33</v>
      </c>
      <c r="AR25" s="7">
        <v>0</v>
      </c>
      <c r="AS25" s="7">
        <v>39.05</v>
      </c>
      <c r="AT25" s="7">
        <v>19.55</v>
      </c>
      <c r="AU25" s="7">
        <v>26.3</v>
      </c>
      <c r="AV25" s="7">
        <v>26.25</v>
      </c>
      <c r="AW25" s="7">
        <v>3.22</v>
      </c>
      <c r="AX25" s="7">
        <v>178.92</v>
      </c>
      <c r="AY25" s="7">
        <v>131.94</v>
      </c>
      <c r="AZ25" s="7">
        <v>143.11</v>
      </c>
      <c r="BA25" s="7">
        <v>115.59</v>
      </c>
      <c r="BB25" s="7">
        <v>131.59</v>
      </c>
      <c r="BC25" s="7">
        <v>144.23</v>
      </c>
      <c r="BD25" s="7">
        <v>137.34</v>
      </c>
      <c r="BE25" s="7">
        <v>133.74</v>
      </c>
      <c r="BF25" s="7">
        <v>138.39</v>
      </c>
      <c r="BG25" s="7">
        <v>112.71</v>
      </c>
      <c r="BH25" s="7">
        <v>137.54</v>
      </c>
      <c r="BI25" s="7">
        <v>106.9</v>
      </c>
      <c r="BJ25" s="7">
        <v>103.13</v>
      </c>
      <c r="BK25" s="7">
        <v>4.9</v>
      </c>
      <c r="BL25" s="7">
        <v>5.4</v>
      </c>
      <c r="BM25" s="7">
        <v>4.59</v>
      </c>
      <c r="BN25" s="7">
        <v>2.95</v>
      </c>
      <c r="BO25" s="7">
        <v>0</v>
      </c>
      <c r="BP25" s="7">
        <v>1.67</v>
      </c>
      <c r="BQ25" s="7">
        <v>0</v>
      </c>
      <c r="BR25" s="7">
        <v>0.87</v>
      </c>
      <c r="BS25" s="7">
        <v>0.54</v>
      </c>
      <c r="BT25" s="7">
        <v>1.45</v>
      </c>
      <c r="BU25" s="7">
        <v>0</v>
      </c>
      <c r="BV25" s="7">
        <v>0</v>
      </c>
      <c r="BW25" s="7">
        <v>0</v>
      </c>
      <c r="BX25" s="7">
        <f t="shared" si="4"/>
        <v>2852.26</v>
      </c>
    </row>
    <row r="26" spans="1:76" ht="12.75">
      <c r="A26" s="6">
        <v>22</v>
      </c>
      <c r="B26" s="6" t="s">
        <v>33</v>
      </c>
      <c r="C26" s="7">
        <v>11.02</v>
      </c>
      <c r="D26" s="7">
        <v>12.1</v>
      </c>
      <c r="E26" s="7">
        <v>12.57</v>
      </c>
      <c r="F26" s="7">
        <v>9.42</v>
      </c>
      <c r="G26" s="7">
        <v>12.64</v>
      </c>
      <c r="H26" s="7">
        <v>14.91</v>
      </c>
      <c r="I26" s="7">
        <v>15.91</v>
      </c>
      <c r="J26" s="7">
        <v>30.97</v>
      </c>
      <c r="K26" s="7">
        <v>20.08</v>
      </c>
      <c r="L26" s="7">
        <v>17.69</v>
      </c>
      <c r="M26" s="7">
        <v>37.55</v>
      </c>
      <c r="N26" s="7">
        <v>22.74</v>
      </c>
      <c r="O26" s="7">
        <v>11.46</v>
      </c>
      <c r="P26" s="7">
        <v>5</v>
      </c>
      <c r="Q26" s="7">
        <v>0</v>
      </c>
      <c r="R26" s="7">
        <v>1.09</v>
      </c>
      <c r="S26" s="7">
        <v>0.87</v>
      </c>
      <c r="T26" s="7">
        <v>0</v>
      </c>
      <c r="U26" s="7">
        <v>0</v>
      </c>
      <c r="V26" s="7">
        <v>0</v>
      </c>
      <c r="W26" s="7">
        <v>2.21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1</v>
      </c>
      <c r="AP26" s="7">
        <v>0</v>
      </c>
      <c r="AQ26" s="7">
        <v>0</v>
      </c>
      <c r="AR26" s="7">
        <v>0</v>
      </c>
      <c r="AS26" s="7">
        <v>23.11</v>
      </c>
      <c r="AT26" s="7">
        <v>9.52</v>
      </c>
      <c r="AU26" s="7">
        <v>13.16</v>
      </c>
      <c r="AV26" s="7">
        <v>16.96</v>
      </c>
      <c r="AW26" s="7">
        <v>2.32</v>
      </c>
      <c r="AX26" s="7">
        <v>97.74</v>
      </c>
      <c r="AY26" s="7">
        <v>156.56</v>
      </c>
      <c r="AZ26" s="7">
        <v>115.43</v>
      </c>
      <c r="BA26" s="7">
        <v>99.57</v>
      </c>
      <c r="BB26" s="7">
        <v>114.86</v>
      </c>
      <c r="BC26" s="7">
        <v>120.31</v>
      </c>
      <c r="BD26" s="7">
        <v>99.06</v>
      </c>
      <c r="BE26" s="7">
        <v>117.83</v>
      </c>
      <c r="BF26" s="7">
        <v>84.81</v>
      </c>
      <c r="BG26" s="7">
        <v>92.32</v>
      </c>
      <c r="BH26" s="7">
        <v>33.95</v>
      </c>
      <c r="BI26" s="7">
        <v>23.86</v>
      </c>
      <c r="BJ26" s="7">
        <v>27.62</v>
      </c>
      <c r="BK26" s="7">
        <v>21.33</v>
      </c>
      <c r="BL26" s="7">
        <v>17.6</v>
      </c>
      <c r="BM26" s="7">
        <v>12.62</v>
      </c>
      <c r="BN26" s="7">
        <v>10.44</v>
      </c>
      <c r="BO26" s="7">
        <v>8.19</v>
      </c>
      <c r="BP26" s="7">
        <v>4.79</v>
      </c>
      <c r="BQ26" s="7">
        <v>1.19</v>
      </c>
      <c r="BR26" s="7">
        <v>3.49</v>
      </c>
      <c r="BS26" s="7">
        <v>1.27</v>
      </c>
      <c r="BT26" s="7">
        <v>0.72</v>
      </c>
      <c r="BU26" s="7">
        <v>0.58</v>
      </c>
      <c r="BV26" s="7">
        <v>0.46</v>
      </c>
      <c r="BW26" s="7">
        <v>1.75</v>
      </c>
      <c r="BX26" s="7">
        <f t="shared" si="4"/>
        <v>1572.6499999999994</v>
      </c>
    </row>
    <row r="27" spans="1:76" ht="12.75">
      <c r="A27" s="6">
        <v>23</v>
      </c>
      <c r="B27" s="6" t="s">
        <v>34</v>
      </c>
      <c r="C27" s="7">
        <v>23.63</v>
      </c>
      <c r="D27" s="7">
        <v>16.77</v>
      </c>
      <c r="E27" s="7">
        <v>26.5</v>
      </c>
      <c r="F27" s="7">
        <v>26.5</v>
      </c>
      <c r="G27" s="7">
        <v>41.82</v>
      </c>
      <c r="H27" s="7">
        <v>33.65</v>
      </c>
      <c r="I27" s="7">
        <v>36.27</v>
      </c>
      <c r="J27" s="7">
        <v>39.16</v>
      </c>
      <c r="K27" s="7">
        <v>32.51</v>
      </c>
      <c r="L27" s="7">
        <v>33.7</v>
      </c>
      <c r="M27" s="7">
        <v>47.84</v>
      </c>
      <c r="N27" s="7">
        <v>55.13</v>
      </c>
      <c r="O27" s="7">
        <v>45.44</v>
      </c>
      <c r="P27" s="7">
        <v>41.27</v>
      </c>
      <c r="Q27" s="7">
        <v>0.99</v>
      </c>
      <c r="R27" s="7">
        <v>0.92</v>
      </c>
      <c r="S27" s="7">
        <v>1.01</v>
      </c>
      <c r="T27" s="7">
        <v>0.91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1.01</v>
      </c>
      <c r="AA27" s="7">
        <v>0</v>
      </c>
      <c r="AB27" s="7">
        <v>0</v>
      </c>
      <c r="AC27" s="7">
        <v>0</v>
      </c>
      <c r="AD27" s="7">
        <v>0</v>
      </c>
      <c r="AE27" s="7">
        <v>1.16</v>
      </c>
      <c r="AF27" s="7">
        <v>4.02</v>
      </c>
      <c r="AG27" s="7">
        <v>1.98</v>
      </c>
      <c r="AH27" s="7">
        <v>0</v>
      </c>
      <c r="AI27" s="7">
        <v>4.99</v>
      </c>
      <c r="AJ27" s="7">
        <v>2.55</v>
      </c>
      <c r="AK27" s="7">
        <v>0</v>
      </c>
      <c r="AL27" s="7">
        <v>3.73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0.47</v>
      </c>
      <c r="AS27" s="7">
        <v>14.59</v>
      </c>
      <c r="AT27" s="7">
        <v>14.25</v>
      </c>
      <c r="AU27" s="7">
        <v>10.95</v>
      </c>
      <c r="AV27" s="7">
        <v>11.01</v>
      </c>
      <c r="AW27" s="7">
        <v>2.4</v>
      </c>
      <c r="AX27" s="7">
        <v>87.88</v>
      </c>
      <c r="AY27" s="7">
        <v>91.19</v>
      </c>
      <c r="AZ27" s="7">
        <v>109.57</v>
      </c>
      <c r="BA27" s="7">
        <v>116.76</v>
      </c>
      <c r="BB27" s="7">
        <v>134.81</v>
      </c>
      <c r="BC27" s="7">
        <v>122.19</v>
      </c>
      <c r="BD27" s="7">
        <v>115.87</v>
      </c>
      <c r="BE27" s="7">
        <v>136.04</v>
      </c>
      <c r="BF27" s="7">
        <v>157.14</v>
      </c>
      <c r="BG27" s="7">
        <v>130.5</v>
      </c>
      <c r="BH27" s="7">
        <v>82.29</v>
      </c>
      <c r="BI27" s="7">
        <v>99.68</v>
      </c>
      <c r="BJ27" s="7">
        <v>116.6</v>
      </c>
      <c r="BK27" s="7">
        <v>0.91</v>
      </c>
      <c r="BL27" s="7">
        <v>0.99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f t="shared" si="4"/>
        <v>2079.5499999999997</v>
      </c>
    </row>
    <row r="28" spans="1:76" ht="12.75">
      <c r="A28" s="6">
        <v>24</v>
      </c>
      <c r="B28" s="6" t="s">
        <v>35</v>
      </c>
      <c r="C28" s="7">
        <v>40.51</v>
      </c>
      <c r="D28" s="7">
        <v>31.48</v>
      </c>
      <c r="E28" s="7">
        <v>24.21</v>
      </c>
      <c r="F28" s="7">
        <v>26.63</v>
      </c>
      <c r="G28" s="7">
        <v>18.7</v>
      </c>
      <c r="H28" s="7">
        <v>22.27</v>
      </c>
      <c r="I28" s="7">
        <v>21.79</v>
      </c>
      <c r="J28" s="7">
        <v>14.99</v>
      </c>
      <c r="K28" s="7">
        <v>18.59</v>
      </c>
      <c r="L28" s="7">
        <v>9.34</v>
      </c>
      <c r="M28" s="7">
        <v>26.33</v>
      </c>
      <c r="N28" s="7">
        <v>26.95</v>
      </c>
      <c r="O28" s="7">
        <v>22.09</v>
      </c>
      <c r="P28" s="7">
        <v>12.7</v>
      </c>
      <c r="Q28" s="7">
        <v>7.26</v>
      </c>
      <c r="R28" s="7">
        <v>0</v>
      </c>
      <c r="S28" s="7">
        <v>0</v>
      </c>
      <c r="T28" s="7">
        <v>0.9</v>
      </c>
      <c r="U28" s="7">
        <v>2.27</v>
      </c>
      <c r="V28" s="7">
        <v>0.93</v>
      </c>
      <c r="W28" s="7">
        <v>2.86</v>
      </c>
      <c r="X28" s="7">
        <v>1.27</v>
      </c>
      <c r="Y28" s="7">
        <v>0</v>
      </c>
      <c r="Z28" s="7">
        <v>2.1</v>
      </c>
      <c r="AA28" s="7">
        <v>4.67</v>
      </c>
      <c r="AB28" s="7">
        <v>1.02</v>
      </c>
      <c r="AC28" s="7">
        <v>3.33</v>
      </c>
      <c r="AD28" s="7">
        <v>2.76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0.92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1.14</v>
      </c>
      <c r="AQ28" s="7">
        <v>0</v>
      </c>
      <c r="AR28" s="7">
        <v>2.28</v>
      </c>
      <c r="AS28" s="7">
        <v>22.77</v>
      </c>
      <c r="AT28" s="7">
        <v>18.46</v>
      </c>
      <c r="AU28" s="7">
        <v>7.41</v>
      </c>
      <c r="AV28" s="7">
        <v>29.9</v>
      </c>
      <c r="AW28" s="7">
        <v>4.71</v>
      </c>
      <c r="AX28" s="7">
        <v>165.32</v>
      </c>
      <c r="AY28" s="7">
        <v>167.4</v>
      </c>
      <c r="AZ28" s="7">
        <v>131.81</v>
      </c>
      <c r="BA28" s="7">
        <v>119.79</v>
      </c>
      <c r="BB28" s="7">
        <v>97.27</v>
      </c>
      <c r="BC28" s="7">
        <v>99.7</v>
      </c>
      <c r="BD28" s="7">
        <v>123.89</v>
      </c>
      <c r="BE28" s="7">
        <v>108.91</v>
      </c>
      <c r="BF28" s="7">
        <v>103.76</v>
      </c>
      <c r="BG28" s="7">
        <v>101.34</v>
      </c>
      <c r="BH28" s="7">
        <v>122.44</v>
      </c>
      <c r="BI28" s="7">
        <v>77.78</v>
      </c>
      <c r="BJ28" s="7">
        <v>45.76</v>
      </c>
      <c r="BK28" s="7">
        <v>5.39</v>
      </c>
      <c r="BL28" s="7">
        <v>2.8</v>
      </c>
      <c r="BM28" s="7">
        <v>6.31</v>
      </c>
      <c r="BN28" s="7">
        <v>5.7</v>
      </c>
      <c r="BO28" s="7">
        <v>3.02</v>
      </c>
      <c r="BP28" s="7">
        <v>3.02</v>
      </c>
      <c r="BQ28" s="7">
        <v>2.27</v>
      </c>
      <c r="BR28" s="7">
        <v>3.71</v>
      </c>
      <c r="BS28" s="7">
        <v>1.85</v>
      </c>
      <c r="BT28" s="7">
        <v>2.11</v>
      </c>
      <c r="BU28" s="7">
        <v>3.48</v>
      </c>
      <c r="BV28" s="7">
        <v>0.69</v>
      </c>
      <c r="BW28" s="7">
        <v>0</v>
      </c>
      <c r="BX28" s="7">
        <f t="shared" si="4"/>
        <v>1939.0599999999997</v>
      </c>
    </row>
    <row r="29" spans="1:76" ht="12.75">
      <c r="A29" s="6">
        <v>25</v>
      </c>
      <c r="B29" s="6" t="s">
        <v>36</v>
      </c>
      <c r="C29" s="7">
        <v>35.03</v>
      </c>
      <c r="D29" s="7">
        <v>29.89</v>
      </c>
      <c r="E29" s="7">
        <v>46.62</v>
      </c>
      <c r="F29" s="7">
        <v>62.97</v>
      </c>
      <c r="G29" s="7">
        <v>81.26</v>
      </c>
      <c r="H29" s="7">
        <v>79.99</v>
      </c>
      <c r="I29" s="7">
        <v>86.51</v>
      </c>
      <c r="J29" s="7">
        <v>86.12</v>
      </c>
      <c r="K29" s="7">
        <v>91.18</v>
      </c>
      <c r="L29" s="7">
        <v>81.75</v>
      </c>
      <c r="M29" s="7">
        <v>93.77</v>
      </c>
      <c r="N29" s="7">
        <v>106.75</v>
      </c>
      <c r="O29" s="7">
        <v>89.52</v>
      </c>
      <c r="P29" s="7">
        <v>52.09</v>
      </c>
      <c r="Q29" s="7">
        <v>3.11</v>
      </c>
      <c r="R29" s="7">
        <v>0</v>
      </c>
      <c r="S29" s="7">
        <v>0</v>
      </c>
      <c r="T29" s="7">
        <v>0</v>
      </c>
      <c r="U29" s="7">
        <v>2.08</v>
      </c>
      <c r="V29" s="7">
        <v>1.21</v>
      </c>
      <c r="W29" s="7">
        <v>0</v>
      </c>
      <c r="X29" s="7">
        <v>2.47</v>
      </c>
      <c r="Y29" s="7">
        <v>0</v>
      </c>
      <c r="Z29" s="7">
        <v>0</v>
      </c>
      <c r="AA29" s="7">
        <v>0</v>
      </c>
      <c r="AB29" s="7">
        <v>1</v>
      </c>
      <c r="AC29" s="7">
        <v>1.23</v>
      </c>
      <c r="AD29" s="7">
        <v>0</v>
      </c>
      <c r="AE29" s="7">
        <v>0</v>
      </c>
      <c r="AF29" s="7">
        <v>0</v>
      </c>
      <c r="AG29" s="7">
        <v>0</v>
      </c>
      <c r="AH29" s="7">
        <v>0.28</v>
      </c>
      <c r="AI29" s="7">
        <v>0</v>
      </c>
      <c r="AJ29" s="7">
        <v>0</v>
      </c>
      <c r="AK29" s="7">
        <v>2.45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0.23</v>
      </c>
      <c r="AR29" s="7">
        <v>0.09</v>
      </c>
      <c r="AS29" s="7">
        <v>73.04</v>
      </c>
      <c r="AT29" s="7">
        <v>18.92</v>
      </c>
      <c r="AU29" s="7">
        <v>32.65</v>
      </c>
      <c r="AV29" s="7">
        <v>31.31</v>
      </c>
      <c r="AW29" s="7">
        <v>7.97</v>
      </c>
      <c r="AX29" s="7">
        <v>326.3</v>
      </c>
      <c r="AY29" s="7">
        <v>346.49</v>
      </c>
      <c r="AZ29" s="7">
        <v>307.52</v>
      </c>
      <c r="BA29" s="7">
        <v>292.12</v>
      </c>
      <c r="BB29" s="7">
        <v>308.36</v>
      </c>
      <c r="BC29" s="7">
        <v>296.49</v>
      </c>
      <c r="BD29" s="7">
        <v>294.34</v>
      </c>
      <c r="BE29" s="7">
        <v>269.32</v>
      </c>
      <c r="BF29" s="7">
        <v>238.82</v>
      </c>
      <c r="BG29" s="7">
        <v>236.64</v>
      </c>
      <c r="BH29" s="7">
        <v>252.85</v>
      </c>
      <c r="BI29" s="7">
        <v>178.54</v>
      </c>
      <c r="BJ29" s="7">
        <v>187.51</v>
      </c>
      <c r="BK29" s="7">
        <v>79.55</v>
      </c>
      <c r="BL29" s="7">
        <v>69.2</v>
      </c>
      <c r="BM29" s="7">
        <v>36.06</v>
      </c>
      <c r="BN29" s="7">
        <v>12.96</v>
      </c>
      <c r="BO29" s="7">
        <v>13.22</v>
      </c>
      <c r="BP29" s="7">
        <v>6.59</v>
      </c>
      <c r="BQ29" s="7">
        <v>8.77</v>
      </c>
      <c r="BR29" s="7">
        <v>7.82</v>
      </c>
      <c r="BS29" s="7">
        <v>11.47</v>
      </c>
      <c r="BT29" s="7">
        <v>9.03</v>
      </c>
      <c r="BU29" s="7">
        <v>3.3</v>
      </c>
      <c r="BV29" s="7">
        <v>9.42</v>
      </c>
      <c r="BW29" s="7">
        <v>0.95</v>
      </c>
      <c r="BX29" s="7">
        <f t="shared" si="4"/>
        <v>5005.130000000003</v>
      </c>
    </row>
    <row r="30" spans="1:76" ht="12.75">
      <c r="A30" s="6">
        <v>26</v>
      </c>
      <c r="B30" s="6" t="s">
        <v>37</v>
      </c>
      <c r="C30" s="7">
        <v>27.21</v>
      </c>
      <c r="D30" s="7">
        <v>56.73</v>
      </c>
      <c r="E30" s="7">
        <v>86.06</v>
      </c>
      <c r="F30" s="7">
        <v>76.79</v>
      </c>
      <c r="G30" s="7">
        <v>120.2</v>
      </c>
      <c r="H30" s="7">
        <v>119.35</v>
      </c>
      <c r="I30" s="7">
        <v>150.93</v>
      </c>
      <c r="J30" s="7">
        <v>97.46</v>
      </c>
      <c r="K30" s="7">
        <v>111</v>
      </c>
      <c r="L30" s="7">
        <v>103.61</v>
      </c>
      <c r="M30" s="7">
        <v>102.57</v>
      </c>
      <c r="N30" s="7">
        <v>103.18</v>
      </c>
      <c r="O30" s="7">
        <v>71.25</v>
      </c>
      <c r="P30" s="7">
        <v>89</v>
      </c>
      <c r="Q30" s="7">
        <v>2.35</v>
      </c>
      <c r="R30" s="7">
        <v>1</v>
      </c>
      <c r="S30" s="7">
        <v>1.02</v>
      </c>
      <c r="T30" s="7">
        <v>1.02</v>
      </c>
      <c r="U30" s="7">
        <v>0</v>
      </c>
      <c r="V30" s="7">
        <v>2.87</v>
      </c>
      <c r="W30" s="7">
        <v>2.44</v>
      </c>
      <c r="X30" s="7">
        <v>2.42</v>
      </c>
      <c r="Y30" s="7">
        <v>2.27</v>
      </c>
      <c r="Z30" s="7">
        <v>0</v>
      </c>
      <c r="AA30" s="7">
        <v>0</v>
      </c>
      <c r="AB30" s="7">
        <v>0</v>
      </c>
      <c r="AC30" s="7">
        <v>0</v>
      </c>
      <c r="AD30" s="7">
        <v>1.14</v>
      </c>
      <c r="AE30" s="7">
        <v>4.62</v>
      </c>
      <c r="AF30" s="7">
        <v>0</v>
      </c>
      <c r="AG30" s="7">
        <v>0</v>
      </c>
      <c r="AH30" s="7">
        <v>1.21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0.48</v>
      </c>
      <c r="AO30" s="7">
        <v>0.33</v>
      </c>
      <c r="AP30" s="7">
        <v>0</v>
      </c>
      <c r="AQ30" s="7">
        <v>0.51</v>
      </c>
      <c r="AR30" s="7">
        <v>3.42</v>
      </c>
      <c r="AS30" s="7">
        <v>52.04</v>
      </c>
      <c r="AT30" s="7">
        <v>73.27</v>
      </c>
      <c r="AU30" s="7">
        <v>73.96</v>
      </c>
      <c r="AV30" s="7">
        <v>86.52</v>
      </c>
      <c r="AW30" s="7">
        <v>11.36</v>
      </c>
      <c r="AX30" s="7">
        <v>485.24</v>
      </c>
      <c r="AY30" s="7">
        <v>486.72</v>
      </c>
      <c r="AZ30" s="7">
        <v>465.28</v>
      </c>
      <c r="BA30" s="7">
        <v>449.86</v>
      </c>
      <c r="BB30" s="7">
        <v>444.14</v>
      </c>
      <c r="BC30" s="7">
        <v>426.82</v>
      </c>
      <c r="BD30" s="7">
        <v>382.52</v>
      </c>
      <c r="BE30" s="7">
        <v>435.12</v>
      </c>
      <c r="BF30" s="7">
        <v>369.03</v>
      </c>
      <c r="BG30" s="7">
        <v>376.54</v>
      </c>
      <c r="BH30" s="7">
        <v>302.43</v>
      </c>
      <c r="BI30" s="7">
        <v>303.93</v>
      </c>
      <c r="BJ30" s="7">
        <v>319.55</v>
      </c>
      <c r="BK30" s="7">
        <v>79.71</v>
      </c>
      <c r="BL30" s="7">
        <v>71.5</v>
      </c>
      <c r="BM30" s="7">
        <v>48.01</v>
      </c>
      <c r="BN30" s="7">
        <v>27.33</v>
      </c>
      <c r="BO30" s="7">
        <v>22.14</v>
      </c>
      <c r="BP30" s="7">
        <v>19.82</v>
      </c>
      <c r="BQ30" s="7">
        <v>19.29</v>
      </c>
      <c r="BR30" s="7">
        <v>28.06</v>
      </c>
      <c r="BS30" s="7">
        <v>28.5</v>
      </c>
      <c r="BT30" s="7">
        <v>29.71</v>
      </c>
      <c r="BU30" s="7">
        <v>14.73</v>
      </c>
      <c r="BV30" s="7">
        <v>14.45</v>
      </c>
      <c r="BW30" s="7">
        <v>10.72</v>
      </c>
      <c r="BX30" s="7">
        <f t="shared" si="4"/>
        <v>7300.740000000001</v>
      </c>
    </row>
    <row r="31" spans="1:76" ht="12.75">
      <c r="A31" s="6">
        <v>27</v>
      </c>
      <c r="B31" s="6" t="s">
        <v>38</v>
      </c>
      <c r="C31" s="7">
        <v>150.36</v>
      </c>
      <c r="D31" s="7">
        <v>205.39</v>
      </c>
      <c r="E31" s="7">
        <v>256.31</v>
      </c>
      <c r="F31" s="7">
        <v>304.13</v>
      </c>
      <c r="G31" s="7">
        <v>374.97</v>
      </c>
      <c r="H31" s="7">
        <v>363.86</v>
      </c>
      <c r="I31" s="7">
        <v>320.21</v>
      </c>
      <c r="J31" s="7">
        <v>391.73</v>
      </c>
      <c r="K31" s="7">
        <v>351.01</v>
      </c>
      <c r="L31" s="7">
        <v>333.34</v>
      </c>
      <c r="M31" s="7">
        <v>432.89</v>
      </c>
      <c r="N31" s="7">
        <v>348.37</v>
      </c>
      <c r="O31" s="7">
        <v>251.23</v>
      </c>
      <c r="P31" s="7">
        <v>173.32</v>
      </c>
      <c r="Q31" s="7">
        <v>7.73</v>
      </c>
      <c r="R31" s="7">
        <v>8.85</v>
      </c>
      <c r="S31" s="7">
        <v>7.06</v>
      </c>
      <c r="T31" s="7">
        <v>5.56</v>
      </c>
      <c r="U31" s="7">
        <v>11.26</v>
      </c>
      <c r="V31" s="7">
        <v>4.43</v>
      </c>
      <c r="W31" s="7">
        <v>7.81</v>
      </c>
      <c r="X31" s="7">
        <v>8.04</v>
      </c>
      <c r="Y31" s="7">
        <v>10.01</v>
      </c>
      <c r="Z31" s="7">
        <v>6.97</v>
      </c>
      <c r="AA31" s="7">
        <v>3.79</v>
      </c>
      <c r="AB31" s="7">
        <v>1.89</v>
      </c>
      <c r="AC31" s="7">
        <v>2.96</v>
      </c>
      <c r="AD31" s="7">
        <v>7.71</v>
      </c>
      <c r="AE31" s="7">
        <v>1.95</v>
      </c>
      <c r="AF31" s="7">
        <v>1.47</v>
      </c>
      <c r="AG31" s="7">
        <v>1.55</v>
      </c>
      <c r="AH31" s="7">
        <v>2.55</v>
      </c>
      <c r="AI31" s="7">
        <v>1.17</v>
      </c>
      <c r="AJ31" s="7">
        <v>0.22</v>
      </c>
      <c r="AK31" s="7">
        <v>1.3</v>
      </c>
      <c r="AL31" s="7">
        <v>1.14</v>
      </c>
      <c r="AM31" s="7">
        <v>2.3</v>
      </c>
      <c r="AN31" s="7">
        <v>1.28</v>
      </c>
      <c r="AO31" s="7">
        <v>7.53</v>
      </c>
      <c r="AP31" s="7">
        <v>1.31</v>
      </c>
      <c r="AQ31" s="7">
        <v>2.71</v>
      </c>
      <c r="AR31" s="7">
        <v>1.9</v>
      </c>
      <c r="AS31" s="7">
        <v>162.68</v>
      </c>
      <c r="AT31" s="7">
        <v>161.44</v>
      </c>
      <c r="AU31" s="7">
        <v>208.67</v>
      </c>
      <c r="AV31" s="7">
        <v>278.41</v>
      </c>
      <c r="AW31" s="7">
        <v>29.96</v>
      </c>
      <c r="AX31" s="7">
        <v>1573.89</v>
      </c>
      <c r="AY31" s="7">
        <v>1603.63</v>
      </c>
      <c r="AZ31" s="7">
        <v>1558.37</v>
      </c>
      <c r="BA31" s="7">
        <v>1481.13</v>
      </c>
      <c r="BB31" s="7">
        <v>1469.94</v>
      </c>
      <c r="BC31" s="7">
        <v>1394.37</v>
      </c>
      <c r="BD31" s="7">
        <v>1487.09</v>
      </c>
      <c r="BE31" s="7">
        <v>1420.92</v>
      </c>
      <c r="BF31" s="7">
        <v>1414.99</v>
      </c>
      <c r="BG31" s="7">
        <v>1793.42</v>
      </c>
      <c r="BH31" s="7">
        <v>1431.55</v>
      </c>
      <c r="BI31" s="7">
        <v>1130.55</v>
      </c>
      <c r="BJ31" s="7">
        <v>786.82</v>
      </c>
      <c r="BK31" s="7">
        <v>39.12</v>
      </c>
      <c r="BL31" s="7">
        <v>30.37</v>
      </c>
      <c r="BM31" s="7">
        <v>27.7</v>
      </c>
      <c r="BN31" s="7">
        <v>20.19</v>
      </c>
      <c r="BO31" s="7">
        <v>53.39</v>
      </c>
      <c r="BP31" s="7">
        <v>42.8</v>
      </c>
      <c r="BQ31" s="7">
        <v>15.82</v>
      </c>
      <c r="BR31" s="7">
        <v>27.37</v>
      </c>
      <c r="BS31" s="7">
        <v>21.21</v>
      </c>
      <c r="BT31" s="7">
        <v>23.83</v>
      </c>
      <c r="BU31" s="7">
        <v>16.3</v>
      </c>
      <c r="BV31" s="7">
        <v>19.23</v>
      </c>
      <c r="BW31" s="7">
        <v>10.06</v>
      </c>
      <c r="BX31" s="7">
        <f t="shared" si="4"/>
        <v>24114.790000000005</v>
      </c>
    </row>
    <row r="32" spans="1:76" ht="12.75">
      <c r="A32" s="6">
        <v>28</v>
      </c>
      <c r="B32" s="6" t="s">
        <v>39</v>
      </c>
      <c r="C32" s="7">
        <v>46.29</v>
      </c>
      <c r="D32" s="7">
        <v>113.69</v>
      </c>
      <c r="E32" s="7">
        <v>142.16</v>
      </c>
      <c r="F32" s="7">
        <v>132.89</v>
      </c>
      <c r="G32" s="7">
        <v>188.93</v>
      </c>
      <c r="H32" s="7">
        <v>157.92</v>
      </c>
      <c r="I32" s="7">
        <v>194.47</v>
      </c>
      <c r="J32" s="7">
        <v>180.46</v>
      </c>
      <c r="K32" s="7">
        <v>173.91</v>
      </c>
      <c r="L32" s="7">
        <v>164.09</v>
      </c>
      <c r="M32" s="7">
        <v>207.31</v>
      </c>
      <c r="N32" s="7">
        <v>172.31</v>
      </c>
      <c r="O32" s="7">
        <v>130.5</v>
      </c>
      <c r="P32" s="7">
        <v>125</v>
      </c>
      <c r="Q32" s="7">
        <v>4.57</v>
      </c>
      <c r="R32" s="7">
        <v>17.55</v>
      </c>
      <c r="S32" s="7">
        <v>8.98</v>
      </c>
      <c r="T32" s="7">
        <v>5.79</v>
      </c>
      <c r="U32" s="7">
        <v>1.59</v>
      </c>
      <c r="V32" s="7">
        <v>10.54</v>
      </c>
      <c r="W32" s="7">
        <v>12.74</v>
      </c>
      <c r="X32" s="7">
        <v>6.81</v>
      </c>
      <c r="Y32" s="7">
        <v>12.68</v>
      </c>
      <c r="Z32" s="7">
        <v>18.81</v>
      </c>
      <c r="AA32" s="7">
        <v>22.6</v>
      </c>
      <c r="AB32" s="7">
        <v>13.38</v>
      </c>
      <c r="AC32" s="7">
        <v>6.11</v>
      </c>
      <c r="AD32" s="7">
        <v>4.48</v>
      </c>
      <c r="AE32" s="7">
        <v>0</v>
      </c>
      <c r="AF32" s="7">
        <v>2.5</v>
      </c>
      <c r="AG32" s="7">
        <v>1.66</v>
      </c>
      <c r="AH32" s="7">
        <v>1.46</v>
      </c>
      <c r="AI32" s="7">
        <v>3.06</v>
      </c>
      <c r="AJ32" s="7">
        <v>0</v>
      </c>
      <c r="AK32" s="7">
        <v>2.51</v>
      </c>
      <c r="AL32" s="7">
        <v>0.99</v>
      </c>
      <c r="AM32" s="7">
        <v>3.68</v>
      </c>
      <c r="AN32" s="7">
        <v>3.64</v>
      </c>
      <c r="AO32" s="7">
        <v>7.96</v>
      </c>
      <c r="AP32" s="7">
        <v>4.3</v>
      </c>
      <c r="AQ32" s="7">
        <v>1.88</v>
      </c>
      <c r="AR32" s="7">
        <v>0.68</v>
      </c>
      <c r="AS32" s="7">
        <v>98.07</v>
      </c>
      <c r="AT32" s="7">
        <v>60.66</v>
      </c>
      <c r="AU32" s="7">
        <v>95</v>
      </c>
      <c r="AV32" s="7">
        <v>152.21</v>
      </c>
      <c r="AW32" s="7">
        <v>24.43</v>
      </c>
      <c r="AX32" s="7">
        <v>545.78</v>
      </c>
      <c r="AY32" s="7">
        <v>799.22</v>
      </c>
      <c r="AZ32" s="7">
        <v>811.06</v>
      </c>
      <c r="BA32" s="7">
        <v>771.55</v>
      </c>
      <c r="BB32" s="7">
        <v>693.84</v>
      </c>
      <c r="BC32" s="7">
        <v>758.25</v>
      </c>
      <c r="BD32" s="7">
        <v>750.54</v>
      </c>
      <c r="BE32" s="7">
        <v>701.99</v>
      </c>
      <c r="BF32" s="7">
        <v>737.03</v>
      </c>
      <c r="BG32" s="7">
        <v>879.17</v>
      </c>
      <c r="BH32" s="7">
        <v>609.3</v>
      </c>
      <c r="BI32" s="7">
        <v>570.68</v>
      </c>
      <c r="BJ32" s="7">
        <v>426.49</v>
      </c>
      <c r="BK32" s="7">
        <v>289.44</v>
      </c>
      <c r="BL32" s="7">
        <v>156.07</v>
      </c>
      <c r="BM32" s="7">
        <v>91.63</v>
      </c>
      <c r="BN32" s="7">
        <v>37.6</v>
      </c>
      <c r="BO32" s="7">
        <v>36.32</v>
      </c>
      <c r="BP32" s="7">
        <v>32.39</v>
      </c>
      <c r="BQ32" s="7">
        <v>20.35</v>
      </c>
      <c r="BR32" s="7">
        <v>27.94</v>
      </c>
      <c r="BS32" s="7">
        <v>20.8</v>
      </c>
      <c r="BT32" s="7">
        <v>25.53</v>
      </c>
      <c r="BU32" s="7">
        <v>10.87</v>
      </c>
      <c r="BV32" s="7">
        <v>18.35</v>
      </c>
      <c r="BW32" s="7">
        <v>6.16</v>
      </c>
      <c r="BX32" s="7">
        <f t="shared" si="4"/>
        <v>12569.6</v>
      </c>
    </row>
    <row r="33" spans="1:76" ht="12.75">
      <c r="A33" s="6">
        <v>29</v>
      </c>
      <c r="B33" s="6" t="s">
        <v>40</v>
      </c>
      <c r="C33" s="7">
        <v>883.14</v>
      </c>
      <c r="D33" s="7">
        <v>1701.01</v>
      </c>
      <c r="E33" s="7">
        <v>2459.34</v>
      </c>
      <c r="F33" s="7">
        <v>3265.97</v>
      </c>
      <c r="G33" s="7">
        <v>3989.34</v>
      </c>
      <c r="H33" s="7">
        <v>3892.09</v>
      </c>
      <c r="I33" s="7">
        <v>3974.75</v>
      </c>
      <c r="J33" s="7">
        <v>3646.61</v>
      </c>
      <c r="K33" s="7">
        <v>3613.43</v>
      </c>
      <c r="L33" s="7">
        <v>3182.1</v>
      </c>
      <c r="M33" s="7">
        <v>2336.78</v>
      </c>
      <c r="N33" s="7">
        <v>1727.62</v>
      </c>
      <c r="O33" s="7">
        <v>1385.52</v>
      </c>
      <c r="P33" s="7">
        <v>1252.45</v>
      </c>
      <c r="Q33" s="7">
        <v>72.27</v>
      </c>
      <c r="R33" s="7">
        <v>63.94</v>
      </c>
      <c r="S33" s="7">
        <v>58.4</v>
      </c>
      <c r="T33" s="7">
        <v>67.94</v>
      </c>
      <c r="U33" s="7">
        <v>82.93</v>
      </c>
      <c r="V33" s="7">
        <v>90.83</v>
      </c>
      <c r="W33" s="7">
        <v>70.11</v>
      </c>
      <c r="X33" s="7">
        <v>95</v>
      </c>
      <c r="Y33" s="7">
        <v>89.43</v>
      </c>
      <c r="Z33" s="7">
        <v>111.21</v>
      </c>
      <c r="AA33" s="7">
        <v>89.51</v>
      </c>
      <c r="AB33" s="7">
        <v>75.06</v>
      </c>
      <c r="AC33" s="7">
        <v>56.83</v>
      </c>
      <c r="AD33" s="7">
        <v>121.73</v>
      </c>
      <c r="AE33" s="7">
        <v>10.13</v>
      </c>
      <c r="AF33" s="7">
        <v>6.67</v>
      </c>
      <c r="AG33" s="7">
        <v>5.34</v>
      </c>
      <c r="AH33" s="7">
        <v>12.52</v>
      </c>
      <c r="AI33" s="7">
        <v>16.14</v>
      </c>
      <c r="AJ33" s="7">
        <v>14.29</v>
      </c>
      <c r="AK33" s="7">
        <v>21.88</v>
      </c>
      <c r="AL33" s="7">
        <v>22.26</v>
      </c>
      <c r="AM33" s="7">
        <v>13.24</v>
      </c>
      <c r="AN33" s="7">
        <v>31.51</v>
      </c>
      <c r="AO33" s="7">
        <v>34.34</v>
      </c>
      <c r="AP33" s="7">
        <v>54.61</v>
      </c>
      <c r="AQ33" s="7">
        <v>27.27</v>
      </c>
      <c r="AR33" s="7">
        <v>39.42</v>
      </c>
      <c r="AS33" s="7">
        <v>1802.44</v>
      </c>
      <c r="AT33" s="7">
        <v>1504.96</v>
      </c>
      <c r="AU33" s="7">
        <v>2222.36</v>
      </c>
      <c r="AV33" s="7">
        <v>2611.5</v>
      </c>
      <c r="AW33" s="7">
        <v>213.64</v>
      </c>
      <c r="AX33" s="7">
        <v>10469.72</v>
      </c>
      <c r="AY33" s="7">
        <v>11607.4</v>
      </c>
      <c r="AZ33" s="7">
        <v>10660.66</v>
      </c>
      <c r="BA33" s="7">
        <v>10576.03</v>
      </c>
      <c r="BB33" s="7">
        <v>10341.5</v>
      </c>
      <c r="BC33" s="7">
        <v>10360.82</v>
      </c>
      <c r="BD33" s="7">
        <v>11602.51</v>
      </c>
      <c r="BE33" s="7">
        <v>11554.88</v>
      </c>
      <c r="BF33" s="7">
        <v>11089.69</v>
      </c>
      <c r="BG33" s="7">
        <v>11830.89</v>
      </c>
      <c r="BH33" s="7">
        <v>10402.55</v>
      </c>
      <c r="BI33" s="7">
        <v>8992.09</v>
      </c>
      <c r="BJ33" s="7">
        <v>7524.29</v>
      </c>
      <c r="BK33" s="7">
        <v>3021.08</v>
      </c>
      <c r="BL33" s="7">
        <v>2756.64</v>
      </c>
      <c r="BM33" s="7">
        <v>2330.42</v>
      </c>
      <c r="BN33" s="7">
        <v>2069.45</v>
      </c>
      <c r="BO33" s="7">
        <v>1569.25</v>
      </c>
      <c r="BP33" s="7">
        <v>1266.96</v>
      </c>
      <c r="BQ33" s="7">
        <v>784.2</v>
      </c>
      <c r="BR33" s="7">
        <v>792.87</v>
      </c>
      <c r="BS33" s="7">
        <v>736.78</v>
      </c>
      <c r="BT33" s="7">
        <v>653.13</v>
      </c>
      <c r="BU33" s="7">
        <v>550.51</v>
      </c>
      <c r="BV33" s="7">
        <v>422.42</v>
      </c>
      <c r="BW33" s="7">
        <v>272.5</v>
      </c>
      <c r="BX33" s="7">
        <f t="shared" si="4"/>
        <v>201359.1</v>
      </c>
    </row>
    <row r="34" spans="1:76" ht="12.75">
      <c r="A34" s="6">
        <v>30</v>
      </c>
      <c r="B34" s="6" t="s">
        <v>41</v>
      </c>
      <c r="C34" s="7">
        <v>20.71</v>
      </c>
      <c r="D34" s="7">
        <v>41.69</v>
      </c>
      <c r="E34" s="7">
        <v>48.33</v>
      </c>
      <c r="F34" s="7">
        <v>33.97</v>
      </c>
      <c r="G34" s="7">
        <v>26.9</v>
      </c>
      <c r="H34" s="7">
        <v>38.28</v>
      </c>
      <c r="I34" s="7">
        <v>39.45</v>
      </c>
      <c r="J34" s="7">
        <v>40.54</v>
      </c>
      <c r="K34" s="7">
        <v>53.77</v>
      </c>
      <c r="L34" s="7">
        <v>37.71</v>
      </c>
      <c r="M34" s="7">
        <v>50.24</v>
      </c>
      <c r="N34" s="7">
        <v>34.33</v>
      </c>
      <c r="O34" s="7">
        <v>29.42</v>
      </c>
      <c r="P34" s="7">
        <v>28.75</v>
      </c>
      <c r="Q34" s="7">
        <v>0</v>
      </c>
      <c r="R34" s="7">
        <v>0</v>
      </c>
      <c r="S34" s="7">
        <v>0</v>
      </c>
      <c r="T34" s="7">
        <v>1.1</v>
      </c>
      <c r="U34" s="7">
        <v>0</v>
      </c>
      <c r="V34" s="7">
        <v>1.02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1.15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0.13</v>
      </c>
      <c r="AQ34" s="7">
        <v>0</v>
      </c>
      <c r="AR34" s="7">
        <v>0</v>
      </c>
      <c r="AS34" s="7">
        <v>44.92</v>
      </c>
      <c r="AT34" s="7">
        <v>37.44</v>
      </c>
      <c r="AU34" s="7">
        <v>26.98</v>
      </c>
      <c r="AV34" s="7">
        <v>24.92</v>
      </c>
      <c r="AW34" s="7">
        <v>1.04</v>
      </c>
      <c r="AX34" s="7">
        <v>254.23</v>
      </c>
      <c r="AY34" s="7">
        <v>241.98</v>
      </c>
      <c r="AZ34" s="7">
        <v>212.22</v>
      </c>
      <c r="BA34" s="7">
        <v>206.4</v>
      </c>
      <c r="BB34" s="7">
        <v>187.02</v>
      </c>
      <c r="BC34" s="7">
        <v>227.25</v>
      </c>
      <c r="BD34" s="7">
        <v>239.59</v>
      </c>
      <c r="BE34" s="7">
        <v>252.18</v>
      </c>
      <c r="BF34" s="7">
        <v>236.05</v>
      </c>
      <c r="BG34" s="7">
        <v>200.46</v>
      </c>
      <c r="BH34" s="7">
        <v>180.77</v>
      </c>
      <c r="BI34" s="7">
        <v>171.4</v>
      </c>
      <c r="BJ34" s="7">
        <v>160.3</v>
      </c>
      <c r="BK34" s="7">
        <v>1.09</v>
      </c>
      <c r="BL34" s="7">
        <v>1.1</v>
      </c>
      <c r="BM34" s="7">
        <v>1.1</v>
      </c>
      <c r="BN34" s="7">
        <v>0</v>
      </c>
      <c r="BO34" s="7">
        <v>0.7</v>
      </c>
      <c r="BP34" s="7">
        <v>1</v>
      </c>
      <c r="BQ34" s="7">
        <v>0</v>
      </c>
      <c r="BR34" s="7">
        <v>0</v>
      </c>
      <c r="BS34" s="7">
        <v>0.14</v>
      </c>
      <c r="BT34" s="7">
        <v>0</v>
      </c>
      <c r="BU34" s="7">
        <v>0</v>
      </c>
      <c r="BV34" s="7">
        <v>0</v>
      </c>
      <c r="BW34" s="7">
        <v>0</v>
      </c>
      <c r="BX34" s="7">
        <f t="shared" si="4"/>
        <v>3437.77</v>
      </c>
    </row>
    <row r="35" spans="1:76" ht="12.75">
      <c r="A35" s="6">
        <v>31</v>
      </c>
      <c r="B35" s="6" t="s">
        <v>42</v>
      </c>
      <c r="C35" s="7">
        <v>79.7</v>
      </c>
      <c r="D35" s="7">
        <v>110.49</v>
      </c>
      <c r="E35" s="7">
        <v>145.64</v>
      </c>
      <c r="F35" s="7">
        <v>196.9</v>
      </c>
      <c r="G35" s="7">
        <v>253.65</v>
      </c>
      <c r="H35" s="7">
        <v>240.89</v>
      </c>
      <c r="I35" s="7">
        <v>293.75</v>
      </c>
      <c r="J35" s="7">
        <v>301.67</v>
      </c>
      <c r="K35" s="7">
        <v>303.2</v>
      </c>
      <c r="L35" s="7">
        <v>275.81</v>
      </c>
      <c r="M35" s="7">
        <v>317.43</v>
      </c>
      <c r="N35" s="7">
        <v>276.94</v>
      </c>
      <c r="O35" s="7">
        <v>235.4</v>
      </c>
      <c r="P35" s="7">
        <v>198.89</v>
      </c>
      <c r="Q35" s="7">
        <v>2.27</v>
      </c>
      <c r="R35" s="7">
        <v>3.1</v>
      </c>
      <c r="S35" s="7">
        <v>3.25</v>
      </c>
      <c r="T35" s="7">
        <v>3.34</v>
      </c>
      <c r="U35" s="7">
        <v>11.45</v>
      </c>
      <c r="V35" s="7">
        <v>6.66</v>
      </c>
      <c r="W35" s="7">
        <v>5.5</v>
      </c>
      <c r="X35" s="7">
        <v>4.92</v>
      </c>
      <c r="Y35" s="7">
        <v>14.46</v>
      </c>
      <c r="Z35" s="7">
        <v>8.55</v>
      </c>
      <c r="AA35" s="7">
        <v>14.23</v>
      </c>
      <c r="AB35" s="7">
        <v>1.58</v>
      </c>
      <c r="AC35" s="7">
        <v>1.42</v>
      </c>
      <c r="AD35" s="7">
        <v>11.49</v>
      </c>
      <c r="AE35" s="7">
        <v>4.2</v>
      </c>
      <c r="AF35" s="7">
        <v>2.1</v>
      </c>
      <c r="AG35" s="7">
        <v>2.24</v>
      </c>
      <c r="AH35" s="7">
        <v>0.12</v>
      </c>
      <c r="AI35" s="7">
        <v>2.04</v>
      </c>
      <c r="AJ35" s="7">
        <v>1.36</v>
      </c>
      <c r="AK35" s="7">
        <v>2.43</v>
      </c>
      <c r="AL35" s="7">
        <v>2.02</v>
      </c>
      <c r="AM35" s="7">
        <v>1.97</v>
      </c>
      <c r="AN35" s="7">
        <v>0.03</v>
      </c>
      <c r="AO35" s="7">
        <v>3.69</v>
      </c>
      <c r="AP35" s="7">
        <v>0.85</v>
      </c>
      <c r="AQ35" s="7">
        <v>4.03</v>
      </c>
      <c r="AR35" s="7">
        <v>8.74</v>
      </c>
      <c r="AS35" s="7">
        <v>104.43</v>
      </c>
      <c r="AT35" s="7">
        <v>123.22</v>
      </c>
      <c r="AU35" s="7">
        <v>145.03</v>
      </c>
      <c r="AV35" s="7">
        <v>154.03</v>
      </c>
      <c r="AW35" s="7">
        <v>21.15</v>
      </c>
      <c r="AX35" s="7">
        <v>978.97</v>
      </c>
      <c r="AY35" s="7">
        <v>1098.01</v>
      </c>
      <c r="AZ35" s="7">
        <v>1032.99</v>
      </c>
      <c r="BA35" s="7">
        <v>1058.75</v>
      </c>
      <c r="BB35" s="7">
        <v>1098.18</v>
      </c>
      <c r="BC35" s="7">
        <v>1022.87</v>
      </c>
      <c r="BD35" s="7">
        <v>988.18</v>
      </c>
      <c r="BE35" s="7">
        <v>1064.87</v>
      </c>
      <c r="BF35" s="7">
        <v>939.55</v>
      </c>
      <c r="BG35" s="7">
        <v>1196.04</v>
      </c>
      <c r="BH35" s="7">
        <v>959.59</v>
      </c>
      <c r="BI35" s="7">
        <v>835.39</v>
      </c>
      <c r="BJ35" s="7">
        <v>755.31</v>
      </c>
      <c r="BK35" s="7">
        <v>148.37</v>
      </c>
      <c r="BL35" s="7">
        <v>158.38</v>
      </c>
      <c r="BM35" s="7">
        <v>138.38</v>
      </c>
      <c r="BN35" s="7">
        <v>63.04</v>
      </c>
      <c r="BO35" s="7">
        <v>40.75</v>
      </c>
      <c r="BP35" s="7">
        <v>21.3</v>
      </c>
      <c r="BQ35" s="7">
        <v>16.93</v>
      </c>
      <c r="BR35" s="7">
        <v>30.12</v>
      </c>
      <c r="BS35" s="7">
        <v>38.57</v>
      </c>
      <c r="BT35" s="7">
        <v>46.9</v>
      </c>
      <c r="BU35" s="7">
        <v>36.93</v>
      </c>
      <c r="BV35" s="7">
        <v>25.87</v>
      </c>
      <c r="BW35" s="7">
        <v>10.64</v>
      </c>
      <c r="BX35" s="7">
        <f t="shared" si="4"/>
        <v>17711.140000000003</v>
      </c>
    </row>
    <row r="36" spans="1:76" ht="12.75">
      <c r="A36" s="6">
        <v>32</v>
      </c>
      <c r="B36" s="6" t="s">
        <v>43</v>
      </c>
      <c r="C36" s="7">
        <v>74.32</v>
      </c>
      <c r="D36" s="7">
        <v>108.86</v>
      </c>
      <c r="E36" s="7">
        <v>137.25</v>
      </c>
      <c r="F36" s="7">
        <v>134.84</v>
      </c>
      <c r="G36" s="7">
        <v>147.4</v>
      </c>
      <c r="H36" s="7">
        <v>132.23</v>
      </c>
      <c r="I36" s="7">
        <v>99.67</v>
      </c>
      <c r="J36" s="7">
        <v>119.32</v>
      </c>
      <c r="K36" s="7">
        <v>92.44</v>
      </c>
      <c r="L36" s="7">
        <v>92.75</v>
      </c>
      <c r="M36" s="7">
        <v>118.29</v>
      </c>
      <c r="N36" s="7">
        <v>89.74</v>
      </c>
      <c r="O36" s="7">
        <v>48.82</v>
      </c>
      <c r="P36" s="7">
        <v>48.41</v>
      </c>
      <c r="Q36" s="7">
        <v>9.2</v>
      </c>
      <c r="R36" s="7">
        <v>6.19</v>
      </c>
      <c r="S36" s="7">
        <v>7.2</v>
      </c>
      <c r="T36" s="7">
        <v>5.15</v>
      </c>
      <c r="U36" s="7">
        <v>15.63</v>
      </c>
      <c r="V36" s="7">
        <v>12.24</v>
      </c>
      <c r="W36" s="7">
        <v>6.6</v>
      </c>
      <c r="X36" s="7">
        <v>16.37</v>
      </c>
      <c r="Y36" s="7">
        <v>13.1</v>
      </c>
      <c r="Z36" s="7">
        <v>15.56</v>
      </c>
      <c r="AA36" s="7">
        <v>14.07</v>
      </c>
      <c r="AB36" s="7">
        <v>11.31</v>
      </c>
      <c r="AC36" s="7">
        <v>9.13</v>
      </c>
      <c r="AD36" s="7">
        <v>9.86</v>
      </c>
      <c r="AE36" s="7">
        <v>0</v>
      </c>
      <c r="AF36" s="7">
        <v>1.5</v>
      </c>
      <c r="AG36" s="7">
        <v>1</v>
      </c>
      <c r="AH36" s="7">
        <v>1.09</v>
      </c>
      <c r="AI36" s="7">
        <v>0.97</v>
      </c>
      <c r="AJ36" s="7">
        <v>0</v>
      </c>
      <c r="AK36" s="7">
        <v>0</v>
      </c>
      <c r="AL36" s="7">
        <v>0.35</v>
      </c>
      <c r="AM36" s="7">
        <v>0.88</v>
      </c>
      <c r="AN36" s="7">
        <v>0.6</v>
      </c>
      <c r="AO36" s="7">
        <v>0</v>
      </c>
      <c r="AP36" s="7">
        <v>0.2</v>
      </c>
      <c r="AQ36" s="7">
        <v>0</v>
      </c>
      <c r="AR36" s="7">
        <v>0</v>
      </c>
      <c r="AS36" s="7">
        <v>103.04</v>
      </c>
      <c r="AT36" s="7">
        <v>55.89</v>
      </c>
      <c r="AU36" s="7">
        <v>54.25</v>
      </c>
      <c r="AV36" s="7">
        <v>65.91</v>
      </c>
      <c r="AW36" s="7">
        <v>20.55</v>
      </c>
      <c r="AX36" s="7">
        <v>416.2</v>
      </c>
      <c r="AY36" s="7">
        <v>392.82</v>
      </c>
      <c r="AZ36" s="7">
        <v>473.07</v>
      </c>
      <c r="BA36" s="7">
        <v>441.82</v>
      </c>
      <c r="BB36" s="7">
        <v>386.94</v>
      </c>
      <c r="BC36" s="7">
        <v>402.69</v>
      </c>
      <c r="BD36" s="7">
        <v>453.87</v>
      </c>
      <c r="BE36" s="7">
        <v>445.66</v>
      </c>
      <c r="BF36" s="7">
        <v>432.65</v>
      </c>
      <c r="BG36" s="7">
        <v>400.46</v>
      </c>
      <c r="BH36" s="7">
        <v>417.4</v>
      </c>
      <c r="BI36" s="7">
        <v>361.41</v>
      </c>
      <c r="BJ36" s="7">
        <v>323.68</v>
      </c>
      <c r="BK36" s="7">
        <v>2.94</v>
      </c>
      <c r="BL36" s="7">
        <v>2.77</v>
      </c>
      <c r="BM36" s="7">
        <v>2.15</v>
      </c>
      <c r="BN36" s="7">
        <v>5.37</v>
      </c>
      <c r="BO36" s="7">
        <v>3.9</v>
      </c>
      <c r="BP36" s="7">
        <v>3.65</v>
      </c>
      <c r="BQ36" s="7">
        <v>0.96</v>
      </c>
      <c r="BR36" s="7">
        <v>3.1</v>
      </c>
      <c r="BS36" s="7">
        <v>3.28</v>
      </c>
      <c r="BT36" s="7">
        <v>6.66</v>
      </c>
      <c r="BU36" s="7">
        <v>3.69</v>
      </c>
      <c r="BV36" s="7">
        <v>3.08</v>
      </c>
      <c r="BW36" s="7">
        <v>3.8</v>
      </c>
      <c r="BX36" s="7">
        <f t="shared" si="4"/>
        <v>7296.199999999998</v>
      </c>
    </row>
    <row r="37" spans="1:76" ht="12.75">
      <c r="A37" s="6">
        <v>33</v>
      </c>
      <c r="B37" s="6" t="s">
        <v>44</v>
      </c>
      <c r="C37" s="7">
        <v>52.52</v>
      </c>
      <c r="D37" s="7">
        <v>44.76</v>
      </c>
      <c r="E37" s="7">
        <v>43.38</v>
      </c>
      <c r="F37" s="7">
        <v>33.11</v>
      </c>
      <c r="G37" s="7">
        <v>24.61</v>
      </c>
      <c r="H37" s="7">
        <v>15.28</v>
      </c>
      <c r="I37" s="7">
        <v>10.08</v>
      </c>
      <c r="J37" s="7">
        <v>17.62</v>
      </c>
      <c r="K37" s="7">
        <v>13.98</v>
      </c>
      <c r="L37" s="7">
        <v>12.94</v>
      </c>
      <c r="M37" s="7">
        <v>23.74</v>
      </c>
      <c r="N37" s="7">
        <v>21.22</v>
      </c>
      <c r="O37" s="7">
        <v>16.28</v>
      </c>
      <c r="P37" s="7">
        <v>10.97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1.89</v>
      </c>
      <c r="AG37" s="7">
        <v>2.16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5.99</v>
      </c>
      <c r="AT37" s="7">
        <v>4.37</v>
      </c>
      <c r="AU37" s="7">
        <v>8.26</v>
      </c>
      <c r="AV37" s="7">
        <v>20.09</v>
      </c>
      <c r="AW37" s="7">
        <v>0</v>
      </c>
      <c r="AX37" s="7">
        <v>79</v>
      </c>
      <c r="AY37" s="7">
        <v>56.58</v>
      </c>
      <c r="AZ37" s="7">
        <v>49.19</v>
      </c>
      <c r="BA37" s="7">
        <v>43.44</v>
      </c>
      <c r="BB37" s="7">
        <v>46.11</v>
      </c>
      <c r="BC37" s="7">
        <v>53.14</v>
      </c>
      <c r="BD37" s="7">
        <v>34.64</v>
      </c>
      <c r="BE37" s="7">
        <v>39.79</v>
      </c>
      <c r="BF37" s="7">
        <v>42.7</v>
      </c>
      <c r="BG37" s="7">
        <v>64.25</v>
      </c>
      <c r="BH37" s="7">
        <v>66.43</v>
      </c>
      <c r="BI37" s="7">
        <v>49.25</v>
      </c>
      <c r="BJ37" s="7">
        <v>28.72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2.58</v>
      </c>
      <c r="BU37" s="7">
        <v>0</v>
      </c>
      <c r="BV37" s="7">
        <v>0</v>
      </c>
      <c r="BW37" s="7">
        <v>0</v>
      </c>
      <c r="BX37" s="7">
        <f t="shared" si="4"/>
        <v>1039.07</v>
      </c>
    </row>
    <row r="38" spans="1:76" ht="12.75">
      <c r="A38" s="6">
        <v>34</v>
      </c>
      <c r="B38" s="6" t="s">
        <v>45</v>
      </c>
      <c r="C38" s="7">
        <v>3.98</v>
      </c>
      <c r="D38" s="7">
        <v>4.84</v>
      </c>
      <c r="E38" s="7">
        <v>5.36</v>
      </c>
      <c r="F38" s="7">
        <v>7.32</v>
      </c>
      <c r="G38" s="7">
        <v>19.67</v>
      </c>
      <c r="H38" s="7">
        <v>8.03</v>
      </c>
      <c r="I38" s="7">
        <v>13.54</v>
      </c>
      <c r="J38" s="7">
        <v>9.44</v>
      </c>
      <c r="K38" s="7">
        <v>10.3</v>
      </c>
      <c r="L38" s="7">
        <v>8.78</v>
      </c>
      <c r="M38" s="7">
        <v>14.05</v>
      </c>
      <c r="N38" s="7">
        <v>12.37</v>
      </c>
      <c r="O38" s="7">
        <v>11.12</v>
      </c>
      <c r="P38" s="7">
        <v>9.62</v>
      </c>
      <c r="Q38" s="7">
        <v>0</v>
      </c>
      <c r="R38" s="7">
        <v>1.53</v>
      </c>
      <c r="S38" s="7">
        <v>1.39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0.92</v>
      </c>
      <c r="Z38" s="7">
        <v>0</v>
      </c>
      <c r="AA38" s="7">
        <v>0</v>
      </c>
      <c r="AB38" s="7">
        <v>0</v>
      </c>
      <c r="AC38" s="7">
        <v>0.83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21.66</v>
      </c>
      <c r="AT38" s="7">
        <v>12.08</v>
      </c>
      <c r="AU38" s="7">
        <v>18.81</v>
      </c>
      <c r="AV38" s="7">
        <v>34.79</v>
      </c>
      <c r="AW38" s="7">
        <v>4.32</v>
      </c>
      <c r="AX38" s="7">
        <v>96.49</v>
      </c>
      <c r="AY38" s="7">
        <v>115.63</v>
      </c>
      <c r="AZ38" s="7">
        <v>71.14</v>
      </c>
      <c r="BA38" s="7">
        <v>52.59</v>
      </c>
      <c r="BB38" s="7">
        <v>64.44</v>
      </c>
      <c r="BC38" s="7">
        <v>71.01</v>
      </c>
      <c r="BD38" s="7">
        <v>71.37</v>
      </c>
      <c r="BE38" s="7">
        <v>65.26</v>
      </c>
      <c r="BF38" s="7">
        <v>69.17</v>
      </c>
      <c r="BG38" s="7">
        <v>43.15</v>
      </c>
      <c r="BH38" s="7">
        <v>54.15</v>
      </c>
      <c r="BI38" s="7">
        <v>43.39</v>
      </c>
      <c r="BJ38" s="7">
        <v>28.36</v>
      </c>
      <c r="BK38" s="7">
        <v>12.65</v>
      </c>
      <c r="BL38" s="7">
        <v>10.87</v>
      </c>
      <c r="BM38" s="7">
        <v>9.31</v>
      </c>
      <c r="BN38" s="7">
        <v>4.02</v>
      </c>
      <c r="BO38" s="7">
        <v>3.49</v>
      </c>
      <c r="BP38" s="7">
        <v>1.33</v>
      </c>
      <c r="BQ38" s="7">
        <v>0.91</v>
      </c>
      <c r="BR38" s="7">
        <v>0</v>
      </c>
      <c r="BS38" s="7">
        <v>4.74</v>
      </c>
      <c r="BT38" s="7">
        <v>2.88</v>
      </c>
      <c r="BU38" s="7">
        <v>0.97</v>
      </c>
      <c r="BV38" s="7">
        <v>0</v>
      </c>
      <c r="BW38" s="7">
        <v>0.91</v>
      </c>
      <c r="BX38" s="7">
        <f t="shared" si="4"/>
        <v>1132.98</v>
      </c>
    </row>
    <row r="39" spans="1:76" ht="12.75">
      <c r="A39" s="6">
        <v>35</v>
      </c>
      <c r="B39" s="6" t="s">
        <v>46</v>
      </c>
      <c r="C39" s="7">
        <v>248.81</v>
      </c>
      <c r="D39" s="7">
        <v>396.28</v>
      </c>
      <c r="E39" s="7">
        <v>429.92</v>
      </c>
      <c r="F39" s="7">
        <v>507.5</v>
      </c>
      <c r="G39" s="7">
        <v>661.93</v>
      </c>
      <c r="H39" s="7">
        <v>585.67</v>
      </c>
      <c r="I39" s="7">
        <v>613.64</v>
      </c>
      <c r="J39" s="7">
        <v>561.29</v>
      </c>
      <c r="K39" s="7">
        <v>528.09</v>
      </c>
      <c r="L39" s="7">
        <v>530.26</v>
      </c>
      <c r="M39" s="7">
        <v>642.27</v>
      </c>
      <c r="N39" s="7">
        <v>472.05</v>
      </c>
      <c r="O39" s="7">
        <v>437.41</v>
      </c>
      <c r="P39" s="7">
        <v>386.41</v>
      </c>
      <c r="Q39" s="7">
        <v>19.07</v>
      </c>
      <c r="R39" s="7">
        <v>16.56</v>
      </c>
      <c r="S39" s="7">
        <v>13.25</v>
      </c>
      <c r="T39" s="7">
        <v>10.74</v>
      </c>
      <c r="U39" s="7">
        <v>17.04</v>
      </c>
      <c r="V39" s="7">
        <v>10.98</v>
      </c>
      <c r="W39" s="7">
        <v>20.44</v>
      </c>
      <c r="X39" s="7">
        <v>10.62</v>
      </c>
      <c r="Y39" s="7">
        <v>13.55</v>
      </c>
      <c r="Z39" s="7">
        <v>17.85</v>
      </c>
      <c r="AA39" s="7">
        <v>39.65</v>
      </c>
      <c r="AB39" s="7">
        <v>15.1</v>
      </c>
      <c r="AC39" s="7">
        <v>17.27</v>
      </c>
      <c r="AD39" s="7">
        <v>24.3</v>
      </c>
      <c r="AE39" s="7">
        <v>2.52</v>
      </c>
      <c r="AF39" s="7">
        <v>0.26</v>
      </c>
      <c r="AG39" s="7">
        <v>0.35</v>
      </c>
      <c r="AH39" s="7">
        <v>1.46</v>
      </c>
      <c r="AI39" s="7">
        <v>2.73</v>
      </c>
      <c r="AJ39" s="7">
        <v>1.08</v>
      </c>
      <c r="AK39" s="7">
        <v>0</v>
      </c>
      <c r="AL39" s="7">
        <v>1.53</v>
      </c>
      <c r="AM39" s="7">
        <v>4.55</v>
      </c>
      <c r="AN39" s="7">
        <v>1.26</v>
      </c>
      <c r="AO39" s="7">
        <v>3.78</v>
      </c>
      <c r="AP39" s="7">
        <v>12.34</v>
      </c>
      <c r="AQ39" s="7">
        <v>8.72</v>
      </c>
      <c r="AR39" s="7">
        <v>24.98</v>
      </c>
      <c r="AS39" s="7">
        <v>337.55</v>
      </c>
      <c r="AT39" s="7">
        <v>436.74</v>
      </c>
      <c r="AU39" s="7">
        <v>437.43</v>
      </c>
      <c r="AV39" s="7">
        <v>398.2</v>
      </c>
      <c r="AW39" s="7">
        <v>27.48</v>
      </c>
      <c r="AX39" s="7">
        <v>2667.9</v>
      </c>
      <c r="AY39" s="7">
        <v>2702.38</v>
      </c>
      <c r="AZ39" s="7">
        <v>2577.49</v>
      </c>
      <c r="BA39" s="7">
        <v>2568.43</v>
      </c>
      <c r="BB39" s="7">
        <v>2483.45</v>
      </c>
      <c r="BC39" s="7">
        <v>2359.64</v>
      </c>
      <c r="BD39" s="7">
        <v>2481.01</v>
      </c>
      <c r="BE39" s="7">
        <v>2689.3</v>
      </c>
      <c r="BF39" s="7">
        <v>2479.21</v>
      </c>
      <c r="BG39" s="7">
        <v>2555.69</v>
      </c>
      <c r="BH39" s="7">
        <v>2165.01</v>
      </c>
      <c r="BI39" s="7">
        <v>1830.13</v>
      </c>
      <c r="BJ39" s="7">
        <v>1566.65</v>
      </c>
      <c r="BK39" s="7">
        <v>304.42</v>
      </c>
      <c r="BL39" s="7">
        <v>279.3</v>
      </c>
      <c r="BM39" s="7">
        <v>279.05</v>
      </c>
      <c r="BN39" s="7">
        <v>320.29</v>
      </c>
      <c r="BO39" s="7">
        <v>239.56</v>
      </c>
      <c r="BP39" s="7">
        <v>192.2</v>
      </c>
      <c r="BQ39" s="7">
        <v>102.57</v>
      </c>
      <c r="BR39" s="7">
        <v>81.39</v>
      </c>
      <c r="BS39" s="7">
        <v>80.53</v>
      </c>
      <c r="BT39" s="7">
        <v>43.64</v>
      </c>
      <c r="BU39" s="7">
        <v>98.18</v>
      </c>
      <c r="BV39" s="7">
        <v>70.99</v>
      </c>
      <c r="BW39" s="7">
        <v>44.14</v>
      </c>
      <c r="BX39" s="7">
        <f t="shared" si="4"/>
        <v>42213.45999999999</v>
      </c>
    </row>
    <row r="40" spans="1:76" ht="12.75">
      <c r="A40" s="6">
        <v>36</v>
      </c>
      <c r="B40" s="6" t="s">
        <v>47</v>
      </c>
      <c r="C40" s="7">
        <v>476.45</v>
      </c>
      <c r="D40" s="7">
        <v>666.78</v>
      </c>
      <c r="E40" s="7">
        <v>794.18</v>
      </c>
      <c r="F40" s="7">
        <v>1084.17</v>
      </c>
      <c r="G40" s="7">
        <v>1385.73</v>
      </c>
      <c r="H40" s="7">
        <v>1344.16</v>
      </c>
      <c r="I40" s="7">
        <v>1461.31</v>
      </c>
      <c r="J40" s="7">
        <v>1502.06</v>
      </c>
      <c r="K40" s="7">
        <v>1420.31</v>
      </c>
      <c r="L40" s="7">
        <v>1305.48</v>
      </c>
      <c r="M40" s="7">
        <v>1662.07</v>
      </c>
      <c r="N40" s="7">
        <v>1257.93</v>
      </c>
      <c r="O40" s="7">
        <v>1209.43</v>
      </c>
      <c r="P40" s="7">
        <v>1151.77</v>
      </c>
      <c r="Q40" s="7">
        <v>112.16</v>
      </c>
      <c r="R40" s="7">
        <v>46.84</v>
      </c>
      <c r="S40" s="7">
        <v>44.88</v>
      </c>
      <c r="T40" s="7">
        <v>47.89</v>
      </c>
      <c r="U40" s="7">
        <v>67.2</v>
      </c>
      <c r="V40" s="7">
        <v>49.6</v>
      </c>
      <c r="W40" s="7">
        <v>50.8</v>
      </c>
      <c r="X40" s="7">
        <v>55.3</v>
      </c>
      <c r="Y40" s="7">
        <v>42.63</v>
      </c>
      <c r="Z40" s="7">
        <v>50.94</v>
      </c>
      <c r="AA40" s="7">
        <v>50.48</v>
      </c>
      <c r="AB40" s="7">
        <v>31.08</v>
      </c>
      <c r="AC40" s="7">
        <v>31.5</v>
      </c>
      <c r="AD40" s="7">
        <v>32.03</v>
      </c>
      <c r="AE40" s="7">
        <v>22.11</v>
      </c>
      <c r="AF40" s="7">
        <v>17.77</v>
      </c>
      <c r="AG40" s="7">
        <v>18.57</v>
      </c>
      <c r="AH40" s="7">
        <v>17.8</v>
      </c>
      <c r="AI40" s="7">
        <v>17.61</v>
      </c>
      <c r="AJ40" s="7">
        <v>10.38</v>
      </c>
      <c r="AK40" s="7">
        <v>4.82</v>
      </c>
      <c r="AL40" s="7">
        <v>8.77</v>
      </c>
      <c r="AM40" s="7">
        <v>11.04</v>
      </c>
      <c r="AN40" s="7">
        <v>16.38</v>
      </c>
      <c r="AO40" s="7">
        <v>8.84</v>
      </c>
      <c r="AP40" s="7">
        <v>19.39</v>
      </c>
      <c r="AQ40" s="7">
        <v>8.59</v>
      </c>
      <c r="AR40" s="7">
        <v>19.89</v>
      </c>
      <c r="AS40" s="7">
        <v>609.94</v>
      </c>
      <c r="AT40" s="7">
        <v>361.34</v>
      </c>
      <c r="AU40" s="7">
        <v>431.6</v>
      </c>
      <c r="AV40" s="7">
        <v>824.4</v>
      </c>
      <c r="AW40" s="7">
        <v>107.4</v>
      </c>
      <c r="AX40" s="7">
        <v>4645.95</v>
      </c>
      <c r="AY40" s="7">
        <v>5201.22</v>
      </c>
      <c r="AZ40" s="7">
        <v>5316.67</v>
      </c>
      <c r="BA40" s="7">
        <v>5036.99</v>
      </c>
      <c r="BB40" s="7">
        <v>4769.49</v>
      </c>
      <c r="BC40" s="7">
        <v>4629.76</v>
      </c>
      <c r="BD40" s="7">
        <v>4652.43</v>
      </c>
      <c r="BE40" s="7">
        <v>4554.4</v>
      </c>
      <c r="BF40" s="7">
        <v>4180.11</v>
      </c>
      <c r="BG40" s="7">
        <v>4475.14</v>
      </c>
      <c r="BH40" s="7">
        <v>3927.62</v>
      </c>
      <c r="BI40" s="7">
        <v>3255.14</v>
      </c>
      <c r="BJ40" s="7">
        <v>2540.39</v>
      </c>
      <c r="BK40" s="7">
        <v>1523.43</v>
      </c>
      <c r="BL40" s="7">
        <v>1054.86</v>
      </c>
      <c r="BM40" s="7">
        <v>595.98</v>
      </c>
      <c r="BN40" s="7">
        <v>411.12</v>
      </c>
      <c r="BO40" s="7">
        <v>321.09</v>
      </c>
      <c r="BP40" s="7">
        <v>399.22</v>
      </c>
      <c r="BQ40" s="7">
        <v>303.25</v>
      </c>
      <c r="BR40" s="7">
        <v>424.48</v>
      </c>
      <c r="BS40" s="7">
        <v>379.26</v>
      </c>
      <c r="BT40" s="7">
        <v>431.45</v>
      </c>
      <c r="BU40" s="7">
        <v>486.31</v>
      </c>
      <c r="BV40" s="7">
        <v>465.01</v>
      </c>
      <c r="BW40" s="7">
        <v>281.44</v>
      </c>
      <c r="BX40" s="7">
        <f t="shared" si="4"/>
        <v>84234.00999999997</v>
      </c>
    </row>
    <row r="41" spans="1:76" ht="12.75">
      <c r="A41" s="6">
        <v>37</v>
      </c>
      <c r="B41" s="6" t="s">
        <v>48</v>
      </c>
      <c r="C41" s="7">
        <v>605.71</v>
      </c>
      <c r="D41" s="7">
        <v>447.9</v>
      </c>
      <c r="E41" s="7">
        <v>477.67</v>
      </c>
      <c r="F41" s="7">
        <v>525.22</v>
      </c>
      <c r="G41" s="7">
        <v>561.53</v>
      </c>
      <c r="H41" s="7">
        <v>570.17</v>
      </c>
      <c r="I41" s="7">
        <v>573.15</v>
      </c>
      <c r="J41" s="7">
        <v>595.91</v>
      </c>
      <c r="K41" s="7">
        <v>491.28</v>
      </c>
      <c r="L41" s="7">
        <v>510.33</v>
      </c>
      <c r="M41" s="7">
        <v>571</v>
      </c>
      <c r="N41" s="7">
        <v>393.58</v>
      </c>
      <c r="O41" s="7">
        <v>307.31</v>
      </c>
      <c r="P41" s="7">
        <v>290.14</v>
      </c>
      <c r="Q41" s="7">
        <v>10.62</v>
      </c>
      <c r="R41" s="7">
        <v>18.3</v>
      </c>
      <c r="S41" s="7">
        <v>16.28</v>
      </c>
      <c r="T41" s="7">
        <v>21.2</v>
      </c>
      <c r="U41" s="7">
        <v>10.9</v>
      </c>
      <c r="V41" s="7">
        <v>11.27</v>
      </c>
      <c r="W41" s="7">
        <v>9.32</v>
      </c>
      <c r="X41" s="7">
        <v>13.61</v>
      </c>
      <c r="Y41" s="7">
        <v>16.7</v>
      </c>
      <c r="Z41" s="7">
        <v>16.69</v>
      </c>
      <c r="AA41" s="7">
        <v>35.54</v>
      </c>
      <c r="AB41" s="7">
        <v>23.91</v>
      </c>
      <c r="AC41" s="7">
        <v>14.94</v>
      </c>
      <c r="AD41" s="7">
        <v>20.64</v>
      </c>
      <c r="AE41" s="7">
        <v>7.9</v>
      </c>
      <c r="AF41" s="7">
        <v>1.98</v>
      </c>
      <c r="AG41" s="7">
        <v>2.26</v>
      </c>
      <c r="AH41" s="7">
        <v>3.86</v>
      </c>
      <c r="AI41" s="7">
        <v>9.96</v>
      </c>
      <c r="AJ41" s="7">
        <v>7.39</v>
      </c>
      <c r="AK41" s="7">
        <v>5.84</v>
      </c>
      <c r="AL41" s="7">
        <v>8.93</v>
      </c>
      <c r="AM41" s="7">
        <v>3.09</v>
      </c>
      <c r="AN41" s="7">
        <v>7.42</v>
      </c>
      <c r="AO41" s="7">
        <v>2.75</v>
      </c>
      <c r="AP41" s="7">
        <v>8.68</v>
      </c>
      <c r="AQ41" s="7">
        <v>4.71</v>
      </c>
      <c r="AR41" s="7">
        <v>12.42</v>
      </c>
      <c r="AS41" s="7">
        <v>171.31</v>
      </c>
      <c r="AT41" s="7">
        <v>88.57</v>
      </c>
      <c r="AU41" s="7">
        <v>139.44</v>
      </c>
      <c r="AV41" s="7">
        <v>237.58</v>
      </c>
      <c r="AW41" s="7">
        <v>28.73</v>
      </c>
      <c r="AX41" s="7">
        <v>2080.61</v>
      </c>
      <c r="AY41" s="7">
        <v>2268.34</v>
      </c>
      <c r="AZ41" s="7">
        <v>2113.1</v>
      </c>
      <c r="BA41" s="7">
        <v>2128.53</v>
      </c>
      <c r="BB41" s="7">
        <v>1876.28</v>
      </c>
      <c r="BC41" s="7">
        <v>1945.33</v>
      </c>
      <c r="BD41" s="7">
        <v>1886.89</v>
      </c>
      <c r="BE41" s="7">
        <v>1865.32</v>
      </c>
      <c r="BF41" s="7">
        <v>1732.2</v>
      </c>
      <c r="BG41" s="7">
        <v>2145.18</v>
      </c>
      <c r="BH41" s="7">
        <v>1640.42</v>
      </c>
      <c r="BI41" s="7">
        <v>1584.01</v>
      </c>
      <c r="BJ41" s="7">
        <v>1354.1</v>
      </c>
      <c r="BK41" s="7">
        <v>55.37</v>
      </c>
      <c r="BL41" s="7">
        <v>34.9</v>
      </c>
      <c r="BM41" s="7">
        <v>17.37</v>
      </c>
      <c r="BN41" s="7">
        <v>15.32</v>
      </c>
      <c r="BO41" s="7">
        <v>17.55</v>
      </c>
      <c r="BP41" s="7">
        <v>24.16</v>
      </c>
      <c r="BQ41" s="7">
        <v>8.12</v>
      </c>
      <c r="BR41" s="7">
        <v>6.83</v>
      </c>
      <c r="BS41" s="7">
        <v>13.31</v>
      </c>
      <c r="BT41" s="7">
        <v>11.64</v>
      </c>
      <c r="BU41" s="7">
        <v>7.22</v>
      </c>
      <c r="BV41" s="7">
        <v>8.45</v>
      </c>
      <c r="BW41" s="7">
        <v>4.27</v>
      </c>
      <c r="BX41" s="7">
        <f t="shared" si="4"/>
        <v>32758.459999999995</v>
      </c>
    </row>
    <row r="42" spans="1:76" ht="12.75">
      <c r="A42" s="6">
        <v>38</v>
      </c>
      <c r="B42" s="6" t="s">
        <v>49</v>
      </c>
      <c r="C42" s="7">
        <v>38</v>
      </c>
      <c r="D42" s="7">
        <v>73.29</v>
      </c>
      <c r="E42" s="7">
        <v>110.18</v>
      </c>
      <c r="F42" s="7">
        <v>123.84</v>
      </c>
      <c r="G42" s="7">
        <v>154.61</v>
      </c>
      <c r="H42" s="7">
        <v>165.09</v>
      </c>
      <c r="I42" s="7">
        <v>139.13</v>
      </c>
      <c r="J42" s="7">
        <v>155.39</v>
      </c>
      <c r="K42" s="7">
        <v>160.24</v>
      </c>
      <c r="L42" s="7">
        <v>161.7</v>
      </c>
      <c r="M42" s="7">
        <v>171.08</v>
      </c>
      <c r="N42" s="7">
        <v>129.07</v>
      </c>
      <c r="O42" s="7">
        <v>91.08</v>
      </c>
      <c r="P42" s="7">
        <v>71.3</v>
      </c>
      <c r="Q42" s="7">
        <v>3.84</v>
      </c>
      <c r="R42" s="7">
        <v>1.01</v>
      </c>
      <c r="S42" s="7">
        <v>0.79</v>
      </c>
      <c r="T42" s="7">
        <v>2.38</v>
      </c>
      <c r="U42" s="7">
        <v>0</v>
      </c>
      <c r="V42" s="7">
        <v>9.09</v>
      </c>
      <c r="W42" s="7">
        <v>1.91</v>
      </c>
      <c r="X42" s="7">
        <v>1.74</v>
      </c>
      <c r="Y42" s="7">
        <v>1.39</v>
      </c>
      <c r="Z42" s="7">
        <v>0</v>
      </c>
      <c r="AA42" s="7">
        <v>4.96</v>
      </c>
      <c r="AB42" s="7">
        <v>1.59</v>
      </c>
      <c r="AC42" s="7">
        <v>0.68</v>
      </c>
      <c r="AD42" s="7">
        <v>0</v>
      </c>
      <c r="AE42" s="7">
        <v>0.12</v>
      </c>
      <c r="AF42" s="7">
        <v>0</v>
      </c>
      <c r="AG42" s="7">
        <v>0</v>
      </c>
      <c r="AH42" s="7">
        <v>0</v>
      </c>
      <c r="AI42" s="7">
        <v>1.17</v>
      </c>
      <c r="AJ42" s="7">
        <v>0</v>
      </c>
      <c r="AK42" s="7">
        <v>0.11</v>
      </c>
      <c r="AL42" s="7">
        <v>1.54</v>
      </c>
      <c r="AM42" s="7">
        <v>0.4</v>
      </c>
      <c r="AN42" s="7">
        <v>2.13</v>
      </c>
      <c r="AO42" s="7">
        <v>1.59</v>
      </c>
      <c r="AP42" s="7">
        <v>1.84</v>
      </c>
      <c r="AQ42" s="7">
        <v>0.35</v>
      </c>
      <c r="AR42" s="7">
        <v>0.15</v>
      </c>
      <c r="AS42" s="7">
        <v>65.46</v>
      </c>
      <c r="AT42" s="7">
        <v>36.93</v>
      </c>
      <c r="AU42" s="7">
        <v>35.41</v>
      </c>
      <c r="AV42" s="7">
        <v>59.16</v>
      </c>
      <c r="AW42" s="7">
        <v>5.68</v>
      </c>
      <c r="AX42" s="7">
        <v>369.86</v>
      </c>
      <c r="AY42" s="7">
        <v>376.6</v>
      </c>
      <c r="AZ42" s="7">
        <v>378.11</v>
      </c>
      <c r="BA42" s="7">
        <v>335.48</v>
      </c>
      <c r="BB42" s="7">
        <v>279.13</v>
      </c>
      <c r="BC42" s="7">
        <v>308.74</v>
      </c>
      <c r="BD42" s="7">
        <v>351.58</v>
      </c>
      <c r="BE42" s="7">
        <v>349.83</v>
      </c>
      <c r="BF42" s="7">
        <v>323.75</v>
      </c>
      <c r="BG42" s="7">
        <v>354.87</v>
      </c>
      <c r="BH42" s="7">
        <v>302.82</v>
      </c>
      <c r="BI42" s="7">
        <v>254.67</v>
      </c>
      <c r="BJ42" s="7">
        <v>184.83</v>
      </c>
      <c r="BK42" s="7">
        <v>19.47</v>
      </c>
      <c r="BL42" s="7">
        <v>16.27</v>
      </c>
      <c r="BM42" s="7">
        <v>14.13</v>
      </c>
      <c r="BN42" s="7">
        <v>6.13</v>
      </c>
      <c r="BO42" s="7">
        <v>4.09</v>
      </c>
      <c r="BP42" s="7">
        <v>4.17</v>
      </c>
      <c r="BQ42" s="7">
        <v>1.08</v>
      </c>
      <c r="BR42" s="7">
        <v>0.74</v>
      </c>
      <c r="BS42" s="7">
        <v>2.54</v>
      </c>
      <c r="BT42" s="7">
        <v>0.51</v>
      </c>
      <c r="BU42" s="7">
        <v>2.82</v>
      </c>
      <c r="BV42" s="7">
        <v>0.89</v>
      </c>
      <c r="BW42" s="7">
        <v>0</v>
      </c>
      <c r="BX42" s="7">
        <f t="shared" si="4"/>
        <v>6228.530000000001</v>
      </c>
    </row>
    <row r="43" spans="1:76" ht="12.75">
      <c r="A43" s="6">
        <v>39</v>
      </c>
      <c r="B43" s="6" t="s">
        <v>50</v>
      </c>
      <c r="C43" s="7">
        <v>25.33</v>
      </c>
      <c r="D43" s="7">
        <v>15.04</v>
      </c>
      <c r="E43" s="7">
        <v>11.66</v>
      </c>
      <c r="F43" s="7">
        <v>22.56</v>
      </c>
      <c r="G43" s="7">
        <v>29.57</v>
      </c>
      <c r="H43" s="7">
        <v>20.85</v>
      </c>
      <c r="I43" s="7">
        <v>18.81</v>
      </c>
      <c r="J43" s="7">
        <v>17.25</v>
      </c>
      <c r="K43" s="7">
        <v>17.93</v>
      </c>
      <c r="L43" s="7">
        <v>29.42</v>
      </c>
      <c r="M43" s="7">
        <v>31.95</v>
      </c>
      <c r="N43" s="7">
        <v>29.9</v>
      </c>
      <c r="O43" s="7">
        <v>22.07</v>
      </c>
      <c r="P43" s="7">
        <v>25.53</v>
      </c>
      <c r="Q43" s="7">
        <v>3.78</v>
      </c>
      <c r="R43" s="7">
        <v>0</v>
      </c>
      <c r="S43" s="7">
        <v>0</v>
      </c>
      <c r="T43" s="7">
        <v>1.09</v>
      </c>
      <c r="U43" s="7">
        <v>1.55</v>
      </c>
      <c r="V43" s="7">
        <v>3.32</v>
      </c>
      <c r="W43" s="7">
        <v>3.3</v>
      </c>
      <c r="X43" s="7">
        <v>5.76</v>
      </c>
      <c r="Y43" s="7">
        <v>2.7</v>
      </c>
      <c r="Z43" s="7">
        <v>2.85</v>
      </c>
      <c r="AA43" s="7">
        <v>2.93</v>
      </c>
      <c r="AB43" s="7">
        <v>2.65</v>
      </c>
      <c r="AC43" s="7">
        <v>0.99</v>
      </c>
      <c r="AD43" s="7">
        <v>2.55</v>
      </c>
      <c r="AE43" s="7">
        <v>0.18</v>
      </c>
      <c r="AF43" s="7">
        <v>1.21</v>
      </c>
      <c r="AG43" s="7">
        <v>0.94</v>
      </c>
      <c r="AH43" s="7">
        <v>1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22.13</v>
      </c>
      <c r="AT43" s="7">
        <v>14.52</v>
      </c>
      <c r="AU43" s="7">
        <v>18.78</v>
      </c>
      <c r="AV43" s="7">
        <v>18.98</v>
      </c>
      <c r="AW43" s="7">
        <v>0</v>
      </c>
      <c r="AX43" s="7">
        <v>126.31</v>
      </c>
      <c r="AY43" s="7">
        <v>101.76</v>
      </c>
      <c r="AZ43" s="7">
        <v>94.66</v>
      </c>
      <c r="BA43" s="7">
        <v>86.76</v>
      </c>
      <c r="BB43" s="7">
        <v>86.07</v>
      </c>
      <c r="BC43" s="7">
        <v>84.86</v>
      </c>
      <c r="BD43" s="7">
        <v>87.86</v>
      </c>
      <c r="BE43" s="7">
        <v>84.99</v>
      </c>
      <c r="BF43" s="7">
        <v>87.94</v>
      </c>
      <c r="BG43" s="7">
        <v>108.42</v>
      </c>
      <c r="BH43" s="7">
        <v>73.13</v>
      </c>
      <c r="BI43" s="7">
        <v>37.78</v>
      </c>
      <c r="BJ43" s="7">
        <v>29.26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f t="shared" si="4"/>
        <v>1518.88</v>
      </c>
    </row>
    <row r="44" spans="1:76" ht="12.75">
      <c r="A44" s="6">
        <v>40</v>
      </c>
      <c r="B44" s="6" t="s">
        <v>51</v>
      </c>
      <c r="C44" s="7">
        <v>64.86</v>
      </c>
      <c r="D44" s="7">
        <v>52.52</v>
      </c>
      <c r="E44" s="7">
        <v>57.68</v>
      </c>
      <c r="F44" s="7">
        <v>45.18</v>
      </c>
      <c r="G44" s="7">
        <v>48.4</v>
      </c>
      <c r="H44" s="7">
        <v>33.31</v>
      </c>
      <c r="I44" s="7">
        <v>35.05</v>
      </c>
      <c r="J44" s="7">
        <v>59.42</v>
      </c>
      <c r="K44" s="7">
        <v>63.93</v>
      </c>
      <c r="L44" s="7">
        <v>60.68</v>
      </c>
      <c r="M44" s="7">
        <v>99.16</v>
      </c>
      <c r="N44" s="7">
        <v>67.71</v>
      </c>
      <c r="O44" s="7">
        <v>54.5</v>
      </c>
      <c r="P44" s="7">
        <v>60.59</v>
      </c>
      <c r="Q44" s="7">
        <v>0</v>
      </c>
      <c r="R44" s="7">
        <v>0</v>
      </c>
      <c r="S44" s="7">
        <v>0</v>
      </c>
      <c r="T44" s="7">
        <v>1.13</v>
      </c>
      <c r="U44" s="7">
        <v>0.87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0.99</v>
      </c>
      <c r="AP44" s="7">
        <v>0</v>
      </c>
      <c r="AQ44" s="7">
        <v>0</v>
      </c>
      <c r="AR44" s="7">
        <v>0</v>
      </c>
      <c r="AS44" s="7">
        <v>25.48</v>
      </c>
      <c r="AT44" s="7">
        <v>27.24</v>
      </c>
      <c r="AU44" s="7">
        <v>19.26</v>
      </c>
      <c r="AV44" s="7">
        <v>37.29</v>
      </c>
      <c r="AW44" s="7">
        <v>2.75</v>
      </c>
      <c r="AX44" s="7">
        <v>192.64</v>
      </c>
      <c r="AY44" s="7">
        <v>187.49</v>
      </c>
      <c r="AZ44" s="7">
        <v>159.96</v>
      </c>
      <c r="BA44" s="7">
        <v>143.31</v>
      </c>
      <c r="BB44" s="7">
        <v>177.53</v>
      </c>
      <c r="BC44" s="7">
        <v>183.97</v>
      </c>
      <c r="BD44" s="7">
        <v>144.96</v>
      </c>
      <c r="BE44" s="7">
        <v>158.56</v>
      </c>
      <c r="BF44" s="7">
        <v>119.48</v>
      </c>
      <c r="BG44" s="7">
        <v>137.47</v>
      </c>
      <c r="BH44" s="7">
        <v>117.05</v>
      </c>
      <c r="BI44" s="7">
        <v>121.51</v>
      </c>
      <c r="BJ44" s="7">
        <v>79.14</v>
      </c>
      <c r="BK44" s="7">
        <v>0</v>
      </c>
      <c r="BL44" s="7">
        <v>0</v>
      </c>
      <c r="BM44" s="7">
        <v>0.97</v>
      </c>
      <c r="BN44" s="7">
        <v>0</v>
      </c>
      <c r="BO44" s="7">
        <v>0</v>
      </c>
      <c r="BP44" s="7">
        <v>0.88</v>
      </c>
      <c r="BQ44" s="7">
        <v>0.72</v>
      </c>
      <c r="BR44" s="7">
        <v>3.58</v>
      </c>
      <c r="BS44" s="7">
        <v>0.73</v>
      </c>
      <c r="BT44" s="7">
        <v>3.83</v>
      </c>
      <c r="BU44" s="7">
        <v>0</v>
      </c>
      <c r="BV44" s="7">
        <v>0.46</v>
      </c>
      <c r="BW44" s="7">
        <v>0</v>
      </c>
      <c r="BX44" s="7">
        <f t="shared" si="4"/>
        <v>2852.2399999999993</v>
      </c>
    </row>
    <row r="45" spans="1:76" ht="12.75">
      <c r="A45" s="6">
        <v>41</v>
      </c>
      <c r="B45" s="6" t="s">
        <v>52</v>
      </c>
      <c r="C45" s="7">
        <v>239.17</v>
      </c>
      <c r="D45" s="7">
        <v>353.86</v>
      </c>
      <c r="E45" s="7">
        <v>500.51</v>
      </c>
      <c r="F45" s="7">
        <v>648.92</v>
      </c>
      <c r="G45" s="7">
        <v>765.04</v>
      </c>
      <c r="H45" s="7">
        <v>685.15</v>
      </c>
      <c r="I45" s="7">
        <v>837.87</v>
      </c>
      <c r="J45" s="7">
        <v>722.95</v>
      </c>
      <c r="K45" s="7">
        <v>792.1</v>
      </c>
      <c r="L45" s="7">
        <v>739.63</v>
      </c>
      <c r="M45" s="7">
        <v>919.2</v>
      </c>
      <c r="N45" s="7">
        <v>729.42</v>
      </c>
      <c r="O45" s="7">
        <v>575.06</v>
      </c>
      <c r="P45" s="7">
        <v>459.54</v>
      </c>
      <c r="Q45" s="7">
        <v>93.7</v>
      </c>
      <c r="R45" s="7">
        <v>43.97</v>
      </c>
      <c r="S45" s="7">
        <v>38.01</v>
      </c>
      <c r="T45" s="7">
        <v>36.33</v>
      </c>
      <c r="U45" s="7">
        <v>27.84</v>
      </c>
      <c r="V45" s="7">
        <v>26.7</v>
      </c>
      <c r="W45" s="7">
        <v>27.55</v>
      </c>
      <c r="X45" s="7">
        <v>16.22</v>
      </c>
      <c r="Y45" s="7">
        <v>6.4</v>
      </c>
      <c r="Z45" s="7">
        <v>16.66</v>
      </c>
      <c r="AA45" s="7">
        <v>7.06</v>
      </c>
      <c r="AB45" s="7">
        <v>9.94</v>
      </c>
      <c r="AC45" s="7">
        <v>8.93</v>
      </c>
      <c r="AD45" s="7">
        <v>7.75</v>
      </c>
      <c r="AE45" s="7">
        <v>2.27</v>
      </c>
      <c r="AF45" s="7">
        <v>0.13</v>
      </c>
      <c r="AG45" s="7">
        <v>0.15</v>
      </c>
      <c r="AH45" s="7">
        <v>1.09</v>
      </c>
      <c r="AI45" s="7">
        <v>8.28</v>
      </c>
      <c r="AJ45" s="7">
        <v>5.58</v>
      </c>
      <c r="AK45" s="7">
        <v>2.61</v>
      </c>
      <c r="AL45" s="7">
        <v>2.39</v>
      </c>
      <c r="AM45" s="7">
        <v>1.4</v>
      </c>
      <c r="AN45" s="7">
        <v>7.74</v>
      </c>
      <c r="AO45" s="7">
        <v>12.71</v>
      </c>
      <c r="AP45" s="7">
        <v>10.08</v>
      </c>
      <c r="AQ45" s="7">
        <v>8.95</v>
      </c>
      <c r="AR45" s="7">
        <v>10.24</v>
      </c>
      <c r="AS45" s="7">
        <v>320.1</v>
      </c>
      <c r="AT45" s="7">
        <v>240.06</v>
      </c>
      <c r="AU45" s="7">
        <v>247.47</v>
      </c>
      <c r="AV45" s="7">
        <v>365.53</v>
      </c>
      <c r="AW45" s="7">
        <v>70.35</v>
      </c>
      <c r="AX45" s="7">
        <v>2363.88</v>
      </c>
      <c r="AY45" s="7">
        <v>2659.09</v>
      </c>
      <c r="AZ45" s="7">
        <v>2507.13</v>
      </c>
      <c r="BA45" s="7">
        <v>2446.94</v>
      </c>
      <c r="BB45" s="7">
        <v>2434.35</v>
      </c>
      <c r="BC45" s="7">
        <v>2554.44</v>
      </c>
      <c r="BD45" s="7">
        <v>2472.71</v>
      </c>
      <c r="BE45" s="7">
        <v>2366.25</v>
      </c>
      <c r="BF45" s="7">
        <v>2196.83</v>
      </c>
      <c r="BG45" s="7">
        <v>2603.71</v>
      </c>
      <c r="BH45" s="7">
        <v>2132.99</v>
      </c>
      <c r="BI45" s="7">
        <v>1794.02</v>
      </c>
      <c r="BJ45" s="7">
        <v>1483.1</v>
      </c>
      <c r="BK45" s="7">
        <v>818.83</v>
      </c>
      <c r="BL45" s="7">
        <v>647.35</v>
      </c>
      <c r="BM45" s="7">
        <v>501.46</v>
      </c>
      <c r="BN45" s="7">
        <v>249</v>
      </c>
      <c r="BO45" s="7">
        <v>156.51</v>
      </c>
      <c r="BP45" s="7">
        <v>165.55</v>
      </c>
      <c r="BQ45" s="7">
        <v>101.58</v>
      </c>
      <c r="BR45" s="7">
        <v>135.48</v>
      </c>
      <c r="BS45" s="7">
        <v>125.22</v>
      </c>
      <c r="BT45" s="7">
        <v>129.2</v>
      </c>
      <c r="BU45" s="7">
        <v>121.8</v>
      </c>
      <c r="BV45" s="7">
        <v>85.67</v>
      </c>
      <c r="BW45" s="7">
        <v>46.12</v>
      </c>
      <c r="BX45" s="7">
        <f t="shared" si="4"/>
        <v>43951.82</v>
      </c>
    </row>
    <row r="46" spans="1:76" ht="12.75">
      <c r="A46" s="6">
        <v>42</v>
      </c>
      <c r="B46" s="6" t="s">
        <v>53</v>
      </c>
      <c r="C46" s="7">
        <v>255.8</v>
      </c>
      <c r="D46" s="7">
        <v>433.5</v>
      </c>
      <c r="E46" s="7">
        <v>476.61</v>
      </c>
      <c r="F46" s="7">
        <v>566.01</v>
      </c>
      <c r="G46" s="7">
        <v>835.11</v>
      </c>
      <c r="H46" s="7">
        <v>601.86</v>
      </c>
      <c r="I46" s="7">
        <v>712.29</v>
      </c>
      <c r="J46" s="7">
        <v>676.96</v>
      </c>
      <c r="K46" s="7">
        <v>622.01</v>
      </c>
      <c r="L46" s="7">
        <v>680.81</v>
      </c>
      <c r="M46" s="7">
        <v>855.67</v>
      </c>
      <c r="N46" s="7">
        <v>523.99</v>
      </c>
      <c r="O46" s="7">
        <v>687.47</v>
      </c>
      <c r="P46" s="7">
        <v>545.28</v>
      </c>
      <c r="Q46" s="7">
        <v>25.19</v>
      </c>
      <c r="R46" s="7">
        <v>8.53</v>
      </c>
      <c r="S46" s="7">
        <v>5.37</v>
      </c>
      <c r="T46" s="7">
        <v>7.72</v>
      </c>
      <c r="U46" s="7">
        <v>14.67</v>
      </c>
      <c r="V46" s="7">
        <v>7.69</v>
      </c>
      <c r="W46" s="7">
        <v>10.55</v>
      </c>
      <c r="X46" s="7">
        <v>9.58</v>
      </c>
      <c r="Y46" s="7">
        <v>14.98</v>
      </c>
      <c r="Z46" s="7">
        <v>22.46</v>
      </c>
      <c r="AA46" s="7">
        <v>30.58</v>
      </c>
      <c r="AB46" s="7">
        <v>12.08</v>
      </c>
      <c r="AC46" s="7">
        <v>20.06</v>
      </c>
      <c r="AD46" s="7">
        <v>33.95</v>
      </c>
      <c r="AE46" s="7">
        <v>0.33</v>
      </c>
      <c r="AF46" s="7">
        <v>0.79</v>
      </c>
      <c r="AG46" s="7">
        <v>0.73</v>
      </c>
      <c r="AH46" s="7">
        <v>1.47</v>
      </c>
      <c r="AI46" s="7">
        <v>0</v>
      </c>
      <c r="AJ46" s="7">
        <v>2.83</v>
      </c>
      <c r="AK46" s="7">
        <v>2.52</v>
      </c>
      <c r="AL46" s="7">
        <v>2.25</v>
      </c>
      <c r="AM46" s="7">
        <v>5.28</v>
      </c>
      <c r="AN46" s="7">
        <v>3.15</v>
      </c>
      <c r="AO46" s="7">
        <v>3.29</v>
      </c>
      <c r="AP46" s="7">
        <v>5.06</v>
      </c>
      <c r="AQ46" s="7">
        <v>5.57</v>
      </c>
      <c r="AR46" s="7">
        <v>2.37</v>
      </c>
      <c r="AS46" s="7">
        <v>501.92</v>
      </c>
      <c r="AT46" s="7">
        <v>226.22</v>
      </c>
      <c r="AU46" s="7">
        <v>361.8</v>
      </c>
      <c r="AV46" s="7">
        <v>500.22</v>
      </c>
      <c r="AW46" s="7">
        <v>12.41</v>
      </c>
      <c r="AX46" s="7">
        <v>2617.39</v>
      </c>
      <c r="AY46" s="7">
        <v>2810.75</v>
      </c>
      <c r="AZ46" s="7">
        <v>2530.08</v>
      </c>
      <c r="BA46" s="7">
        <v>2320.25</v>
      </c>
      <c r="BB46" s="7">
        <v>2352.74</v>
      </c>
      <c r="BC46" s="7">
        <v>2244.43</v>
      </c>
      <c r="BD46" s="7">
        <v>2582.91</v>
      </c>
      <c r="BE46" s="7">
        <v>2765.14</v>
      </c>
      <c r="BF46" s="7">
        <v>2494.41</v>
      </c>
      <c r="BG46" s="7">
        <v>2669.86</v>
      </c>
      <c r="BH46" s="7">
        <v>2554.32</v>
      </c>
      <c r="BI46" s="7">
        <v>1915.71</v>
      </c>
      <c r="BJ46" s="7">
        <v>1496.08</v>
      </c>
      <c r="BK46" s="7">
        <v>193.38</v>
      </c>
      <c r="BL46" s="7">
        <v>200.59</v>
      </c>
      <c r="BM46" s="7">
        <v>235.74</v>
      </c>
      <c r="BN46" s="7">
        <v>238.36</v>
      </c>
      <c r="BO46" s="7">
        <v>181.45</v>
      </c>
      <c r="BP46" s="7">
        <v>159.72</v>
      </c>
      <c r="BQ46" s="7">
        <v>72.89</v>
      </c>
      <c r="BR46" s="7">
        <v>70.42</v>
      </c>
      <c r="BS46" s="7">
        <v>53.26</v>
      </c>
      <c r="BT46" s="7">
        <v>46.08</v>
      </c>
      <c r="BU46" s="7">
        <v>18.01</v>
      </c>
      <c r="BV46" s="7">
        <v>24.14</v>
      </c>
      <c r="BW46" s="7">
        <v>16.63</v>
      </c>
      <c r="BX46" s="7">
        <f t="shared" si="4"/>
        <v>43199.72999999999</v>
      </c>
    </row>
    <row r="47" spans="1:76" ht="12.75">
      <c r="A47" s="6">
        <v>43</v>
      </c>
      <c r="B47" s="6" t="s">
        <v>54</v>
      </c>
      <c r="C47" s="7">
        <v>86.49</v>
      </c>
      <c r="D47" s="7">
        <v>154.13</v>
      </c>
      <c r="E47" s="7">
        <v>219.54</v>
      </c>
      <c r="F47" s="7">
        <v>257.93</v>
      </c>
      <c r="G47" s="7">
        <v>329.73</v>
      </c>
      <c r="H47" s="7">
        <v>339.03</v>
      </c>
      <c r="I47" s="7">
        <v>344.18</v>
      </c>
      <c r="J47" s="7">
        <v>333.74</v>
      </c>
      <c r="K47" s="7">
        <v>309.46</v>
      </c>
      <c r="L47" s="7">
        <v>333.46</v>
      </c>
      <c r="M47" s="7">
        <v>309.6</v>
      </c>
      <c r="N47" s="7">
        <v>206.37</v>
      </c>
      <c r="O47" s="7">
        <v>172.3</v>
      </c>
      <c r="P47" s="7">
        <v>138.37</v>
      </c>
      <c r="Q47" s="7">
        <v>4.28</v>
      </c>
      <c r="R47" s="7">
        <v>6.38</v>
      </c>
      <c r="S47" s="7">
        <v>5.03</v>
      </c>
      <c r="T47" s="7">
        <v>3.07</v>
      </c>
      <c r="U47" s="7">
        <v>5.85</v>
      </c>
      <c r="V47" s="7">
        <v>3.37</v>
      </c>
      <c r="W47" s="7">
        <v>6.19</v>
      </c>
      <c r="X47" s="7">
        <v>4.46</v>
      </c>
      <c r="Y47" s="7">
        <v>9.19</v>
      </c>
      <c r="Z47" s="7">
        <v>13.12</v>
      </c>
      <c r="AA47" s="7">
        <v>15.2</v>
      </c>
      <c r="AB47" s="7">
        <v>11.82</v>
      </c>
      <c r="AC47" s="7">
        <v>12.7</v>
      </c>
      <c r="AD47" s="7">
        <v>11.7</v>
      </c>
      <c r="AE47" s="7">
        <v>10.67</v>
      </c>
      <c r="AF47" s="7">
        <v>5.72</v>
      </c>
      <c r="AG47" s="7">
        <v>6.87</v>
      </c>
      <c r="AH47" s="7">
        <v>3.35</v>
      </c>
      <c r="AI47" s="7">
        <v>3.73</v>
      </c>
      <c r="AJ47" s="7">
        <v>5.94</v>
      </c>
      <c r="AK47" s="7">
        <v>6.35</v>
      </c>
      <c r="AL47" s="7">
        <v>11.87</v>
      </c>
      <c r="AM47" s="7">
        <v>8.07</v>
      </c>
      <c r="AN47" s="7">
        <v>9.98</v>
      </c>
      <c r="AO47" s="7">
        <v>11.64</v>
      </c>
      <c r="AP47" s="7">
        <v>10.62</v>
      </c>
      <c r="AQ47" s="7">
        <v>8.45</v>
      </c>
      <c r="AR47" s="7">
        <v>14.21</v>
      </c>
      <c r="AS47" s="7">
        <v>247.88</v>
      </c>
      <c r="AT47" s="7">
        <v>206.9</v>
      </c>
      <c r="AU47" s="7">
        <v>136.23</v>
      </c>
      <c r="AV47" s="7">
        <v>106.58</v>
      </c>
      <c r="AW47" s="7">
        <v>16.3</v>
      </c>
      <c r="AX47" s="7">
        <v>835.17</v>
      </c>
      <c r="AY47" s="7">
        <v>849.66</v>
      </c>
      <c r="AZ47" s="7">
        <v>847.27</v>
      </c>
      <c r="BA47" s="7">
        <v>871.26</v>
      </c>
      <c r="BB47" s="7">
        <v>886</v>
      </c>
      <c r="BC47" s="7">
        <v>911.52</v>
      </c>
      <c r="BD47" s="7">
        <v>904.38</v>
      </c>
      <c r="BE47" s="7">
        <v>1029.28</v>
      </c>
      <c r="BF47" s="7">
        <v>1031.02</v>
      </c>
      <c r="BG47" s="7">
        <v>1034.65</v>
      </c>
      <c r="BH47" s="7">
        <v>1031.7</v>
      </c>
      <c r="BI47" s="7">
        <v>1005.7</v>
      </c>
      <c r="BJ47" s="7">
        <v>993.3</v>
      </c>
      <c r="BK47" s="7">
        <v>180.44</v>
      </c>
      <c r="BL47" s="7">
        <v>198.67</v>
      </c>
      <c r="BM47" s="7">
        <v>193.74</v>
      </c>
      <c r="BN47" s="7">
        <v>152.65</v>
      </c>
      <c r="BO47" s="7">
        <v>109.74</v>
      </c>
      <c r="BP47" s="7">
        <v>88.82</v>
      </c>
      <c r="BQ47" s="7">
        <v>55.12</v>
      </c>
      <c r="BR47" s="7">
        <v>32.6</v>
      </c>
      <c r="BS47" s="7">
        <v>45.43</v>
      </c>
      <c r="BT47" s="7">
        <v>65.71</v>
      </c>
      <c r="BU47" s="7">
        <v>38.28</v>
      </c>
      <c r="BV47" s="7">
        <v>31.3</v>
      </c>
      <c r="BW47" s="7">
        <v>12.53</v>
      </c>
      <c r="BX47" s="7">
        <f t="shared" si="4"/>
        <v>17913.989999999998</v>
      </c>
    </row>
    <row r="48" spans="1:76" ht="12.75">
      <c r="A48" s="6">
        <v>44</v>
      </c>
      <c r="B48" s="6" t="s">
        <v>55</v>
      </c>
      <c r="C48" s="7">
        <v>71.05</v>
      </c>
      <c r="D48" s="7">
        <v>72.12</v>
      </c>
      <c r="E48" s="7">
        <v>103.18</v>
      </c>
      <c r="F48" s="7">
        <v>124.25</v>
      </c>
      <c r="G48" s="7">
        <v>159.06</v>
      </c>
      <c r="H48" s="7">
        <v>147.98</v>
      </c>
      <c r="I48" s="7">
        <v>176.32</v>
      </c>
      <c r="J48" s="7">
        <v>160.98</v>
      </c>
      <c r="K48" s="7">
        <v>156.86</v>
      </c>
      <c r="L48" s="7">
        <v>166.17</v>
      </c>
      <c r="M48" s="7">
        <v>164.12</v>
      </c>
      <c r="N48" s="7">
        <v>123.73</v>
      </c>
      <c r="O48" s="7">
        <v>85.67</v>
      </c>
      <c r="P48" s="7">
        <v>88.51</v>
      </c>
      <c r="Q48" s="7">
        <v>4.53</v>
      </c>
      <c r="R48" s="7">
        <v>7.7</v>
      </c>
      <c r="S48" s="7">
        <v>4.52</v>
      </c>
      <c r="T48" s="7">
        <v>5.08</v>
      </c>
      <c r="U48" s="7">
        <v>7.6</v>
      </c>
      <c r="V48" s="7">
        <v>3.93</v>
      </c>
      <c r="W48" s="7">
        <v>5.74</v>
      </c>
      <c r="X48" s="7">
        <v>2.47</v>
      </c>
      <c r="Y48" s="7">
        <v>1.68</v>
      </c>
      <c r="Z48" s="7">
        <v>4.22</v>
      </c>
      <c r="AA48" s="7">
        <v>4.95</v>
      </c>
      <c r="AB48" s="7">
        <v>3.73</v>
      </c>
      <c r="AC48" s="7">
        <v>2.11</v>
      </c>
      <c r="AD48" s="7">
        <v>5.25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0.79</v>
      </c>
      <c r="AK48" s="7">
        <v>2.03</v>
      </c>
      <c r="AL48" s="7">
        <v>3.28</v>
      </c>
      <c r="AM48" s="7">
        <v>0.89</v>
      </c>
      <c r="AN48" s="7">
        <v>0</v>
      </c>
      <c r="AO48" s="7">
        <v>0</v>
      </c>
      <c r="AP48" s="7">
        <v>0.81</v>
      </c>
      <c r="AQ48" s="7">
        <v>3.03</v>
      </c>
      <c r="AR48" s="7">
        <v>0</v>
      </c>
      <c r="AS48" s="7">
        <v>115.22</v>
      </c>
      <c r="AT48" s="7">
        <v>62.23</v>
      </c>
      <c r="AU48" s="7">
        <v>59.83</v>
      </c>
      <c r="AV48" s="7">
        <v>57.8</v>
      </c>
      <c r="AW48" s="7">
        <v>4</v>
      </c>
      <c r="AX48" s="7">
        <v>381.44</v>
      </c>
      <c r="AY48" s="7">
        <v>414.58</v>
      </c>
      <c r="AZ48" s="7">
        <v>424.27</v>
      </c>
      <c r="BA48" s="7">
        <v>360.25</v>
      </c>
      <c r="BB48" s="7">
        <v>378.61</v>
      </c>
      <c r="BC48" s="7">
        <v>367.08</v>
      </c>
      <c r="BD48" s="7">
        <v>385.34</v>
      </c>
      <c r="BE48" s="7">
        <v>451.97</v>
      </c>
      <c r="BF48" s="7">
        <v>452.24</v>
      </c>
      <c r="BG48" s="7">
        <v>432.59</v>
      </c>
      <c r="BH48" s="7">
        <v>434.55</v>
      </c>
      <c r="BI48" s="7">
        <v>415.1</v>
      </c>
      <c r="BJ48" s="7">
        <v>341.86</v>
      </c>
      <c r="BK48" s="7">
        <v>87.87</v>
      </c>
      <c r="BL48" s="7">
        <v>53.81</v>
      </c>
      <c r="BM48" s="7">
        <v>24.06</v>
      </c>
      <c r="BN48" s="7">
        <v>29.05</v>
      </c>
      <c r="BO48" s="7">
        <v>21.36</v>
      </c>
      <c r="BP48" s="7">
        <v>20.02</v>
      </c>
      <c r="BQ48" s="7">
        <v>21.51</v>
      </c>
      <c r="BR48" s="7">
        <v>16.11</v>
      </c>
      <c r="BS48" s="7">
        <v>17.11</v>
      </c>
      <c r="BT48" s="7">
        <v>24.15</v>
      </c>
      <c r="BU48" s="7">
        <v>23.91</v>
      </c>
      <c r="BV48" s="7">
        <v>19.19</v>
      </c>
      <c r="BW48" s="7">
        <v>17.79</v>
      </c>
      <c r="BX48" s="7">
        <f t="shared" si="4"/>
        <v>7789.24</v>
      </c>
    </row>
    <row r="49" spans="1:76" ht="12.75">
      <c r="A49" s="6">
        <v>45</v>
      </c>
      <c r="B49" s="6" t="s">
        <v>56</v>
      </c>
      <c r="C49" s="7">
        <v>58.39</v>
      </c>
      <c r="D49" s="7">
        <v>94.42</v>
      </c>
      <c r="E49" s="7">
        <v>125.54</v>
      </c>
      <c r="F49" s="7">
        <v>148.44</v>
      </c>
      <c r="G49" s="7">
        <v>197.69</v>
      </c>
      <c r="H49" s="7">
        <v>153.48</v>
      </c>
      <c r="I49" s="7">
        <v>143.98</v>
      </c>
      <c r="J49" s="7">
        <v>143.01</v>
      </c>
      <c r="K49" s="7">
        <v>148.88</v>
      </c>
      <c r="L49" s="7">
        <v>122.84</v>
      </c>
      <c r="M49" s="7">
        <v>193.23</v>
      </c>
      <c r="N49" s="7">
        <v>143.35</v>
      </c>
      <c r="O49" s="7">
        <v>118.01</v>
      </c>
      <c r="P49" s="7">
        <v>100.13</v>
      </c>
      <c r="Q49" s="7">
        <v>7.82</v>
      </c>
      <c r="R49" s="7">
        <v>2.91</v>
      </c>
      <c r="S49" s="7">
        <v>2.13</v>
      </c>
      <c r="T49" s="7">
        <v>2</v>
      </c>
      <c r="U49" s="7">
        <v>0</v>
      </c>
      <c r="V49" s="7">
        <v>3.93</v>
      </c>
      <c r="W49" s="7">
        <v>5.17</v>
      </c>
      <c r="X49" s="7">
        <v>4.23</v>
      </c>
      <c r="Y49" s="7">
        <v>1.48</v>
      </c>
      <c r="Z49" s="7">
        <v>3.32</v>
      </c>
      <c r="AA49" s="7">
        <v>6.45</v>
      </c>
      <c r="AB49" s="7">
        <v>4.59</v>
      </c>
      <c r="AC49" s="7">
        <v>1.97</v>
      </c>
      <c r="AD49" s="7">
        <v>6.07</v>
      </c>
      <c r="AE49" s="7">
        <v>2.81</v>
      </c>
      <c r="AF49" s="7">
        <v>0</v>
      </c>
      <c r="AG49" s="7">
        <v>0</v>
      </c>
      <c r="AH49" s="7">
        <v>1.2</v>
      </c>
      <c r="AI49" s="7">
        <v>0</v>
      </c>
      <c r="AJ49" s="7">
        <v>2.45</v>
      </c>
      <c r="AK49" s="7">
        <v>3.18</v>
      </c>
      <c r="AL49" s="7">
        <v>1.42</v>
      </c>
      <c r="AM49" s="7">
        <v>0.95</v>
      </c>
      <c r="AN49" s="7">
        <v>1.01</v>
      </c>
      <c r="AO49" s="7">
        <v>0</v>
      </c>
      <c r="AP49" s="7">
        <v>0.98</v>
      </c>
      <c r="AQ49" s="7">
        <v>0</v>
      </c>
      <c r="AR49" s="7">
        <v>0.07</v>
      </c>
      <c r="AS49" s="7">
        <v>77.3</v>
      </c>
      <c r="AT49" s="7">
        <v>63.44</v>
      </c>
      <c r="AU49" s="7">
        <v>70.25</v>
      </c>
      <c r="AV49" s="7">
        <v>168.93</v>
      </c>
      <c r="AW49" s="7">
        <v>8.88</v>
      </c>
      <c r="AX49" s="7">
        <v>674.15</v>
      </c>
      <c r="AY49" s="7">
        <v>710.12</v>
      </c>
      <c r="AZ49" s="7">
        <v>748.2</v>
      </c>
      <c r="BA49" s="7">
        <v>693.9</v>
      </c>
      <c r="BB49" s="7">
        <v>668.65</v>
      </c>
      <c r="BC49" s="7">
        <v>665.69</v>
      </c>
      <c r="BD49" s="7">
        <v>679.97</v>
      </c>
      <c r="BE49" s="7">
        <v>681.54</v>
      </c>
      <c r="BF49" s="7">
        <v>691.16</v>
      </c>
      <c r="BG49" s="7">
        <v>710.03</v>
      </c>
      <c r="BH49" s="7">
        <v>630.24</v>
      </c>
      <c r="BI49" s="7">
        <v>575.93</v>
      </c>
      <c r="BJ49" s="7">
        <v>426.34</v>
      </c>
      <c r="BK49" s="7">
        <v>4.35</v>
      </c>
      <c r="BL49" s="7">
        <v>2.68</v>
      </c>
      <c r="BM49" s="7">
        <v>6.28</v>
      </c>
      <c r="BN49" s="7">
        <v>6.12</v>
      </c>
      <c r="BO49" s="7">
        <v>7.36</v>
      </c>
      <c r="BP49" s="7">
        <v>7.67</v>
      </c>
      <c r="BQ49" s="7">
        <v>9.31</v>
      </c>
      <c r="BR49" s="7">
        <v>4.36</v>
      </c>
      <c r="BS49" s="7">
        <v>2.85</v>
      </c>
      <c r="BT49" s="7">
        <v>2.69</v>
      </c>
      <c r="BU49" s="7">
        <v>2.79</v>
      </c>
      <c r="BV49" s="7">
        <v>0.62</v>
      </c>
      <c r="BW49" s="7">
        <v>0.29</v>
      </c>
      <c r="BX49" s="7">
        <f t="shared" si="4"/>
        <v>10959.620000000006</v>
      </c>
    </row>
    <row r="50" spans="1:76" ht="12.75">
      <c r="A50" s="6">
        <v>46</v>
      </c>
      <c r="B50" s="6" t="s">
        <v>57</v>
      </c>
      <c r="C50" s="7">
        <v>162.69</v>
      </c>
      <c r="D50" s="7">
        <v>280.03</v>
      </c>
      <c r="E50" s="7">
        <v>402.65</v>
      </c>
      <c r="F50" s="7">
        <v>403.31</v>
      </c>
      <c r="G50" s="7">
        <v>476.12</v>
      </c>
      <c r="H50" s="7">
        <v>483.25</v>
      </c>
      <c r="I50" s="7">
        <v>477.01</v>
      </c>
      <c r="J50" s="7">
        <v>486.31</v>
      </c>
      <c r="K50" s="7">
        <v>541.91</v>
      </c>
      <c r="L50" s="7">
        <v>551.89</v>
      </c>
      <c r="M50" s="7">
        <v>635.19</v>
      </c>
      <c r="N50" s="7">
        <v>418.28</v>
      </c>
      <c r="O50" s="7">
        <v>386.19</v>
      </c>
      <c r="P50" s="7">
        <v>276.29</v>
      </c>
      <c r="Q50" s="7">
        <v>9.54</v>
      </c>
      <c r="R50" s="7">
        <v>8.42</v>
      </c>
      <c r="S50" s="7">
        <v>10.97</v>
      </c>
      <c r="T50" s="7">
        <v>11.66</v>
      </c>
      <c r="U50" s="7">
        <v>13.09</v>
      </c>
      <c r="V50" s="7">
        <v>9.26</v>
      </c>
      <c r="W50" s="7">
        <v>14.78</v>
      </c>
      <c r="X50" s="7">
        <v>8.96</v>
      </c>
      <c r="Y50" s="7">
        <v>16.84</v>
      </c>
      <c r="Z50" s="7">
        <v>18.31</v>
      </c>
      <c r="AA50" s="7">
        <v>17.33</v>
      </c>
      <c r="AB50" s="7">
        <v>19.99</v>
      </c>
      <c r="AC50" s="7">
        <v>10.72</v>
      </c>
      <c r="AD50" s="7">
        <v>11.22</v>
      </c>
      <c r="AE50" s="7">
        <v>11.78</v>
      </c>
      <c r="AF50" s="7">
        <v>11.15</v>
      </c>
      <c r="AG50" s="7">
        <v>11.63</v>
      </c>
      <c r="AH50" s="7">
        <v>4.94</v>
      </c>
      <c r="AI50" s="7">
        <v>8.01</v>
      </c>
      <c r="AJ50" s="7">
        <v>5.02</v>
      </c>
      <c r="AK50" s="7">
        <v>6.99</v>
      </c>
      <c r="AL50" s="7">
        <v>12.39</v>
      </c>
      <c r="AM50" s="7">
        <v>8.17</v>
      </c>
      <c r="AN50" s="7">
        <v>12.12</v>
      </c>
      <c r="AO50" s="7">
        <v>7.66</v>
      </c>
      <c r="AP50" s="7">
        <v>7.03</v>
      </c>
      <c r="AQ50" s="7">
        <v>9.03</v>
      </c>
      <c r="AR50" s="7">
        <v>17.56</v>
      </c>
      <c r="AS50" s="7">
        <v>211.79</v>
      </c>
      <c r="AT50" s="7">
        <v>184.76</v>
      </c>
      <c r="AU50" s="7">
        <v>199.87</v>
      </c>
      <c r="AV50" s="7">
        <v>249.86</v>
      </c>
      <c r="AW50" s="7">
        <v>21.63</v>
      </c>
      <c r="AX50" s="7">
        <v>1813.93</v>
      </c>
      <c r="AY50" s="7">
        <v>1812.06</v>
      </c>
      <c r="AZ50" s="7">
        <v>1810.69</v>
      </c>
      <c r="BA50" s="7">
        <v>1739.06</v>
      </c>
      <c r="BB50" s="7">
        <v>1685.47</v>
      </c>
      <c r="BC50" s="7">
        <v>1766.04</v>
      </c>
      <c r="BD50" s="7">
        <v>1733.53</v>
      </c>
      <c r="BE50" s="7">
        <v>1685.49</v>
      </c>
      <c r="BF50" s="7">
        <v>1710.39</v>
      </c>
      <c r="BG50" s="7">
        <v>1830.31</v>
      </c>
      <c r="BH50" s="7">
        <v>1730.42</v>
      </c>
      <c r="BI50" s="7">
        <v>1632.42</v>
      </c>
      <c r="BJ50" s="7">
        <v>1470.75</v>
      </c>
      <c r="BK50" s="7">
        <v>59.41</v>
      </c>
      <c r="BL50" s="7">
        <v>49</v>
      </c>
      <c r="BM50" s="7">
        <v>44.86</v>
      </c>
      <c r="BN50" s="7">
        <v>35.52</v>
      </c>
      <c r="BO50" s="7">
        <v>33.32</v>
      </c>
      <c r="BP50" s="7">
        <v>23.41</v>
      </c>
      <c r="BQ50" s="7">
        <v>17.18</v>
      </c>
      <c r="BR50" s="7">
        <v>32.77</v>
      </c>
      <c r="BS50" s="7">
        <v>47.77</v>
      </c>
      <c r="BT50" s="7">
        <v>40.7</v>
      </c>
      <c r="BU50" s="7">
        <v>17.9</v>
      </c>
      <c r="BV50" s="7">
        <v>28.61</v>
      </c>
      <c r="BW50" s="7">
        <v>14.52</v>
      </c>
      <c r="BX50" s="7">
        <f t="shared" si="4"/>
        <v>30029.13</v>
      </c>
    </row>
    <row r="51" spans="1:76" ht="12.75">
      <c r="A51" s="6">
        <v>47</v>
      </c>
      <c r="B51" s="6" t="s">
        <v>58</v>
      </c>
      <c r="C51" s="7">
        <v>27.83</v>
      </c>
      <c r="D51" s="7">
        <v>135.76</v>
      </c>
      <c r="E51" s="7">
        <v>115.97</v>
      </c>
      <c r="F51" s="7">
        <v>120.45</v>
      </c>
      <c r="G51" s="7">
        <v>140.91</v>
      </c>
      <c r="H51" s="7">
        <v>126.26</v>
      </c>
      <c r="I51" s="7">
        <v>147.62</v>
      </c>
      <c r="J51" s="7">
        <v>117.71</v>
      </c>
      <c r="K51" s="7">
        <v>114.52</v>
      </c>
      <c r="L51" s="7">
        <v>139.24</v>
      </c>
      <c r="M51" s="7">
        <v>169.73</v>
      </c>
      <c r="N51" s="7">
        <v>151.97</v>
      </c>
      <c r="O51" s="7">
        <v>134.94</v>
      </c>
      <c r="P51" s="7">
        <v>72.4</v>
      </c>
      <c r="Q51" s="7">
        <v>17.83</v>
      </c>
      <c r="R51" s="7">
        <v>7.04</v>
      </c>
      <c r="S51" s="7">
        <v>5.49</v>
      </c>
      <c r="T51" s="7">
        <v>2</v>
      </c>
      <c r="U51" s="7">
        <v>6.26</v>
      </c>
      <c r="V51" s="7">
        <v>2.52</v>
      </c>
      <c r="W51" s="7">
        <v>0.23</v>
      </c>
      <c r="X51" s="7">
        <v>3.4</v>
      </c>
      <c r="Y51" s="7">
        <v>2.59</v>
      </c>
      <c r="Z51" s="7">
        <v>0.82</v>
      </c>
      <c r="AA51" s="7">
        <v>1.17</v>
      </c>
      <c r="AB51" s="7">
        <v>1.73</v>
      </c>
      <c r="AC51" s="7">
        <v>2</v>
      </c>
      <c r="AD51" s="7">
        <v>1.94</v>
      </c>
      <c r="AE51" s="7">
        <v>3.42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1.03</v>
      </c>
      <c r="AN51" s="7">
        <v>0</v>
      </c>
      <c r="AO51" s="7">
        <v>1.52</v>
      </c>
      <c r="AP51" s="7">
        <v>0.82</v>
      </c>
      <c r="AQ51" s="7">
        <v>0.68</v>
      </c>
      <c r="AR51" s="7">
        <v>0.82</v>
      </c>
      <c r="AS51" s="7">
        <v>56.66</v>
      </c>
      <c r="AT51" s="7">
        <v>61.33</v>
      </c>
      <c r="AU51" s="7">
        <v>68.41</v>
      </c>
      <c r="AV51" s="7">
        <v>53.18</v>
      </c>
      <c r="AW51" s="7">
        <v>14.94</v>
      </c>
      <c r="AX51" s="7">
        <v>458.48</v>
      </c>
      <c r="AY51" s="7">
        <v>537.87</v>
      </c>
      <c r="AZ51" s="7">
        <v>425.79</v>
      </c>
      <c r="BA51" s="7">
        <v>440.78</v>
      </c>
      <c r="BB51" s="7">
        <v>411.3</v>
      </c>
      <c r="BC51" s="7">
        <v>384.54</v>
      </c>
      <c r="BD51" s="7">
        <v>398.19</v>
      </c>
      <c r="BE51" s="7">
        <v>382.58</v>
      </c>
      <c r="BF51" s="7">
        <v>437.42</v>
      </c>
      <c r="BG51" s="7">
        <v>412.12</v>
      </c>
      <c r="BH51" s="7">
        <v>349.63</v>
      </c>
      <c r="BI51" s="7">
        <v>249.44</v>
      </c>
      <c r="BJ51" s="7">
        <v>241.46</v>
      </c>
      <c r="BK51" s="7">
        <v>88.72</v>
      </c>
      <c r="BL51" s="7">
        <v>50.18</v>
      </c>
      <c r="BM51" s="7">
        <v>38.2</v>
      </c>
      <c r="BN51" s="7">
        <v>28.91</v>
      </c>
      <c r="BO51" s="7">
        <v>21.61</v>
      </c>
      <c r="BP51" s="7">
        <v>13.53</v>
      </c>
      <c r="BQ51" s="7">
        <v>11.63</v>
      </c>
      <c r="BR51" s="7">
        <v>16</v>
      </c>
      <c r="BS51" s="7">
        <v>19.53</v>
      </c>
      <c r="BT51" s="7">
        <v>19.88</v>
      </c>
      <c r="BU51" s="7">
        <v>9.58</v>
      </c>
      <c r="BV51" s="7">
        <v>9.45</v>
      </c>
      <c r="BW51" s="7">
        <v>4.36</v>
      </c>
      <c r="BX51" s="7">
        <f t="shared" si="4"/>
        <v>7494.319999999999</v>
      </c>
    </row>
    <row r="52" spans="1:76" ht="12.75">
      <c r="A52" s="6">
        <v>48</v>
      </c>
      <c r="B52" s="6" t="s">
        <v>59</v>
      </c>
      <c r="C52" s="7">
        <v>277.34</v>
      </c>
      <c r="D52" s="7">
        <v>912.73</v>
      </c>
      <c r="E52" s="7">
        <v>1408.27</v>
      </c>
      <c r="F52" s="7">
        <v>1903.85</v>
      </c>
      <c r="G52" s="7">
        <v>2839.06</v>
      </c>
      <c r="H52" s="7">
        <v>2798.76</v>
      </c>
      <c r="I52" s="7">
        <v>2877.47</v>
      </c>
      <c r="J52" s="7">
        <v>3074.15</v>
      </c>
      <c r="K52" s="7">
        <v>2837.47</v>
      </c>
      <c r="L52" s="7">
        <v>2705.26</v>
      </c>
      <c r="M52" s="7">
        <v>3690.38</v>
      </c>
      <c r="N52" s="7">
        <v>2357.17</v>
      </c>
      <c r="O52" s="7">
        <v>2174.93</v>
      </c>
      <c r="P52" s="7">
        <v>2221.18</v>
      </c>
      <c r="Q52" s="7">
        <v>733.96</v>
      </c>
      <c r="R52" s="7">
        <v>236.93</v>
      </c>
      <c r="S52" s="7">
        <v>204.57</v>
      </c>
      <c r="T52" s="7">
        <v>163.53</v>
      </c>
      <c r="U52" s="7">
        <v>182.43</v>
      </c>
      <c r="V52" s="7">
        <v>150.51</v>
      </c>
      <c r="W52" s="7">
        <v>155.45</v>
      </c>
      <c r="X52" s="7">
        <v>114.79</v>
      </c>
      <c r="Y52" s="7">
        <v>98.36</v>
      </c>
      <c r="Z52" s="7">
        <v>89.11</v>
      </c>
      <c r="AA52" s="7">
        <v>118.9</v>
      </c>
      <c r="AB52" s="7">
        <v>61.49</v>
      </c>
      <c r="AC52" s="7">
        <v>55.18</v>
      </c>
      <c r="AD52" s="7">
        <v>77.18</v>
      </c>
      <c r="AE52" s="7">
        <v>97.85</v>
      </c>
      <c r="AF52" s="7">
        <v>42.69</v>
      </c>
      <c r="AG52" s="7">
        <v>48.71</v>
      </c>
      <c r="AH52" s="7">
        <v>43.33</v>
      </c>
      <c r="AI52" s="7">
        <v>52.43</v>
      </c>
      <c r="AJ52" s="7">
        <v>35.2</v>
      </c>
      <c r="AK52" s="7">
        <v>58.1</v>
      </c>
      <c r="AL52" s="7">
        <v>42.49</v>
      </c>
      <c r="AM52" s="7">
        <v>32.2</v>
      </c>
      <c r="AN52" s="7">
        <v>27.08</v>
      </c>
      <c r="AO52" s="7">
        <v>38.36</v>
      </c>
      <c r="AP52" s="7">
        <v>26.13</v>
      </c>
      <c r="AQ52" s="7">
        <v>32.1</v>
      </c>
      <c r="AR52" s="7">
        <v>30.66</v>
      </c>
      <c r="AS52" s="7">
        <v>621.98</v>
      </c>
      <c r="AT52" s="7">
        <v>673.43</v>
      </c>
      <c r="AU52" s="7">
        <v>743.05</v>
      </c>
      <c r="AV52" s="7">
        <v>1157.57</v>
      </c>
      <c r="AW52" s="7">
        <v>2.81</v>
      </c>
      <c r="AX52" s="7">
        <v>8407.92</v>
      </c>
      <c r="AY52" s="7">
        <v>8578.64</v>
      </c>
      <c r="AZ52" s="7">
        <v>8593.52</v>
      </c>
      <c r="BA52" s="7">
        <v>8282.02</v>
      </c>
      <c r="BB52" s="7">
        <v>8605.49</v>
      </c>
      <c r="BC52" s="7">
        <v>8706.44</v>
      </c>
      <c r="BD52" s="7">
        <v>9680</v>
      </c>
      <c r="BE52" s="7">
        <v>9835.98</v>
      </c>
      <c r="BF52" s="7">
        <v>9073.03</v>
      </c>
      <c r="BG52" s="7">
        <v>9230.2</v>
      </c>
      <c r="BH52" s="7">
        <v>9297.62</v>
      </c>
      <c r="BI52" s="7">
        <v>9456.56</v>
      </c>
      <c r="BJ52" s="7">
        <v>7616.25</v>
      </c>
      <c r="BK52" s="7">
        <v>3918.97</v>
      </c>
      <c r="BL52" s="7">
        <v>4271.98</v>
      </c>
      <c r="BM52" s="7">
        <v>3894.19</v>
      </c>
      <c r="BN52" s="7">
        <v>3998.41</v>
      </c>
      <c r="BO52" s="7">
        <v>2979.22</v>
      </c>
      <c r="BP52" s="7">
        <v>2453.16</v>
      </c>
      <c r="BQ52" s="7">
        <v>1703.35</v>
      </c>
      <c r="BR52" s="7">
        <v>1749.92</v>
      </c>
      <c r="BS52" s="7">
        <v>1439.36</v>
      </c>
      <c r="BT52" s="7">
        <v>1564.68</v>
      </c>
      <c r="BU52" s="7">
        <v>957.24</v>
      </c>
      <c r="BV52" s="7">
        <v>945.27</v>
      </c>
      <c r="BW52" s="7">
        <v>593.72</v>
      </c>
      <c r="BX52" s="7">
        <f t="shared" si="4"/>
        <v>184159.72</v>
      </c>
    </row>
    <row r="53" spans="1:76" ht="12.75">
      <c r="A53" s="6">
        <v>49</v>
      </c>
      <c r="B53" s="6" t="s">
        <v>60</v>
      </c>
      <c r="C53" s="7">
        <v>273.32</v>
      </c>
      <c r="D53" s="7">
        <v>366.09</v>
      </c>
      <c r="E53" s="7">
        <v>455.47</v>
      </c>
      <c r="F53" s="7">
        <v>607.5</v>
      </c>
      <c r="G53" s="7">
        <v>791.55</v>
      </c>
      <c r="H53" s="7">
        <v>658.16</v>
      </c>
      <c r="I53" s="7">
        <v>634.66</v>
      </c>
      <c r="J53" s="7">
        <v>710.52</v>
      </c>
      <c r="K53" s="7">
        <v>580.3</v>
      </c>
      <c r="L53" s="7">
        <v>607.23</v>
      </c>
      <c r="M53" s="7">
        <v>701.66</v>
      </c>
      <c r="N53" s="7">
        <v>572.92</v>
      </c>
      <c r="O53" s="7">
        <v>442.09</v>
      </c>
      <c r="P53" s="7">
        <v>353.92</v>
      </c>
      <c r="Q53" s="7">
        <v>66.79</v>
      </c>
      <c r="R53" s="7">
        <v>68.61</v>
      </c>
      <c r="S53" s="7">
        <v>45.48</v>
      </c>
      <c r="T53" s="7">
        <v>21.81</v>
      </c>
      <c r="U53" s="7">
        <v>44.16</v>
      </c>
      <c r="V53" s="7">
        <v>34.35</v>
      </c>
      <c r="W53" s="7">
        <v>33.56</v>
      </c>
      <c r="X53" s="7">
        <v>38.37</v>
      </c>
      <c r="Y53" s="7">
        <v>71.52</v>
      </c>
      <c r="Z53" s="7">
        <v>89.18</v>
      </c>
      <c r="AA53" s="7">
        <v>126.34</v>
      </c>
      <c r="AB53" s="7">
        <v>100.77</v>
      </c>
      <c r="AC53" s="7">
        <v>72.37</v>
      </c>
      <c r="AD53" s="7">
        <v>55.94</v>
      </c>
      <c r="AE53" s="7">
        <v>4.11</v>
      </c>
      <c r="AF53" s="7">
        <v>7.59</v>
      </c>
      <c r="AG53" s="7">
        <v>8.33</v>
      </c>
      <c r="AH53" s="7">
        <v>16.2</v>
      </c>
      <c r="AI53" s="7">
        <v>13.46</v>
      </c>
      <c r="AJ53" s="7">
        <v>9.47</v>
      </c>
      <c r="AK53" s="7">
        <v>5.38</v>
      </c>
      <c r="AL53" s="7">
        <v>9.63</v>
      </c>
      <c r="AM53" s="7">
        <v>9.24</v>
      </c>
      <c r="AN53" s="7">
        <v>9.39</v>
      </c>
      <c r="AO53" s="7">
        <v>12.48</v>
      </c>
      <c r="AP53" s="7">
        <v>3.42</v>
      </c>
      <c r="AQ53" s="7">
        <v>5.23</v>
      </c>
      <c r="AR53" s="7">
        <v>9.73</v>
      </c>
      <c r="AS53" s="7">
        <v>256.8</v>
      </c>
      <c r="AT53" s="7">
        <v>241.07</v>
      </c>
      <c r="AU53" s="7">
        <v>333.53</v>
      </c>
      <c r="AV53" s="7">
        <v>409.59</v>
      </c>
      <c r="AW53" s="7">
        <v>86.78</v>
      </c>
      <c r="AX53" s="7">
        <v>2748.55</v>
      </c>
      <c r="AY53" s="7">
        <v>3091.28</v>
      </c>
      <c r="AZ53" s="7">
        <v>2857.42</v>
      </c>
      <c r="BA53" s="7">
        <v>2844.18</v>
      </c>
      <c r="BB53" s="7">
        <v>2887.82</v>
      </c>
      <c r="BC53" s="7">
        <v>2922.55</v>
      </c>
      <c r="BD53" s="7">
        <v>3216.47</v>
      </c>
      <c r="BE53" s="7">
        <v>3346.99</v>
      </c>
      <c r="BF53" s="7">
        <v>2999.29</v>
      </c>
      <c r="BG53" s="7">
        <v>3580.55</v>
      </c>
      <c r="BH53" s="7">
        <v>3096.15</v>
      </c>
      <c r="BI53" s="7">
        <v>2898.52</v>
      </c>
      <c r="BJ53" s="7">
        <v>1896.65</v>
      </c>
      <c r="BK53" s="7">
        <v>715.24</v>
      </c>
      <c r="BL53" s="7">
        <v>700.57</v>
      </c>
      <c r="BM53" s="7">
        <v>645.17</v>
      </c>
      <c r="BN53" s="7">
        <v>636.71</v>
      </c>
      <c r="BO53" s="7">
        <v>491.79</v>
      </c>
      <c r="BP53" s="7">
        <v>477.12</v>
      </c>
      <c r="BQ53" s="7">
        <v>391.52</v>
      </c>
      <c r="BR53" s="7">
        <v>468.51</v>
      </c>
      <c r="BS53" s="7">
        <v>450.92</v>
      </c>
      <c r="BT53" s="7">
        <v>534.35</v>
      </c>
      <c r="BU53" s="7">
        <v>609.6</v>
      </c>
      <c r="BV53" s="7">
        <v>417.56</v>
      </c>
      <c r="BW53" s="7">
        <v>239.7</v>
      </c>
      <c r="BX53" s="7">
        <f t="shared" si="4"/>
        <v>55241.24999999999</v>
      </c>
    </row>
    <row r="54" spans="1:76" ht="12.75">
      <c r="A54" s="6">
        <v>50</v>
      </c>
      <c r="B54" s="6" t="s">
        <v>61</v>
      </c>
      <c r="C54" s="7">
        <v>531.57</v>
      </c>
      <c r="D54" s="7">
        <v>1797.78</v>
      </c>
      <c r="E54" s="7">
        <v>2330.91</v>
      </c>
      <c r="F54" s="7">
        <v>2639.15</v>
      </c>
      <c r="G54" s="7">
        <v>3470.97</v>
      </c>
      <c r="H54" s="7">
        <v>3119.06</v>
      </c>
      <c r="I54" s="7">
        <v>3238.79</v>
      </c>
      <c r="J54" s="7">
        <v>3307.63</v>
      </c>
      <c r="K54" s="7">
        <v>3028.39</v>
      </c>
      <c r="L54" s="7">
        <v>2857.6</v>
      </c>
      <c r="M54" s="7">
        <v>3108.35</v>
      </c>
      <c r="N54" s="7">
        <v>1411.21</v>
      </c>
      <c r="O54" s="7">
        <v>1162.77</v>
      </c>
      <c r="P54" s="7">
        <v>1524.89</v>
      </c>
      <c r="Q54" s="7">
        <v>380.16</v>
      </c>
      <c r="R54" s="7">
        <v>114.86</v>
      </c>
      <c r="S54" s="7">
        <v>97.96</v>
      </c>
      <c r="T54" s="7">
        <v>81.41</v>
      </c>
      <c r="U54" s="7">
        <v>90.22</v>
      </c>
      <c r="V54" s="7">
        <v>68.34</v>
      </c>
      <c r="W54" s="7">
        <v>57.69</v>
      </c>
      <c r="X54" s="7">
        <v>48.76</v>
      </c>
      <c r="Y54" s="7">
        <v>40.42</v>
      </c>
      <c r="Z54" s="7">
        <v>54.01</v>
      </c>
      <c r="AA54" s="7">
        <v>52.57</v>
      </c>
      <c r="AB54" s="7">
        <v>40.19</v>
      </c>
      <c r="AC54" s="7">
        <v>42.55</v>
      </c>
      <c r="AD54" s="7">
        <v>151.16</v>
      </c>
      <c r="AE54" s="7">
        <v>110.47</v>
      </c>
      <c r="AF54" s="7">
        <v>26.9</v>
      </c>
      <c r="AG54" s="7">
        <v>25.61</v>
      </c>
      <c r="AH54" s="7">
        <v>38.24</v>
      </c>
      <c r="AI54" s="7">
        <v>22.94</v>
      </c>
      <c r="AJ54" s="7">
        <v>20.46</v>
      </c>
      <c r="AK54" s="7">
        <v>23.52</v>
      </c>
      <c r="AL54" s="7">
        <v>26.29</v>
      </c>
      <c r="AM54" s="7">
        <v>16.93</v>
      </c>
      <c r="AN54" s="7">
        <v>18.89</v>
      </c>
      <c r="AO54" s="7">
        <v>28.06</v>
      </c>
      <c r="AP54" s="7">
        <v>29.23</v>
      </c>
      <c r="AQ54" s="7">
        <v>16.8</v>
      </c>
      <c r="AR54" s="7">
        <v>48.01</v>
      </c>
      <c r="AS54" s="7">
        <v>1532.65</v>
      </c>
      <c r="AT54" s="7">
        <v>1350.87</v>
      </c>
      <c r="AU54" s="7">
        <v>1708.59</v>
      </c>
      <c r="AV54" s="7">
        <v>1758.73</v>
      </c>
      <c r="AW54" s="7">
        <v>200.58</v>
      </c>
      <c r="AX54" s="7">
        <v>8249.48</v>
      </c>
      <c r="AY54" s="7">
        <v>8429.26</v>
      </c>
      <c r="AZ54" s="7">
        <v>8053.08</v>
      </c>
      <c r="BA54" s="7">
        <v>7822.3</v>
      </c>
      <c r="BB54" s="7">
        <v>8134.01</v>
      </c>
      <c r="BC54" s="7">
        <v>8515.42</v>
      </c>
      <c r="BD54" s="7">
        <v>9345.14</v>
      </c>
      <c r="BE54" s="7">
        <v>9992.4</v>
      </c>
      <c r="BF54" s="7">
        <v>9305.89</v>
      </c>
      <c r="BG54" s="7">
        <v>8981.37</v>
      </c>
      <c r="BH54" s="7">
        <v>8367.19</v>
      </c>
      <c r="BI54" s="7">
        <v>10926.73</v>
      </c>
      <c r="BJ54" s="7">
        <v>8683.38</v>
      </c>
      <c r="BK54" s="7">
        <v>2849.41</v>
      </c>
      <c r="BL54" s="7">
        <v>2867.02</v>
      </c>
      <c r="BM54" s="7">
        <v>2513.63</v>
      </c>
      <c r="BN54" s="7">
        <v>2320.19</v>
      </c>
      <c r="BO54" s="7">
        <v>1408.99</v>
      </c>
      <c r="BP54" s="7">
        <v>1204.36</v>
      </c>
      <c r="BQ54" s="7">
        <v>680.12</v>
      </c>
      <c r="BR54" s="7">
        <v>643.03</v>
      </c>
      <c r="BS54" s="7">
        <v>665.99</v>
      </c>
      <c r="BT54" s="7">
        <v>932.67</v>
      </c>
      <c r="BU54" s="7">
        <v>622.84</v>
      </c>
      <c r="BV54" s="7">
        <v>652.06</v>
      </c>
      <c r="BW54" s="7">
        <v>546.03</v>
      </c>
      <c r="BX54" s="7">
        <f t="shared" si="4"/>
        <v>174565.12999999998</v>
      </c>
    </row>
    <row r="55" spans="1:76" ht="12.75">
      <c r="A55" s="6">
        <v>51</v>
      </c>
      <c r="B55" s="6" t="s">
        <v>62</v>
      </c>
      <c r="C55" s="7">
        <v>239.67</v>
      </c>
      <c r="D55" s="7">
        <v>583.98</v>
      </c>
      <c r="E55" s="7">
        <v>732.35</v>
      </c>
      <c r="F55" s="7">
        <v>904.68</v>
      </c>
      <c r="G55" s="7">
        <v>1186.75</v>
      </c>
      <c r="H55" s="7">
        <v>1141.68</v>
      </c>
      <c r="I55" s="7">
        <v>1110.04</v>
      </c>
      <c r="J55" s="7">
        <v>1313.27</v>
      </c>
      <c r="K55" s="7">
        <v>1197.24</v>
      </c>
      <c r="L55" s="7">
        <v>1069.52</v>
      </c>
      <c r="M55" s="7">
        <v>1438.39</v>
      </c>
      <c r="N55" s="7">
        <v>992.79</v>
      </c>
      <c r="O55" s="7">
        <v>725.19</v>
      </c>
      <c r="P55" s="7">
        <v>583.66</v>
      </c>
      <c r="Q55" s="7">
        <v>172.5</v>
      </c>
      <c r="R55" s="7">
        <v>56.54</v>
      </c>
      <c r="S55" s="7">
        <v>42.61</v>
      </c>
      <c r="T55" s="7">
        <v>24.86</v>
      </c>
      <c r="U55" s="7">
        <v>39.96</v>
      </c>
      <c r="V55" s="7">
        <v>40.38</v>
      </c>
      <c r="W55" s="7">
        <v>32.31</v>
      </c>
      <c r="X55" s="7">
        <v>33.83</v>
      </c>
      <c r="Y55" s="7">
        <v>43.62</v>
      </c>
      <c r="Z55" s="7">
        <v>40.02</v>
      </c>
      <c r="AA55" s="7">
        <v>45.29</v>
      </c>
      <c r="AB55" s="7">
        <v>25.49</v>
      </c>
      <c r="AC55" s="7">
        <v>24.21</v>
      </c>
      <c r="AD55" s="7">
        <v>21.04</v>
      </c>
      <c r="AE55" s="7">
        <v>10.99</v>
      </c>
      <c r="AF55" s="7">
        <v>30.69</v>
      </c>
      <c r="AG55" s="7">
        <v>21.14</v>
      </c>
      <c r="AH55" s="7">
        <v>17.48</v>
      </c>
      <c r="AI55" s="7">
        <v>14.33</v>
      </c>
      <c r="AJ55" s="7">
        <v>11.52</v>
      </c>
      <c r="AK55" s="7">
        <v>15.15</v>
      </c>
      <c r="AL55" s="7">
        <v>14.23</v>
      </c>
      <c r="AM55" s="7">
        <v>9.06</v>
      </c>
      <c r="AN55" s="7">
        <v>9.19</v>
      </c>
      <c r="AO55" s="7">
        <v>19.44</v>
      </c>
      <c r="AP55" s="7">
        <v>9.38</v>
      </c>
      <c r="AQ55" s="7">
        <v>13.87</v>
      </c>
      <c r="AR55" s="7">
        <v>15.3</v>
      </c>
      <c r="AS55" s="7">
        <v>383.61</v>
      </c>
      <c r="AT55" s="7">
        <v>227.51</v>
      </c>
      <c r="AU55" s="7">
        <v>419.11</v>
      </c>
      <c r="AV55" s="7">
        <v>663.48</v>
      </c>
      <c r="AW55" s="7">
        <v>57.5</v>
      </c>
      <c r="AX55" s="7">
        <v>4012.17</v>
      </c>
      <c r="AY55" s="7">
        <v>4178.3</v>
      </c>
      <c r="AZ55" s="7">
        <v>4135.93</v>
      </c>
      <c r="BA55" s="7">
        <v>4190.1</v>
      </c>
      <c r="BB55" s="7">
        <v>3885.04</v>
      </c>
      <c r="BC55" s="7">
        <v>3949.61</v>
      </c>
      <c r="BD55" s="7">
        <v>4039.03</v>
      </c>
      <c r="BE55" s="7">
        <v>4215.13</v>
      </c>
      <c r="BF55" s="7">
        <v>3708.6</v>
      </c>
      <c r="BG55" s="7">
        <v>5016.98</v>
      </c>
      <c r="BH55" s="7">
        <v>3724.77</v>
      </c>
      <c r="BI55" s="7">
        <v>2981.49</v>
      </c>
      <c r="BJ55" s="7">
        <v>2303.17</v>
      </c>
      <c r="BK55" s="7">
        <v>223.84</v>
      </c>
      <c r="BL55" s="7">
        <v>233.18</v>
      </c>
      <c r="BM55" s="7">
        <v>195.67</v>
      </c>
      <c r="BN55" s="7">
        <v>179.44</v>
      </c>
      <c r="BO55" s="7">
        <v>97.52</v>
      </c>
      <c r="BP55" s="7">
        <v>91.98</v>
      </c>
      <c r="BQ55" s="7">
        <v>65.89</v>
      </c>
      <c r="BR55" s="7">
        <v>98.64</v>
      </c>
      <c r="BS55" s="7">
        <v>96.71</v>
      </c>
      <c r="BT55" s="7">
        <v>101.55</v>
      </c>
      <c r="BU55" s="7">
        <v>102.26</v>
      </c>
      <c r="BV55" s="7">
        <v>80.07</v>
      </c>
      <c r="BW55" s="7">
        <v>37.25</v>
      </c>
      <c r="BX55" s="7">
        <f t="shared" si="4"/>
        <v>67769.17</v>
      </c>
    </row>
    <row r="56" spans="1:76" ht="12.75">
      <c r="A56" s="6">
        <v>52</v>
      </c>
      <c r="B56" s="6" t="s">
        <v>63</v>
      </c>
      <c r="C56" s="7">
        <v>686.06</v>
      </c>
      <c r="D56" s="7">
        <v>859.3</v>
      </c>
      <c r="E56" s="7">
        <v>1318.4</v>
      </c>
      <c r="F56" s="7">
        <v>1936.77</v>
      </c>
      <c r="G56" s="7">
        <v>2374.35</v>
      </c>
      <c r="H56" s="7">
        <v>2100.06</v>
      </c>
      <c r="I56" s="7">
        <v>2164.53</v>
      </c>
      <c r="J56" s="7">
        <v>2160.83</v>
      </c>
      <c r="K56" s="7">
        <v>1957</v>
      </c>
      <c r="L56" s="7">
        <v>1936.73</v>
      </c>
      <c r="M56" s="7">
        <v>2123.41</v>
      </c>
      <c r="N56" s="7">
        <v>1172.73</v>
      </c>
      <c r="O56" s="7">
        <v>970.46</v>
      </c>
      <c r="P56" s="7">
        <v>872.79</v>
      </c>
      <c r="Q56" s="7">
        <v>34.34</v>
      </c>
      <c r="R56" s="7">
        <v>30.66</v>
      </c>
      <c r="S56" s="7">
        <v>34.06</v>
      </c>
      <c r="T56" s="7">
        <v>49.61</v>
      </c>
      <c r="U56" s="7">
        <v>77.11</v>
      </c>
      <c r="V56" s="7">
        <v>48.55</v>
      </c>
      <c r="W56" s="7">
        <v>72.03</v>
      </c>
      <c r="X56" s="7">
        <v>63.67</v>
      </c>
      <c r="Y56" s="7">
        <v>62.21</v>
      </c>
      <c r="Z56" s="7">
        <v>80.07</v>
      </c>
      <c r="AA56" s="7">
        <v>123.74</v>
      </c>
      <c r="AB56" s="7">
        <v>99.31</v>
      </c>
      <c r="AC56" s="7">
        <v>111.76</v>
      </c>
      <c r="AD56" s="7">
        <v>95.66</v>
      </c>
      <c r="AE56" s="7">
        <v>34.75</v>
      </c>
      <c r="AF56" s="7">
        <v>20.16</v>
      </c>
      <c r="AG56" s="7">
        <v>20.6</v>
      </c>
      <c r="AH56" s="7">
        <v>30.34</v>
      </c>
      <c r="AI56" s="7">
        <v>20.67</v>
      </c>
      <c r="AJ56" s="7">
        <v>31.44</v>
      </c>
      <c r="AK56" s="7">
        <v>35.29</v>
      </c>
      <c r="AL56" s="7">
        <v>17.3</v>
      </c>
      <c r="AM56" s="7">
        <v>27.9</v>
      </c>
      <c r="AN56" s="7">
        <v>20.9</v>
      </c>
      <c r="AO56" s="7">
        <v>23.53</v>
      </c>
      <c r="AP56" s="7">
        <v>26.44</v>
      </c>
      <c r="AQ56" s="7">
        <v>45.77</v>
      </c>
      <c r="AR56" s="7">
        <v>28.75</v>
      </c>
      <c r="AS56" s="7">
        <v>810.01</v>
      </c>
      <c r="AT56" s="7">
        <v>552.65</v>
      </c>
      <c r="AU56" s="7">
        <v>757.84</v>
      </c>
      <c r="AV56" s="7">
        <v>1271.43</v>
      </c>
      <c r="AW56" s="7">
        <v>201.78</v>
      </c>
      <c r="AX56" s="7">
        <v>6385.08</v>
      </c>
      <c r="AY56" s="7">
        <v>6627.66</v>
      </c>
      <c r="AZ56" s="7">
        <v>5931.92</v>
      </c>
      <c r="BA56" s="7">
        <v>5514.54</v>
      </c>
      <c r="BB56" s="7">
        <v>5657.18</v>
      </c>
      <c r="BC56" s="7">
        <v>5535.8</v>
      </c>
      <c r="BD56" s="7">
        <v>5706.78</v>
      </c>
      <c r="BE56" s="7">
        <v>6402.78</v>
      </c>
      <c r="BF56" s="7">
        <v>5891.87</v>
      </c>
      <c r="BG56" s="7">
        <v>7161.73</v>
      </c>
      <c r="BH56" s="7">
        <v>6798.2</v>
      </c>
      <c r="BI56" s="7">
        <v>5804.87</v>
      </c>
      <c r="BJ56" s="7">
        <v>4970.33</v>
      </c>
      <c r="BK56" s="7">
        <v>702.63</v>
      </c>
      <c r="BL56" s="7">
        <v>553.01</v>
      </c>
      <c r="BM56" s="7">
        <v>359.61</v>
      </c>
      <c r="BN56" s="7">
        <v>321.28</v>
      </c>
      <c r="BO56" s="7">
        <v>248.19</v>
      </c>
      <c r="BP56" s="7">
        <v>184.91</v>
      </c>
      <c r="BQ56" s="7">
        <v>127.44</v>
      </c>
      <c r="BR56" s="7">
        <v>147.22</v>
      </c>
      <c r="BS56" s="7">
        <v>127.59</v>
      </c>
      <c r="BT56" s="7">
        <v>118.11</v>
      </c>
      <c r="BU56" s="7">
        <v>148</v>
      </c>
      <c r="BV56" s="7">
        <v>123.34</v>
      </c>
      <c r="BW56" s="7">
        <v>61</v>
      </c>
      <c r="BX56" s="7">
        <f t="shared" si="4"/>
        <v>109204.81999999998</v>
      </c>
    </row>
    <row r="57" spans="1:76" ht="12.75">
      <c r="A57" s="6">
        <v>53</v>
      </c>
      <c r="B57" s="6" t="s">
        <v>64</v>
      </c>
      <c r="C57" s="7">
        <v>384.27</v>
      </c>
      <c r="D57" s="7">
        <v>525.74</v>
      </c>
      <c r="E57" s="7">
        <v>734.53</v>
      </c>
      <c r="F57" s="7">
        <v>959.04</v>
      </c>
      <c r="G57" s="7">
        <v>1174.31</v>
      </c>
      <c r="H57" s="7">
        <v>1282.11</v>
      </c>
      <c r="I57" s="7">
        <v>1364.92</v>
      </c>
      <c r="J57" s="7">
        <v>1461.33</v>
      </c>
      <c r="K57" s="7">
        <v>1427.24</v>
      </c>
      <c r="L57" s="7">
        <v>1328.5</v>
      </c>
      <c r="M57" s="7">
        <v>1643.82</v>
      </c>
      <c r="N57" s="7">
        <v>1328.65</v>
      </c>
      <c r="O57" s="7">
        <v>1215.95</v>
      </c>
      <c r="P57" s="7">
        <v>915.52</v>
      </c>
      <c r="Q57" s="7">
        <v>86.79</v>
      </c>
      <c r="R57" s="7">
        <v>18.08</v>
      </c>
      <c r="S57" s="7">
        <v>20.87</v>
      </c>
      <c r="T57" s="7">
        <v>15.47</v>
      </c>
      <c r="U57" s="7">
        <v>34</v>
      </c>
      <c r="V57" s="7">
        <v>19.34</v>
      </c>
      <c r="W57" s="7">
        <v>21.48</v>
      </c>
      <c r="X57" s="7">
        <v>30.93</v>
      </c>
      <c r="Y57" s="7">
        <v>30.65</v>
      </c>
      <c r="Z57" s="7">
        <v>22.75</v>
      </c>
      <c r="AA57" s="7">
        <v>40.15</v>
      </c>
      <c r="AB57" s="7">
        <v>34.16</v>
      </c>
      <c r="AC57" s="7">
        <v>28.47</v>
      </c>
      <c r="AD57" s="7">
        <v>49.76</v>
      </c>
      <c r="AE57" s="7">
        <v>9.49</v>
      </c>
      <c r="AF57" s="7">
        <v>4.68</v>
      </c>
      <c r="AG57" s="7">
        <v>4.48</v>
      </c>
      <c r="AH57" s="7">
        <v>6.29</v>
      </c>
      <c r="AI57" s="7">
        <v>7.67</v>
      </c>
      <c r="AJ57" s="7">
        <v>11.42</v>
      </c>
      <c r="AK57" s="7">
        <v>5.86</v>
      </c>
      <c r="AL57" s="7">
        <v>6.35</v>
      </c>
      <c r="AM57" s="7">
        <v>12.5</v>
      </c>
      <c r="AN57" s="7">
        <v>15.02</v>
      </c>
      <c r="AO57" s="7">
        <v>13.91</v>
      </c>
      <c r="AP57" s="7">
        <v>7.62</v>
      </c>
      <c r="AQ57" s="7">
        <v>12.31</v>
      </c>
      <c r="AR57" s="7">
        <v>22</v>
      </c>
      <c r="AS57" s="7">
        <v>854.34</v>
      </c>
      <c r="AT57" s="7">
        <v>734.19</v>
      </c>
      <c r="AU57" s="7">
        <v>882.47</v>
      </c>
      <c r="AV57" s="7">
        <v>1115.22</v>
      </c>
      <c r="AW57" s="7">
        <v>112.22</v>
      </c>
      <c r="AX57" s="7">
        <v>6397.13</v>
      </c>
      <c r="AY57" s="7">
        <v>6262.78</v>
      </c>
      <c r="AZ57" s="7">
        <v>6086.15</v>
      </c>
      <c r="BA57" s="7">
        <v>5879.86</v>
      </c>
      <c r="BB57" s="7">
        <v>5315.88</v>
      </c>
      <c r="BC57" s="7">
        <v>5272.02</v>
      </c>
      <c r="BD57" s="7">
        <v>5470.26</v>
      </c>
      <c r="BE57" s="7">
        <v>5455.5</v>
      </c>
      <c r="BF57" s="7">
        <v>5110.05</v>
      </c>
      <c r="BG57" s="7">
        <v>5200.67</v>
      </c>
      <c r="BH57" s="7">
        <v>4556.68</v>
      </c>
      <c r="BI57" s="7">
        <v>3741.13</v>
      </c>
      <c r="BJ57" s="7">
        <v>3026.49</v>
      </c>
      <c r="BK57" s="7">
        <v>1075.01</v>
      </c>
      <c r="BL57" s="7">
        <v>911.01</v>
      </c>
      <c r="BM57" s="7">
        <v>755.73</v>
      </c>
      <c r="BN57" s="7">
        <v>763.92</v>
      </c>
      <c r="BO57" s="7">
        <v>547.72</v>
      </c>
      <c r="BP57" s="7">
        <v>435.49</v>
      </c>
      <c r="BQ57" s="7">
        <v>241.63</v>
      </c>
      <c r="BR57" s="7">
        <v>262.25</v>
      </c>
      <c r="BS57" s="7">
        <v>223.26</v>
      </c>
      <c r="BT57" s="7">
        <v>261.7</v>
      </c>
      <c r="BU57" s="7">
        <v>175.8</v>
      </c>
      <c r="BV57" s="7">
        <v>175.24</v>
      </c>
      <c r="BW57" s="7">
        <v>114.86</v>
      </c>
      <c r="BX57" s="7">
        <f t="shared" si="4"/>
        <v>93755.09000000001</v>
      </c>
    </row>
    <row r="58" spans="1:76" ht="12.75">
      <c r="A58" s="6">
        <v>54</v>
      </c>
      <c r="B58" s="6" t="s">
        <v>65</v>
      </c>
      <c r="C58" s="7">
        <v>99.76</v>
      </c>
      <c r="D58" s="7">
        <v>137.83</v>
      </c>
      <c r="E58" s="7">
        <v>155.94</v>
      </c>
      <c r="F58" s="7">
        <v>185.06</v>
      </c>
      <c r="G58" s="7">
        <v>192.8</v>
      </c>
      <c r="H58" s="7">
        <v>183.04</v>
      </c>
      <c r="I58" s="7">
        <v>195.41</v>
      </c>
      <c r="J58" s="7">
        <v>228.61</v>
      </c>
      <c r="K58" s="7">
        <v>240.57</v>
      </c>
      <c r="L58" s="7">
        <v>202.16</v>
      </c>
      <c r="M58" s="7">
        <v>211.53</v>
      </c>
      <c r="N58" s="7">
        <v>188.95</v>
      </c>
      <c r="O58" s="7">
        <v>123.51</v>
      </c>
      <c r="P58" s="7">
        <v>104.69</v>
      </c>
      <c r="Q58" s="7">
        <v>12.88</v>
      </c>
      <c r="R58" s="7">
        <v>4.94</v>
      </c>
      <c r="S58" s="7">
        <v>3.13</v>
      </c>
      <c r="T58" s="7">
        <v>4.19</v>
      </c>
      <c r="U58" s="7">
        <v>9.1</v>
      </c>
      <c r="V58" s="7">
        <v>1</v>
      </c>
      <c r="W58" s="7">
        <v>8.31</v>
      </c>
      <c r="X58" s="7">
        <v>4.84</v>
      </c>
      <c r="Y58" s="7">
        <v>9.37</v>
      </c>
      <c r="Z58" s="7">
        <v>2.75</v>
      </c>
      <c r="AA58" s="7">
        <v>6.01</v>
      </c>
      <c r="AB58" s="7">
        <v>1.95</v>
      </c>
      <c r="AC58" s="7">
        <v>4.02</v>
      </c>
      <c r="AD58" s="7">
        <v>4.16</v>
      </c>
      <c r="AE58" s="7">
        <v>1.94</v>
      </c>
      <c r="AF58" s="7">
        <v>2.9</v>
      </c>
      <c r="AG58" s="7">
        <v>2.19</v>
      </c>
      <c r="AH58" s="7">
        <v>0.89</v>
      </c>
      <c r="AI58" s="7">
        <v>2.07</v>
      </c>
      <c r="AJ58" s="7">
        <v>1.12</v>
      </c>
      <c r="AK58" s="7">
        <v>2.19</v>
      </c>
      <c r="AL58" s="7">
        <v>4.49</v>
      </c>
      <c r="AM58" s="7">
        <v>2.49</v>
      </c>
      <c r="AN58" s="7">
        <v>0.1</v>
      </c>
      <c r="AO58" s="7">
        <v>1.62</v>
      </c>
      <c r="AP58" s="7">
        <v>3.5</v>
      </c>
      <c r="AQ58" s="7">
        <v>4.27</v>
      </c>
      <c r="AR58" s="7">
        <v>0.58</v>
      </c>
      <c r="AS58" s="7">
        <v>106.62</v>
      </c>
      <c r="AT58" s="7">
        <v>71.28</v>
      </c>
      <c r="AU58" s="7">
        <v>58.55</v>
      </c>
      <c r="AV58" s="7">
        <v>159.39</v>
      </c>
      <c r="AW58" s="7">
        <v>8.51</v>
      </c>
      <c r="AX58" s="7">
        <v>827.11</v>
      </c>
      <c r="AY58" s="7">
        <v>829.72</v>
      </c>
      <c r="AZ58" s="7">
        <v>731.54</v>
      </c>
      <c r="BA58" s="7">
        <v>695.17</v>
      </c>
      <c r="BB58" s="7">
        <v>662.98</v>
      </c>
      <c r="BC58" s="7">
        <v>664.68</v>
      </c>
      <c r="BD58" s="7">
        <v>686.49</v>
      </c>
      <c r="BE58" s="7">
        <v>672.87</v>
      </c>
      <c r="BF58" s="7">
        <v>644.53</v>
      </c>
      <c r="BG58" s="7">
        <v>580.65</v>
      </c>
      <c r="BH58" s="7">
        <v>537.57</v>
      </c>
      <c r="BI58" s="7">
        <v>478.89</v>
      </c>
      <c r="BJ58" s="7">
        <v>373.74</v>
      </c>
      <c r="BK58" s="7">
        <v>102.33</v>
      </c>
      <c r="BL58" s="7">
        <v>80.4</v>
      </c>
      <c r="BM58" s="7">
        <v>74.43</v>
      </c>
      <c r="BN58" s="7">
        <v>46.06</v>
      </c>
      <c r="BO58" s="7">
        <v>40.87</v>
      </c>
      <c r="BP58" s="7">
        <v>11.51</v>
      </c>
      <c r="BQ58" s="7">
        <v>24.19</v>
      </c>
      <c r="BR58" s="7">
        <v>10.24</v>
      </c>
      <c r="BS58" s="7">
        <v>14.44</v>
      </c>
      <c r="BT58" s="7">
        <v>16.64</v>
      </c>
      <c r="BU58" s="7">
        <v>8.99</v>
      </c>
      <c r="BV58" s="7">
        <v>9.97</v>
      </c>
      <c r="BW58" s="7">
        <v>2.85</v>
      </c>
      <c r="BX58" s="7">
        <f t="shared" si="4"/>
        <v>11790.070000000002</v>
      </c>
    </row>
    <row r="59" spans="1:76" ht="12.75">
      <c r="A59" s="6">
        <v>55</v>
      </c>
      <c r="B59" s="6" t="s">
        <v>66</v>
      </c>
      <c r="C59" s="7">
        <v>135.46</v>
      </c>
      <c r="D59" s="7">
        <v>150.35</v>
      </c>
      <c r="E59" s="7">
        <v>176.11</v>
      </c>
      <c r="F59" s="7">
        <v>312.05</v>
      </c>
      <c r="G59" s="7">
        <v>465.82</v>
      </c>
      <c r="H59" s="7">
        <v>429.12</v>
      </c>
      <c r="I59" s="7">
        <v>462.6</v>
      </c>
      <c r="J59" s="7">
        <v>487.72</v>
      </c>
      <c r="K59" s="7">
        <v>459.17</v>
      </c>
      <c r="L59" s="7">
        <v>468.95</v>
      </c>
      <c r="M59" s="7">
        <v>406.97</v>
      </c>
      <c r="N59" s="7">
        <v>256.65</v>
      </c>
      <c r="O59" s="7">
        <v>228.06</v>
      </c>
      <c r="P59" s="7">
        <v>169.15</v>
      </c>
      <c r="Q59" s="7">
        <v>45.98</v>
      </c>
      <c r="R59" s="7">
        <v>44.12</v>
      </c>
      <c r="S59" s="7">
        <v>29.81</v>
      </c>
      <c r="T59" s="7">
        <v>9.77</v>
      </c>
      <c r="U59" s="7">
        <v>27.73</v>
      </c>
      <c r="V59" s="7">
        <v>26.02</v>
      </c>
      <c r="W59" s="7">
        <v>7.28</v>
      </c>
      <c r="X59" s="7">
        <v>31.54</v>
      </c>
      <c r="Y59" s="7">
        <v>19.57</v>
      </c>
      <c r="Z59" s="7">
        <v>17.75</v>
      </c>
      <c r="AA59" s="7">
        <v>25.61</v>
      </c>
      <c r="AB59" s="7">
        <v>21.9</v>
      </c>
      <c r="AC59" s="7">
        <v>15.71</v>
      </c>
      <c r="AD59" s="7">
        <v>16.24</v>
      </c>
      <c r="AE59" s="7">
        <v>13.81</v>
      </c>
      <c r="AF59" s="7">
        <v>2.06</v>
      </c>
      <c r="AG59" s="7">
        <v>1.94</v>
      </c>
      <c r="AH59" s="7">
        <v>6.94</v>
      </c>
      <c r="AI59" s="7">
        <v>4.68</v>
      </c>
      <c r="AJ59" s="7">
        <v>11.4</v>
      </c>
      <c r="AK59" s="7">
        <v>5.24</v>
      </c>
      <c r="AL59" s="7">
        <v>12.08</v>
      </c>
      <c r="AM59" s="7">
        <v>6.88</v>
      </c>
      <c r="AN59" s="7">
        <v>4.29</v>
      </c>
      <c r="AO59" s="7">
        <v>4.29</v>
      </c>
      <c r="AP59" s="7">
        <v>10.64</v>
      </c>
      <c r="AQ59" s="7">
        <v>6.27</v>
      </c>
      <c r="AR59" s="7">
        <v>5.38</v>
      </c>
      <c r="AS59" s="7">
        <v>138.46</v>
      </c>
      <c r="AT59" s="7">
        <v>136.95</v>
      </c>
      <c r="AU59" s="7">
        <v>153.79</v>
      </c>
      <c r="AV59" s="7">
        <v>150.36</v>
      </c>
      <c r="AW59" s="7">
        <v>3.86</v>
      </c>
      <c r="AX59" s="7">
        <v>1806.36</v>
      </c>
      <c r="AY59" s="7">
        <v>1943.71</v>
      </c>
      <c r="AZ59" s="7">
        <v>1895.01</v>
      </c>
      <c r="BA59" s="7">
        <v>1802.6</v>
      </c>
      <c r="BB59" s="7">
        <v>1602.91</v>
      </c>
      <c r="BC59" s="7">
        <v>1766.51</v>
      </c>
      <c r="BD59" s="7">
        <v>1867.6</v>
      </c>
      <c r="BE59" s="7">
        <v>1833.56</v>
      </c>
      <c r="BF59" s="7">
        <v>1745.61</v>
      </c>
      <c r="BG59" s="7">
        <v>1978.38</v>
      </c>
      <c r="BH59" s="7">
        <v>1710.16</v>
      </c>
      <c r="BI59" s="7">
        <v>1647.46</v>
      </c>
      <c r="BJ59" s="7">
        <v>1362.57</v>
      </c>
      <c r="BK59" s="7">
        <v>8.22</v>
      </c>
      <c r="BL59" s="7">
        <v>8.05</v>
      </c>
      <c r="BM59" s="7">
        <v>7.65</v>
      </c>
      <c r="BN59" s="7">
        <v>7.76</v>
      </c>
      <c r="BO59" s="7">
        <v>9.47</v>
      </c>
      <c r="BP59" s="7">
        <v>4.77</v>
      </c>
      <c r="BQ59" s="7">
        <v>9.62</v>
      </c>
      <c r="BR59" s="7">
        <v>1.54</v>
      </c>
      <c r="BS59" s="7">
        <v>2.24</v>
      </c>
      <c r="BT59" s="7">
        <v>2.98</v>
      </c>
      <c r="BU59" s="7">
        <v>0.62</v>
      </c>
      <c r="BV59" s="7">
        <v>0.59</v>
      </c>
      <c r="BW59" s="7">
        <v>0.74</v>
      </c>
      <c r="BX59" s="7">
        <f t="shared" si="4"/>
        <v>28653.22</v>
      </c>
    </row>
    <row r="60" spans="1:76" ht="12.75">
      <c r="A60" s="6">
        <v>56</v>
      </c>
      <c r="B60" s="6" t="s">
        <v>67</v>
      </c>
      <c r="C60" s="7">
        <v>143.32</v>
      </c>
      <c r="D60" s="7">
        <v>243.75</v>
      </c>
      <c r="E60" s="7">
        <v>298.84</v>
      </c>
      <c r="F60" s="7">
        <v>427.99</v>
      </c>
      <c r="G60" s="7">
        <v>540.92</v>
      </c>
      <c r="H60" s="7">
        <v>538.66</v>
      </c>
      <c r="I60" s="7">
        <v>568.28</v>
      </c>
      <c r="J60" s="7">
        <v>596.82</v>
      </c>
      <c r="K60" s="7">
        <v>527.5</v>
      </c>
      <c r="L60" s="7">
        <v>515.02</v>
      </c>
      <c r="M60" s="7">
        <v>617.52</v>
      </c>
      <c r="N60" s="7">
        <v>473.71</v>
      </c>
      <c r="O60" s="7">
        <v>381.86</v>
      </c>
      <c r="P60" s="7">
        <v>363.06</v>
      </c>
      <c r="Q60" s="7">
        <v>13.49</v>
      </c>
      <c r="R60" s="7">
        <v>4.19</v>
      </c>
      <c r="S60" s="7">
        <v>3.76</v>
      </c>
      <c r="T60" s="7">
        <v>6.74</v>
      </c>
      <c r="U60" s="7">
        <v>14.82</v>
      </c>
      <c r="V60" s="7">
        <v>8.74</v>
      </c>
      <c r="W60" s="7">
        <v>9.32</v>
      </c>
      <c r="X60" s="7">
        <v>7</v>
      </c>
      <c r="Y60" s="7">
        <v>20.95</v>
      </c>
      <c r="Z60" s="7">
        <v>20.73</v>
      </c>
      <c r="AA60" s="7">
        <v>25.95</v>
      </c>
      <c r="AB60" s="7">
        <v>26.52</v>
      </c>
      <c r="AC60" s="7">
        <v>13.62</v>
      </c>
      <c r="AD60" s="7">
        <v>28.54</v>
      </c>
      <c r="AE60" s="7">
        <v>0</v>
      </c>
      <c r="AF60" s="7">
        <v>0</v>
      </c>
      <c r="AG60" s="7">
        <v>0</v>
      </c>
      <c r="AH60" s="7">
        <v>0.48</v>
      </c>
      <c r="AI60" s="7">
        <v>3.54</v>
      </c>
      <c r="AJ60" s="7">
        <v>3.43</v>
      </c>
      <c r="AK60" s="7">
        <v>1.72</v>
      </c>
      <c r="AL60" s="7">
        <v>3.3</v>
      </c>
      <c r="AM60" s="7">
        <v>4.52</v>
      </c>
      <c r="AN60" s="7">
        <v>3.63</v>
      </c>
      <c r="AO60" s="7">
        <v>1.34</v>
      </c>
      <c r="AP60" s="7">
        <v>1.54</v>
      </c>
      <c r="AQ60" s="7">
        <v>3.38</v>
      </c>
      <c r="AR60" s="7">
        <v>8.6</v>
      </c>
      <c r="AS60" s="7">
        <v>248.02</v>
      </c>
      <c r="AT60" s="7">
        <v>234.97</v>
      </c>
      <c r="AU60" s="7">
        <v>274.6</v>
      </c>
      <c r="AV60" s="7">
        <v>234.35</v>
      </c>
      <c r="AW60" s="7">
        <v>23.06</v>
      </c>
      <c r="AX60" s="7">
        <v>2284.85</v>
      </c>
      <c r="AY60" s="7">
        <v>2587.65</v>
      </c>
      <c r="AZ60" s="7">
        <v>2592.57</v>
      </c>
      <c r="BA60" s="7">
        <v>2581.79</v>
      </c>
      <c r="BB60" s="7">
        <v>2427.81</v>
      </c>
      <c r="BC60" s="7">
        <v>2413.41</v>
      </c>
      <c r="BD60" s="7">
        <v>2406.83</v>
      </c>
      <c r="BE60" s="7">
        <v>2671.37</v>
      </c>
      <c r="BF60" s="7">
        <v>2340.84</v>
      </c>
      <c r="BG60" s="7">
        <v>2564.33</v>
      </c>
      <c r="BH60" s="7">
        <v>2078.75</v>
      </c>
      <c r="BI60" s="7">
        <v>2003.26</v>
      </c>
      <c r="BJ60" s="7">
        <v>1172.12</v>
      </c>
      <c r="BK60" s="7">
        <v>491.63</v>
      </c>
      <c r="BL60" s="7">
        <v>342.49</v>
      </c>
      <c r="BM60" s="7">
        <v>307.16</v>
      </c>
      <c r="BN60" s="7">
        <v>241.42</v>
      </c>
      <c r="BO60" s="7">
        <v>188.24</v>
      </c>
      <c r="BP60" s="7">
        <v>166.63</v>
      </c>
      <c r="BQ60" s="7">
        <v>109.58</v>
      </c>
      <c r="BR60" s="7">
        <v>76.68</v>
      </c>
      <c r="BS60" s="7">
        <v>86.18</v>
      </c>
      <c r="BT60" s="7">
        <v>107.82</v>
      </c>
      <c r="BU60" s="7">
        <v>97.93</v>
      </c>
      <c r="BV60" s="7">
        <v>96.14</v>
      </c>
      <c r="BW60" s="7">
        <v>55.59</v>
      </c>
      <c r="BX60" s="7">
        <f t="shared" si="4"/>
        <v>39985.17</v>
      </c>
    </row>
    <row r="61" spans="1:76" ht="12.75">
      <c r="A61" s="6">
        <v>57</v>
      </c>
      <c r="B61" s="6" t="s">
        <v>68</v>
      </c>
      <c r="C61" s="7">
        <v>152.23</v>
      </c>
      <c r="D61" s="7">
        <v>242.23</v>
      </c>
      <c r="E61" s="7">
        <v>294.65</v>
      </c>
      <c r="F61" s="7">
        <v>342.23</v>
      </c>
      <c r="G61" s="7">
        <v>428.83</v>
      </c>
      <c r="H61" s="7">
        <v>417.78</v>
      </c>
      <c r="I61" s="7">
        <v>421.88</v>
      </c>
      <c r="J61" s="7">
        <v>431.78</v>
      </c>
      <c r="K61" s="7">
        <v>400.46</v>
      </c>
      <c r="L61" s="7">
        <v>416.01</v>
      </c>
      <c r="M61" s="7">
        <v>408.41</v>
      </c>
      <c r="N61" s="7">
        <v>270.46</v>
      </c>
      <c r="O61" s="7">
        <v>220.18</v>
      </c>
      <c r="P61" s="7">
        <v>192.36</v>
      </c>
      <c r="Q61" s="7">
        <v>45.12</v>
      </c>
      <c r="R61" s="7">
        <v>13.06</v>
      </c>
      <c r="S61" s="7">
        <v>5.59</v>
      </c>
      <c r="T61" s="7">
        <v>2.36</v>
      </c>
      <c r="U61" s="7">
        <v>12.12</v>
      </c>
      <c r="V61" s="7">
        <v>7.31</v>
      </c>
      <c r="W61" s="7">
        <v>5.92</v>
      </c>
      <c r="X61" s="7">
        <v>9.87</v>
      </c>
      <c r="Y61" s="7">
        <v>8.45</v>
      </c>
      <c r="Z61" s="7">
        <v>14.94</v>
      </c>
      <c r="AA61" s="7">
        <v>7.34</v>
      </c>
      <c r="AB61" s="7">
        <v>3.36</v>
      </c>
      <c r="AC61" s="7">
        <v>6.25</v>
      </c>
      <c r="AD61" s="7">
        <v>11.56</v>
      </c>
      <c r="AE61" s="7">
        <v>12.44</v>
      </c>
      <c r="AF61" s="7">
        <v>3.22</v>
      </c>
      <c r="AG61" s="7">
        <v>4.18</v>
      </c>
      <c r="AH61" s="7">
        <v>5.99</v>
      </c>
      <c r="AI61" s="7">
        <v>2.21</v>
      </c>
      <c r="AJ61" s="7">
        <v>4.52</v>
      </c>
      <c r="AK61" s="7">
        <v>2.25</v>
      </c>
      <c r="AL61" s="7">
        <v>5.42</v>
      </c>
      <c r="AM61" s="7">
        <v>2.63</v>
      </c>
      <c r="AN61" s="7">
        <v>4.44</v>
      </c>
      <c r="AO61" s="7">
        <v>1.35</v>
      </c>
      <c r="AP61" s="7">
        <v>7.66</v>
      </c>
      <c r="AQ61" s="7">
        <v>6.81</v>
      </c>
      <c r="AR61" s="7">
        <v>8.43</v>
      </c>
      <c r="AS61" s="7">
        <v>159.11</v>
      </c>
      <c r="AT61" s="7">
        <v>165.98</v>
      </c>
      <c r="AU61" s="7">
        <v>157.93</v>
      </c>
      <c r="AV61" s="7">
        <v>243.73</v>
      </c>
      <c r="AW61" s="7">
        <v>18.94</v>
      </c>
      <c r="AX61" s="7">
        <v>1650.01</v>
      </c>
      <c r="AY61" s="7">
        <v>1568.87</v>
      </c>
      <c r="AZ61" s="7">
        <v>1552.28</v>
      </c>
      <c r="BA61" s="7">
        <v>1426.95</v>
      </c>
      <c r="BB61" s="7">
        <v>1478.5</v>
      </c>
      <c r="BC61" s="7">
        <v>1465.73</v>
      </c>
      <c r="BD61" s="7">
        <v>1552.93</v>
      </c>
      <c r="BE61" s="7">
        <v>1653.61</v>
      </c>
      <c r="BF61" s="7">
        <v>1613.76</v>
      </c>
      <c r="BG61" s="7">
        <v>1540.18</v>
      </c>
      <c r="BH61" s="7">
        <v>1523.14</v>
      </c>
      <c r="BI61" s="7">
        <v>1437.64</v>
      </c>
      <c r="BJ61" s="7">
        <v>1333.56</v>
      </c>
      <c r="BK61" s="7">
        <v>19.21</v>
      </c>
      <c r="BL61" s="7">
        <v>15.31</v>
      </c>
      <c r="BM61" s="7">
        <v>8.64</v>
      </c>
      <c r="BN61" s="7">
        <v>7.28</v>
      </c>
      <c r="BO61" s="7">
        <v>8.1</v>
      </c>
      <c r="BP61" s="7">
        <v>6.98</v>
      </c>
      <c r="BQ61" s="7">
        <v>4.41</v>
      </c>
      <c r="BR61" s="7">
        <v>6.5</v>
      </c>
      <c r="BS61" s="7">
        <v>6.31</v>
      </c>
      <c r="BT61" s="7">
        <v>2.87</v>
      </c>
      <c r="BU61" s="7">
        <v>5.28</v>
      </c>
      <c r="BV61" s="7">
        <v>6.32</v>
      </c>
      <c r="BW61" s="7">
        <v>2.87</v>
      </c>
      <c r="BX61" s="7">
        <f t="shared" si="4"/>
        <v>25507.219999999994</v>
      </c>
    </row>
    <row r="62" spans="1:76" ht="12.75">
      <c r="A62" s="6">
        <v>58</v>
      </c>
      <c r="B62" s="6" t="s">
        <v>69</v>
      </c>
      <c r="C62" s="7">
        <v>250.04</v>
      </c>
      <c r="D62" s="7">
        <v>222</v>
      </c>
      <c r="E62" s="7">
        <v>343.48</v>
      </c>
      <c r="F62" s="7">
        <v>612.13</v>
      </c>
      <c r="G62" s="7">
        <v>1052.96</v>
      </c>
      <c r="H62" s="7">
        <v>1027.46</v>
      </c>
      <c r="I62" s="7">
        <v>1088.89</v>
      </c>
      <c r="J62" s="7">
        <v>1085.68</v>
      </c>
      <c r="K62" s="7">
        <v>1069.56</v>
      </c>
      <c r="L62" s="7">
        <v>949.59</v>
      </c>
      <c r="M62" s="7">
        <v>1059.95</v>
      </c>
      <c r="N62" s="7">
        <v>732.68</v>
      </c>
      <c r="O62" s="7">
        <v>541.85</v>
      </c>
      <c r="P62" s="7">
        <v>597.82</v>
      </c>
      <c r="Q62" s="7">
        <v>46.74</v>
      </c>
      <c r="R62" s="7">
        <v>35.25</v>
      </c>
      <c r="S62" s="7">
        <v>27.23</v>
      </c>
      <c r="T62" s="7">
        <v>15.45</v>
      </c>
      <c r="U62" s="7">
        <v>33.74</v>
      </c>
      <c r="V62" s="7">
        <v>33.14</v>
      </c>
      <c r="W62" s="7">
        <v>31.46</v>
      </c>
      <c r="X62" s="7">
        <v>34.84</v>
      </c>
      <c r="Y62" s="7">
        <v>37.51</v>
      </c>
      <c r="Z62" s="7">
        <v>63.04</v>
      </c>
      <c r="AA62" s="7">
        <v>96.27</v>
      </c>
      <c r="AB62" s="7">
        <v>49.32</v>
      </c>
      <c r="AC62" s="7">
        <v>47.14</v>
      </c>
      <c r="AD62" s="7">
        <v>70.03</v>
      </c>
      <c r="AE62" s="7">
        <v>2.14</v>
      </c>
      <c r="AF62" s="7">
        <v>5.07</v>
      </c>
      <c r="AG62" s="7">
        <v>3.39</v>
      </c>
      <c r="AH62" s="7">
        <v>2.77</v>
      </c>
      <c r="AI62" s="7">
        <v>3.24</v>
      </c>
      <c r="AJ62" s="7">
        <v>3.66</v>
      </c>
      <c r="AK62" s="7">
        <v>9.01</v>
      </c>
      <c r="AL62" s="7">
        <v>2.48</v>
      </c>
      <c r="AM62" s="7">
        <v>4.69</v>
      </c>
      <c r="AN62" s="7">
        <v>8.64</v>
      </c>
      <c r="AO62" s="7">
        <v>13.71</v>
      </c>
      <c r="AP62" s="7">
        <v>8.48</v>
      </c>
      <c r="AQ62" s="7">
        <v>7.18</v>
      </c>
      <c r="AR62" s="7">
        <v>12.56</v>
      </c>
      <c r="AS62" s="7">
        <v>218.37</v>
      </c>
      <c r="AT62" s="7">
        <v>171.39</v>
      </c>
      <c r="AU62" s="7">
        <v>299.74</v>
      </c>
      <c r="AV62" s="7">
        <v>393.92</v>
      </c>
      <c r="AW62" s="7">
        <v>93.23</v>
      </c>
      <c r="AX62" s="7">
        <v>2531.01</v>
      </c>
      <c r="AY62" s="7">
        <v>2596.07</v>
      </c>
      <c r="AZ62" s="7">
        <v>2467.87</v>
      </c>
      <c r="BA62" s="7">
        <v>2254.24</v>
      </c>
      <c r="BB62" s="7">
        <v>2162.51</v>
      </c>
      <c r="BC62" s="7">
        <v>2135.62</v>
      </c>
      <c r="BD62" s="7">
        <v>2218.62</v>
      </c>
      <c r="BE62" s="7">
        <v>2284.88</v>
      </c>
      <c r="BF62" s="7">
        <v>2043.92</v>
      </c>
      <c r="BG62" s="7">
        <v>2315.73</v>
      </c>
      <c r="BH62" s="7">
        <v>2457.06</v>
      </c>
      <c r="BI62" s="7">
        <v>2385.79</v>
      </c>
      <c r="BJ62" s="7">
        <v>1997.21</v>
      </c>
      <c r="BK62" s="7">
        <v>231.5</v>
      </c>
      <c r="BL62" s="7">
        <v>231.51</v>
      </c>
      <c r="BM62" s="7">
        <v>254.38</v>
      </c>
      <c r="BN62" s="7">
        <v>168.53</v>
      </c>
      <c r="BO62" s="7">
        <v>146.96</v>
      </c>
      <c r="BP62" s="7">
        <v>127.62</v>
      </c>
      <c r="BQ62" s="7">
        <v>56.12</v>
      </c>
      <c r="BR62" s="7">
        <v>71.41</v>
      </c>
      <c r="BS62" s="7">
        <v>83.55</v>
      </c>
      <c r="BT62" s="7">
        <v>55.16</v>
      </c>
      <c r="BU62" s="7">
        <v>45.11</v>
      </c>
      <c r="BV62" s="7">
        <v>41.52</v>
      </c>
      <c r="BW62" s="7">
        <v>32.6</v>
      </c>
      <c r="BX62" s="7">
        <f t="shared" si="4"/>
        <v>43915.42000000001</v>
      </c>
    </row>
    <row r="63" spans="1:76" ht="12.75">
      <c r="A63" s="6">
        <v>59</v>
      </c>
      <c r="B63" s="6" t="s">
        <v>70</v>
      </c>
      <c r="C63" s="7">
        <v>327.63</v>
      </c>
      <c r="D63" s="7">
        <v>366.33</v>
      </c>
      <c r="E63" s="7">
        <v>592.19</v>
      </c>
      <c r="F63" s="7">
        <v>839.79</v>
      </c>
      <c r="G63" s="7">
        <v>1039.55</v>
      </c>
      <c r="H63" s="7">
        <v>1125.63</v>
      </c>
      <c r="I63" s="7">
        <v>1130.68</v>
      </c>
      <c r="J63" s="7">
        <v>1188.4</v>
      </c>
      <c r="K63" s="7">
        <v>1211.72</v>
      </c>
      <c r="L63" s="7">
        <v>1159.97</v>
      </c>
      <c r="M63" s="7">
        <v>1186.16</v>
      </c>
      <c r="N63" s="7">
        <v>915.08</v>
      </c>
      <c r="O63" s="7">
        <v>631.26</v>
      </c>
      <c r="P63" s="7">
        <v>412.11</v>
      </c>
      <c r="Q63" s="7">
        <v>27.05</v>
      </c>
      <c r="R63" s="7">
        <v>23.31</v>
      </c>
      <c r="S63" s="7">
        <v>26.25</v>
      </c>
      <c r="T63" s="7">
        <v>27.73</v>
      </c>
      <c r="U63" s="7">
        <v>27.07</v>
      </c>
      <c r="V63" s="7">
        <v>28.13</v>
      </c>
      <c r="W63" s="7">
        <v>38.23</v>
      </c>
      <c r="X63" s="7">
        <v>29.62</v>
      </c>
      <c r="Y63" s="7">
        <v>38.62</v>
      </c>
      <c r="Z63" s="7">
        <v>28.43</v>
      </c>
      <c r="AA63" s="7">
        <v>44.92</v>
      </c>
      <c r="AB63" s="7">
        <v>34.87</v>
      </c>
      <c r="AC63" s="7">
        <v>29.4</v>
      </c>
      <c r="AD63" s="7">
        <v>19.32</v>
      </c>
      <c r="AE63" s="7">
        <v>3.93</v>
      </c>
      <c r="AF63" s="7">
        <v>7.21</v>
      </c>
      <c r="AG63" s="7">
        <v>6.05</v>
      </c>
      <c r="AH63" s="7">
        <v>7.29</v>
      </c>
      <c r="AI63" s="7">
        <v>5.64</v>
      </c>
      <c r="AJ63" s="7">
        <v>13.97</v>
      </c>
      <c r="AK63" s="7">
        <v>10.14</v>
      </c>
      <c r="AL63" s="7">
        <v>8.37</v>
      </c>
      <c r="AM63" s="7">
        <v>7.14</v>
      </c>
      <c r="AN63" s="7">
        <v>8.25</v>
      </c>
      <c r="AO63" s="7">
        <v>14</v>
      </c>
      <c r="AP63" s="7">
        <v>9.46</v>
      </c>
      <c r="AQ63" s="7">
        <v>8.68</v>
      </c>
      <c r="AR63" s="7">
        <v>10.38</v>
      </c>
      <c r="AS63" s="7">
        <v>645.42</v>
      </c>
      <c r="AT63" s="7">
        <v>467.32</v>
      </c>
      <c r="AU63" s="7">
        <v>514.13</v>
      </c>
      <c r="AV63" s="7">
        <v>622.57</v>
      </c>
      <c r="AW63" s="7">
        <v>49.56</v>
      </c>
      <c r="AX63" s="7">
        <v>3705.83</v>
      </c>
      <c r="AY63" s="7">
        <v>4027.91</v>
      </c>
      <c r="AZ63" s="7">
        <v>3929.31</v>
      </c>
      <c r="BA63" s="7">
        <v>4078.8</v>
      </c>
      <c r="BB63" s="7">
        <v>3774.16</v>
      </c>
      <c r="BC63" s="7">
        <v>3909.89</v>
      </c>
      <c r="BD63" s="7">
        <v>4130.07</v>
      </c>
      <c r="BE63" s="7">
        <v>4373.09</v>
      </c>
      <c r="BF63" s="7">
        <v>4176.78</v>
      </c>
      <c r="BG63" s="7">
        <v>4432.7</v>
      </c>
      <c r="BH63" s="7">
        <v>4052.47</v>
      </c>
      <c r="BI63" s="7">
        <v>3655.86</v>
      </c>
      <c r="BJ63" s="7">
        <v>3318.45</v>
      </c>
      <c r="BK63" s="7">
        <v>314.99</v>
      </c>
      <c r="BL63" s="7">
        <v>315.17</v>
      </c>
      <c r="BM63" s="7">
        <v>265.7</v>
      </c>
      <c r="BN63" s="7">
        <v>238.79</v>
      </c>
      <c r="BO63" s="7">
        <v>178.42</v>
      </c>
      <c r="BP63" s="7">
        <v>176.86</v>
      </c>
      <c r="BQ63" s="7">
        <v>144.06</v>
      </c>
      <c r="BR63" s="7">
        <v>136.04</v>
      </c>
      <c r="BS63" s="7">
        <v>117.46</v>
      </c>
      <c r="BT63" s="7">
        <v>139.37</v>
      </c>
      <c r="BU63" s="7">
        <v>174.07</v>
      </c>
      <c r="BV63" s="7">
        <v>116.6</v>
      </c>
      <c r="BW63" s="7">
        <v>63.11</v>
      </c>
      <c r="BX63" s="7">
        <f t="shared" si="4"/>
        <v>68914.91999999998</v>
      </c>
    </row>
    <row r="64" spans="1:76" ht="12.75">
      <c r="A64" s="6">
        <v>60</v>
      </c>
      <c r="B64" s="6" t="s">
        <v>71</v>
      </c>
      <c r="C64" s="7">
        <v>20.19</v>
      </c>
      <c r="D64" s="7">
        <v>50.65</v>
      </c>
      <c r="E64" s="7">
        <v>63.52</v>
      </c>
      <c r="F64" s="7">
        <v>89.7</v>
      </c>
      <c r="G64" s="7">
        <v>116.01</v>
      </c>
      <c r="H64" s="7">
        <v>94.1</v>
      </c>
      <c r="I64" s="7">
        <v>113.14</v>
      </c>
      <c r="J64" s="7">
        <v>113.67</v>
      </c>
      <c r="K64" s="7">
        <v>86.31</v>
      </c>
      <c r="L64" s="7">
        <v>108.22</v>
      </c>
      <c r="M64" s="7">
        <v>95.89</v>
      </c>
      <c r="N64" s="7">
        <v>83.98</v>
      </c>
      <c r="O64" s="7">
        <v>63.53</v>
      </c>
      <c r="P64" s="7">
        <v>58.61</v>
      </c>
      <c r="Q64" s="7">
        <v>0</v>
      </c>
      <c r="R64" s="7">
        <v>0</v>
      </c>
      <c r="S64" s="7">
        <v>0</v>
      </c>
      <c r="T64" s="7">
        <v>0</v>
      </c>
      <c r="U64" s="7">
        <v>1.14</v>
      </c>
      <c r="V64" s="7">
        <v>1.98</v>
      </c>
      <c r="W64" s="7">
        <v>0.78</v>
      </c>
      <c r="X64" s="7">
        <v>1.99</v>
      </c>
      <c r="Y64" s="7">
        <v>1.54</v>
      </c>
      <c r="Z64" s="7">
        <v>4.09</v>
      </c>
      <c r="AA64" s="7">
        <v>4.63</v>
      </c>
      <c r="AB64" s="7">
        <v>12.08</v>
      </c>
      <c r="AC64" s="7">
        <v>4.73</v>
      </c>
      <c r="AD64" s="7">
        <v>2.42</v>
      </c>
      <c r="AE64" s="7">
        <v>0</v>
      </c>
      <c r="AF64" s="7">
        <v>0</v>
      </c>
      <c r="AG64" s="7">
        <v>0</v>
      </c>
      <c r="AH64" s="7">
        <v>1.04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2.33</v>
      </c>
      <c r="AO64" s="7">
        <v>0.68</v>
      </c>
      <c r="AP64" s="7">
        <v>0.3</v>
      </c>
      <c r="AQ64" s="7">
        <v>1.46</v>
      </c>
      <c r="AR64" s="7">
        <v>0.27</v>
      </c>
      <c r="AS64" s="7">
        <v>76.07</v>
      </c>
      <c r="AT64" s="7">
        <v>83.87</v>
      </c>
      <c r="AU64" s="7">
        <v>94.3</v>
      </c>
      <c r="AV64" s="7">
        <v>147.47</v>
      </c>
      <c r="AW64" s="7">
        <v>9.69</v>
      </c>
      <c r="AX64" s="7">
        <v>466.68</v>
      </c>
      <c r="AY64" s="7">
        <v>464.02</v>
      </c>
      <c r="AZ64" s="7">
        <v>499.46</v>
      </c>
      <c r="BA64" s="7">
        <v>462.79</v>
      </c>
      <c r="BB64" s="7">
        <v>493.89</v>
      </c>
      <c r="BC64" s="7">
        <v>452.23</v>
      </c>
      <c r="BD64" s="7">
        <v>489.97</v>
      </c>
      <c r="BE64" s="7">
        <v>542.19</v>
      </c>
      <c r="BF64" s="7">
        <v>451.67</v>
      </c>
      <c r="BG64" s="7">
        <v>459.97</v>
      </c>
      <c r="BH64" s="7">
        <v>386.49</v>
      </c>
      <c r="BI64" s="7">
        <v>311.68</v>
      </c>
      <c r="BJ64" s="7">
        <v>248.22</v>
      </c>
      <c r="BK64" s="7">
        <v>57.4</v>
      </c>
      <c r="BL64" s="7">
        <v>42.02</v>
      </c>
      <c r="BM64" s="7">
        <v>24.93</v>
      </c>
      <c r="BN64" s="7">
        <v>35.36</v>
      </c>
      <c r="BO64" s="7">
        <v>28.33</v>
      </c>
      <c r="BP64" s="7">
        <v>20.3</v>
      </c>
      <c r="BQ64" s="7">
        <v>6.24</v>
      </c>
      <c r="BR64" s="7">
        <v>19.81</v>
      </c>
      <c r="BS64" s="7">
        <v>9.52</v>
      </c>
      <c r="BT64" s="7">
        <v>10.91</v>
      </c>
      <c r="BU64" s="7">
        <v>4.18</v>
      </c>
      <c r="BV64" s="7">
        <v>4.07</v>
      </c>
      <c r="BW64" s="7">
        <v>3.65</v>
      </c>
      <c r="BX64" s="7">
        <f t="shared" si="4"/>
        <v>7606.36</v>
      </c>
    </row>
    <row r="65" spans="1:76" ht="12.75">
      <c r="A65" s="6">
        <v>61</v>
      </c>
      <c r="B65" s="6" t="s">
        <v>72</v>
      </c>
      <c r="C65" s="7">
        <v>60.29</v>
      </c>
      <c r="D65" s="7">
        <v>71.14</v>
      </c>
      <c r="E65" s="7">
        <v>67.78</v>
      </c>
      <c r="F65" s="7">
        <v>55.91</v>
      </c>
      <c r="G65" s="7">
        <v>64.55</v>
      </c>
      <c r="H65" s="7">
        <v>48.46</v>
      </c>
      <c r="I65" s="7">
        <v>31.75</v>
      </c>
      <c r="J65" s="7">
        <v>33.24</v>
      </c>
      <c r="K65" s="7">
        <v>28.44</v>
      </c>
      <c r="L65" s="7">
        <v>44.62</v>
      </c>
      <c r="M65" s="7">
        <v>41.77</v>
      </c>
      <c r="N65" s="7">
        <v>52.62</v>
      </c>
      <c r="O65" s="7">
        <v>28.87</v>
      </c>
      <c r="P65" s="7">
        <v>57.47</v>
      </c>
      <c r="Q65" s="7">
        <v>3.59</v>
      </c>
      <c r="R65" s="7">
        <v>0</v>
      </c>
      <c r="S65" s="7">
        <v>0</v>
      </c>
      <c r="T65" s="7">
        <v>0.75</v>
      </c>
      <c r="U65" s="7">
        <v>2.47</v>
      </c>
      <c r="V65" s="7">
        <v>0.69</v>
      </c>
      <c r="W65" s="7">
        <v>0.94</v>
      </c>
      <c r="X65" s="7">
        <v>0.49</v>
      </c>
      <c r="Y65" s="7">
        <v>0</v>
      </c>
      <c r="Z65" s="7">
        <v>0.7</v>
      </c>
      <c r="AA65" s="7">
        <v>0.68</v>
      </c>
      <c r="AB65" s="7">
        <v>0</v>
      </c>
      <c r="AC65" s="7">
        <v>0.62</v>
      </c>
      <c r="AD65" s="7">
        <v>0</v>
      </c>
      <c r="AE65" s="7">
        <v>0.1</v>
      </c>
      <c r="AF65" s="7">
        <v>2.25</v>
      </c>
      <c r="AG65" s="7">
        <v>1.76</v>
      </c>
      <c r="AH65" s="7">
        <v>1.22</v>
      </c>
      <c r="AI65" s="7">
        <v>0</v>
      </c>
      <c r="AJ65" s="7">
        <v>0</v>
      </c>
      <c r="AK65" s="7">
        <v>0</v>
      </c>
      <c r="AL65" s="7">
        <v>0</v>
      </c>
      <c r="AM65" s="7">
        <v>1.15</v>
      </c>
      <c r="AN65" s="7">
        <v>0</v>
      </c>
      <c r="AO65" s="7">
        <v>0.07</v>
      </c>
      <c r="AP65" s="7">
        <v>0</v>
      </c>
      <c r="AQ65" s="7">
        <v>1.44</v>
      </c>
      <c r="AR65" s="7">
        <v>0</v>
      </c>
      <c r="AS65" s="7">
        <v>54.32</v>
      </c>
      <c r="AT65" s="7">
        <v>57.29</v>
      </c>
      <c r="AU65" s="7">
        <v>56.51</v>
      </c>
      <c r="AV65" s="7">
        <v>74.61</v>
      </c>
      <c r="AW65" s="7">
        <v>0</v>
      </c>
      <c r="AX65" s="7">
        <v>399.26</v>
      </c>
      <c r="AY65" s="7">
        <v>427.24</v>
      </c>
      <c r="AZ65" s="7">
        <v>408.2</v>
      </c>
      <c r="BA65" s="7">
        <v>391.93</v>
      </c>
      <c r="BB65" s="7">
        <v>408.9</v>
      </c>
      <c r="BC65" s="7">
        <v>397.15</v>
      </c>
      <c r="BD65" s="7">
        <v>396.78</v>
      </c>
      <c r="BE65" s="7">
        <v>442.01</v>
      </c>
      <c r="BF65" s="7">
        <v>409.58</v>
      </c>
      <c r="BG65" s="7">
        <v>418.82</v>
      </c>
      <c r="BH65" s="7">
        <v>323.58</v>
      </c>
      <c r="BI65" s="7">
        <v>325.73</v>
      </c>
      <c r="BJ65" s="7">
        <v>229.43</v>
      </c>
      <c r="BK65" s="7">
        <v>17.85</v>
      </c>
      <c r="BL65" s="7">
        <v>14.09</v>
      </c>
      <c r="BM65" s="7">
        <v>13.74</v>
      </c>
      <c r="BN65" s="7">
        <v>4.29</v>
      </c>
      <c r="BO65" s="7">
        <v>1.78</v>
      </c>
      <c r="BP65" s="7">
        <v>1.21</v>
      </c>
      <c r="BQ65" s="7">
        <v>1.81</v>
      </c>
      <c r="BR65" s="7">
        <v>1.62</v>
      </c>
      <c r="BS65" s="7">
        <v>3.58</v>
      </c>
      <c r="BT65" s="7">
        <v>1.36</v>
      </c>
      <c r="BU65" s="7">
        <v>0</v>
      </c>
      <c r="BV65" s="7">
        <v>1.61</v>
      </c>
      <c r="BW65" s="7">
        <v>7.71</v>
      </c>
      <c r="BX65" s="7">
        <f t="shared" si="4"/>
        <v>5997.82</v>
      </c>
    </row>
    <row r="66" spans="1:76" ht="12.75">
      <c r="A66" s="6">
        <v>62</v>
      </c>
      <c r="B66" s="6" t="s">
        <v>73</v>
      </c>
      <c r="C66" s="7">
        <v>21.82</v>
      </c>
      <c r="D66" s="7">
        <v>44.22</v>
      </c>
      <c r="E66" s="7">
        <v>56.59</v>
      </c>
      <c r="F66" s="7">
        <v>59.34</v>
      </c>
      <c r="G66" s="7">
        <v>68.82</v>
      </c>
      <c r="H66" s="7">
        <v>57.1</v>
      </c>
      <c r="I66" s="7">
        <v>62.95</v>
      </c>
      <c r="J66" s="7">
        <v>52.81</v>
      </c>
      <c r="K66" s="7">
        <v>43.74</v>
      </c>
      <c r="L66" s="7">
        <v>40.51</v>
      </c>
      <c r="M66" s="7">
        <v>67.63</v>
      </c>
      <c r="N66" s="7">
        <v>55.81</v>
      </c>
      <c r="O66" s="7">
        <v>35.75</v>
      </c>
      <c r="P66" s="7">
        <v>21.64</v>
      </c>
      <c r="Q66" s="7">
        <v>0</v>
      </c>
      <c r="R66" s="7">
        <v>0</v>
      </c>
      <c r="S66" s="7">
        <v>0</v>
      </c>
      <c r="T66" s="7">
        <v>1.29</v>
      </c>
      <c r="U66" s="7">
        <v>0</v>
      </c>
      <c r="V66" s="7">
        <v>4.24</v>
      </c>
      <c r="W66" s="7">
        <v>3.81</v>
      </c>
      <c r="X66" s="7">
        <v>3.38</v>
      </c>
      <c r="Y66" s="7">
        <v>4.83</v>
      </c>
      <c r="Z66" s="7">
        <v>1.01</v>
      </c>
      <c r="AA66" s="7">
        <v>1.61</v>
      </c>
      <c r="AB66" s="7">
        <v>2.1</v>
      </c>
      <c r="AC66" s="7">
        <v>0</v>
      </c>
      <c r="AD66" s="7">
        <v>0</v>
      </c>
      <c r="AE66" s="7">
        <v>0.37</v>
      </c>
      <c r="AF66" s="7">
        <v>0</v>
      </c>
      <c r="AG66" s="7">
        <v>0</v>
      </c>
      <c r="AH66" s="7">
        <v>2.23</v>
      </c>
      <c r="AI66" s="7">
        <v>0</v>
      </c>
      <c r="AJ66" s="7">
        <v>0</v>
      </c>
      <c r="AK66" s="7">
        <v>0.84</v>
      </c>
      <c r="AL66" s="7">
        <v>0</v>
      </c>
      <c r="AM66" s="7">
        <v>0.1</v>
      </c>
      <c r="AN66" s="7">
        <v>0</v>
      </c>
      <c r="AO66" s="7">
        <v>0</v>
      </c>
      <c r="AP66" s="7">
        <v>0.6</v>
      </c>
      <c r="AQ66" s="7">
        <v>1.43</v>
      </c>
      <c r="AR66" s="7">
        <v>0.42</v>
      </c>
      <c r="AS66" s="7">
        <v>2.48</v>
      </c>
      <c r="AT66" s="7">
        <v>9.42</v>
      </c>
      <c r="AU66" s="7">
        <v>12.92</v>
      </c>
      <c r="AV66" s="7">
        <v>30.25</v>
      </c>
      <c r="AW66" s="7">
        <v>2.36</v>
      </c>
      <c r="AX66" s="7">
        <v>219.7</v>
      </c>
      <c r="AY66" s="7">
        <v>195.5</v>
      </c>
      <c r="AZ66" s="7">
        <v>181.16</v>
      </c>
      <c r="BA66" s="7">
        <v>153.04</v>
      </c>
      <c r="BB66" s="7">
        <v>161.65</v>
      </c>
      <c r="BC66" s="7">
        <v>160.98</v>
      </c>
      <c r="BD66" s="7">
        <v>163.88</v>
      </c>
      <c r="BE66" s="7">
        <v>177.69</v>
      </c>
      <c r="BF66" s="7">
        <v>158.77</v>
      </c>
      <c r="BG66" s="7">
        <v>203.67</v>
      </c>
      <c r="BH66" s="7">
        <v>128.81</v>
      </c>
      <c r="BI66" s="7">
        <v>96.06</v>
      </c>
      <c r="BJ66" s="7">
        <v>77.48</v>
      </c>
      <c r="BK66" s="7">
        <v>0.9</v>
      </c>
      <c r="BL66" s="7">
        <v>1.11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0.26</v>
      </c>
      <c r="BX66" s="7">
        <f t="shared" si="4"/>
        <v>2855.0800000000004</v>
      </c>
    </row>
    <row r="67" spans="1:76" ht="12.75">
      <c r="A67" s="6">
        <v>63</v>
      </c>
      <c r="B67" s="6" t="s">
        <v>74</v>
      </c>
      <c r="C67" s="7">
        <v>11.03</v>
      </c>
      <c r="D67" s="7">
        <v>34.72</v>
      </c>
      <c r="E67" s="7">
        <v>33.73</v>
      </c>
      <c r="F67" s="7">
        <v>43.43</v>
      </c>
      <c r="G67" s="7">
        <v>45.93</v>
      </c>
      <c r="H67" s="7">
        <v>37.46</v>
      </c>
      <c r="I67" s="7">
        <v>35.3</v>
      </c>
      <c r="J67" s="7">
        <v>34.23</v>
      </c>
      <c r="K67" s="7">
        <v>43.41</v>
      </c>
      <c r="L67" s="7">
        <v>90.38</v>
      </c>
      <c r="M67" s="7">
        <v>18.66</v>
      </c>
      <c r="N67" s="7">
        <v>32.83</v>
      </c>
      <c r="O67" s="7">
        <v>28.39</v>
      </c>
      <c r="P67" s="7">
        <v>13.28</v>
      </c>
      <c r="Q67" s="7">
        <v>0</v>
      </c>
      <c r="R67" s="7">
        <v>0</v>
      </c>
      <c r="S67" s="7">
        <v>0</v>
      </c>
      <c r="T67" s="7">
        <v>3</v>
      </c>
      <c r="U67" s="7">
        <v>4.06</v>
      </c>
      <c r="V67" s="7">
        <v>1.96</v>
      </c>
      <c r="W67" s="7">
        <v>0</v>
      </c>
      <c r="X67" s="7">
        <v>0</v>
      </c>
      <c r="Y67" s="7">
        <v>2.33</v>
      </c>
      <c r="Z67" s="7">
        <v>2.15</v>
      </c>
      <c r="AA67" s="7">
        <v>1.41</v>
      </c>
      <c r="AB67" s="7">
        <v>4.18</v>
      </c>
      <c r="AC67" s="7">
        <v>2.46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0.29</v>
      </c>
      <c r="AR67" s="7">
        <v>0</v>
      </c>
      <c r="AS67" s="7">
        <v>16.17</v>
      </c>
      <c r="AT67" s="7">
        <v>14.75</v>
      </c>
      <c r="AU67" s="7">
        <v>19.07</v>
      </c>
      <c r="AV67" s="7">
        <v>33.1</v>
      </c>
      <c r="AW67" s="7">
        <v>0</v>
      </c>
      <c r="AX67" s="7">
        <v>174.28</v>
      </c>
      <c r="AY67" s="7">
        <v>175.28</v>
      </c>
      <c r="AZ67" s="7">
        <v>158.73</v>
      </c>
      <c r="BA67" s="7">
        <v>133.39</v>
      </c>
      <c r="BB67" s="7">
        <v>135.38</v>
      </c>
      <c r="BC67" s="7">
        <v>149.89</v>
      </c>
      <c r="BD67" s="7">
        <v>151.32</v>
      </c>
      <c r="BE67" s="7">
        <v>135.6</v>
      </c>
      <c r="BF67" s="7">
        <v>77.08</v>
      </c>
      <c r="BG67" s="7">
        <v>189.3</v>
      </c>
      <c r="BH67" s="7">
        <v>110.2</v>
      </c>
      <c r="BI67" s="7">
        <v>63.49</v>
      </c>
      <c r="BJ67" s="7">
        <v>64.21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f t="shared" si="4"/>
        <v>2325.859999999999</v>
      </c>
    </row>
    <row r="68" spans="1:76" ht="12.75">
      <c r="A68" s="6">
        <v>64</v>
      </c>
      <c r="B68" s="6" t="s">
        <v>75</v>
      </c>
      <c r="C68" s="7">
        <v>205.11</v>
      </c>
      <c r="D68" s="7">
        <v>536.35</v>
      </c>
      <c r="E68" s="7">
        <v>785.62</v>
      </c>
      <c r="F68" s="7">
        <v>935.63</v>
      </c>
      <c r="G68" s="7">
        <v>1242.12</v>
      </c>
      <c r="H68" s="7">
        <v>1177.19</v>
      </c>
      <c r="I68" s="7">
        <v>1362.28</v>
      </c>
      <c r="J68" s="7">
        <v>1353.55</v>
      </c>
      <c r="K68" s="7">
        <v>1177.16</v>
      </c>
      <c r="L68" s="7">
        <v>1215.62</v>
      </c>
      <c r="M68" s="7">
        <v>1309.87</v>
      </c>
      <c r="N68" s="7">
        <v>1109.7</v>
      </c>
      <c r="O68" s="7">
        <v>950.83</v>
      </c>
      <c r="P68" s="7">
        <v>684.16</v>
      </c>
      <c r="Q68" s="7">
        <v>87.95</v>
      </c>
      <c r="R68" s="7">
        <v>34.39</v>
      </c>
      <c r="S68" s="7">
        <v>30.08</v>
      </c>
      <c r="T68" s="7">
        <v>27.99</v>
      </c>
      <c r="U68" s="7">
        <v>52.5</v>
      </c>
      <c r="V68" s="7">
        <v>46.34</v>
      </c>
      <c r="W68" s="7">
        <v>37.09</v>
      </c>
      <c r="X68" s="7">
        <v>58.49</v>
      </c>
      <c r="Y68" s="7">
        <v>55.35</v>
      </c>
      <c r="Z68" s="7">
        <v>66.21</v>
      </c>
      <c r="AA68" s="7">
        <v>63.35</v>
      </c>
      <c r="AB68" s="7">
        <v>48.22</v>
      </c>
      <c r="AC68" s="7">
        <v>50.06</v>
      </c>
      <c r="AD68" s="7">
        <v>100.83</v>
      </c>
      <c r="AE68" s="7">
        <v>16.33</v>
      </c>
      <c r="AF68" s="7">
        <v>5.8</v>
      </c>
      <c r="AG68" s="7">
        <v>5.94</v>
      </c>
      <c r="AH68" s="7">
        <v>15.08</v>
      </c>
      <c r="AI68" s="7">
        <v>14.06</v>
      </c>
      <c r="AJ68" s="7">
        <v>11.3</v>
      </c>
      <c r="AK68" s="7">
        <v>11.5</v>
      </c>
      <c r="AL68" s="7">
        <v>8.09</v>
      </c>
      <c r="AM68" s="7">
        <v>10.14</v>
      </c>
      <c r="AN68" s="7">
        <v>14.92</v>
      </c>
      <c r="AO68" s="7">
        <v>8.45</v>
      </c>
      <c r="AP68" s="7">
        <v>19.48</v>
      </c>
      <c r="AQ68" s="7">
        <v>16.44</v>
      </c>
      <c r="AR68" s="7">
        <v>17.79</v>
      </c>
      <c r="AS68" s="7">
        <v>493.4</v>
      </c>
      <c r="AT68" s="7">
        <v>454.16</v>
      </c>
      <c r="AU68" s="7">
        <v>438.8</v>
      </c>
      <c r="AV68" s="7">
        <v>476.78</v>
      </c>
      <c r="AW68" s="7">
        <v>95.42</v>
      </c>
      <c r="AX68" s="7">
        <v>4048.7</v>
      </c>
      <c r="AY68" s="7">
        <v>3969.88</v>
      </c>
      <c r="AZ68" s="7">
        <v>3761.01</v>
      </c>
      <c r="BA68" s="7">
        <v>3649.94</v>
      </c>
      <c r="BB68" s="7">
        <v>3662.54</v>
      </c>
      <c r="BC68" s="7">
        <v>3537</v>
      </c>
      <c r="BD68" s="7">
        <v>3567.24</v>
      </c>
      <c r="BE68" s="7">
        <v>4030.4</v>
      </c>
      <c r="BF68" s="7">
        <v>3699.26</v>
      </c>
      <c r="BG68" s="7">
        <v>4327.17</v>
      </c>
      <c r="BH68" s="7">
        <v>3742.56</v>
      </c>
      <c r="BI68" s="7">
        <v>3137.95</v>
      </c>
      <c r="BJ68" s="7">
        <v>2676.8</v>
      </c>
      <c r="BK68" s="7">
        <v>374.95</v>
      </c>
      <c r="BL68" s="7">
        <v>383.79</v>
      </c>
      <c r="BM68" s="7">
        <v>330.57</v>
      </c>
      <c r="BN68" s="7">
        <v>323.7</v>
      </c>
      <c r="BO68" s="7">
        <v>236.83</v>
      </c>
      <c r="BP68" s="7">
        <v>219.7</v>
      </c>
      <c r="BQ68" s="7">
        <v>119.68</v>
      </c>
      <c r="BR68" s="7">
        <v>95.86</v>
      </c>
      <c r="BS68" s="7">
        <v>74.57</v>
      </c>
      <c r="BT68" s="7">
        <v>72.38</v>
      </c>
      <c r="BU68" s="7">
        <v>57.64</v>
      </c>
      <c r="BV68" s="7">
        <v>74.77</v>
      </c>
      <c r="BW68" s="7">
        <v>43.03</v>
      </c>
      <c r="BX68" s="7">
        <f t="shared" si="4"/>
        <v>67155.84</v>
      </c>
    </row>
    <row r="69" spans="1:76" ht="12.75">
      <c r="A69" s="6">
        <v>65</v>
      </c>
      <c r="B69" s="6" t="s">
        <v>76</v>
      </c>
      <c r="C69" s="7">
        <v>202.48</v>
      </c>
      <c r="D69" s="7">
        <v>89.57</v>
      </c>
      <c r="E69" s="7">
        <v>91.88</v>
      </c>
      <c r="F69" s="7">
        <v>57.92</v>
      </c>
      <c r="G69" s="7">
        <v>53.15</v>
      </c>
      <c r="H69" s="7">
        <v>70.3</v>
      </c>
      <c r="I69" s="7">
        <v>86.84</v>
      </c>
      <c r="J69" s="7">
        <v>80.4</v>
      </c>
      <c r="K69" s="7">
        <v>98.19</v>
      </c>
      <c r="L69" s="7">
        <v>76.78</v>
      </c>
      <c r="M69" s="7">
        <v>83.99</v>
      </c>
      <c r="N69" s="7">
        <v>66.5</v>
      </c>
      <c r="O69" s="7">
        <v>47.51</v>
      </c>
      <c r="P69" s="7">
        <v>58.3</v>
      </c>
      <c r="Q69" s="7">
        <v>3.59</v>
      </c>
      <c r="R69" s="7">
        <v>1.22</v>
      </c>
      <c r="S69" s="7">
        <v>1.3</v>
      </c>
      <c r="T69" s="7">
        <v>3.33</v>
      </c>
      <c r="U69" s="7">
        <v>1.42</v>
      </c>
      <c r="V69" s="7">
        <v>0.91</v>
      </c>
      <c r="W69" s="7">
        <v>1.74</v>
      </c>
      <c r="X69" s="7">
        <v>0</v>
      </c>
      <c r="Y69" s="7">
        <v>3.51</v>
      </c>
      <c r="Z69" s="7">
        <v>3.01</v>
      </c>
      <c r="AA69" s="7">
        <v>1.27</v>
      </c>
      <c r="AB69" s="7">
        <v>6.23</v>
      </c>
      <c r="AC69" s="7">
        <v>0.57</v>
      </c>
      <c r="AD69" s="7">
        <v>2.25</v>
      </c>
      <c r="AE69" s="7">
        <v>1.4</v>
      </c>
      <c r="AF69" s="7">
        <v>3.04</v>
      </c>
      <c r="AG69" s="7">
        <v>2.83</v>
      </c>
      <c r="AH69" s="7">
        <v>1.54</v>
      </c>
      <c r="AI69" s="7">
        <v>0</v>
      </c>
      <c r="AJ69" s="7">
        <v>0.46</v>
      </c>
      <c r="AK69" s="7">
        <v>1.44</v>
      </c>
      <c r="AL69" s="7">
        <v>1.98</v>
      </c>
      <c r="AM69" s="7">
        <v>0</v>
      </c>
      <c r="AN69" s="7">
        <v>0</v>
      </c>
      <c r="AO69" s="7">
        <v>0</v>
      </c>
      <c r="AP69" s="7">
        <v>1.12</v>
      </c>
      <c r="AQ69" s="7">
        <v>0</v>
      </c>
      <c r="AR69" s="7">
        <v>0.92</v>
      </c>
      <c r="AS69" s="7">
        <v>43.85</v>
      </c>
      <c r="AT69" s="7">
        <v>36.91</v>
      </c>
      <c r="AU69" s="7">
        <v>30.15</v>
      </c>
      <c r="AV69" s="7">
        <v>40.15</v>
      </c>
      <c r="AW69" s="7">
        <v>0</v>
      </c>
      <c r="AX69" s="7">
        <v>323.52</v>
      </c>
      <c r="AY69" s="7">
        <v>342.62</v>
      </c>
      <c r="AZ69" s="7">
        <v>320.67</v>
      </c>
      <c r="BA69" s="7">
        <v>333.78</v>
      </c>
      <c r="BB69" s="7">
        <v>298.93</v>
      </c>
      <c r="BC69" s="7">
        <v>269.81</v>
      </c>
      <c r="BD69" s="7">
        <v>340.01</v>
      </c>
      <c r="BE69" s="7">
        <v>266.51</v>
      </c>
      <c r="BF69" s="7">
        <v>303.97</v>
      </c>
      <c r="BG69" s="7">
        <v>327.19</v>
      </c>
      <c r="BH69" s="7">
        <v>216.07</v>
      </c>
      <c r="BI69" s="7">
        <v>165</v>
      </c>
      <c r="BJ69" s="7">
        <v>152.93</v>
      </c>
      <c r="BK69" s="7">
        <v>0.51</v>
      </c>
      <c r="BL69" s="7">
        <v>0.5</v>
      </c>
      <c r="BM69" s="7">
        <v>0.46</v>
      </c>
      <c r="BN69" s="7">
        <v>0.47</v>
      </c>
      <c r="BO69" s="7">
        <v>0.44</v>
      </c>
      <c r="BP69" s="7">
        <v>0</v>
      </c>
      <c r="BQ69" s="7">
        <v>0</v>
      </c>
      <c r="BR69" s="7">
        <v>0.95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f t="shared" si="4"/>
        <v>5024.29</v>
      </c>
    </row>
    <row r="70" spans="1:76" ht="12.75">
      <c r="A70" s="6">
        <v>66</v>
      </c>
      <c r="B70" s="6" t="s">
        <v>77</v>
      </c>
      <c r="C70" s="7">
        <v>53.75</v>
      </c>
      <c r="D70" s="7">
        <v>82.47</v>
      </c>
      <c r="E70" s="7">
        <v>80</v>
      </c>
      <c r="F70" s="7">
        <v>110.08</v>
      </c>
      <c r="G70" s="7">
        <v>97.1</v>
      </c>
      <c r="H70" s="7">
        <v>100.58</v>
      </c>
      <c r="I70" s="7">
        <v>73.87</v>
      </c>
      <c r="J70" s="7">
        <v>89.58</v>
      </c>
      <c r="K70" s="7">
        <v>89.08</v>
      </c>
      <c r="L70" s="7">
        <v>94.33</v>
      </c>
      <c r="M70" s="7">
        <v>110.27</v>
      </c>
      <c r="N70" s="7">
        <v>66.82</v>
      </c>
      <c r="O70" s="7">
        <v>65.85</v>
      </c>
      <c r="P70" s="7">
        <v>56.82</v>
      </c>
      <c r="Q70" s="7">
        <v>4.46</v>
      </c>
      <c r="R70" s="7">
        <v>0</v>
      </c>
      <c r="S70" s="7">
        <v>0</v>
      </c>
      <c r="T70" s="7">
        <v>1.19</v>
      </c>
      <c r="U70" s="7">
        <v>0</v>
      </c>
      <c r="V70" s="7">
        <v>0</v>
      </c>
      <c r="W70" s="7">
        <v>0</v>
      </c>
      <c r="X70" s="7">
        <v>0.18</v>
      </c>
      <c r="Y70" s="7">
        <v>0</v>
      </c>
      <c r="Z70" s="7">
        <v>1.99</v>
      </c>
      <c r="AA70" s="7">
        <v>0</v>
      </c>
      <c r="AB70" s="7">
        <v>0</v>
      </c>
      <c r="AC70" s="7">
        <v>0</v>
      </c>
      <c r="AD70" s="7">
        <v>0</v>
      </c>
      <c r="AE70" s="7">
        <v>0.16</v>
      </c>
      <c r="AF70" s="7">
        <v>0</v>
      </c>
      <c r="AG70" s="7">
        <v>0</v>
      </c>
      <c r="AH70" s="7">
        <v>0</v>
      </c>
      <c r="AI70" s="7">
        <v>0</v>
      </c>
      <c r="AJ70" s="7">
        <v>0.26</v>
      </c>
      <c r="AK70" s="7">
        <v>0.1</v>
      </c>
      <c r="AL70" s="7">
        <v>1.2</v>
      </c>
      <c r="AM70" s="7">
        <v>0</v>
      </c>
      <c r="AN70" s="7">
        <v>0</v>
      </c>
      <c r="AO70" s="7">
        <v>0</v>
      </c>
      <c r="AP70" s="7">
        <v>1.16</v>
      </c>
      <c r="AQ70" s="7">
        <v>0.25</v>
      </c>
      <c r="AR70" s="7">
        <v>0.3</v>
      </c>
      <c r="AS70" s="7">
        <v>69.46</v>
      </c>
      <c r="AT70" s="7">
        <v>58.88</v>
      </c>
      <c r="AU70" s="7">
        <v>54.76</v>
      </c>
      <c r="AV70" s="7">
        <v>58.11</v>
      </c>
      <c r="AW70" s="7">
        <v>0</v>
      </c>
      <c r="AX70" s="7">
        <v>507.15</v>
      </c>
      <c r="AY70" s="7">
        <v>548.29</v>
      </c>
      <c r="AZ70" s="7">
        <v>434.4</v>
      </c>
      <c r="BA70" s="7">
        <v>432.8</v>
      </c>
      <c r="BB70" s="7">
        <v>402.28</v>
      </c>
      <c r="BC70" s="7">
        <v>444.91</v>
      </c>
      <c r="BD70" s="7">
        <v>427.05</v>
      </c>
      <c r="BE70" s="7">
        <v>455.05</v>
      </c>
      <c r="BF70" s="7">
        <v>423.15</v>
      </c>
      <c r="BG70" s="7">
        <v>443.97</v>
      </c>
      <c r="BH70" s="7">
        <v>363.01</v>
      </c>
      <c r="BI70" s="7">
        <v>343.79</v>
      </c>
      <c r="BJ70" s="7">
        <v>271.99</v>
      </c>
      <c r="BK70" s="7">
        <v>13.8</v>
      </c>
      <c r="BL70" s="7">
        <v>7.49</v>
      </c>
      <c r="BM70" s="7">
        <v>5.16</v>
      </c>
      <c r="BN70" s="7">
        <v>10.01</v>
      </c>
      <c r="BO70" s="7">
        <v>4.08</v>
      </c>
      <c r="BP70" s="7">
        <v>5.95</v>
      </c>
      <c r="BQ70" s="7">
        <v>5.88</v>
      </c>
      <c r="BR70" s="7">
        <v>17.42</v>
      </c>
      <c r="BS70" s="7">
        <v>9.2</v>
      </c>
      <c r="BT70" s="7">
        <v>6.21</v>
      </c>
      <c r="BU70" s="7">
        <v>4.12</v>
      </c>
      <c r="BV70" s="7">
        <v>1.58</v>
      </c>
      <c r="BW70" s="7">
        <v>1.73</v>
      </c>
      <c r="BX70" s="7">
        <f aca="true" t="shared" si="5" ref="BX70:BX78">SUM(C70:BW70)</f>
        <v>7013.53</v>
      </c>
    </row>
    <row r="71" spans="1:76" ht="12.75">
      <c r="A71" s="6">
        <v>67</v>
      </c>
      <c r="B71" s="6" t="s">
        <v>78</v>
      </c>
      <c r="C71" s="7">
        <v>39.97</v>
      </c>
      <c r="D71" s="7">
        <v>26.91</v>
      </c>
      <c r="E71" s="7">
        <v>32.71</v>
      </c>
      <c r="F71" s="7">
        <v>31.11</v>
      </c>
      <c r="G71" s="7">
        <v>52.47</v>
      </c>
      <c r="H71" s="7">
        <v>40.59</v>
      </c>
      <c r="I71" s="7">
        <v>43.65</v>
      </c>
      <c r="J71" s="7">
        <v>65.22</v>
      </c>
      <c r="K71" s="7">
        <v>51.44</v>
      </c>
      <c r="L71" s="7">
        <v>35.75</v>
      </c>
      <c r="M71" s="7">
        <v>57.27</v>
      </c>
      <c r="N71" s="7">
        <v>51.92</v>
      </c>
      <c r="O71" s="7">
        <v>23.73</v>
      </c>
      <c r="P71" s="7">
        <v>27.84</v>
      </c>
      <c r="Q71" s="7">
        <v>4.27</v>
      </c>
      <c r="R71" s="7">
        <v>5.01</v>
      </c>
      <c r="S71" s="7">
        <v>2.86</v>
      </c>
      <c r="T71" s="7">
        <v>3.9</v>
      </c>
      <c r="U71" s="7">
        <v>2.5</v>
      </c>
      <c r="V71" s="7">
        <v>2.49</v>
      </c>
      <c r="W71" s="7">
        <v>3.98</v>
      </c>
      <c r="X71" s="7">
        <v>0</v>
      </c>
      <c r="Y71" s="7">
        <v>2.39</v>
      </c>
      <c r="Z71" s="7">
        <v>0</v>
      </c>
      <c r="AA71" s="7">
        <v>1.02</v>
      </c>
      <c r="AB71" s="7">
        <v>0</v>
      </c>
      <c r="AC71" s="7">
        <v>0</v>
      </c>
      <c r="AD71" s="7">
        <v>0</v>
      </c>
      <c r="AE71" s="7">
        <v>7.27</v>
      </c>
      <c r="AF71" s="7">
        <v>2.56</v>
      </c>
      <c r="AG71" s="7">
        <v>1.66</v>
      </c>
      <c r="AH71" s="7">
        <v>0.1</v>
      </c>
      <c r="AI71" s="7">
        <v>0</v>
      </c>
      <c r="AJ71" s="7">
        <v>0.92</v>
      </c>
      <c r="AK71" s="7">
        <v>0</v>
      </c>
      <c r="AL71" s="7">
        <v>0.25</v>
      </c>
      <c r="AM71" s="7">
        <v>0</v>
      </c>
      <c r="AN71" s="7">
        <v>0.2</v>
      </c>
      <c r="AO71" s="7">
        <v>0.68</v>
      </c>
      <c r="AP71" s="7">
        <v>0.08</v>
      </c>
      <c r="AQ71" s="7">
        <v>0</v>
      </c>
      <c r="AR71" s="7">
        <v>1.95</v>
      </c>
      <c r="AS71" s="7">
        <v>21.53</v>
      </c>
      <c r="AT71" s="7">
        <v>18.3</v>
      </c>
      <c r="AU71" s="7">
        <v>6.31</v>
      </c>
      <c r="AV71" s="7">
        <v>13.33</v>
      </c>
      <c r="AW71" s="7">
        <v>7.25</v>
      </c>
      <c r="AX71" s="7">
        <v>219.37</v>
      </c>
      <c r="AY71" s="7">
        <v>254.09</v>
      </c>
      <c r="AZ71" s="7">
        <v>241.42</v>
      </c>
      <c r="BA71" s="7">
        <v>205.81</v>
      </c>
      <c r="BB71" s="7">
        <v>225.08</v>
      </c>
      <c r="BC71" s="7">
        <v>206.88</v>
      </c>
      <c r="BD71" s="7">
        <v>221.51</v>
      </c>
      <c r="BE71" s="7">
        <v>236.78</v>
      </c>
      <c r="BF71" s="7">
        <v>273.77</v>
      </c>
      <c r="BG71" s="7">
        <v>266.45</v>
      </c>
      <c r="BH71" s="7">
        <v>236.59</v>
      </c>
      <c r="BI71" s="7">
        <v>204.16</v>
      </c>
      <c r="BJ71" s="7">
        <v>178.25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f t="shared" si="5"/>
        <v>3661.55</v>
      </c>
    </row>
    <row r="72" spans="1:76" ht="12.75">
      <c r="A72" s="6">
        <v>68</v>
      </c>
      <c r="B72" s="6" t="s">
        <v>79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1.34</v>
      </c>
      <c r="K72" s="7">
        <v>16</v>
      </c>
      <c r="L72" s="7">
        <v>18.68</v>
      </c>
      <c r="M72" s="7">
        <v>142.32</v>
      </c>
      <c r="N72" s="7">
        <v>79.66</v>
      </c>
      <c r="O72" s="7">
        <v>45.02</v>
      </c>
      <c r="P72" s="7">
        <v>17.32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1.02</v>
      </c>
      <c r="AB72" s="7">
        <v>0</v>
      </c>
      <c r="AC72" s="7">
        <v>0</v>
      </c>
      <c r="AD72" s="7">
        <v>0.34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36.45</v>
      </c>
      <c r="AT72" s="7">
        <v>12.72</v>
      </c>
      <c r="AU72" s="7">
        <v>5.28</v>
      </c>
      <c r="AV72" s="7">
        <v>5.6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0.34</v>
      </c>
      <c r="BE72" s="7">
        <v>5</v>
      </c>
      <c r="BF72" s="7">
        <v>20.6</v>
      </c>
      <c r="BG72" s="7">
        <v>74.36</v>
      </c>
      <c r="BH72" s="7">
        <v>27.26</v>
      </c>
      <c r="BI72" s="7">
        <v>14.4</v>
      </c>
      <c r="BJ72" s="7">
        <v>9.06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f t="shared" si="5"/>
        <v>532.7699999999999</v>
      </c>
    </row>
    <row r="73" spans="1:76" ht="12.75">
      <c r="A73" s="6">
        <v>69</v>
      </c>
      <c r="B73" s="6" t="s">
        <v>80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6</v>
      </c>
      <c r="AT73" s="7">
        <v>2</v>
      </c>
      <c r="AU73" s="7">
        <v>5</v>
      </c>
      <c r="AV73" s="7">
        <v>8</v>
      </c>
      <c r="AW73" s="7">
        <v>0</v>
      </c>
      <c r="AX73" s="7">
        <v>34</v>
      </c>
      <c r="AY73" s="7">
        <v>33</v>
      </c>
      <c r="AZ73" s="7">
        <v>34</v>
      </c>
      <c r="BA73" s="7">
        <v>32</v>
      </c>
      <c r="BB73" s="7">
        <v>35.29</v>
      </c>
      <c r="BC73" s="7">
        <v>22.1</v>
      </c>
      <c r="BD73" s="7">
        <v>35.51</v>
      </c>
      <c r="BE73" s="7">
        <v>47.83</v>
      </c>
      <c r="BF73" s="7">
        <v>49.27</v>
      </c>
      <c r="BG73" s="7">
        <v>42</v>
      </c>
      <c r="BH73" s="7">
        <v>48</v>
      </c>
      <c r="BI73" s="7">
        <v>33</v>
      </c>
      <c r="BJ73" s="7">
        <v>33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f t="shared" si="5"/>
        <v>499.99999999999994</v>
      </c>
    </row>
    <row r="74" spans="1:76" ht="12.75">
      <c r="A74" s="6">
        <v>70</v>
      </c>
      <c r="B74" s="6" t="s">
        <v>84</v>
      </c>
      <c r="C74" s="7">
        <v>0</v>
      </c>
      <c r="D74" s="7">
        <v>4</v>
      </c>
      <c r="E74" s="7">
        <v>9</v>
      </c>
      <c r="F74" s="7">
        <v>5</v>
      </c>
      <c r="G74" s="7">
        <v>9</v>
      </c>
      <c r="H74" s="7">
        <v>6</v>
      </c>
      <c r="I74" s="7">
        <v>6</v>
      </c>
      <c r="J74" s="7">
        <v>7</v>
      </c>
      <c r="K74" s="7">
        <v>5</v>
      </c>
      <c r="L74" s="7">
        <v>4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59.22</v>
      </c>
      <c r="AY74" s="7">
        <v>58</v>
      </c>
      <c r="AZ74" s="7">
        <v>66.18</v>
      </c>
      <c r="BA74" s="7">
        <v>58.2</v>
      </c>
      <c r="BB74" s="7">
        <v>67</v>
      </c>
      <c r="BC74" s="7">
        <v>65</v>
      </c>
      <c r="BD74" s="7">
        <v>67</v>
      </c>
      <c r="BE74" s="7">
        <v>71</v>
      </c>
      <c r="BF74" s="7">
        <v>69.24</v>
      </c>
      <c r="BG74" s="7">
        <v>30</v>
      </c>
      <c r="BH74" s="7">
        <v>17</v>
      </c>
      <c r="BI74" s="7">
        <v>18</v>
      </c>
      <c r="BJ74" s="7">
        <v>6.84</v>
      </c>
      <c r="BK74" s="7">
        <v>2.28</v>
      </c>
      <c r="BL74" s="7">
        <v>4</v>
      </c>
      <c r="BM74" s="7">
        <v>2.32</v>
      </c>
      <c r="BN74" s="7">
        <v>0.8</v>
      </c>
      <c r="BO74" s="7">
        <v>0</v>
      </c>
      <c r="BP74" s="7">
        <v>1</v>
      </c>
      <c r="BQ74" s="7">
        <v>0</v>
      </c>
      <c r="BR74" s="7">
        <v>0</v>
      </c>
      <c r="BS74" s="7">
        <v>0.76</v>
      </c>
      <c r="BT74" s="7">
        <v>0</v>
      </c>
      <c r="BU74" s="7">
        <v>0</v>
      </c>
      <c r="BV74" s="7">
        <v>0</v>
      </c>
      <c r="BW74" s="7">
        <v>0</v>
      </c>
      <c r="BX74" s="7">
        <f t="shared" si="5"/>
        <v>718.84</v>
      </c>
    </row>
    <row r="75" spans="1:76" ht="12.75">
      <c r="A75" s="6">
        <v>71</v>
      </c>
      <c r="B75" s="6" t="s">
        <v>85</v>
      </c>
      <c r="C75" s="7">
        <v>0</v>
      </c>
      <c r="D75" s="7">
        <v>11.46</v>
      </c>
      <c r="E75" s="7">
        <v>7.23</v>
      </c>
      <c r="F75" s="7">
        <v>15.55</v>
      </c>
      <c r="G75" s="7">
        <v>13.75</v>
      </c>
      <c r="H75" s="7">
        <v>10.19</v>
      </c>
      <c r="I75" s="7">
        <v>19.81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4</v>
      </c>
      <c r="S75" s="7">
        <v>3</v>
      </c>
      <c r="T75" s="7">
        <v>1</v>
      </c>
      <c r="U75" s="7">
        <v>2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81.87</v>
      </c>
      <c r="AY75" s="7">
        <v>87.36</v>
      </c>
      <c r="AZ75" s="7">
        <v>86.49</v>
      </c>
      <c r="BA75" s="7">
        <v>86.28</v>
      </c>
      <c r="BB75" s="7">
        <v>89.95</v>
      </c>
      <c r="BC75" s="7">
        <v>80.05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12.2</v>
      </c>
      <c r="BL75" s="7">
        <v>6.69</v>
      </c>
      <c r="BM75" s="7">
        <v>0</v>
      </c>
      <c r="BN75" s="7">
        <v>1.11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f t="shared" si="5"/>
        <v>619.9900000000001</v>
      </c>
    </row>
    <row r="76" spans="1:76" ht="12.75">
      <c r="A76" s="6">
        <v>72</v>
      </c>
      <c r="B76" s="6" t="s">
        <v>86</v>
      </c>
      <c r="C76" s="7">
        <v>0</v>
      </c>
      <c r="D76" s="7">
        <v>4.23</v>
      </c>
      <c r="E76" s="7">
        <v>19.04</v>
      </c>
      <c r="F76" s="7">
        <v>12.69</v>
      </c>
      <c r="G76" s="7">
        <v>14.25</v>
      </c>
      <c r="H76" s="7">
        <v>11.69</v>
      </c>
      <c r="I76" s="7">
        <v>6.1</v>
      </c>
      <c r="J76" s="7">
        <v>14.24</v>
      </c>
      <c r="K76" s="7">
        <v>15.26</v>
      </c>
      <c r="L76" s="7">
        <v>8.64</v>
      </c>
      <c r="M76" s="7">
        <v>15.82</v>
      </c>
      <c r="N76" s="7">
        <v>10.39</v>
      </c>
      <c r="O76" s="7">
        <v>8.41</v>
      </c>
      <c r="P76" s="7">
        <v>7.57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6.63</v>
      </c>
      <c r="AT76" s="7">
        <v>6.14</v>
      </c>
      <c r="AU76" s="7">
        <v>4.47</v>
      </c>
      <c r="AV76" s="7">
        <v>6.3</v>
      </c>
      <c r="AW76" s="7">
        <v>0</v>
      </c>
      <c r="AX76" s="7">
        <v>68.6</v>
      </c>
      <c r="AY76" s="7">
        <v>76.19</v>
      </c>
      <c r="AZ76" s="7">
        <v>77.61</v>
      </c>
      <c r="BA76" s="7">
        <v>78.54</v>
      </c>
      <c r="BB76" s="7">
        <v>68.18</v>
      </c>
      <c r="BC76" s="7">
        <v>78.06</v>
      </c>
      <c r="BD76" s="7">
        <v>140.3</v>
      </c>
      <c r="BE76" s="7">
        <v>137.99</v>
      </c>
      <c r="BF76" s="7">
        <v>153.15</v>
      </c>
      <c r="BG76" s="7">
        <v>146.28</v>
      </c>
      <c r="BH76" s="7">
        <v>138.2</v>
      </c>
      <c r="BI76" s="7">
        <v>139.84</v>
      </c>
      <c r="BJ76" s="7">
        <v>117.42</v>
      </c>
      <c r="BK76" s="7">
        <v>3.34</v>
      </c>
      <c r="BL76" s="7">
        <v>1.11</v>
      </c>
      <c r="BM76" s="7">
        <v>2.23</v>
      </c>
      <c r="BN76" s="7">
        <v>2.23</v>
      </c>
      <c r="BO76" s="7">
        <v>0</v>
      </c>
      <c r="BP76" s="7">
        <v>0</v>
      </c>
      <c r="BQ76" s="7">
        <v>2.23</v>
      </c>
      <c r="BR76" s="7">
        <v>1.49</v>
      </c>
      <c r="BS76" s="7">
        <v>1</v>
      </c>
      <c r="BT76" s="7">
        <v>0.56</v>
      </c>
      <c r="BU76" s="7">
        <v>1.29</v>
      </c>
      <c r="BV76" s="7">
        <v>1.29</v>
      </c>
      <c r="BW76" s="7">
        <v>0</v>
      </c>
      <c r="BX76" s="7">
        <f t="shared" si="5"/>
        <v>1608.9999999999998</v>
      </c>
    </row>
    <row r="77" spans="1:76" ht="12.75">
      <c r="A77" s="6">
        <v>73</v>
      </c>
      <c r="B77" s="6" t="s">
        <v>87</v>
      </c>
      <c r="C77" s="7">
        <v>0</v>
      </c>
      <c r="D77" s="7">
        <v>3</v>
      </c>
      <c r="E77" s="7">
        <v>7</v>
      </c>
      <c r="F77" s="7">
        <v>11</v>
      </c>
      <c r="G77" s="7">
        <v>20</v>
      </c>
      <c r="H77" s="7">
        <v>24</v>
      </c>
      <c r="I77" s="7">
        <v>26</v>
      </c>
      <c r="J77" s="7">
        <v>35</v>
      </c>
      <c r="K77" s="7">
        <v>40</v>
      </c>
      <c r="L77" s="7">
        <v>42</v>
      </c>
      <c r="M77" s="7">
        <v>20</v>
      </c>
      <c r="N77" s="7">
        <v>15</v>
      </c>
      <c r="O77" s="7">
        <v>14</v>
      </c>
      <c r="P77" s="7">
        <v>15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51</v>
      </c>
      <c r="AY77" s="7">
        <v>47</v>
      </c>
      <c r="AZ77" s="7">
        <v>43</v>
      </c>
      <c r="BA77" s="7">
        <v>34</v>
      </c>
      <c r="BB77" s="7">
        <v>38</v>
      </c>
      <c r="BC77" s="7">
        <v>40</v>
      </c>
      <c r="BD77" s="7">
        <v>75</v>
      </c>
      <c r="BE77" s="7">
        <v>71</v>
      </c>
      <c r="BF77" s="7">
        <v>68</v>
      </c>
      <c r="BG77" s="7">
        <v>113</v>
      </c>
      <c r="BH77" s="7">
        <v>115</v>
      </c>
      <c r="BI77" s="7">
        <v>108</v>
      </c>
      <c r="BJ77" s="7">
        <v>100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f t="shared" si="5"/>
        <v>1175</v>
      </c>
    </row>
    <row r="78" spans="1:76" ht="12.75">
      <c r="A78" s="6">
        <v>74</v>
      </c>
      <c r="B78" s="6" t="s">
        <v>88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37.43</v>
      </c>
      <c r="BE78" s="7">
        <v>154.35</v>
      </c>
      <c r="BF78" s="7">
        <v>404.86</v>
      </c>
      <c r="BG78" s="7">
        <v>522.64</v>
      </c>
      <c r="BH78" s="7">
        <v>1108.91</v>
      </c>
      <c r="BI78" s="7">
        <v>1462.76</v>
      </c>
      <c r="BJ78" s="7">
        <v>2275.65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f t="shared" si="5"/>
        <v>5966.6</v>
      </c>
    </row>
    <row r="80" spans="2:76" ht="12.75">
      <c r="B80" s="6" t="s">
        <v>12</v>
      </c>
      <c r="C80" s="7">
        <f>SUM(C5:C78)</f>
        <v>14530.46</v>
      </c>
      <c r="D80" s="7">
        <f aca="true" t="shared" si="6" ref="D80:BO80">SUM(D5:D78)</f>
        <v>21427.750000000007</v>
      </c>
      <c r="E80" s="7">
        <f t="shared" si="6"/>
        <v>28515</v>
      </c>
      <c r="F80" s="7">
        <f t="shared" si="6"/>
        <v>36433.79000000001</v>
      </c>
      <c r="G80" s="7">
        <f t="shared" si="6"/>
        <v>46975.38000000001</v>
      </c>
      <c r="H80" s="7">
        <f t="shared" si="6"/>
        <v>45013.20999999999</v>
      </c>
      <c r="I80" s="7">
        <f t="shared" si="6"/>
        <v>47048.45</v>
      </c>
      <c r="J80" s="7">
        <f t="shared" si="6"/>
        <v>47745.759999999995</v>
      </c>
      <c r="K80" s="7">
        <f t="shared" si="6"/>
        <v>44542.49</v>
      </c>
      <c r="L80" s="7">
        <f t="shared" si="6"/>
        <v>41968.16</v>
      </c>
      <c r="M80" s="7">
        <f t="shared" si="6"/>
        <v>47612.12999999999</v>
      </c>
      <c r="N80" s="7">
        <f t="shared" si="6"/>
        <v>33592.55000000001</v>
      </c>
      <c r="O80" s="7">
        <f t="shared" si="6"/>
        <v>28337.109999999986</v>
      </c>
      <c r="P80" s="7">
        <f t="shared" si="6"/>
        <v>25175.190000000002</v>
      </c>
      <c r="Q80" s="7">
        <f t="shared" si="6"/>
        <v>3151.0999999999995</v>
      </c>
      <c r="R80" s="7">
        <f t="shared" si="6"/>
        <v>1424.4999999999998</v>
      </c>
      <c r="S80" s="7">
        <f t="shared" si="6"/>
        <v>1270.8199999999995</v>
      </c>
      <c r="T80" s="7">
        <f t="shared" si="6"/>
        <v>1182.0700000000002</v>
      </c>
      <c r="U80" s="7">
        <f t="shared" si="6"/>
        <v>1509.91</v>
      </c>
      <c r="V80" s="7">
        <f t="shared" si="6"/>
        <v>1234.6900000000003</v>
      </c>
      <c r="W80" s="7">
        <f t="shared" si="6"/>
        <v>1178.7399999999996</v>
      </c>
      <c r="X80" s="7">
        <f t="shared" si="6"/>
        <v>1245.38</v>
      </c>
      <c r="Y80" s="7">
        <f t="shared" si="6"/>
        <v>1260.5999999999997</v>
      </c>
      <c r="Z80" s="7">
        <f t="shared" si="6"/>
        <v>1463.4500000000003</v>
      </c>
      <c r="AA80" s="7">
        <f t="shared" si="6"/>
        <v>1736.96</v>
      </c>
      <c r="AB80" s="7">
        <f t="shared" si="6"/>
        <v>1275.28</v>
      </c>
      <c r="AC80" s="7">
        <f t="shared" si="6"/>
        <v>1126.98</v>
      </c>
      <c r="AD80" s="7">
        <f t="shared" si="6"/>
        <v>1641.3100000000002</v>
      </c>
      <c r="AE80" s="7">
        <f t="shared" si="6"/>
        <v>555.34</v>
      </c>
      <c r="AF80" s="7">
        <f t="shared" si="6"/>
        <v>324.74000000000007</v>
      </c>
      <c r="AG80" s="7">
        <f t="shared" si="6"/>
        <v>330.11</v>
      </c>
      <c r="AH80" s="7">
        <f t="shared" si="6"/>
        <v>398.2100000000002</v>
      </c>
      <c r="AI80" s="7">
        <f t="shared" si="6"/>
        <v>404.30999999999995</v>
      </c>
      <c r="AJ80" s="7">
        <f t="shared" si="6"/>
        <v>393.49000000000007</v>
      </c>
      <c r="AK80" s="7">
        <f t="shared" si="6"/>
        <v>405.74000000000007</v>
      </c>
      <c r="AL80" s="7">
        <f t="shared" si="6"/>
        <v>433.14000000000004</v>
      </c>
      <c r="AM80" s="7">
        <f t="shared" si="6"/>
        <v>470.07999999999987</v>
      </c>
      <c r="AN80" s="7">
        <f t="shared" si="6"/>
        <v>485.31999999999994</v>
      </c>
      <c r="AO80" s="7">
        <f t="shared" si="6"/>
        <v>548.1799999999998</v>
      </c>
      <c r="AP80" s="7">
        <f t="shared" si="6"/>
        <v>496.03000000000003</v>
      </c>
      <c r="AQ80" s="7">
        <f t="shared" si="6"/>
        <v>479.84999999999997</v>
      </c>
      <c r="AR80" s="7">
        <f t="shared" si="6"/>
        <v>799.0699999999998</v>
      </c>
      <c r="AS80" s="7">
        <f t="shared" si="6"/>
        <v>18371.87999999999</v>
      </c>
      <c r="AT80" s="7">
        <f t="shared" si="6"/>
        <v>16077.839999999998</v>
      </c>
      <c r="AU80" s="7">
        <f t="shared" si="6"/>
        <v>19385.73</v>
      </c>
      <c r="AV80" s="7">
        <f t="shared" si="6"/>
        <v>26127.55</v>
      </c>
      <c r="AW80" s="7">
        <f t="shared" si="6"/>
        <v>2958.780000000001</v>
      </c>
      <c r="AX80" s="7">
        <f t="shared" si="6"/>
        <v>151267.74999999994</v>
      </c>
      <c r="AY80" s="7">
        <f t="shared" si="6"/>
        <v>158994.41999999995</v>
      </c>
      <c r="AZ80" s="7">
        <f t="shared" si="6"/>
        <v>154283.7800000001</v>
      </c>
      <c r="BA80" s="7">
        <f t="shared" si="6"/>
        <v>152372.93000000002</v>
      </c>
      <c r="BB80" s="7">
        <f t="shared" si="6"/>
        <v>146810.91000000006</v>
      </c>
      <c r="BC80" s="7">
        <f t="shared" si="6"/>
        <v>146496.03000000003</v>
      </c>
      <c r="BD80" s="7">
        <f t="shared" si="6"/>
        <v>153560.99999999994</v>
      </c>
      <c r="BE80" s="7">
        <f t="shared" si="6"/>
        <v>159379.78999999998</v>
      </c>
      <c r="BF80" s="7">
        <f t="shared" si="6"/>
        <v>147488.29999999996</v>
      </c>
      <c r="BG80" s="7">
        <f t="shared" si="6"/>
        <v>160415.75000000003</v>
      </c>
      <c r="BH80" s="7">
        <f t="shared" si="6"/>
        <v>147058.88000000006</v>
      </c>
      <c r="BI80" s="7">
        <f t="shared" si="6"/>
        <v>135776.47</v>
      </c>
      <c r="BJ80" s="7">
        <f t="shared" si="6"/>
        <v>113198.26000000002</v>
      </c>
      <c r="BK80" s="7">
        <f t="shared" si="6"/>
        <v>28905.710000000006</v>
      </c>
      <c r="BL80" s="7">
        <f t="shared" si="6"/>
        <v>26438.24</v>
      </c>
      <c r="BM80" s="7">
        <f t="shared" si="6"/>
        <v>20956.68</v>
      </c>
      <c r="BN80" s="7">
        <f t="shared" si="6"/>
        <v>18022.18</v>
      </c>
      <c r="BO80" s="7">
        <f t="shared" si="6"/>
        <v>12943.35</v>
      </c>
      <c r="BP80" s="7">
        <f aca="true" t="shared" si="7" ref="BP80:BX80">SUM(BP5:BP78)</f>
        <v>11192.25</v>
      </c>
      <c r="BQ80" s="7">
        <f t="shared" si="7"/>
        <v>8040.050000000001</v>
      </c>
      <c r="BR80" s="7">
        <f t="shared" si="7"/>
        <v>9439.130000000003</v>
      </c>
      <c r="BS80" s="7">
        <f t="shared" si="7"/>
        <v>8415.06</v>
      </c>
      <c r="BT80" s="7">
        <f t="shared" si="7"/>
        <v>10028.679999999997</v>
      </c>
      <c r="BU80" s="7">
        <f t="shared" si="7"/>
        <v>7871.78</v>
      </c>
      <c r="BV80" s="7">
        <f t="shared" si="7"/>
        <v>7601.990000000002</v>
      </c>
      <c r="BW80" s="7">
        <f t="shared" si="7"/>
        <v>4734.719999999998</v>
      </c>
      <c r="BX80" s="7">
        <f t="shared" si="7"/>
        <v>2720758.699999999</v>
      </c>
    </row>
    <row r="82" ht="12.75">
      <c r="BX82" s="6" t="b">
        <f>BX80='Final FTE By Prog'!M80</f>
        <v>1</v>
      </c>
    </row>
  </sheetData>
  <sheetProtection sheet="1" objects="1" scenarios="1"/>
  <printOptions/>
  <pageMargins left="0.75" right="0.75" top="1" bottom="1" header="0.5" footer="0.5"/>
  <pageSetup fitToHeight="4" fitToWidth="2" horizontalDpi="300" verticalDpi="300" orientation="portrait" scale="65" r:id="rId1"/>
  <headerFooter alignWithMargins="0">
    <oddHeader>&amp;CFTE Forecast for 2006-07 by District by Program and Grade
as of 4/19/06</oddHeader>
    <oddFooter>&amp;C&amp;10-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2:Q8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3359375" style="0" bestFit="1" customWidth="1"/>
    <col min="2" max="2" width="14.6640625" style="0" bestFit="1" customWidth="1"/>
    <col min="3" max="17" width="5.6640625" style="0" bestFit="1" customWidth="1"/>
  </cols>
  <sheetData>
    <row r="2" ht="15">
      <c r="B2" s="72">
        <f>COUNTIF(C5:Q80,FALSE)</f>
        <v>0</v>
      </c>
    </row>
    <row r="4" spans="1:17" ht="15">
      <c r="A4" s="6"/>
      <c r="B4" s="6" t="s">
        <v>1</v>
      </c>
      <c r="C4" s="9" t="s">
        <v>89</v>
      </c>
      <c r="D4" s="9" t="s">
        <v>90</v>
      </c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 t="s">
        <v>12</v>
      </c>
    </row>
    <row r="5" spans="1:17" ht="15">
      <c r="A5" s="6">
        <v>1</v>
      </c>
      <c r="B5" s="6" t="s">
        <v>13</v>
      </c>
      <c r="C5" s="6" t="b">
        <f>SUMIF('Final FTE BGBP'!$C$3:$BW$3,C$4,'Final FTE BGBP'!$C5:$BW5)='Final FTE By Grade'!C5</f>
        <v>1</v>
      </c>
      <c r="D5" s="6" t="b">
        <f>SUMIF('Final FTE BGBP'!$C$3:$BW$3,D$4,'Final FTE BGBP'!$C5:$BW5)='Final FTE By Grade'!D5</f>
        <v>1</v>
      </c>
      <c r="E5" s="6" t="b">
        <f>SUMIF('Final FTE BGBP'!$C$3:$BW$3,E$4,'Final FTE BGBP'!$C5:$BW5)='Final FTE By Grade'!E5</f>
        <v>1</v>
      </c>
      <c r="F5" s="6" t="b">
        <f>SUMIF('Final FTE BGBP'!$C$3:$BW$3,F$4,'Final FTE BGBP'!$C5:$BW5)='Final FTE By Grade'!F5</f>
        <v>1</v>
      </c>
      <c r="G5" s="6" t="b">
        <f>SUMIF('Final FTE BGBP'!$C$3:$BW$3,G$4,'Final FTE BGBP'!$C5:$BW5)='Final FTE By Grade'!G5</f>
        <v>1</v>
      </c>
      <c r="H5" s="6" t="b">
        <f>SUMIF('Final FTE BGBP'!$C$3:$BW$3,H$4,'Final FTE BGBP'!$C5:$BW5)='Final FTE By Grade'!H5</f>
        <v>1</v>
      </c>
      <c r="I5" s="6" t="b">
        <f>SUMIF('Final FTE BGBP'!$C$3:$BW$3,I$4,'Final FTE BGBP'!$C5:$BW5)='Final FTE By Grade'!I5</f>
        <v>1</v>
      </c>
      <c r="J5" s="6" t="b">
        <f>SUMIF('Final FTE BGBP'!$C$3:$BW$3,J$4,'Final FTE BGBP'!$C5:$BW5)='Final FTE By Grade'!J5</f>
        <v>1</v>
      </c>
      <c r="K5" s="6" t="b">
        <f>SUMIF('Final FTE BGBP'!$C$3:$BW$3,K$4,'Final FTE BGBP'!$C5:$BW5)='Final FTE By Grade'!K5</f>
        <v>1</v>
      </c>
      <c r="L5" s="6" t="b">
        <f>SUMIF('Final FTE BGBP'!$C$3:$BW$3,L$4,'Final FTE BGBP'!$C5:$BW5)='Final FTE By Grade'!L5</f>
        <v>1</v>
      </c>
      <c r="M5" s="6" t="b">
        <f>SUMIF('Final FTE BGBP'!$C$3:$BW$3,M$4,'Final FTE BGBP'!$C5:$BW5)='Final FTE By Grade'!M5</f>
        <v>1</v>
      </c>
      <c r="N5" s="6" t="b">
        <f>SUMIF('Final FTE BGBP'!$C$3:$BW$3,N$4,'Final FTE BGBP'!$C5:$BW5)='Final FTE By Grade'!N5</f>
        <v>1</v>
      </c>
      <c r="O5" s="6" t="b">
        <f>SUMIF('Final FTE BGBP'!$C$3:$BW$3,O$4,'Final FTE BGBP'!$C5:$BW5)='Final FTE By Grade'!O5</f>
        <v>1</v>
      </c>
      <c r="P5" s="6" t="b">
        <f>SUMIF('Final FTE BGBP'!$C$3:$BW$3,P$4,'Final FTE BGBP'!$C5:$BW5)='Final FTE By Grade'!P5</f>
        <v>1</v>
      </c>
      <c r="Q5" s="6" t="b">
        <f>'Final FTE BGBP'!BX5='Final FTE By Grade'!Q5</f>
        <v>1</v>
      </c>
    </row>
    <row r="6" spans="1:17" ht="15">
      <c r="A6" s="6">
        <v>2</v>
      </c>
      <c r="B6" s="6" t="s">
        <v>14</v>
      </c>
      <c r="C6" s="6" t="b">
        <f>SUMIF('Final FTE BGBP'!$C$3:$BW$3,C$4,'Final FTE BGBP'!$C6:$BW6)='Final FTE By Grade'!C6</f>
        <v>1</v>
      </c>
      <c r="D6" s="6" t="b">
        <f>SUMIF('Final FTE BGBP'!$C$3:$BW$3,D$4,'Final FTE BGBP'!$C6:$BW6)='Final FTE By Grade'!D6</f>
        <v>1</v>
      </c>
      <c r="E6" s="6" t="b">
        <f>SUMIF('Final FTE BGBP'!$C$3:$BW$3,E$4,'Final FTE BGBP'!$C6:$BW6)='Final FTE By Grade'!E6</f>
        <v>1</v>
      </c>
      <c r="F6" s="6" t="b">
        <f>SUMIF('Final FTE BGBP'!$C$3:$BW$3,F$4,'Final FTE BGBP'!$C6:$BW6)='Final FTE By Grade'!F6</f>
        <v>1</v>
      </c>
      <c r="G6" s="6" t="b">
        <f>SUMIF('Final FTE BGBP'!$C$3:$BW$3,G$4,'Final FTE BGBP'!$C6:$BW6)='Final FTE By Grade'!G6</f>
        <v>1</v>
      </c>
      <c r="H6" s="6" t="b">
        <f>SUMIF('Final FTE BGBP'!$C$3:$BW$3,H$4,'Final FTE BGBP'!$C6:$BW6)='Final FTE By Grade'!H6</f>
        <v>1</v>
      </c>
      <c r="I6" s="6" t="b">
        <f>SUMIF('Final FTE BGBP'!$C$3:$BW$3,I$4,'Final FTE BGBP'!$C6:$BW6)='Final FTE By Grade'!I6</f>
        <v>1</v>
      </c>
      <c r="J6" s="6" t="b">
        <f>SUMIF('Final FTE BGBP'!$C$3:$BW$3,J$4,'Final FTE BGBP'!$C6:$BW6)='Final FTE By Grade'!J6</f>
        <v>1</v>
      </c>
      <c r="K6" s="6" t="b">
        <f>SUMIF('Final FTE BGBP'!$C$3:$BW$3,K$4,'Final FTE BGBP'!$C6:$BW6)='Final FTE By Grade'!K6</f>
        <v>1</v>
      </c>
      <c r="L6" s="6" t="b">
        <f>SUMIF('Final FTE BGBP'!$C$3:$BW$3,L$4,'Final FTE BGBP'!$C6:$BW6)='Final FTE By Grade'!L6</f>
        <v>1</v>
      </c>
      <c r="M6" s="6" t="b">
        <f>SUMIF('Final FTE BGBP'!$C$3:$BW$3,M$4,'Final FTE BGBP'!$C6:$BW6)='Final FTE By Grade'!M6</f>
        <v>1</v>
      </c>
      <c r="N6" s="6" t="b">
        <f>SUMIF('Final FTE BGBP'!$C$3:$BW$3,N$4,'Final FTE BGBP'!$C6:$BW6)='Final FTE By Grade'!N6</f>
        <v>1</v>
      </c>
      <c r="O6" s="6" t="b">
        <f>SUMIF('Final FTE BGBP'!$C$3:$BW$3,O$4,'Final FTE BGBP'!$C6:$BW6)='Final FTE By Grade'!O6</f>
        <v>1</v>
      </c>
      <c r="P6" s="6" t="b">
        <f>SUMIF('Final FTE BGBP'!$C$3:$BW$3,P$4,'Final FTE BGBP'!$C6:$BW6)='Final FTE By Grade'!P6</f>
        <v>1</v>
      </c>
      <c r="Q6" s="6" t="b">
        <f>'Final FTE BGBP'!BX6='Final FTE By Grade'!Q6</f>
        <v>1</v>
      </c>
    </row>
    <row r="7" spans="1:17" ht="15">
      <c r="A7" s="6">
        <v>3</v>
      </c>
      <c r="B7" s="6" t="s">
        <v>15</v>
      </c>
      <c r="C7" s="6" t="b">
        <f>SUMIF('Final FTE BGBP'!$C$3:$BW$3,C$4,'Final FTE BGBP'!$C7:$BW7)='Final FTE By Grade'!C7</f>
        <v>1</v>
      </c>
      <c r="D7" s="6" t="b">
        <f>SUMIF('Final FTE BGBP'!$C$3:$BW$3,D$4,'Final FTE BGBP'!$C7:$BW7)='Final FTE By Grade'!D7</f>
        <v>1</v>
      </c>
      <c r="E7" s="6" t="b">
        <f>SUMIF('Final FTE BGBP'!$C$3:$BW$3,E$4,'Final FTE BGBP'!$C7:$BW7)='Final FTE By Grade'!E7</f>
        <v>1</v>
      </c>
      <c r="F7" s="6" t="b">
        <f>SUMIF('Final FTE BGBP'!$C$3:$BW$3,F$4,'Final FTE BGBP'!$C7:$BW7)='Final FTE By Grade'!F7</f>
        <v>1</v>
      </c>
      <c r="G7" s="6" t="b">
        <f>SUMIF('Final FTE BGBP'!$C$3:$BW$3,G$4,'Final FTE BGBP'!$C7:$BW7)='Final FTE By Grade'!G7</f>
        <v>1</v>
      </c>
      <c r="H7" s="6" t="b">
        <f>SUMIF('Final FTE BGBP'!$C$3:$BW$3,H$4,'Final FTE BGBP'!$C7:$BW7)='Final FTE By Grade'!H7</f>
        <v>1</v>
      </c>
      <c r="I7" s="6" t="b">
        <f>SUMIF('Final FTE BGBP'!$C$3:$BW$3,I$4,'Final FTE BGBP'!$C7:$BW7)='Final FTE By Grade'!I7</f>
        <v>1</v>
      </c>
      <c r="J7" s="6" t="b">
        <f>SUMIF('Final FTE BGBP'!$C$3:$BW$3,J$4,'Final FTE BGBP'!$C7:$BW7)='Final FTE By Grade'!J7</f>
        <v>1</v>
      </c>
      <c r="K7" s="6" t="b">
        <f>SUMIF('Final FTE BGBP'!$C$3:$BW$3,K$4,'Final FTE BGBP'!$C7:$BW7)='Final FTE By Grade'!K7</f>
        <v>1</v>
      </c>
      <c r="L7" s="6" t="b">
        <f>SUMIF('Final FTE BGBP'!$C$3:$BW$3,L$4,'Final FTE BGBP'!$C7:$BW7)='Final FTE By Grade'!L7</f>
        <v>1</v>
      </c>
      <c r="M7" s="6" t="b">
        <f>SUMIF('Final FTE BGBP'!$C$3:$BW$3,M$4,'Final FTE BGBP'!$C7:$BW7)='Final FTE By Grade'!M7</f>
        <v>1</v>
      </c>
      <c r="N7" s="6" t="b">
        <f>SUMIF('Final FTE BGBP'!$C$3:$BW$3,N$4,'Final FTE BGBP'!$C7:$BW7)='Final FTE By Grade'!N7</f>
        <v>1</v>
      </c>
      <c r="O7" s="6" t="b">
        <f>SUMIF('Final FTE BGBP'!$C$3:$BW$3,O$4,'Final FTE BGBP'!$C7:$BW7)='Final FTE By Grade'!O7</f>
        <v>1</v>
      </c>
      <c r="P7" s="6" t="b">
        <f>SUMIF('Final FTE BGBP'!$C$3:$BW$3,P$4,'Final FTE BGBP'!$C7:$BW7)='Final FTE By Grade'!P7</f>
        <v>1</v>
      </c>
      <c r="Q7" s="6" t="b">
        <f>'Final FTE BGBP'!BX7='Final FTE By Grade'!Q7</f>
        <v>1</v>
      </c>
    </row>
    <row r="8" spans="1:17" ht="15">
      <c r="A8" s="6">
        <v>4</v>
      </c>
      <c r="B8" s="6" t="s">
        <v>16</v>
      </c>
      <c r="C8" s="6" t="b">
        <f>SUMIF('Final FTE BGBP'!$C$3:$BW$3,C$4,'Final FTE BGBP'!$C8:$BW8)='Final FTE By Grade'!C8</f>
        <v>1</v>
      </c>
      <c r="D8" s="6" t="b">
        <f>SUMIF('Final FTE BGBP'!$C$3:$BW$3,D$4,'Final FTE BGBP'!$C8:$BW8)='Final FTE By Grade'!D8</f>
        <v>1</v>
      </c>
      <c r="E8" s="6" t="b">
        <f>SUMIF('Final FTE BGBP'!$C$3:$BW$3,E$4,'Final FTE BGBP'!$C8:$BW8)='Final FTE By Grade'!E8</f>
        <v>1</v>
      </c>
      <c r="F8" s="6" t="b">
        <f>SUMIF('Final FTE BGBP'!$C$3:$BW$3,F$4,'Final FTE BGBP'!$C8:$BW8)='Final FTE By Grade'!F8</f>
        <v>1</v>
      </c>
      <c r="G8" s="6" t="b">
        <f>SUMIF('Final FTE BGBP'!$C$3:$BW$3,G$4,'Final FTE BGBP'!$C8:$BW8)='Final FTE By Grade'!G8</f>
        <v>1</v>
      </c>
      <c r="H8" s="6" t="b">
        <f>SUMIF('Final FTE BGBP'!$C$3:$BW$3,H$4,'Final FTE BGBP'!$C8:$BW8)='Final FTE By Grade'!H8</f>
        <v>1</v>
      </c>
      <c r="I8" s="6" t="b">
        <f>SUMIF('Final FTE BGBP'!$C$3:$BW$3,I$4,'Final FTE BGBP'!$C8:$BW8)='Final FTE By Grade'!I8</f>
        <v>1</v>
      </c>
      <c r="J8" s="6" t="b">
        <f>SUMIF('Final FTE BGBP'!$C$3:$BW$3,J$4,'Final FTE BGBP'!$C8:$BW8)='Final FTE By Grade'!J8</f>
        <v>1</v>
      </c>
      <c r="K8" s="6" t="b">
        <f>SUMIF('Final FTE BGBP'!$C$3:$BW$3,K$4,'Final FTE BGBP'!$C8:$BW8)='Final FTE By Grade'!K8</f>
        <v>1</v>
      </c>
      <c r="L8" s="6" t="b">
        <f>SUMIF('Final FTE BGBP'!$C$3:$BW$3,L$4,'Final FTE BGBP'!$C8:$BW8)='Final FTE By Grade'!L8</f>
        <v>1</v>
      </c>
      <c r="M8" s="6" t="b">
        <f>SUMIF('Final FTE BGBP'!$C$3:$BW$3,M$4,'Final FTE BGBP'!$C8:$BW8)='Final FTE By Grade'!M8</f>
        <v>1</v>
      </c>
      <c r="N8" s="6" t="b">
        <f>SUMIF('Final FTE BGBP'!$C$3:$BW$3,N$4,'Final FTE BGBP'!$C8:$BW8)='Final FTE By Grade'!N8</f>
        <v>1</v>
      </c>
      <c r="O8" s="6" t="b">
        <f>SUMIF('Final FTE BGBP'!$C$3:$BW$3,O$4,'Final FTE BGBP'!$C8:$BW8)='Final FTE By Grade'!O8</f>
        <v>1</v>
      </c>
      <c r="P8" s="6" t="b">
        <f>SUMIF('Final FTE BGBP'!$C$3:$BW$3,P$4,'Final FTE BGBP'!$C8:$BW8)='Final FTE By Grade'!P8</f>
        <v>1</v>
      </c>
      <c r="Q8" s="6" t="b">
        <f>'Final FTE BGBP'!BX8='Final FTE By Grade'!Q8</f>
        <v>1</v>
      </c>
    </row>
    <row r="9" spans="1:17" ht="15">
      <c r="A9" s="6">
        <v>5</v>
      </c>
      <c r="B9" s="6" t="s">
        <v>17</v>
      </c>
      <c r="C9" s="6" t="b">
        <f>SUMIF('Final FTE BGBP'!$C$3:$BW$3,C$4,'Final FTE BGBP'!$C9:$BW9)='Final FTE By Grade'!C9</f>
        <v>1</v>
      </c>
      <c r="D9" s="6" t="b">
        <f>SUMIF('Final FTE BGBP'!$C$3:$BW$3,D$4,'Final FTE BGBP'!$C9:$BW9)='Final FTE By Grade'!D9</f>
        <v>1</v>
      </c>
      <c r="E9" s="6" t="b">
        <f>SUMIF('Final FTE BGBP'!$C$3:$BW$3,E$4,'Final FTE BGBP'!$C9:$BW9)='Final FTE By Grade'!E9</f>
        <v>1</v>
      </c>
      <c r="F9" s="6" t="b">
        <f>SUMIF('Final FTE BGBP'!$C$3:$BW$3,F$4,'Final FTE BGBP'!$C9:$BW9)='Final FTE By Grade'!F9</f>
        <v>1</v>
      </c>
      <c r="G9" s="6" t="b">
        <f>SUMIF('Final FTE BGBP'!$C$3:$BW$3,G$4,'Final FTE BGBP'!$C9:$BW9)='Final FTE By Grade'!G9</f>
        <v>1</v>
      </c>
      <c r="H9" s="6" t="b">
        <f>SUMIF('Final FTE BGBP'!$C$3:$BW$3,H$4,'Final FTE BGBP'!$C9:$BW9)='Final FTE By Grade'!H9</f>
        <v>1</v>
      </c>
      <c r="I9" s="6" t="b">
        <f>SUMIF('Final FTE BGBP'!$C$3:$BW$3,I$4,'Final FTE BGBP'!$C9:$BW9)='Final FTE By Grade'!I9</f>
        <v>1</v>
      </c>
      <c r="J9" s="6" t="b">
        <f>SUMIF('Final FTE BGBP'!$C$3:$BW$3,J$4,'Final FTE BGBP'!$C9:$BW9)='Final FTE By Grade'!J9</f>
        <v>1</v>
      </c>
      <c r="K9" s="6" t="b">
        <f>SUMIF('Final FTE BGBP'!$C$3:$BW$3,K$4,'Final FTE BGBP'!$C9:$BW9)='Final FTE By Grade'!K9</f>
        <v>1</v>
      </c>
      <c r="L9" s="6" t="b">
        <f>SUMIF('Final FTE BGBP'!$C$3:$BW$3,L$4,'Final FTE BGBP'!$C9:$BW9)='Final FTE By Grade'!L9</f>
        <v>1</v>
      </c>
      <c r="M9" s="6" t="b">
        <f>SUMIF('Final FTE BGBP'!$C$3:$BW$3,M$4,'Final FTE BGBP'!$C9:$BW9)='Final FTE By Grade'!M9</f>
        <v>1</v>
      </c>
      <c r="N9" s="6" t="b">
        <f>SUMIF('Final FTE BGBP'!$C$3:$BW$3,N$4,'Final FTE BGBP'!$C9:$BW9)='Final FTE By Grade'!N9</f>
        <v>1</v>
      </c>
      <c r="O9" s="6" t="b">
        <f>SUMIF('Final FTE BGBP'!$C$3:$BW$3,O$4,'Final FTE BGBP'!$C9:$BW9)='Final FTE By Grade'!O9</f>
        <v>1</v>
      </c>
      <c r="P9" s="6" t="b">
        <f>SUMIF('Final FTE BGBP'!$C$3:$BW$3,P$4,'Final FTE BGBP'!$C9:$BW9)='Final FTE By Grade'!P9</f>
        <v>1</v>
      </c>
      <c r="Q9" s="6" t="b">
        <f>'Final FTE BGBP'!BX9='Final FTE By Grade'!Q9</f>
        <v>1</v>
      </c>
    </row>
    <row r="10" spans="1:17" ht="15">
      <c r="A10" s="6">
        <v>6</v>
      </c>
      <c r="B10" s="6" t="s">
        <v>18</v>
      </c>
      <c r="C10" s="6" t="b">
        <f>SUMIF('Final FTE BGBP'!$C$3:$BW$3,C$4,'Final FTE BGBP'!$C10:$BW10)='Final FTE By Grade'!C10</f>
        <v>1</v>
      </c>
      <c r="D10" s="6" t="b">
        <f>SUMIF('Final FTE BGBP'!$C$3:$BW$3,D$4,'Final FTE BGBP'!$C10:$BW10)='Final FTE By Grade'!D10</f>
        <v>1</v>
      </c>
      <c r="E10" s="6" t="b">
        <f>SUMIF('Final FTE BGBP'!$C$3:$BW$3,E$4,'Final FTE BGBP'!$C10:$BW10)='Final FTE By Grade'!E10</f>
        <v>1</v>
      </c>
      <c r="F10" s="6" t="b">
        <f>SUMIF('Final FTE BGBP'!$C$3:$BW$3,F$4,'Final FTE BGBP'!$C10:$BW10)='Final FTE By Grade'!F10</f>
        <v>1</v>
      </c>
      <c r="G10" s="6" t="b">
        <f>SUMIF('Final FTE BGBP'!$C$3:$BW$3,G$4,'Final FTE BGBP'!$C10:$BW10)='Final FTE By Grade'!G10</f>
        <v>1</v>
      </c>
      <c r="H10" s="6" t="b">
        <f>SUMIF('Final FTE BGBP'!$C$3:$BW$3,H$4,'Final FTE BGBP'!$C10:$BW10)='Final FTE By Grade'!H10</f>
        <v>1</v>
      </c>
      <c r="I10" s="6" t="b">
        <f>SUMIF('Final FTE BGBP'!$C$3:$BW$3,I$4,'Final FTE BGBP'!$C10:$BW10)='Final FTE By Grade'!I10</f>
        <v>1</v>
      </c>
      <c r="J10" s="6" t="b">
        <f>SUMIF('Final FTE BGBP'!$C$3:$BW$3,J$4,'Final FTE BGBP'!$C10:$BW10)='Final FTE By Grade'!J10</f>
        <v>1</v>
      </c>
      <c r="K10" s="6" t="b">
        <f>SUMIF('Final FTE BGBP'!$C$3:$BW$3,K$4,'Final FTE BGBP'!$C10:$BW10)='Final FTE By Grade'!K10</f>
        <v>1</v>
      </c>
      <c r="L10" s="6" t="b">
        <f>SUMIF('Final FTE BGBP'!$C$3:$BW$3,L$4,'Final FTE BGBP'!$C10:$BW10)='Final FTE By Grade'!L10</f>
        <v>1</v>
      </c>
      <c r="M10" s="6" t="b">
        <f>SUMIF('Final FTE BGBP'!$C$3:$BW$3,M$4,'Final FTE BGBP'!$C10:$BW10)='Final FTE By Grade'!M10</f>
        <v>1</v>
      </c>
      <c r="N10" s="6" t="b">
        <f>SUMIF('Final FTE BGBP'!$C$3:$BW$3,N$4,'Final FTE BGBP'!$C10:$BW10)='Final FTE By Grade'!N10</f>
        <v>1</v>
      </c>
      <c r="O10" s="6" t="b">
        <f>SUMIF('Final FTE BGBP'!$C$3:$BW$3,O$4,'Final FTE BGBP'!$C10:$BW10)='Final FTE By Grade'!O10</f>
        <v>1</v>
      </c>
      <c r="P10" s="6" t="b">
        <f>SUMIF('Final FTE BGBP'!$C$3:$BW$3,P$4,'Final FTE BGBP'!$C10:$BW10)='Final FTE By Grade'!P10</f>
        <v>1</v>
      </c>
      <c r="Q10" s="6" t="b">
        <f>'Final FTE BGBP'!BX10='Final FTE By Grade'!Q10</f>
        <v>1</v>
      </c>
    </row>
    <row r="11" spans="1:17" ht="15">
      <c r="A11" s="6">
        <v>7</v>
      </c>
      <c r="B11" s="6" t="s">
        <v>19</v>
      </c>
      <c r="C11" s="6" t="b">
        <f>SUMIF('Final FTE BGBP'!$C$3:$BW$3,C$4,'Final FTE BGBP'!$C11:$BW11)='Final FTE By Grade'!C11</f>
        <v>1</v>
      </c>
      <c r="D11" s="6" t="b">
        <f>SUMIF('Final FTE BGBP'!$C$3:$BW$3,D$4,'Final FTE BGBP'!$C11:$BW11)='Final FTE By Grade'!D11</f>
        <v>1</v>
      </c>
      <c r="E11" s="6" t="b">
        <f>SUMIF('Final FTE BGBP'!$C$3:$BW$3,E$4,'Final FTE BGBP'!$C11:$BW11)='Final FTE By Grade'!E11</f>
        <v>1</v>
      </c>
      <c r="F11" s="6" t="b">
        <f>SUMIF('Final FTE BGBP'!$C$3:$BW$3,F$4,'Final FTE BGBP'!$C11:$BW11)='Final FTE By Grade'!F11</f>
        <v>1</v>
      </c>
      <c r="G11" s="6" t="b">
        <f>SUMIF('Final FTE BGBP'!$C$3:$BW$3,G$4,'Final FTE BGBP'!$C11:$BW11)='Final FTE By Grade'!G11</f>
        <v>1</v>
      </c>
      <c r="H11" s="6" t="b">
        <f>SUMIF('Final FTE BGBP'!$C$3:$BW$3,H$4,'Final FTE BGBP'!$C11:$BW11)='Final FTE By Grade'!H11</f>
        <v>1</v>
      </c>
      <c r="I11" s="6" t="b">
        <f>SUMIF('Final FTE BGBP'!$C$3:$BW$3,I$4,'Final FTE BGBP'!$C11:$BW11)='Final FTE By Grade'!I11</f>
        <v>1</v>
      </c>
      <c r="J11" s="6" t="b">
        <f>SUMIF('Final FTE BGBP'!$C$3:$BW$3,J$4,'Final FTE BGBP'!$C11:$BW11)='Final FTE By Grade'!J11</f>
        <v>1</v>
      </c>
      <c r="K11" s="6" t="b">
        <f>SUMIF('Final FTE BGBP'!$C$3:$BW$3,K$4,'Final FTE BGBP'!$C11:$BW11)='Final FTE By Grade'!K11</f>
        <v>1</v>
      </c>
      <c r="L11" s="6" t="b">
        <f>SUMIF('Final FTE BGBP'!$C$3:$BW$3,L$4,'Final FTE BGBP'!$C11:$BW11)='Final FTE By Grade'!L11</f>
        <v>1</v>
      </c>
      <c r="M11" s="6" t="b">
        <f>SUMIF('Final FTE BGBP'!$C$3:$BW$3,M$4,'Final FTE BGBP'!$C11:$BW11)='Final FTE By Grade'!M11</f>
        <v>1</v>
      </c>
      <c r="N11" s="6" t="b">
        <f>SUMIF('Final FTE BGBP'!$C$3:$BW$3,N$4,'Final FTE BGBP'!$C11:$BW11)='Final FTE By Grade'!N11</f>
        <v>1</v>
      </c>
      <c r="O11" s="6" t="b">
        <f>SUMIF('Final FTE BGBP'!$C$3:$BW$3,O$4,'Final FTE BGBP'!$C11:$BW11)='Final FTE By Grade'!O11</f>
        <v>1</v>
      </c>
      <c r="P11" s="6" t="b">
        <f>SUMIF('Final FTE BGBP'!$C$3:$BW$3,P$4,'Final FTE BGBP'!$C11:$BW11)='Final FTE By Grade'!P11</f>
        <v>1</v>
      </c>
      <c r="Q11" s="6" t="b">
        <f>'Final FTE BGBP'!BX11='Final FTE By Grade'!Q11</f>
        <v>1</v>
      </c>
    </row>
    <row r="12" spans="1:17" ht="15">
      <c r="A12" s="6">
        <v>8</v>
      </c>
      <c r="B12" s="6" t="s">
        <v>20</v>
      </c>
      <c r="C12" s="6" t="b">
        <f>SUMIF('Final FTE BGBP'!$C$3:$BW$3,C$4,'Final FTE BGBP'!$C12:$BW12)='Final FTE By Grade'!C12</f>
        <v>1</v>
      </c>
      <c r="D12" s="6" t="b">
        <f>SUMIF('Final FTE BGBP'!$C$3:$BW$3,D$4,'Final FTE BGBP'!$C12:$BW12)='Final FTE By Grade'!D12</f>
        <v>1</v>
      </c>
      <c r="E12" s="6" t="b">
        <f>SUMIF('Final FTE BGBP'!$C$3:$BW$3,E$4,'Final FTE BGBP'!$C12:$BW12)='Final FTE By Grade'!E12</f>
        <v>1</v>
      </c>
      <c r="F12" s="6" t="b">
        <f>SUMIF('Final FTE BGBP'!$C$3:$BW$3,F$4,'Final FTE BGBP'!$C12:$BW12)='Final FTE By Grade'!F12</f>
        <v>1</v>
      </c>
      <c r="G12" s="6" t="b">
        <f>SUMIF('Final FTE BGBP'!$C$3:$BW$3,G$4,'Final FTE BGBP'!$C12:$BW12)='Final FTE By Grade'!G12</f>
        <v>1</v>
      </c>
      <c r="H12" s="6" t="b">
        <f>SUMIF('Final FTE BGBP'!$C$3:$BW$3,H$4,'Final FTE BGBP'!$C12:$BW12)='Final FTE By Grade'!H12</f>
        <v>1</v>
      </c>
      <c r="I12" s="6" t="b">
        <f>SUMIF('Final FTE BGBP'!$C$3:$BW$3,I$4,'Final FTE BGBP'!$C12:$BW12)='Final FTE By Grade'!I12</f>
        <v>1</v>
      </c>
      <c r="J12" s="6" t="b">
        <f>SUMIF('Final FTE BGBP'!$C$3:$BW$3,J$4,'Final FTE BGBP'!$C12:$BW12)='Final FTE By Grade'!J12</f>
        <v>1</v>
      </c>
      <c r="K12" s="6" t="b">
        <f>SUMIF('Final FTE BGBP'!$C$3:$BW$3,K$4,'Final FTE BGBP'!$C12:$BW12)='Final FTE By Grade'!K12</f>
        <v>1</v>
      </c>
      <c r="L12" s="6" t="b">
        <f>SUMIF('Final FTE BGBP'!$C$3:$BW$3,L$4,'Final FTE BGBP'!$C12:$BW12)='Final FTE By Grade'!L12</f>
        <v>1</v>
      </c>
      <c r="M12" s="6" t="b">
        <f>SUMIF('Final FTE BGBP'!$C$3:$BW$3,M$4,'Final FTE BGBP'!$C12:$BW12)='Final FTE By Grade'!M12</f>
        <v>1</v>
      </c>
      <c r="N12" s="6" t="b">
        <f>SUMIF('Final FTE BGBP'!$C$3:$BW$3,N$4,'Final FTE BGBP'!$C12:$BW12)='Final FTE By Grade'!N12</f>
        <v>1</v>
      </c>
      <c r="O12" s="6" t="b">
        <f>SUMIF('Final FTE BGBP'!$C$3:$BW$3,O$4,'Final FTE BGBP'!$C12:$BW12)='Final FTE By Grade'!O12</f>
        <v>1</v>
      </c>
      <c r="P12" s="6" t="b">
        <f>SUMIF('Final FTE BGBP'!$C$3:$BW$3,P$4,'Final FTE BGBP'!$C12:$BW12)='Final FTE By Grade'!P12</f>
        <v>1</v>
      </c>
      <c r="Q12" s="6" t="b">
        <f>'Final FTE BGBP'!BX12='Final FTE By Grade'!Q12</f>
        <v>1</v>
      </c>
    </row>
    <row r="13" spans="1:17" ht="15">
      <c r="A13" s="6">
        <v>9</v>
      </c>
      <c r="B13" s="6" t="s">
        <v>21</v>
      </c>
      <c r="C13" s="6" t="b">
        <f>SUMIF('Final FTE BGBP'!$C$3:$BW$3,C$4,'Final FTE BGBP'!$C13:$BW13)='Final FTE By Grade'!C13</f>
        <v>1</v>
      </c>
      <c r="D13" s="6" t="b">
        <f>SUMIF('Final FTE BGBP'!$C$3:$BW$3,D$4,'Final FTE BGBP'!$C13:$BW13)='Final FTE By Grade'!D13</f>
        <v>1</v>
      </c>
      <c r="E13" s="6" t="b">
        <f>SUMIF('Final FTE BGBP'!$C$3:$BW$3,E$4,'Final FTE BGBP'!$C13:$BW13)='Final FTE By Grade'!E13</f>
        <v>1</v>
      </c>
      <c r="F13" s="6" t="b">
        <f>SUMIF('Final FTE BGBP'!$C$3:$BW$3,F$4,'Final FTE BGBP'!$C13:$BW13)='Final FTE By Grade'!F13</f>
        <v>1</v>
      </c>
      <c r="G13" s="6" t="b">
        <f>SUMIF('Final FTE BGBP'!$C$3:$BW$3,G$4,'Final FTE BGBP'!$C13:$BW13)='Final FTE By Grade'!G13</f>
        <v>1</v>
      </c>
      <c r="H13" s="6" t="b">
        <f>SUMIF('Final FTE BGBP'!$C$3:$BW$3,H$4,'Final FTE BGBP'!$C13:$BW13)='Final FTE By Grade'!H13</f>
        <v>1</v>
      </c>
      <c r="I13" s="6" t="b">
        <f>SUMIF('Final FTE BGBP'!$C$3:$BW$3,I$4,'Final FTE BGBP'!$C13:$BW13)='Final FTE By Grade'!I13</f>
        <v>1</v>
      </c>
      <c r="J13" s="6" t="b">
        <f>SUMIF('Final FTE BGBP'!$C$3:$BW$3,J$4,'Final FTE BGBP'!$C13:$BW13)='Final FTE By Grade'!J13</f>
        <v>1</v>
      </c>
      <c r="K13" s="6" t="b">
        <f>SUMIF('Final FTE BGBP'!$C$3:$BW$3,K$4,'Final FTE BGBP'!$C13:$BW13)='Final FTE By Grade'!K13</f>
        <v>1</v>
      </c>
      <c r="L13" s="6" t="b">
        <f>SUMIF('Final FTE BGBP'!$C$3:$BW$3,L$4,'Final FTE BGBP'!$C13:$BW13)='Final FTE By Grade'!L13</f>
        <v>1</v>
      </c>
      <c r="M13" s="6" t="b">
        <f>SUMIF('Final FTE BGBP'!$C$3:$BW$3,M$4,'Final FTE BGBP'!$C13:$BW13)='Final FTE By Grade'!M13</f>
        <v>1</v>
      </c>
      <c r="N13" s="6" t="b">
        <f>SUMIF('Final FTE BGBP'!$C$3:$BW$3,N$4,'Final FTE BGBP'!$C13:$BW13)='Final FTE By Grade'!N13</f>
        <v>1</v>
      </c>
      <c r="O13" s="6" t="b">
        <f>SUMIF('Final FTE BGBP'!$C$3:$BW$3,O$4,'Final FTE BGBP'!$C13:$BW13)='Final FTE By Grade'!O13</f>
        <v>1</v>
      </c>
      <c r="P13" s="6" t="b">
        <f>SUMIF('Final FTE BGBP'!$C$3:$BW$3,P$4,'Final FTE BGBP'!$C13:$BW13)='Final FTE By Grade'!P13</f>
        <v>1</v>
      </c>
      <c r="Q13" s="6" t="b">
        <f>'Final FTE BGBP'!BX13='Final FTE By Grade'!Q13</f>
        <v>1</v>
      </c>
    </row>
    <row r="14" spans="1:17" ht="15">
      <c r="A14" s="6">
        <v>10</v>
      </c>
      <c r="B14" s="6" t="s">
        <v>22</v>
      </c>
      <c r="C14" s="6" t="b">
        <f>SUMIF('Final FTE BGBP'!$C$3:$BW$3,C$4,'Final FTE BGBP'!$C14:$BW14)='Final FTE By Grade'!C14</f>
        <v>1</v>
      </c>
      <c r="D14" s="6" t="b">
        <f>SUMIF('Final FTE BGBP'!$C$3:$BW$3,D$4,'Final FTE BGBP'!$C14:$BW14)='Final FTE By Grade'!D14</f>
        <v>1</v>
      </c>
      <c r="E14" s="6" t="b">
        <f>SUMIF('Final FTE BGBP'!$C$3:$BW$3,E$4,'Final FTE BGBP'!$C14:$BW14)='Final FTE By Grade'!E14</f>
        <v>1</v>
      </c>
      <c r="F14" s="6" t="b">
        <f>SUMIF('Final FTE BGBP'!$C$3:$BW$3,F$4,'Final FTE BGBP'!$C14:$BW14)='Final FTE By Grade'!F14</f>
        <v>1</v>
      </c>
      <c r="G14" s="6" t="b">
        <f>SUMIF('Final FTE BGBP'!$C$3:$BW$3,G$4,'Final FTE BGBP'!$C14:$BW14)='Final FTE By Grade'!G14</f>
        <v>1</v>
      </c>
      <c r="H14" s="6" t="b">
        <f>SUMIF('Final FTE BGBP'!$C$3:$BW$3,H$4,'Final FTE BGBP'!$C14:$BW14)='Final FTE By Grade'!H14</f>
        <v>1</v>
      </c>
      <c r="I14" s="6" t="b">
        <f>SUMIF('Final FTE BGBP'!$C$3:$BW$3,I$4,'Final FTE BGBP'!$C14:$BW14)='Final FTE By Grade'!I14</f>
        <v>1</v>
      </c>
      <c r="J14" s="6" t="b">
        <f>SUMIF('Final FTE BGBP'!$C$3:$BW$3,J$4,'Final FTE BGBP'!$C14:$BW14)='Final FTE By Grade'!J14</f>
        <v>1</v>
      </c>
      <c r="K14" s="6" t="b">
        <f>SUMIF('Final FTE BGBP'!$C$3:$BW$3,K$4,'Final FTE BGBP'!$C14:$BW14)='Final FTE By Grade'!K14</f>
        <v>1</v>
      </c>
      <c r="L14" s="6" t="b">
        <f>SUMIF('Final FTE BGBP'!$C$3:$BW$3,L$4,'Final FTE BGBP'!$C14:$BW14)='Final FTE By Grade'!L14</f>
        <v>1</v>
      </c>
      <c r="M14" s="6" t="b">
        <f>SUMIF('Final FTE BGBP'!$C$3:$BW$3,M$4,'Final FTE BGBP'!$C14:$BW14)='Final FTE By Grade'!M14</f>
        <v>1</v>
      </c>
      <c r="N14" s="6" t="b">
        <f>SUMIF('Final FTE BGBP'!$C$3:$BW$3,N$4,'Final FTE BGBP'!$C14:$BW14)='Final FTE By Grade'!N14</f>
        <v>1</v>
      </c>
      <c r="O14" s="6" t="b">
        <f>SUMIF('Final FTE BGBP'!$C$3:$BW$3,O$4,'Final FTE BGBP'!$C14:$BW14)='Final FTE By Grade'!O14</f>
        <v>1</v>
      </c>
      <c r="P14" s="6" t="b">
        <f>SUMIF('Final FTE BGBP'!$C$3:$BW$3,P$4,'Final FTE BGBP'!$C14:$BW14)='Final FTE By Grade'!P14</f>
        <v>1</v>
      </c>
      <c r="Q14" s="6" t="b">
        <f>'Final FTE BGBP'!BX14='Final FTE By Grade'!Q14</f>
        <v>1</v>
      </c>
    </row>
    <row r="15" spans="1:17" ht="15">
      <c r="A15" s="6">
        <v>11</v>
      </c>
      <c r="B15" s="6" t="s">
        <v>23</v>
      </c>
      <c r="C15" s="6" t="b">
        <f>SUMIF('Final FTE BGBP'!$C$3:$BW$3,C$4,'Final FTE BGBP'!$C15:$BW15)='Final FTE By Grade'!C15</f>
        <v>1</v>
      </c>
      <c r="D15" s="6" t="b">
        <f>SUMIF('Final FTE BGBP'!$C$3:$BW$3,D$4,'Final FTE BGBP'!$C15:$BW15)='Final FTE By Grade'!D15</f>
        <v>1</v>
      </c>
      <c r="E15" s="6" t="b">
        <f>SUMIF('Final FTE BGBP'!$C$3:$BW$3,E$4,'Final FTE BGBP'!$C15:$BW15)='Final FTE By Grade'!E15</f>
        <v>1</v>
      </c>
      <c r="F15" s="6" t="b">
        <f>SUMIF('Final FTE BGBP'!$C$3:$BW$3,F$4,'Final FTE BGBP'!$C15:$BW15)='Final FTE By Grade'!F15</f>
        <v>1</v>
      </c>
      <c r="G15" s="6" t="b">
        <f>SUMIF('Final FTE BGBP'!$C$3:$BW$3,G$4,'Final FTE BGBP'!$C15:$BW15)='Final FTE By Grade'!G15</f>
        <v>1</v>
      </c>
      <c r="H15" s="6" t="b">
        <f>SUMIF('Final FTE BGBP'!$C$3:$BW$3,H$4,'Final FTE BGBP'!$C15:$BW15)='Final FTE By Grade'!H15</f>
        <v>1</v>
      </c>
      <c r="I15" s="6" t="b">
        <f>SUMIF('Final FTE BGBP'!$C$3:$BW$3,I$4,'Final FTE BGBP'!$C15:$BW15)='Final FTE By Grade'!I15</f>
        <v>1</v>
      </c>
      <c r="J15" s="6" t="b">
        <f>SUMIF('Final FTE BGBP'!$C$3:$BW$3,J$4,'Final FTE BGBP'!$C15:$BW15)='Final FTE By Grade'!J15</f>
        <v>1</v>
      </c>
      <c r="K15" s="6" t="b">
        <f>SUMIF('Final FTE BGBP'!$C$3:$BW$3,K$4,'Final FTE BGBP'!$C15:$BW15)='Final FTE By Grade'!K15</f>
        <v>1</v>
      </c>
      <c r="L15" s="6" t="b">
        <f>SUMIF('Final FTE BGBP'!$C$3:$BW$3,L$4,'Final FTE BGBP'!$C15:$BW15)='Final FTE By Grade'!L15</f>
        <v>1</v>
      </c>
      <c r="M15" s="6" t="b">
        <f>SUMIF('Final FTE BGBP'!$C$3:$BW$3,M$4,'Final FTE BGBP'!$C15:$BW15)='Final FTE By Grade'!M15</f>
        <v>1</v>
      </c>
      <c r="N15" s="6" t="b">
        <f>SUMIF('Final FTE BGBP'!$C$3:$BW$3,N$4,'Final FTE BGBP'!$C15:$BW15)='Final FTE By Grade'!N15</f>
        <v>1</v>
      </c>
      <c r="O15" s="6" t="b">
        <f>SUMIF('Final FTE BGBP'!$C$3:$BW$3,O$4,'Final FTE BGBP'!$C15:$BW15)='Final FTE By Grade'!O15</f>
        <v>1</v>
      </c>
      <c r="P15" s="6" t="b">
        <f>SUMIF('Final FTE BGBP'!$C$3:$BW$3,P$4,'Final FTE BGBP'!$C15:$BW15)='Final FTE By Grade'!P15</f>
        <v>1</v>
      </c>
      <c r="Q15" s="6" t="b">
        <f>'Final FTE BGBP'!BX15='Final FTE By Grade'!Q15</f>
        <v>1</v>
      </c>
    </row>
    <row r="16" spans="1:17" ht="15">
      <c r="A16" s="6">
        <v>12</v>
      </c>
      <c r="B16" s="6" t="s">
        <v>24</v>
      </c>
      <c r="C16" s="6" t="b">
        <f>SUMIF('Final FTE BGBP'!$C$3:$BW$3,C$4,'Final FTE BGBP'!$C16:$BW16)='Final FTE By Grade'!C16</f>
        <v>1</v>
      </c>
      <c r="D16" s="6" t="b">
        <f>SUMIF('Final FTE BGBP'!$C$3:$BW$3,D$4,'Final FTE BGBP'!$C16:$BW16)='Final FTE By Grade'!D16</f>
        <v>1</v>
      </c>
      <c r="E16" s="6" t="b">
        <f>SUMIF('Final FTE BGBP'!$C$3:$BW$3,E$4,'Final FTE BGBP'!$C16:$BW16)='Final FTE By Grade'!E16</f>
        <v>1</v>
      </c>
      <c r="F16" s="6" t="b">
        <f>SUMIF('Final FTE BGBP'!$C$3:$BW$3,F$4,'Final FTE BGBP'!$C16:$BW16)='Final FTE By Grade'!F16</f>
        <v>1</v>
      </c>
      <c r="G16" s="6" t="b">
        <f>SUMIF('Final FTE BGBP'!$C$3:$BW$3,G$4,'Final FTE BGBP'!$C16:$BW16)='Final FTE By Grade'!G16</f>
        <v>1</v>
      </c>
      <c r="H16" s="6" t="b">
        <f>SUMIF('Final FTE BGBP'!$C$3:$BW$3,H$4,'Final FTE BGBP'!$C16:$BW16)='Final FTE By Grade'!H16</f>
        <v>1</v>
      </c>
      <c r="I16" s="6" t="b">
        <f>SUMIF('Final FTE BGBP'!$C$3:$BW$3,I$4,'Final FTE BGBP'!$C16:$BW16)='Final FTE By Grade'!I16</f>
        <v>1</v>
      </c>
      <c r="J16" s="6" t="b">
        <f>SUMIF('Final FTE BGBP'!$C$3:$BW$3,J$4,'Final FTE BGBP'!$C16:$BW16)='Final FTE By Grade'!J16</f>
        <v>1</v>
      </c>
      <c r="K16" s="6" t="b">
        <f>SUMIF('Final FTE BGBP'!$C$3:$BW$3,K$4,'Final FTE BGBP'!$C16:$BW16)='Final FTE By Grade'!K16</f>
        <v>1</v>
      </c>
      <c r="L16" s="6" t="b">
        <f>SUMIF('Final FTE BGBP'!$C$3:$BW$3,L$4,'Final FTE BGBP'!$C16:$BW16)='Final FTE By Grade'!L16</f>
        <v>1</v>
      </c>
      <c r="M16" s="6" t="b">
        <f>SUMIF('Final FTE BGBP'!$C$3:$BW$3,M$4,'Final FTE BGBP'!$C16:$BW16)='Final FTE By Grade'!M16</f>
        <v>1</v>
      </c>
      <c r="N16" s="6" t="b">
        <f>SUMIF('Final FTE BGBP'!$C$3:$BW$3,N$4,'Final FTE BGBP'!$C16:$BW16)='Final FTE By Grade'!N16</f>
        <v>1</v>
      </c>
      <c r="O16" s="6" t="b">
        <f>SUMIF('Final FTE BGBP'!$C$3:$BW$3,O$4,'Final FTE BGBP'!$C16:$BW16)='Final FTE By Grade'!O16</f>
        <v>1</v>
      </c>
      <c r="P16" s="6" t="b">
        <f>SUMIF('Final FTE BGBP'!$C$3:$BW$3,P$4,'Final FTE BGBP'!$C16:$BW16)='Final FTE By Grade'!P16</f>
        <v>1</v>
      </c>
      <c r="Q16" s="6" t="b">
        <f>'Final FTE BGBP'!BX16='Final FTE By Grade'!Q16</f>
        <v>1</v>
      </c>
    </row>
    <row r="17" spans="1:17" ht="15">
      <c r="A17" s="6">
        <v>13</v>
      </c>
      <c r="B17" s="56" t="s">
        <v>25</v>
      </c>
      <c r="C17" s="6" t="b">
        <f>SUMIF('Final FTE BGBP'!$C$3:$BW$3,C$4,'Final FTE BGBP'!$C17:$BW17)='Final FTE By Grade'!C17</f>
        <v>1</v>
      </c>
      <c r="D17" s="6" t="b">
        <f>SUMIF('Final FTE BGBP'!$C$3:$BW$3,D$4,'Final FTE BGBP'!$C17:$BW17)='Final FTE By Grade'!D17</f>
        <v>1</v>
      </c>
      <c r="E17" s="6" t="b">
        <f>SUMIF('Final FTE BGBP'!$C$3:$BW$3,E$4,'Final FTE BGBP'!$C17:$BW17)='Final FTE By Grade'!E17</f>
        <v>1</v>
      </c>
      <c r="F17" s="6" t="b">
        <f>SUMIF('Final FTE BGBP'!$C$3:$BW$3,F$4,'Final FTE BGBP'!$C17:$BW17)='Final FTE By Grade'!F17</f>
        <v>1</v>
      </c>
      <c r="G17" s="6" t="b">
        <f>SUMIF('Final FTE BGBP'!$C$3:$BW$3,G$4,'Final FTE BGBP'!$C17:$BW17)='Final FTE By Grade'!G17</f>
        <v>1</v>
      </c>
      <c r="H17" s="6" t="b">
        <f>SUMIF('Final FTE BGBP'!$C$3:$BW$3,H$4,'Final FTE BGBP'!$C17:$BW17)='Final FTE By Grade'!H17</f>
        <v>1</v>
      </c>
      <c r="I17" s="6" t="b">
        <f>SUMIF('Final FTE BGBP'!$C$3:$BW$3,I$4,'Final FTE BGBP'!$C17:$BW17)='Final FTE By Grade'!I17</f>
        <v>1</v>
      </c>
      <c r="J17" s="6" t="b">
        <f>SUMIF('Final FTE BGBP'!$C$3:$BW$3,J$4,'Final FTE BGBP'!$C17:$BW17)='Final FTE By Grade'!J17</f>
        <v>1</v>
      </c>
      <c r="K17" s="6" t="b">
        <f>SUMIF('Final FTE BGBP'!$C$3:$BW$3,K$4,'Final FTE BGBP'!$C17:$BW17)='Final FTE By Grade'!K17</f>
        <v>1</v>
      </c>
      <c r="L17" s="6" t="b">
        <f>SUMIF('Final FTE BGBP'!$C$3:$BW$3,L$4,'Final FTE BGBP'!$C17:$BW17)='Final FTE By Grade'!L17</f>
        <v>1</v>
      </c>
      <c r="M17" s="6" t="b">
        <f>SUMIF('Final FTE BGBP'!$C$3:$BW$3,M$4,'Final FTE BGBP'!$C17:$BW17)='Final FTE By Grade'!M17</f>
        <v>1</v>
      </c>
      <c r="N17" s="6" t="b">
        <f>SUMIF('Final FTE BGBP'!$C$3:$BW$3,N$4,'Final FTE BGBP'!$C17:$BW17)='Final FTE By Grade'!N17</f>
        <v>1</v>
      </c>
      <c r="O17" s="6" t="b">
        <f>SUMIF('Final FTE BGBP'!$C$3:$BW$3,O$4,'Final FTE BGBP'!$C17:$BW17)='Final FTE By Grade'!O17</f>
        <v>1</v>
      </c>
      <c r="P17" s="6" t="b">
        <f>SUMIF('Final FTE BGBP'!$C$3:$BW$3,P$4,'Final FTE BGBP'!$C17:$BW17)='Final FTE By Grade'!P17</f>
        <v>1</v>
      </c>
      <c r="Q17" s="6" t="b">
        <f>'Final FTE BGBP'!BX17='Final FTE By Grade'!Q17</f>
        <v>1</v>
      </c>
    </row>
    <row r="18" spans="1:17" ht="15">
      <c r="A18" s="6">
        <v>14</v>
      </c>
      <c r="B18" s="6" t="s">
        <v>83</v>
      </c>
      <c r="C18" s="6" t="b">
        <f>SUMIF('Final FTE BGBP'!$C$3:$BW$3,C$4,'Final FTE BGBP'!$C18:$BW18)='Final FTE By Grade'!C18</f>
        <v>1</v>
      </c>
      <c r="D18" s="6" t="b">
        <f>SUMIF('Final FTE BGBP'!$C$3:$BW$3,D$4,'Final FTE BGBP'!$C18:$BW18)='Final FTE By Grade'!D18</f>
        <v>1</v>
      </c>
      <c r="E18" s="6" t="b">
        <f>SUMIF('Final FTE BGBP'!$C$3:$BW$3,E$4,'Final FTE BGBP'!$C18:$BW18)='Final FTE By Grade'!E18</f>
        <v>1</v>
      </c>
      <c r="F18" s="6" t="b">
        <f>SUMIF('Final FTE BGBP'!$C$3:$BW$3,F$4,'Final FTE BGBP'!$C18:$BW18)='Final FTE By Grade'!F18</f>
        <v>1</v>
      </c>
      <c r="G18" s="6" t="b">
        <f>SUMIF('Final FTE BGBP'!$C$3:$BW$3,G$4,'Final FTE BGBP'!$C18:$BW18)='Final FTE By Grade'!G18</f>
        <v>1</v>
      </c>
      <c r="H18" s="6" t="b">
        <f>SUMIF('Final FTE BGBP'!$C$3:$BW$3,H$4,'Final FTE BGBP'!$C18:$BW18)='Final FTE By Grade'!H18</f>
        <v>1</v>
      </c>
      <c r="I18" s="6" t="b">
        <f>SUMIF('Final FTE BGBP'!$C$3:$BW$3,I$4,'Final FTE BGBP'!$C18:$BW18)='Final FTE By Grade'!I18</f>
        <v>1</v>
      </c>
      <c r="J18" s="6" t="b">
        <f>SUMIF('Final FTE BGBP'!$C$3:$BW$3,J$4,'Final FTE BGBP'!$C18:$BW18)='Final FTE By Grade'!J18</f>
        <v>1</v>
      </c>
      <c r="K18" s="6" t="b">
        <f>SUMIF('Final FTE BGBP'!$C$3:$BW$3,K$4,'Final FTE BGBP'!$C18:$BW18)='Final FTE By Grade'!K18</f>
        <v>1</v>
      </c>
      <c r="L18" s="6" t="b">
        <f>SUMIF('Final FTE BGBP'!$C$3:$BW$3,L$4,'Final FTE BGBP'!$C18:$BW18)='Final FTE By Grade'!L18</f>
        <v>1</v>
      </c>
      <c r="M18" s="6" t="b">
        <f>SUMIF('Final FTE BGBP'!$C$3:$BW$3,M$4,'Final FTE BGBP'!$C18:$BW18)='Final FTE By Grade'!M18</f>
        <v>1</v>
      </c>
      <c r="N18" s="6" t="b">
        <f>SUMIF('Final FTE BGBP'!$C$3:$BW$3,N$4,'Final FTE BGBP'!$C18:$BW18)='Final FTE By Grade'!N18</f>
        <v>1</v>
      </c>
      <c r="O18" s="6" t="b">
        <f>SUMIF('Final FTE BGBP'!$C$3:$BW$3,O$4,'Final FTE BGBP'!$C18:$BW18)='Final FTE By Grade'!O18</f>
        <v>1</v>
      </c>
      <c r="P18" s="6" t="b">
        <f>SUMIF('Final FTE BGBP'!$C$3:$BW$3,P$4,'Final FTE BGBP'!$C18:$BW18)='Final FTE By Grade'!P18</f>
        <v>1</v>
      </c>
      <c r="Q18" s="6" t="b">
        <f>'Final FTE BGBP'!BX18='Final FTE By Grade'!Q18</f>
        <v>1</v>
      </c>
    </row>
    <row r="19" spans="1:17" ht="15">
      <c r="A19" s="6">
        <v>15</v>
      </c>
      <c r="B19" s="6" t="s">
        <v>26</v>
      </c>
      <c r="C19" s="6" t="b">
        <f>SUMIF('Final FTE BGBP'!$C$3:$BW$3,C$4,'Final FTE BGBP'!$C19:$BW19)='Final FTE By Grade'!C19</f>
        <v>1</v>
      </c>
      <c r="D19" s="6" t="b">
        <f>SUMIF('Final FTE BGBP'!$C$3:$BW$3,D$4,'Final FTE BGBP'!$C19:$BW19)='Final FTE By Grade'!D19</f>
        <v>1</v>
      </c>
      <c r="E19" s="6" t="b">
        <f>SUMIF('Final FTE BGBP'!$C$3:$BW$3,E$4,'Final FTE BGBP'!$C19:$BW19)='Final FTE By Grade'!E19</f>
        <v>1</v>
      </c>
      <c r="F19" s="6" t="b">
        <f>SUMIF('Final FTE BGBP'!$C$3:$BW$3,F$4,'Final FTE BGBP'!$C19:$BW19)='Final FTE By Grade'!F19</f>
        <v>1</v>
      </c>
      <c r="G19" s="6" t="b">
        <f>SUMIF('Final FTE BGBP'!$C$3:$BW$3,G$4,'Final FTE BGBP'!$C19:$BW19)='Final FTE By Grade'!G19</f>
        <v>1</v>
      </c>
      <c r="H19" s="6" t="b">
        <f>SUMIF('Final FTE BGBP'!$C$3:$BW$3,H$4,'Final FTE BGBP'!$C19:$BW19)='Final FTE By Grade'!H19</f>
        <v>1</v>
      </c>
      <c r="I19" s="6" t="b">
        <f>SUMIF('Final FTE BGBP'!$C$3:$BW$3,I$4,'Final FTE BGBP'!$C19:$BW19)='Final FTE By Grade'!I19</f>
        <v>1</v>
      </c>
      <c r="J19" s="6" t="b">
        <f>SUMIF('Final FTE BGBP'!$C$3:$BW$3,J$4,'Final FTE BGBP'!$C19:$BW19)='Final FTE By Grade'!J19</f>
        <v>1</v>
      </c>
      <c r="K19" s="6" t="b">
        <f>SUMIF('Final FTE BGBP'!$C$3:$BW$3,K$4,'Final FTE BGBP'!$C19:$BW19)='Final FTE By Grade'!K19</f>
        <v>1</v>
      </c>
      <c r="L19" s="6" t="b">
        <f>SUMIF('Final FTE BGBP'!$C$3:$BW$3,L$4,'Final FTE BGBP'!$C19:$BW19)='Final FTE By Grade'!L19</f>
        <v>1</v>
      </c>
      <c r="M19" s="6" t="b">
        <f>SUMIF('Final FTE BGBP'!$C$3:$BW$3,M$4,'Final FTE BGBP'!$C19:$BW19)='Final FTE By Grade'!M19</f>
        <v>1</v>
      </c>
      <c r="N19" s="6" t="b">
        <f>SUMIF('Final FTE BGBP'!$C$3:$BW$3,N$4,'Final FTE BGBP'!$C19:$BW19)='Final FTE By Grade'!N19</f>
        <v>1</v>
      </c>
      <c r="O19" s="6" t="b">
        <f>SUMIF('Final FTE BGBP'!$C$3:$BW$3,O$4,'Final FTE BGBP'!$C19:$BW19)='Final FTE By Grade'!O19</f>
        <v>1</v>
      </c>
      <c r="P19" s="6" t="b">
        <f>SUMIF('Final FTE BGBP'!$C$3:$BW$3,P$4,'Final FTE BGBP'!$C19:$BW19)='Final FTE By Grade'!P19</f>
        <v>1</v>
      </c>
      <c r="Q19" s="6" t="b">
        <f>'Final FTE BGBP'!BX19='Final FTE By Grade'!Q19</f>
        <v>1</v>
      </c>
    </row>
    <row r="20" spans="1:17" ht="15">
      <c r="A20" s="6">
        <v>16</v>
      </c>
      <c r="B20" s="6" t="s">
        <v>27</v>
      </c>
      <c r="C20" s="6" t="b">
        <f>SUMIF('Final FTE BGBP'!$C$3:$BW$3,C$4,'Final FTE BGBP'!$C20:$BW20)='Final FTE By Grade'!C20</f>
        <v>1</v>
      </c>
      <c r="D20" s="6" t="b">
        <f>SUMIF('Final FTE BGBP'!$C$3:$BW$3,D$4,'Final FTE BGBP'!$C20:$BW20)='Final FTE By Grade'!D20</f>
        <v>1</v>
      </c>
      <c r="E20" s="6" t="b">
        <f>SUMIF('Final FTE BGBP'!$C$3:$BW$3,E$4,'Final FTE BGBP'!$C20:$BW20)='Final FTE By Grade'!E20</f>
        <v>1</v>
      </c>
      <c r="F20" s="6" t="b">
        <f>SUMIF('Final FTE BGBP'!$C$3:$BW$3,F$4,'Final FTE BGBP'!$C20:$BW20)='Final FTE By Grade'!F20</f>
        <v>1</v>
      </c>
      <c r="G20" s="6" t="b">
        <f>SUMIF('Final FTE BGBP'!$C$3:$BW$3,G$4,'Final FTE BGBP'!$C20:$BW20)='Final FTE By Grade'!G20</f>
        <v>1</v>
      </c>
      <c r="H20" s="6" t="b">
        <f>SUMIF('Final FTE BGBP'!$C$3:$BW$3,H$4,'Final FTE BGBP'!$C20:$BW20)='Final FTE By Grade'!H20</f>
        <v>1</v>
      </c>
      <c r="I20" s="6" t="b">
        <f>SUMIF('Final FTE BGBP'!$C$3:$BW$3,I$4,'Final FTE BGBP'!$C20:$BW20)='Final FTE By Grade'!I20</f>
        <v>1</v>
      </c>
      <c r="J20" s="6" t="b">
        <f>SUMIF('Final FTE BGBP'!$C$3:$BW$3,J$4,'Final FTE BGBP'!$C20:$BW20)='Final FTE By Grade'!J20</f>
        <v>1</v>
      </c>
      <c r="K20" s="6" t="b">
        <f>SUMIF('Final FTE BGBP'!$C$3:$BW$3,K$4,'Final FTE BGBP'!$C20:$BW20)='Final FTE By Grade'!K20</f>
        <v>1</v>
      </c>
      <c r="L20" s="6" t="b">
        <f>SUMIF('Final FTE BGBP'!$C$3:$BW$3,L$4,'Final FTE BGBP'!$C20:$BW20)='Final FTE By Grade'!L20</f>
        <v>1</v>
      </c>
      <c r="M20" s="6" t="b">
        <f>SUMIF('Final FTE BGBP'!$C$3:$BW$3,M$4,'Final FTE BGBP'!$C20:$BW20)='Final FTE By Grade'!M20</f>
        <v>1</v>
      </c>
      <c r="N20" s="6" t="b">
        <f>SUMIF('Final FTE BGBP'!$C$3:$BW$3,N$4,'Final FTE BGBP'!$C20:$BW20)='Final FTE By Grade'!N20</f>
        <v>1</v>
      </c>
      <c r="O20" s="6" t="b">
        <f>SUMIF('Final FTE BGBP'!$C$3:$BW$3,O$4,'Final FTE BGBP'!$C20:$BW20)='Final FTE By Grade'!O20</f>
        <v>1</v>
      </c>
      <c r="P20" s="6" t="b">
        <f>SUMIF('Final FTE BGBP'!$C$3:$BW$3,P$4,'Final FTE BGBP'!$C20:$BW20)='Final FTE By Grade'!P20</f>
        <v>1</v>
      </c>
      <c r="Q20" s="6" t="b">
        <f>'Final FTE BGBP'!BX20='Final FTE By Grade'!Q20</f>
        <v>1</v>
      </c>
    </row>
    <row r="21" spans="1:17" ht="15">
      <c r="A21" s="6">
        <v>17</v>
      </c>
      <c r="B21" s="6" t="s">
        <v>28</v>
      </c>
      <c r="C21" s="6" t="b">
        <f>SUMIF('Final FTE BGBP'!$C$3:$BW$3,C$4,'Final FTE BGBP'!$C21:$BW21)='Final FTE By Grade'!C21</f>
        <v>1</v>
      </c>
      <c r="D21" s="6" t="b">
        <f>SUMIF('Final FTE BGBP'!$C$3:$BW$3,D$4,'Final FTE BGBP'!$C21:$BW21)='Final FTE By Grade'!D21</f>
        <v>1</v>
      </c>
      <c r="E21" s="6" t="b">
        <f>SUMIF('Final FTE BGBP'!$C$3:$BW$3,E$4,'Final FTE BGBP'!$C21:$BW21)='Final FTE By Grade'!E21</f>
        <v>1</v>
      </c>
      <c r="F21" s="6" t="b">
        <f>SUMIF('Final FTE BGBP'!$C$3:$BW$3,F$4,'Final FTE BGBP'!$C21:$BW21)='Final FTE By Grade'!F21</f>
        <v>1</v>
      </c>
      <c r="G21" s="6" t="b">
        <f>SUMIF('Final FTE BGBP'!$C$3:$BW$3,G$4,'Final FTE BGBP'!$C21:$BW21)='Final FTE By Grade'!G21</f>
        <v>1</v>
      </c>
      <c r="H21" s="6" t="b">
        <f>SUMIF('Final FTE BGBP'!$C$3:$BW$3,H$4,'Final FTE BGBP'!$C21:$BW21)='Final FTE By Grade'!H21</f>
        <v>1</v>
      </c>
      <c r="I21" s="6" t="b">
        <f>SUMIF('Final FTE BGBP'!$C$3:$BW$3,I$4,'Final FTE BGBP'!$C21:$BW21)='Final FTE By Grade'!I21</f>
        <v>1</v>
      </c>
      <c r="J21" s="6" t="b">
        <f>SUMIF('Final FTE BGBP'!$C$3:$BW$3,J$4,'Final FTE BGBP'!$C21:$BW21)='Final FTE By Grade'!J21</f>
        <v>1</v>
      </c>
      <c r="K21" s="6" t="b">
        <f>SUMIF('Final FTE BGBP'!$C$3:$BW$3,K$4,'Final FTE BGBP'!$C21:$BW21)='Final FTE By Grade'!K21</f>
        <v>1</v>
      </c>
      <c r="L21" s="6" t="b">
        <f>SUMIF('Final FTE BGBP'!$C$3:$BW$3,L$4,'Final FTE BGBP'!$C21:$BW21)='Final FTE By Grade'!L21</f>
        <v>1</v>
      </c>
      <c r="M21" s="6" t="b">
        <f>SUMIF('Final FTE BGBP'!$C$3:$BW$3,M$4,'Final FTE BGBP'!$C21:$BW21)='Final FTE By Grade'!M21</f>
        <v>1</v>
      </c>
      <c r="N21" s="6" t="b">
        <f>SUMIF('Final FTE BGBP'!$C$3:$BW$3,N$4,'Final FTE BGBP'!$C21:$BW21)='Final FTE By Grade'!N21</f>
        <v>1</v>
      </c>
      <c r="O21" s="6" t="b">
        <f>SUMIF('Final FTE BGBP'!$C$3:$BW$3,O$4,'Final FTE BGBP'!$C21:$BW21)='Final FTE By Grade'!O21</f>
        <v>1</v>
      </c>
      <c r="P21" s="6" t="b">
        <f>SUMIF('Final FTE BGBP'!$C$3:$BW$3,P$4,'Final FTE BGBP'!$C21:$BW21)='Final FTE By Grade'!P21</f>
        <v>1</v>
      </c>
      <c r="Q21" s="6" t="b">
        <f>'Final FTE BGBP'!BX21='Final FTE By Grade'!Q21</f>
        <v>1</v>
      </c>
    </row>
    <row r="22" spans="1:17" ht="15">
      <c r="A22" s="6">
        <v>18</v>
      </c>
      <c r="B22" s="6" t="s">
        <v>29</v>
      </c>
      <c r="C22" s="6" t="b">
        <f>SUMIF('Final FTE BGBP'!$C$3:$BW$3,C$4,'Final FTE BGBP'!$C22:$BW22)='Final FTE By Grade'!C22</f>
        <v>1</v>
      </c>
      <c r="D22" s="6" t="b">
        <f>SUMIF('Final FTE BGBP'!$C$3:$BW$3,D$4,'Final FTE BGBP'!$C22:$BW22)='Final FTE By Grade'!D22</f>
        <v>1</v>
      </c>
      <c r="E22" s="6" t="b">
        <f>SUMIF('Final FTE BGBP'!$C$3:$BW$3,E$4,'Final FTE BGBP'!$C22:$BW22)='Final FTE By Grade'!E22</f>
        <v>1</v>
      </c>
      <c r="F22" s="6" t="b">
        <f>SUMIF('Final FTE BGBP'!$C$3:$BW$3,F$4,'Final FTE BGBP'!$C22:$BW22)='Final FTE By Grade'!F22</f>
        <v>1</v>
      </c>
      <c r="G22" s="6" t="b">
        <f>SUMIF('Final FTE BGBP'!$C$3:$BW$3,G$4,'Final FTE BGBP'!$C22:$BW22)='Final FTE By Grade'!G22</f>
        <v>1</v>
      </c>
      <c r="H22" s="6" t="b">
        <f>SUMIF('Final FTE BGBP'!$C$3:$BW$3,H$4,'Final FTE BGBP'!$C22:$BW22)='Final FTE By Grade'!H22</f>
        <v>1</v>
      </c>
      <c r="I22" s="6" t="b">
        <f>SUMIF('Final FTE BGBP'!$C$3:$BW$3,I$4,'Final FTE BGBP'!$C22:$BW22)='Final FTE By Grade'!I22</f>
        <v>1</v>
      </c>
      <c r="J22" s="6" t="b">
        <f>SUMIF('Final FTE BGBP'!$C$3:$BW$3,J$4,'Final FTE BGBP'!$C22:$BW22)='Final FTE By Grade'!J22</f>
        <v>1</v>
      </c>
      <c r="K22" s="6" t="b">
        <f>SUMIF('Final FTE BGBP'!$C$3:$BW$3,K$4,'Final FTE BGBP'!$C22:$BW22)='Final FTE By Grade'!K22</f>
        <v>1</v>
      </c>
      <c r="L22" s="6" t="b">
        <f>SUMIF('Final FTE BGBP'!$C$3:$BW$3,L$4,'Final FTE BGBP'!$C22:$BW22)='Final FTE By Grade'!L22</f>
        <v>1</v>
      </c>
      <c r="M22" s="6" t="b">
        <f>SUMIF('Final FTE BGBP'!$C$3:$BW$3,M$4,'Final FTE BGBP'!$C22:$BW22)='Final FTE By Grade'!M22</f>
        <v>1</v>
      </c>
      <c r="N22" s="6" t="b">
        <f>SUMIF('Final FTE BGBP'!$C$3:$BW$3,N$4,'Final FTE BGBP'!$C22:$BW22)='Final FTE By Grade'!N22</f>
        <v>1</v>
      </c>
      <c r="O22" s="6" t="b">
        <f>SUMIF('Final FTE BGBP'!$C$3:$BW$3,O$4,'Final FTE BGBP'!$C22:$BW22)='Final FTE By Grade'!O22</f>
        <v>1</v>
      </c>
      <c r="P22" s="6" t="b">
        <f>SUMIF('Final FTE BGBP'!$C$3:$BW$3,P$4,'Final FTE BGBP'!$C22:$BW22)='Final FTE By Grade'!P22</f>
        <v>1</v>
      </c>
      <c r="Q22" s="6" t="b">
        <f>'Final FTE BGBP'!BX22='Final FTE By Grade'!Q22</f>
        <v>1</v>
      </c>
    </row>
    <row r="23" spans="1:17" ht="15">
      <c r="A23" s="6">
        <v>19</v>
      </c>
      <c r="B23" s="6" t="s">
        <v>30</v>
      </c>
      <c r="C23" s="6" t="b">
        <f>SUMIF('Final FTE BGBP'!$C$3:$BW$3,C$4,'Final FTE BGBP'!$C23:$BW23)='Final FTE By Grade'!C23</f>
        <v>1</v>
      </c>
      <c r="D23" s="6" t="b">
        <f>SUMIF('Final FTE BGBP'!$C$3:$BW$3,D$4,'Final FTE BGBP'!$C23:$BW23)='Final FTE By Grade'!D23</f>
        <v>1</v>
      </c>
      <c r="E23" s="6" t="b">
        <f>SUMIF('Final FTE BGBP'!$C$3:$BW$3,E$4,'Final FTE BGBP'!$C23:$BW23)='Final FTE By Grade'!E23</f>
        <v>1</v>
      </c>
      <c r="F23" s="6" t="b">
        <f>SUMIF('Final FTE BGBP'!$C$3:$BW$3,F$4,'Final FTE BGBP'!$C23:$BW23)='Final FTE By Grade'!F23</f>
        <v>1</v>
      </c>
      <c r="G23" s="6" t="b">
        <f>SUMIF('Final FTE BGBP'!$C$3:$BW$3,G$4,'Final FTE BGBP'!$C23:$BW23)='Final FTE By Grade'!G23</f>
        <v>1</v>
      </c>
      <c r="H23" s="6" t="b">
        <f>SUMIF('Final FTE BGBP'!$C$3:$BW$3,H$4,'Final FTE BGBP'!$C23:$BW23)='Final FTE By Grade'!H23</f>
        <v>1</v>
      </c>
      <c r="I23" s="6" t="b">
        <f>SUMIF('Final FTE BGBP'!$C$3:$BW$3,I$4,'Final FTE BGBP'!$C23:$BW23)='Final FTE By Grade'!I23</f>
        <v>1</v>
      </c>
      <c r="J23" s="6" t="b">
        <f>SUMIF('Final FTE BGBP'!$C$3:$BW$3,J$4,'Final FTE BGBP'!$C23:$BW23)='Final FTE By Grade'!J23</f>
        <v>1</v>
      </c>
      <c r="K23" s="6" t="b">
        <f>SUMIF('Final FTE BGBP'!$C$3:$BW$3,K$4,'Final FTE BGBP'!$C23:$BW23)='Final FTE By Grade'!K23</f>
        <v>1</v>
      </c>
      <c r="L23" s="6" t="b">
        <f>SUMIF('Final FTE BGBP'!$C$3:$BW$3,L$4,'Final FTE BGBP'!$C23:$BW23)='Final FTE By Grade'!L23</f>
        <v>1</v>
      </c>
      <c r="M23" s="6" t="b">
        <f>SUMIF('Final FTE BGBP'!$C$3:$BW$3,M$4,'Final FTE BGBP'!$C23:$BW23)='Final FTE By Grade'!M23</f>
        <v>1</v>
      </c>
      <c r="N23" s="6" t="b">
        <f>SUMIF('Final FTE BGBP'!$C$3:$BW$3,N$4,'Final FTE BGBP'!$C23:$BW23)='Final FTE By Grade'!N23</f>
        <v>1</v>
      </c>
      <c r="O23" s="6" t="b">
        <f>SUMIF('Final FTE BGBP'!$C$3:$BW$3,O$4,'Final FTE BGBP'!$C23:$BW23)='Final FTE By Grade'!O23</f>
        <v>1</v>
      </c>
      <c r="P23" s="6" t="b">
        <f>SUMIF('Final FTE BGBP'!$C$3:$BW$3,P$4,'Final FTE BGBP'!$C23:$BW23)='Final FTE By Grade'!P23</f>
        <v>1</v>
      </c>
      <c r="Q23" s="6" t="b">
        <f>'Final FTE BGBP'!BX23='Final FTE By Grade'!Q23</f>
        <v>1</v>
      </c>
    </row>
    <row r="24" spans="1:17" ht="15">
      <c r="A24" s="6">
        <v>20</v>
      </c>
      <c r="B24" s="6" t="s">
        <v>31</v>
      </c>
      <c r="C24" s="6" t="b">
        <f>SUMIF('Final FTE BGBP'!$C$3:$BW$3,C$4,'Final FTE BGBP'!$C24:$BW24)='Final FTE By Grade'!C24</f>
        <v>1</v>
      </c>
      <c r="D24" s="6" t="b">
        <f>SUMIF('Final FTE BGBP'!$C$3:$BW$3,D$4,'Final FTE BGBP'!$C24:$BW24)='Final FTE By Grade'!D24</f>
        <v>1</v>
      </c>
      <c r="E24" s="6" t="b">
        <f>SUMIF('Final FTE BGBP'!$C$3:$BW$3,E$4,'Final FTE BGBP'!$C24:$BW24)='Final FTE By Grade'!E24</f>
        <v>1</v>
      </c>
      <c r="F24" s="6" t="b">
        <f>SUMIF('Final FTE BGBP'!$C$3:$BW$3,F$4,'Final FTE BGBP'!$C24:$BW24)='Final FTE By Grade'!F24</f>
        <v>1</v>
      </c>
      <c r="G24" s="6" t="b">
        <f>SUMIF('Final FTE BGBP'!$C$3:$BW$3,G$4,'Final FTE BGBP'!$C24:$BW24)='Final FTE By Grade'!G24</f>
        <v>1</v>
      </c>
      <c r="H24" s="6" t="b">
        <f>SUMIF('Final FTE BGBP'!$C$3:$BW$3,H$4,'Final FTE BGBP'!$C24:$BW24)='Final FTE By Grade'!H24</f>
        <v>1</v>
      </c>
      <c r="I24" s="6" t="b">
        <f>SUMIF('Final FTE BGBP'!$C$3:$BW$3,I$4,'Final FTE BGBP'!$C24:$BW24)='Final FTE By Grade'!I24</f>
        <v>1</v>
      </c>
      <c r="J24" s="6" t="b">
        <f>SUMIF('Final FTE BGBP'!$C$3:$BW$3,J$4,'Final FTE BGBP'!$C24:$BW24)='Final FTE By Grade'!J24</f>
        <v>1</v>
      </c>
      <c r="K24" s="6" t="b">
        <f>SUMIF('Final FTE BGBP'!$C$3:$BW$3,K$4,'Final FTE BGBP'!$C24:$BW24)='Final FTE By Grade'!K24</f>
        <v>1</v>
      </c>
      <c r="L24" s="6" t="b">
        <f>SUMIF('Final FTE BGBP'!$C$3:$BW$3,L$4,'Final FTE BGBP'!$C24:$BW24)='Final FTE By Grade'!L24</f>
        <v>1</v>
      </c>
      <c r="M24" s="6" t="b">
        <f>SUMIF('Final FTE BGBP'!$C$3:$BW$3,M$4,'Final FTE BGBP'!$C24:$BW24)='Final FTE By Grade'!M24</f>
        <v>1</v>
      </c>
      <c r="N24" s="6" t="b">
        <f>SUMIF('Final FTE BGBP'!$C$3:$BW$3,N$4,'Final FTE BGBP'!$C24:$BW24)='Final FTE By Grade'!N24</f>
        <v>1</v>
      </c>
      <c r="O24" s="6" t="b">
        <f>SUMIF('Final FTE BGBP'!$C$3:$BW$3,O$4,'Final FTE BGBP'!$C24:$BW24)='Final FTE By Grade'!O24</f>
        <v>1</v>
      </c>
      <c r="P24" s="6" t="b">
        <f>SUMIF('Final FTE BGBP'!$C$3:$BW$3,P$4,'Final FTE BGBP'!$C24:$BW24)='Final FTE By Grade'!P24</f>
        <v>1</v>
      </c>
      <c r="Q24" s="6" t="b">
        <f>'Final FTE BGBP'!BX24='Final FTE By Grade'!Q24</f>
        <v>1</v>
      </c>
    </row>
    <row r="25" spans="1:17" ht="15">
      <c r="A25" s="6">
        <v>21</v>
      </c>
      <c r="B25" s="6" t="s">
        <v>32</v>
      </c>
      <c r="C25" s="6" t="b">
        <f>SUMIF('Final FTE BGBP'!$C$3:$BW$3,C$4,'Final FTE BGBP'!$C25:$BW25)='Final FTE By Grade'!C25</f>
        <v>1</v>
      </c>
      <c r="D25" s="6" t="b">
        <f>SUMIF('Final FTE BGBP'!$C$3:$BW$3,D$4,'Final FTE BGBP'!$C25:$BW25)='Final FTE By Grade'!D25</f>
        <v>1</v>
      </c>
      <c r="E25" s="6" t="b">
        <f>SUMIF('Final FTE BGBP'!$C$3:$BW$3,E$4,'Final FTE BGBP'!$C25:$BW25)='Final FTE By Grade'!E25</f>
        <v>1</v>
      </c>
      <c r="F25" s="6" t="b">
        <f>SUMIF('Final FTE BGBP'!$C$3:$BW$3,F$4,'Final FTE BGBP'!$C25:$BW25)='Final FTE By Grade'!F25</f>
        <v>1</v>
      </c>
      <c r="G25" s="6" t="b">
        <f>SUMIF('Final FTE BGBP'!$C$3:$BW$3,G$4,'Final FTE BGBP'!$C25:$BW25)='Final FTE By Grade'!G25</f>
        <v>1</v>
      </c>
      <c r="H25" s="6" t="b">
        <f>SUMIF('Final FTE BGBP'!$C$3:$BW$3,H$4,'Final FTE BGBP'!$C25:$BW25)='Final FTE By Grade'!H25</f>
        <v>1</v>
      </c>
      <c r="I25" s="6" t="b">
        <f>SUMIF('Final FTE BGBP'!$C$3:$BW$3,I$4,'Final FTE BGBP'!$C25:$BW25)='Final FTE By Grade'!I25</f>
        <v>1</v>
      </c>
      <c r="J25" s="6" t="b">
        <f>SUMIF('Final FTE BGBP'!$C$3:$BW$3,J$4,'Final FTE BGBP'!$C25:$BW25)='Final FTE By Grade'!J25</f>
        <v>1</v>
      </c>
      <c r="K25" s="6" t="b">
        <f>SUMIF('Final FTE BGBP'!$C$3:$BW$3,K$4,'Final FTE BGBP'!$C25:$BW25)='Final FTE By Grade'!K25</f>
        <v>1</v>
      </c>
      <c r="L25" s="6" t="b">
        <f>SUMIF('Final FTE BGBP'!$C$3:$BW$3,L$4,'Final FTE BGBP'!$C25:$BW25)='Final FTE By Grade'!L25</f>
        <v>1</v>
      </c>
      <c r="M25" s="6" t="b">
        <f>SUMIF('Final FTE BGBP'!$C$3:$BW$3,M$4,'Final FTE BGBP'!$C25:$BW25)='Final FTE By Grade'!M25</f>
        <v>1</v>
      </c>
      <c r="N25" s="6" t="b">
        <f>SUMIF('Final FTE BGBP'!$C$3:$BW$3,N$4,'Final FTE BGBP'!$C25:$BW25)='Final FTE By Grade'!N25</f>
        <v>1</v>
      </c>
      <c r="O25" s="6" t="b">
        <f>SUMIF('Final FTE BGBP'!$C$3:$BW$3,O$4,'Final FTE BGBP'!$C25:$BW25)='Final FTE By Grade'!O25</f>
        <v>1</v>
      </c>
      <c r="P25" s="6" t="b">
        <f>SUMIF('Final FTE BGBP'!$C$3:$BW$3,P$4,'Final FTE BGBP'!$C25:$BW25)='Final FTE By Grade'!P25</f>
        <v>1</v>
      </c>
      <c r="Q25" s="6" t="b">
        <f>'Final FTE BGBP'!BX25='Final FTE By Grade'!Q25</f>
        <v>1</v>
      </c>
    </row>
    <row r="26" spans="1:17" ht="15">
      <c r="A26" s="6">
        <v>22</v>
      </c>
      <c r="B26" s="6" t="s">
        <v>33</v>
      </c>
      <c r="C26" s="6" t="b">
        <f>SUMIF('Final FTE BGBP'!$C$3:$BW$3,C$4,'Final FTE BGBP'!$C26:$BW26)='Final FTE By Grade'!C26</f>
        <v>1</v>
      </c>
      <c r="D26" s="6" t="b">
        <f>SUMIF('Final FTE BGBP'!$C$3:$BW$3,D$4,'Final FTE BGBP'!$C26:$BW26)='Final FTE By Grade'!D26</f>
        <v>1</v>
      </c>
      <c r="E26" s="6" t="b">
        <f>SUMIF('Final FTE BGBP'!$C$3:$BW$3,E$4,'Final FTE BGBP'!$C26:$BW26)='Final FTE By Grade'!E26</f>
        <v>1</v>
      </c>
      <c r="F26" s="6" t="b">
        <f>SUMIF('Final FTE BGBP'!$C$3:$BW$3,F$4,'Final FTE BGBP'!$C26:$BW26)='Final FTE By Grade'!F26</f>
        <v>1</v>
      </c>
      <c r="G26" s="6" t="b">
        <f>SUMIF('Final FTE BGBP'!$C$3:$BW$3,G$4,'Final FTE BGBP'!$C26:$BW26)='Final FTE By Grade'!G26</f>
        <v>1</v>
      </c>
      <c r="H26" s="6" t="b">
        <f>SUMIF('Final FTE BGBP'!$C$3:$BW$3,H$4,'Final FTE BGBP'!$C26:$BW26)='Final FTE By Grade'!H26</f>
        <v>1</v>
      </c>
      <c r="I26" s="6" t="b">
        <f>SUMIF('Final FTE BGBP'!$C$3:$BW$3,I$4,'Final FTE BGBP'!$C26:$BW26)='Final FTE By Grade'!I26</f>
        <v>1</v>
      </c>
      <c r="J26" s="6" t="b">
        <f>SUMIF('Final FTE BGBP'!$C$3:$BW$3,J$4,'Final FTE BGBP'!$C26:$BW26)='Final FTE By Grade'!J26</f>
        <v>1</v>
      </c>
      <c r="K26" s="6" t="b">
        <f>SUMIF('Final FTE BGBP'!$C$3:$BW$3,K$4,'Final FTE BGBP'!$C26:$BW26)='Final FTE By Grade'!K26</f>
        <v>1</v>
      </c>
      <c r="L26" s="6" t="b">
        <f>SUMIF('Final FTE BGBP'!$C$3:$BW$3,L$4,'Final FTE BGBP'!$C26:$BW26)='Final FTE By Grade'!L26</f>
        <v>1</v>
      </c>
      <c r="M26" s="6" t="b">
        <f>SUMIF('Final FTE BGBP'!$C$3:$BW$3,M$4,'Final FTE BGBP'!$C26:$BW26)='Final FTE By Grade'!M26</f>
        <v>1</v>
      </c>
      <c r="N26" s="6" t="b">
        <f>SUMIF('Final FTE BGBP'!$C$3:$BW$3,N$4,'Final FTE BGBP'!$C26:$BW26)='Final FTE By Grade'!N26</f>
        <v>1</v>
      </c>
      <c r="O26" s="6" t="b">
        <f>SUMIF('Final FTE BGBP'!$C$3:$BW$3,O$4,'Final FTE BGBP'!$C26:$BW26)='Final FTE By Grade'!O26</f>
        <v>1</v>
      </c>
      <c r="P26" s="6" t="b">
        <f>SUMIF('Final FTE BGBP'!$C$3:$BW$3,P$4,'Final FTE BGBP'!$C26:$BW26)='Final FTE By Grade'!P26</f>
        <v>1</v>
      </c>
      <c r="Q26" s="6" t="b">
        <f>'Final FTE BGBP'!BX26='Final FTE By Grade'!Q26</f>
        <v>1</v>
      </c>
    </row>
    <row r="27" spans="1:17" ht="15">
      <c r="A27" s="6">
        <v>23</v>
      </c>
      <c r="B27" s="6" t="s">
        <v>34</v>
      </c>
      <c r="C27" s="6" t="b">
        <f>SUMIF('Final FTE BGBP'!$C$3:$BW$3,C$4,'Final FTE BGBP'!$C27:$BW27)='Final FTE By Grade'!C27</f>
        <v>1</v>
      </c>
      <c r="D27" s="6" t="b">
        <f>SUMIF('Final FTE BGBP'!$C$3:$BW$3,D$4,'Final FTE BGBP'!$C27:$BW27)='Final FTE By Grade'!D27</f>
        <v>1</v>
      </c>
      <c r="E27" s="6" t="b">
        <f>SUMIF('Final FTE BGBP'!$C$3:$BW$3,E$4,'Final FTE BGBP'!$C27:$BW27)='Final FTE By Grade'!E27</f>
        <v>1</v>
      </c>
      <c r="F27" s="6" t="b">
        <f>SUMIF('Final FTE BGBP'!$C$3:$BW$3,F$4,'Final FTE BGBP'!$C27:$BW27)='Final FTE By Grade'!F27</f>
        <v>1</v>
      </c>
      <c r="G27" s="6" t="b">
        <f>SUMIF('Final FTE BGBP'!$C$3:$BW$3,G$4,'Final FTE BGBP'!$C27:$BW27)='Final FTE By Grade'!G27</f>
        <v>1</v>
      </c>
      <c r="H27" s="6" t="b">
        <f>SUMIF('Final FTE BGBP'!$C$3:$BW$3,H$4,'Final FTE BGBP'!$C27:$BW27)='Final FTE By Grade'!H27</f>
        <v>1</v>
      </c>
      <c r="I27" s="6" t="b">
        <f>SUMIF('Final FTE BGBP'!$C$3:$BW$3,I$4,'Final FTE BGBP'!$C27:$BW27)='Final FTE By Grade'!I27</f>
        <v>1</v>
      </c>
      <c r="J27" s="6" t="b">
        <f>SUMIF('Final FTE BGBP'!$C$3:$BW$3,J$4,'Final FTE BGBP'!$C27:$BW27)='Final FTE By Grade'!J27</f>
        <v>1</v>
      </c>
      <c r="K27" s="6" t="b">
        <f>SUMIF('Final FTE BGBP'!$C$3:$BW$3,K$4,'Final FTE BGBP'!$C27:$BW27)='Final FTE By Grade'!K27</f>
        <v>1</v>
      </c>
      <c r="L27" s="6" t="b">
        <f>SUMIF('Final FTE BGBP'!$C$3:$BW$3,L$4,'Final FTE BGBP'!$C27:$BW27)='Final FTE By Grade'!L27</f>
        <v>1</v>
      </c>
      <c r="M27" s="6" t="b">
        <f>SUMIF('Final FTE BGBP'!$C$3:$BW$3,M$4,'Final FTE BGBP'!$C27:$BW27)='Final FTE By Grade'!M27</f>
        <v>1</v>
      </c>
      <c r="N27" s="6" t="b">
        <f>SUMIF('Final FTE BGBP'!$C$3:$BW$3,N$4,'Final FTE BGBP'!$C27:$BW27)='Final FTE By Grade'!N27</f>
        <v>1</v>
      </c>
      <c r="O27" s="6" t="b">
        <f>SUMIF('Final FTE BGBP'!$C$3:$BW$3,O$4,'Final FTE BGBP'!$C27:$BW27)='Final FTE By Grade'!O27</f>
        <v>1</v>
      </c>
      <c r="P27" s="6" t="b">
        <f>SUMIF('Final FTE BGBP'!$C$3:$BW$3,P$4,'Final FTE BGBP'!$C27:$BW27)='Final FTE By Grade'!P27</f>
        <v>1</v>
      </c>
      <c r="Q27" s="6" t="b">
        <f>'Final FTE BGBP'!BX27='Final FTE By Grade'!Q27</f>
        <v>1</v>
      </c>
    </row>
    <row r="28" spans="1:17" ht="15">
      <c r="A28" s="6">
        <v>24</v>
      </c>
      <c r="B28" s="6" t="s">
        <v>35</v>
      </c>
      <c r="C28" s="6" t="b">
        <f>SUMIF('Final FTE BGBP'!$C$3:$BW$3,C$4,'Final FTE BGBP'!$C28:$BW28)='Final FTE By Grade'!C28</f>
        <v>1</v>
      </c>
      <c r="D28" s="6" t="b">
        <f>SUMIF('Final FTE BGBP'!$C$3:$BW$3,D$4,'Final FTE BGBP'!$C28:$BW28)='Final FTE By Grade'!D28</f>
        <v>1</v>
      </c>
      <c r="E28" s="6" t="b">
        <f>SUMIF('Final FTE BGBP'!$C$3:$BW$3,E$4,'Final FTE BGBP'!$C28:$BW28)='Final FTE By Grade'!E28</f>
        <v>1</v>
      </c>
      <c r="F28" s="6" t="b">
        <f>SUMIF('Final FTE BGBP'!$C$3:$BW$3,F$4,'Final FTE BGBP'!$C28:$BW28)='Final FTE By Grade'!F28</f>
        <v>1</v>
      </c>
      <c r="G28" s="6" t="b">
        <f>SUMIF('Final FTE BGBP'!$C$3:$BW$3,G$4,'Final FTE BGBP'!$C28:$BW28)='Final FTE By Grade'!G28</f>
        <v>1</v>
      </c>
      <c r="H28" s="6" t="b">
        <f>SUMIF('Final FTE BGBP'!$C$3:$BW$3,H$4,'Final FTE BGBP'!$C28:$BW28)='Final FTE By Grade'!H28</f>
        <v>1</v>
      </c>
      <c r="I28" s="6" t="b">
        <f>SUMIF('Final FTE BGBP'!$C$3:$BW$3,I$4,'Final FTE BGBP'!$C28:$BW28)='Final FTE By Grade'!I28</f>
        <v>1</v>
      </c>
      <c r="J28" s="6" t="b">
        <f>SUMIF('Final FTE BGBP'!$C$3:$BW$3,J$4,'Final FTE BGBP'!$C28:$BW28)='Final FTE By Grade'!J28</f>
        <v>1</v>
      </c>
      <c r="K28" s="6" t="b">
        <f>SUMIF('Final FTE BGBP'!$C$3:$BW$3,K$4,'Final FTE BGBP'!$C28:$BW28)='Final FTE By Grade'!K28</f>
        <v>1</v>
      </c>
      <c r="L28" s="6" t="b">
        <f>SUMIF('Final FTE BGBP'!$C$3:$BW$3,L$4,'Final FTE BGBP'!$C28:$BW28)='Final FTE By Grade'!L28</f>
        <v>1</v>
      </c>
      <c r="M28" s="6" t="b">
        <f>SUMIF('Final FTE BGBP'!$C$3:$BW$3,M$4,'Final FTE BGBP'!$C28:$BW28)='Final FTE By Grade'!M28</f>
        <v>1</v>
      </c>
      <c r="N28" s="6" t="b">
        <f>SUMIF('Final FTE BGBP'!$C$3:$BW$3,N$4,'Final FTE BGBP'!$C28:$BW28)='Final FTE By Grade'!N28</f>
        <v>1</v>
      </c>
      <c r="O28" s="6" t="b">
        <f>SUMIF('Final FTE BGBP'!$C$3:$BW$3,O$4,'Final FTE BGBP'!$C28:$BW28)='Final FTE By Grade'!O28</f>
        <v>1</v>
      </c>
      <c r="P28" s="6" t="b">
        <f>SUMIF('Final FTE BGBP'!$C$3:$BW$3,P$4,'Final FTE BGBP'!$C28:$BW28)='Final FTE By Grade'!P28</f>
        <v>1</v>
      </c>
      <c r="Q28" s="6" t="b">
        <f>'Final FTE BGBP'!BX28='Final FTE By Grade'!Q28</f>
        <v>1</v>
      </c>
    </row>
    <row r="29" spans="1:17" ht="15">
      <c r="A29" s="6">
        <v>25</v>
      </c>
      <c r="B29" s="6" t="s">
        <v>36</v>
      </c>
      <c r="C29" s="6" t="b">
        <f>SUMIF('Final FTE BGBP'!$C$3:$BW$3,C$4,'Final FTE BGBP'!$C29:$BW29)='Final FTE By Grade'!C29</f>
        <v>1</v>
      </c>
      <c r="D29" s="6" t="b">
        <f>SUMIF('Final FTE BGBP'!$C$3:$BW$3,D$4,'Final FTE BGBP'!$C29:$BW29)='Final FTE By Grade'!D29</f>
        <v>1</v>
      </c>
      <c r="E29" s="6" t="b">
        <f>SUMIF('Final FTE BGBP'!$C$3:$BW$3,E$4,'Final FTE BGBP'!$C29:$BW29)='Final FTE By Grade'!E29</f>
        <v>1</v>
      </c>
      <c r="F29" s="6" t="b">
        <f>SUMIF('Final FTE BGBP'!$C$3:$BW$3,F$4,'Final FTE BGBP'!$C29:$BW29)='Final FTE By Grade'!F29</f>
        <v>1</v>
      </c>
      <c r="G29" s="6" t="b">
        <f>SUMIF('Final FTE BGBP'!$C$3:$BW$3,G$4,'Final FTE BGBP'!$C29:$BW29)='Final FTE By Grade'!G29</f>
        <v>1</v>
      </c>
      <c r="H29" s="6" t="b">
        <f>SUMIF('Final FTE BGBP'!$C$3:$BW$3,H$4,'Final FTE BGBP'!$C29:$BW29)='Final FTE By Grade'!H29</f>
        <v>1</v>
      </c>
      <c r="I29" s="6" t="b">
        <f>SUMIF('Final FTE BGBP'!$C$3:$BW$3,I$4,'Final FTE BGBP'!$C29:$BW29)='Final FTE By Grade'!I29</f>
        <v>1</v>
      </c>
      <c r="J29" s="6" t="b">
        <f>SUMIF('Final FTE BGBP'!$C$3:$BW$3,J$4,'Final FTE BGBP'!$C29:$BW29)='Final FTE By Grade'!J29</f>
        <v>1</v>
      </c>
      <c r="K29" s="6" t="b">
        <f>SUMIF('Final FTE BGBP'!$C$3:$BW$3,K$4,'Final FTE BGBP'!$C29:$BW29)='Final FTE By Grade'!K29</f>
        <v>1</v>
      </c>
      <c r="L29" s="6" t="b">
        <f>SUMIF('Final FTE BGBP'!$C$3:$BW$3,L$4,'Final FTE BGBP'!$C29:$BW29)='Final FTE By Grade'!L29</f>
        <v>1</v>
      </c>
      <c r="M29" s="6" t="b">
        <f>SUMIF('Final FTE BGBP'!$C$3:$BW$3,M$4,'Final FTE BGBP'!$C29:$BW29)='Final FTE By Grade'!M29</f>
        <v>1</v>
      </c>
      <c r="N29" s="6" t="b">
        <f>SUMIF('Final FTE BGBP'!$C$3:$BW$3,N$4,'Final FTE BGBP'!$C29:$BW29)='Final FTE By Grade'!N29</f>
        <v>1</v>
      </c>
      <c r="O29" s="6" t="b">
        <f>SUMIF('Final FTE BGBP'!$C$3:$BW$3,O$4,'Final FTE BGBP'!$C29:$BW29)='Final FTE By Grade'!O29</f>
        <v>1</v>
      </c>
      <c r="P29" s="6" t="b">
        <f>SUMIF('Final FTE BGBP'!$C$3:$BW$3,P$4,'Final FTE BGBP'!$C29:$BW29)='Final FTE By Grade'!P29</f>
        <v>1</v>
      </c>
      <c r="Q29" s="6" t="b">
        <f>'Final FTE BGBP'!BX29='Final FTE By Grade'!Q29</f>
        <v>1</v>
      </c>
    </row>
    <row r="30" spans="1:17" ht="15">
      <c r="A30" s="6">
        <v>26</v>
      </c>
      <c r="B30" s="6" t="s">
        <v>37</v>
      </c>
      <c r="C30" s="6" t="b">
        <f>SUMIF('Final FTE BGBP'!$C$3:$BW$3,C$4,'Final FTE BGBP'!$C30:$BW30)='Final FTE By Grade'!C30</f>
        <v>1</v>
      </c>
      <c r="D30" s="6" t="b">
        <f>SUMIF('Final FTE BGBP'!$C$3:$BW$3,D$4,'Final FTE BGBP'!$C30:$BW30)='Final FTE By Grade'!D30</f>
        <v>1</v>
      </c>
      <c r="E30" s="6" t="b">
        <f>SUMIF('Final FTE BGBP'!$C$3:$BW$3,E$4,'Final FTE BGBP'!$C30:$BW30)='Final FTE By Grade'!E30</f>
        <v>1</v>
      </c>
      <c r="F30" s="6" t="b">
        <f>SUMIF('Final FTE BGBP'!$C$3:$BW$3,F$4,'Final FTE BGBP'!$C30:$BW30)='Final FTE By Grade'!F30</f>
        <v>1</v>
      </c>
      <c r="G30" s="6" t="b">
        <f>SUMIF('Final FTE BGBP'!$C$3:$BW$3,G$4,'Final FTE BGBP'!$C30:$BW30)='Final FTE By Grade'!G30</f>
        <v>1</v>
      </c>
      <c r="H30" s="6" t="b">
        <f>SUMIF('Final FTE BGBP'!$C$3:$BW$3,H$4,'Final FTE BGBP'!$C30:$BW30)='Final FTE By Grade'!H30</f>
        <v>1</v>
      </c>
      <c r="I30" s="6" t="b">
        <f>SUMIF('Final FTE BGBP'!$C$3:$BW$3,I$4,'Final FTE BGBP'!$C30:$BW30)='Final FTE By Grade'!I30</f>
        <v>1</v>
      </c>
      <c r="J30" s="6" t="b">
        <f>SUMIF('Final FTE BGBP'!$C$3:$BW$3,J$4,'Final FTE BGBP'!$C30:$BW30)='Final FTE By Grade'!J30</f>
        <v>1</v>
      </c>
      <c r="K30" s="6" t="b">
        <f>SUMIF('Final FTE BGBP'!$C$3:$BW$3,K$4,'Final FTE BGBP'!$C30:$BW30)='Final FTE By Grade'!K30</f>
        <v>1</v>
      </c>
      <c r="L30" s="6" t="b">
        <f>SUMIF('Final FTE BGBP'!$C$3:$BW$3,L$4,'Final FTE BGBP'!$C30:$BW30)='Final FTE By Grade'!L30</f>
        <v>1</v>
      </c>
      <c r="M30" s="6" t="b">
        <f>SUMIF('Final FTE BGBP'!$C$3:$BW$3,M$4,'Final FTE BGBP'!$C30:$BW30)='Final FTE By Grade'!M30</f>
        <v>1</v>
      </c>
      <c r="N30" s="6" t="b">
        <f>SUMIF('Final FTE BGBP'!$C$3:$BW$3,N$4,'Final FTE BGBP'!$C30:$BW30)='Final FTE By Grade'!N30</f>
        <v>1</v>
      </c>
      <c r="O30" s="6" t="b">
        <f>SUMIF('Final FTE BGBP'!$C$3:$BW$3,O$4,'Final FTE BGBP'!$C30:$BW30)='Final FTE By Grade'!O30</f>
        <v>1</v>
      </c>
      <c r="P30" s="6" t="b">
        <f>SUMIF('Final FTE BGBP'!$C$3:$BW$3,P$4,'Final FTE BGBP'!$C30:$BW30)='Final FTE By Grade'!P30</f>
        <v>1</v>
      </c>
      <c r="Q30" s="6" t="b">
        <f>'Final FTE BGBP'!BX30='Final FTE By Grade'!Q30</f>
        <v>1</v>
      </c>
    </row>
    <row r="31" spans="1:17" ht="15">
      <c r="A31" s="6">
        <v>27</v>
      </c>
      <c r="B31" s="6" t="s">
        <v>38</v>
      </c>
      <c r="C31" s="6" t="b">
        <f>SUMIF('Final FTE BGBP'!$C$3:$BW$3,C$4,'Final FTE BGBP'!$C31:$BW31)='Final FTE By Grade'!C31</f>
        <v>1</v>
      </c>
      <c r="D31" s="6" t="b">
        <f>SUMIF('Final FTE BGBP'!$C$3:$BW$3,D$4,'Final FTE BGBP'!$C31:$BW31)='Final FTE By Grade'!D31</f>
        <v>1</v>
      </c>
      <c r="E31" s="6" t="b">
        <f>SUMIF('Final FTE BGBP'!$C$3:$BW$3,E$4,'Final FTE BGBP'!$C31:$BW31)='Final FTE By Grade'!E31</f>
        <v>1</v>
      </c>
      <c r="F31" s="6" t="b">
        <f>SUMIF('Final FTE BGBP'!$C$3:$BW$3,F$4,'Final FTE BGBP'!$C31:$BW31)='Final FTE By Grade'!F31</f>
        <v>1</v>
      </c>
      <c r="G31" s="6" t="b">
        <f>SUMIF('Final FTE BGBP'!$C$3:$BW$3,G$4,'Final FTE BGBP'!$C31:$BW31)='Final FTE By Grade'!G31</f>
        <v>1</v>
      </c>
      <c r="H31" s="6" t="b">
        <f>SUMIF('Final FTE BGBP'!$C$3:$BW$3,H$4,'Final FTE BGBP'!$C31:$BW31)='Final FTE By Grade'!H31</f>
        <v>1</v>
      </c>
      <c r="I31" s="6" t="b">
        <f>SUMIF('Final FTE BGBP'!$C$3:$BW$3,I$4,'Final FTE BGBP'!$C31:$BW31)='Final FTE By Grade'!I31</f>
        <v>1</v>
      </c>
      <c r="J31" s="6" t="b">
        <f>SUMIF('Final FTE BGBP'!$C$3:$BW$3,J$4,'Final FTE BGBP'!$C31:$BW31)='Final FTE By Grade'!J31</f>
        <v>1</v>
      </c>
      <c r="K31" s="6" t="b">
        <f>SUMIF('Final FTE BGBP'!$C$3:$BW$3,K$4,'Final FTE BGBP'!$C31:$BW31)='Final FTE By Grade'!K31</f>
        <v>1</v>
      </c>
      <c r="L31" s="6" t="b">
        <f>SUMIF('Final FTE BGBP'!$C$3:$BW$3,L$4,'Final FTE BGBP'!$C31:$BW31)='Final FTE By Grade'!L31</f>
        <v>1</v>
      </c>
      <c r="M31" s="6" t="b">
        <f>SUMIF('Final FTE BGBP'!$C$3:$BW$3,M$4,'Final FTE BGBP'!$C31:$BW31)='Final FTE By Grade'!M31</f>
        <v>1</v>
      </c>
      <c r="N31" s="6" t="b">
        <f>SUMIF('Final FTE BGBP'!$C$3:$BW$3,N$4,'Final FTE BGBP'!$C31:$BW31)='Final FTE By Grade'!N31</f>
        <v>1</v>
      </c>
      <c r="O31" s="6" t="b">
        <f>SUMIF('Final FTE BGBP'!$C$3:$BW$3,O$4,'Final FTE BGBP'!$C31:$BW31)='Final FTE By Grade'!O31</f>
        <v>1</v>
      </c>
      <c r="P31" s="6" t="b">
        <f>SUMIF('Final FTE BGBP'!$C$3:$BW$3,P$4,'Final FTE BGBP'!$C31:$BW31)='Final FTE By Grade'!P31</f>
        <v>1</v>
      </c>
      <c r="Q31" s="6" t="b">
        <f>'Final FTE BGBP'!BX31='Final FTE By Grade'!Q31</f>
        <v>1</v>
      </c>
    </row>
    <row r="32" spans="1:17" ht="15">
      <c r="A32" s="6">
        <v>28</v>
      </c>
      <c r="B32" s="6" t="s">
        <v>39</v>
      </c>
      <c r="C32" s="6" t="b">
        <f>SUMIF('Final FTE BGBP'!$C$3:$BW$3,C$4,'Final FTE BGBP'!$C32:$BW32)='Final FTE By Grade'!C32</f>
        <v>1</v>
      </c>
      <c r="D32" s="6" t="b">
        <f>SUMIF('Final FTE BGBP'!$C$3:$BW$3,D$4,'Final FTE BGBP'!$C32:$BW32)='Final FTE By Grade'!D32</f>
        <v>1</v>
      </c>
      <c r="E32" s="6" t="b">
        <f>SUMIF('Final FTE BGBP'!$C$3:$BW$3,E$4,'Final FTE BGBP'!$C32:$BW32)='Final FTE By Grade'!E32</f>
        <v>1</v>
      </c>
      <c r="F32" s="6" t="b">
        <f>SUMIF('Final FTE BGBP'!$C$3:$BW$3,F$4,'Final FTE BGBP'!$C32:$BW32)='Final FTE By Grade'!F32</f>
        <v>1</v>
      </c>
      <c r="G32" s="6" t="b">
        <f>SUMIF('Final FTE BGBP'!$C$3:$BW$3,G$4,'Final FTE BGBP'!$C32:$BW32)='Final FTE By Grade'!G32</f>
        <v>1</v>
      </c>
      <c r="H32" s="6" t="b">
        <f>SUMIF('Final FTE BGBP'!$C$3:$BW$3,H$4,'Final FTE BGBP'!$C32:$BW32)='Final FTE By Grade'!H32</f>
        <v>1</v>
      </c>
      <c r="I32" s="6" t="b">
        <f>SUMIF('Final FTE BGBP'!$C$3:$BW$3,I$4,'Final FTE BGBP'!$C32:$BW32)='Final FTE By Grade'!I32</f>
        <v>1</v>
      </c>
      <c r="J32" s="6" t="b">
        <f>SUMIF('Final FTE BGBP'!$C$3:$BW$3,J$4,'Final FTE BGBP'!$C32:$BW32)='Final FTE By Grade'!J32</f>
        <v>1</v>
      </c>
      <c r="K32" s="6" t="b">
        <f>SUMIF('Final FTE BGBP'!$C$3:$BW$3,K$4,'Final FTE BGBP'!$C32:$BW32)='Final FTE By Grade'!K32</f>
        <v>1</v>
      </c>
      <c r="L32" s="6" t="b">
        <f>SUMIF('Final FTE BGBP'!$C$3:$BW$3,L$4,'Final FTE BGBP'!$C32:$BW32)='Final FTE By Grade'!L32</f>
        <v>1</v>
      </c>
      <c r="M32" s="6" t="b">
        <f>SUMIF('Final FTE BGBP'!$C$3:$BW$3,M$4,'Final FTE BGBP'!$C32:$BW32)='Final FTE By Grade'!M32</f>
        <v>1</v>
      </c>
      <c r="N32" s="6" t="b">
        <f>SUMIF('Final FTE BGBP'!$C$3:$BW$3,N$4,'Final FTE BGBP'!$C32:$BW32)='Final FTE By Grade'!N32</f>
        <v>1</v>
      </c>
      <c r="O32" s="6" t="b">
        <f>SUMIF('Final FTE BGBP'!$C$3:$BW$3,O$4,'Final FTE BGBP'!$C32:$BW32)='Final FTE By Grade'!O32</f>
        <v>1</v>
      </c>
      <c r="P32" s="6" t="b">
        <f>SUMIF('Final FTE BGBP'!$C$3:$BW$3,P$4,'Final FTE BGBP'!$C32:$BW32)='Final FTE By Grade'!P32</f>
        <v>1</v>
      </c>
      <c r="Q32" s="6" t="b">
        <f>'Final FTE BGBP'!BX32='Final FTE By Grade'!Q32</f>
        <v>1</v>
      </c>
    </row>
    <row r="33" spans="1:17" ht="15">
      <c r="A33" s="6">
        <v>29</v>
      </c>
      <c r="B33" s="6" t="s">
        <v>40</v>
      </c>
      <c r="C33" s="6" t="b">
        <f>SUMIF('Final FTE BGBP'!$C$3:$BW$3,C$4,'Final FTE BGBP'!$C33:$BW33)='Final FTE By Grade'!C33</f>
        <v>1</v>
      </c>
      <c r="D33" s="6" t="b">
        <f>SUMIF('Final FTE BGBP'!$C$3:$BW$3,D$4,'Final FTE BGBP'!$C33:$BW33)='Final FTE By Grade'!D33</f>
        <v>1</v>
      </c>
      <c r="E33" s="6" t="b">
        <f>SUMIF('Final FTE BGBP'!$C$3:$BW$3,E$4,'Final FTE BGBP'!$C33:$BW33)='Final FTE By Grade'!E33</f>
        <v>1</v>
      </c>
      <c r="F33" s="6" t="b">
        <f>SUMIF('Final FTE BGBP'!$C$3:$BW$3,F$4,'Final FTE BGBP'!$C33:$BW33)='Final FTE By Grade'!F33</f>
        <v>1</v>
      </c>
      <c r="G33" s="6" t="b">
        <f>SUMIF('Final FTE BGBP'!$C$3:$BW$3,G$4,'Final FTE BGBP'!$C33:$BW33)='Final FTE By Grade'!G33</f>
        <v>1</v>
      </c>
      <c r="H33" s="6" t="b">
        <f>SUMIF('Final FTE BGBP'!$C$3:$BW$3,H$4,'Final FTE BGBP'!$C33:$BW33)='Final FTE By Grade'!H33</f>
        <v>1</v>
      </c>
      <c r="I33" s="6" t="b">
        <f>SUMIF('Final FTE BGBP'!$C$3:$BW$3,I$4,'Final FTE BGBP'!$C33:$BW33)='Final FTE By Grade'!I33</f>
        <v>1</v>
      </c>
      <c r="J33" s="6" t="b">
        <f>SUMIF('Final FTE BGBP'!$C$3:$BW$3,J$4,'Final FTE BGBP'!$C33:$BW33)='Final FTE By Grade'!J33</f>
        <v>1</v>
      </c>
      <c r="K33" s="6" t="b">
        <f>SUMIF('Final FTE BGBP'!$C$3:$BW$3,K$4,'Final FTE BGBP'!$C33:$BW33)='Final FTE By Grade'!K33</f>
        <v>1</v>
      </c>
      <c r="L33" s="6" t="b">
        <f>SUMIF('Final FTE BGBP'!$C$3:$BW$3,L$4,'Final FTE BGBP'!$C33:$BW33)='Final FTE By Grade'!L33</f>
        <v>1</v>
      </c>
      <c r="M33" s="6" t="b">
        <f>SUMIF('Final FTE BGBP'!$C$3:$BW$3,M$4,'Final FTE BGBP'!$C33:$BW33)='Final FTE By Grade'!M33</f>
        <v>1</v>
      </c>
      <c r="N33" s="6" t="b">
        <f>SUMIF('Final FTE BGBP'!$C$3:$BW$3,N$4,'Final FTE BGBP'!$C33:$BW33)='Final FTE By Grade'!N33</f>
        <v>1</v>
      </c>
      <c r="O33" s="6" t="b">
        <f>SUMIF('Final FTE BGBP'!$C$3:$BW$3,O$4,'Final FTE BGBP'!$C33:$BW33)='Final FTE By Grade'!O33</f>
        <v>1</v>
      </c>
      <c r="P33" s="6" t="b">
        <f>SUMIF('Final FTE BGBP'!$C$3:$BW$3,P$4,'Final FTE BGBP'!$C33:$BW33)='Final FTE By Grade'!P33</f>
        <v>1</v>
      </c>
      <c r="Q33" s="6" t="b">
        <f>'Final FTE BGBP'!BX33='Final FTE By Grade'!Q33</f>
        <v>1</v>
      </c>
    </row>
    <row r="34" spans="1:17" ht="15">
      <c r="A34" s="6">
        <v>30</v>
      </c>
      <c r="B34" s="6" t="s">
        <v>41</v>
      </c>
      <c r="C34" s="6" t="b">
        <f>SUMIF('Final FTE BGBP'!$C$3:$BW$3,C$4,'Final FTE BGBP'!$C34:$BW34)='Final FTE By Grade'!C34</f>
        <v>1</v>
      </c>
      <c r="D34" s="6" t="b">
        <f>SUMIF('Final FTE BGBP'!$C$3:$BW$3,D$4,'Final FTE BGBP'!$C34:$BW34)='Final FTE By Grade'!D34</f>
        <v>1</v>
      </c>
      <c r="E34" s="6" t="b">
        <f>SUMIF('Final FTE BGBP'!$C$3:$BW$3,E$4,'Final FTE BGBP'!$C34:$BW34)='Final FTE By Grade'!E34</f>
        <v>1</v>
      </c>
      <c r="F34" s="6" t="b">
        <f>SUMIF('Final FTE BGBP'!$C$3:$BW$3,F$4,'Final FTE BGBP'!$C34:$BW34)='Final FTE By Grade'!F34</f>
        <v>1</v>
      </c>
      <c r="G34" s="6" t="b">
        <f>SUMIF('Final FTE BGBP'!$C$3:$BW$3,G$4,'Final FTE BGBP'!$C34:$BW34)='Final FTE By Grade'!G34</f>
        <v>1</v>
      </c>
      <c r="H34" s="6" t="b">
        <f>SUMIF('Final FTE BGBP'!$C$3:$BW$3,H$4,'Final FTE BGBP'!$C34:$BW34)='Final FTE By Grade'!H34</f>
        <v>1</v>
      </c>
      <c r="I34" s="6" t="b">
        <f>SUMIF('Final FTE BGBP'!$C$3:$BW$3,I$4,'Final FTE BGBP'!$C34:$BW34)='Final FTE By Grade'!I34</f>
        <v>1</v>
      </c>
      <c r="J34" s="6" t="b">
        <f>SUMIF('Final FTE BGBP'!$C$3:$BW$3,J$4,'Final FTE BGBP'!$C34:$BW34)='Final FTE By Grade'!J34</f>
        <v>1</v>
      </c>
      <c r="K34" s="6" t="b">
        <f>SUMIF('Final FTE BGBP'!$C$3:$BW$3,K$4,'Final FTE BGBP'!$C34:$BW34)='Final FTE By Grade'!K34</f>
        <v>1</v>
      </c>
      <c r="L34" s="6" t="b">
        <f>SUMIF('Final FTE BGBP'!$C$3:$BW$3,L$4,'Final FTE BGBP'!$C34:$BW34)='Final FTE By Grade'!L34</f>
        <v>1</v>
      </c>
      <c r="M34" s="6" t="b">
        <f>SUMIF('Final FTE BGBP'!$C$3:$BW$3,M$4,'Final FTE BGBP'!$C34:$BW34)='Final FTE By Grade'!M34</f>
        <v>1</v>
      </c>
      <c r="N34" s="6" t="b">
        <f>SUMIF('Final FTE BGBP'!$C$3:$BW$3,N$4,'Final FTE BGBP'!$C34:$BW34)='Final FTE By Grade'!N34</f>
        <v>1</v>
      </c>
      <c r="O34" s="6" t="b">
        <f>SUMIF('Final FTE BGBP'!$C$3:$BW$3,O$4,'Final FTE BGBP'!$C34:$BW34)='Final FTE By Grade'!O34</f>
        <v>1</v>
      </c>
      <c r="P34" s="6" t="b">
        <f>SUMIF('Final FTE BGBP'!$C$3:$BW$3,P$4,'Final FTE BGBP'!$C34:$BW34)='Final FTE By Grade'!P34</f>
        <v>1</v>
      </c>
      <c r="Q34" s="6" t="b">
        <f>'Final FTE BGBP'!BX34='Final FTE By Grade'!Q34</f>
        <v>1</v>
      </c>
    </row>
    <row r="35" spans="1:17" ht="15">
      <c r="A35" s="6">
        <v>31</v>
      </c>
      <c r="B35" s="6" t="s">
        <v>42</v>
      </c>
      <c r="C35" s="6" t="b">
        <f>SUMIF('Final FTE BGBP'!$C$3:$BW$3,C$4,'Final FTE BGBP'!$C35:$BW35)='Final FTE By Grade'!C35</f>
        <v>1</v>
      </c>
      <c r="D35" s="6" t="b">
        <f>SUMIF('Final FTE BGBP'!$C$3:$BW$3,D$4,'Final FTE BGBP'!$C35:$BW35)='Final FTE By Grade'!D35</f>
        <v>1</v>
      </c>
      <c r="E35" s="6" t="b">
        <f>SUMIF('Final FTE BGBP'!$C$3:$BW$3,E$4,'Final FTE BGBP'!$C35:$BW35)='Final FTE By Grade'!E35</f>
        <v>1</v>
      </c>
      <c r="F35" s="6" t="b">
        <f>SUMIF('Final FTE BGBP'!$C$3:$BW$3,F$4,'Final FTE BGBP'!$C35:$BW35)='Final FTE By Grade'!F35</f>
        <v>1</v>
      </c>
      <c r="G35" s="6" t="b">
        <f>SUMIF('Final FTE BGBP'!$C$3:$BW$3,G$4,'Final FTE BGBP'!$C35:$BW35)='Final FTE By Grade'!G35</f>
        <v>1</v>
      </c>
      <c r="H35" s="6" t="b">
        <f>SUMIF('Final FTE BGBP'!$C$3:$BW$3,H$4,'Final FTE BGBP'!$C35:$BW35)='Final FTE By Grade'!H35</f>
        <v>1</v>
      </c>
      <c r="I35" s="6" t="b">
        <f>SUMIF('Final FTE BGBP'!$C$3:$BW$3,I$4,'Final FTE BGBP'!$C35:$BW35)='Final FTE By Grade'!I35</f>
        <v>1</v>
      </c>
      <c r="J35" s="6" t="b">
        <f>SUMIF('Final FTE BGBP'!$C$3:$BW$3,J$4,'Final FTE BGBP'!$C35:$BW35)='Final FTE By Grade'!J35</f>
        <v>1</v>
      </c>
      <c r="K35" s="6" t="b">
        <f>SUMIF('Final FTE BGBP'!$C$3:$BW$3,K$4,'Final FTE BGBP'!$C35:$BW35)='Final FTE By Grade'!K35</f>
        <v>1</v>
      </c>
      <c r="L35" s="6" t="b">
        <f>SUMIF('Final FTE BGBP'!$C$3:$BW$3,L$4,'Final FTE BGBP'!$C35:$BW35)='Final FTE By Grade'!L35</f>
        <v>1</v>
      </c>
      <c r="M35" s="6" t="b">
        <f>SUMIF('Final FTE BGBP'!$C$3:$BW$3,M$4,'Final FTE BGBP'!$C35:$BW35)='Final FTE By Grade'!M35</f>
        <v>1</v>
      </c>
      <c r="N35" s="6" t="b">
        <f>SUMIF('Final FTE BGBP'!$C$3:$BW$3,N$4,'Final FTE BGBP'!$C35:$BW35)='Final FTE By Grade'!N35</f>
        <v>1</v>
      </c>
      <c r="O35" s="6" t="b">
        <f>SUMIF('Final FTE BGBP'!$C$3:$BW$3,O$4,'Final FTE BGBP'!$C35:$BW35)='Final FTE By Grade'!O35</f>
        <v>1</v>
      </c>
      <c r="P35" s="6" t="b">
        <f>SUMIF('Final FTE BGBP'!$C$3:$BW$3,P$4,'Final FTE BGBP'!$C35:$BW35)='Final FTE By Grade'!P35</f>
        <v>1</v>
      </c>
      <c r="Q35" s="6" t="b">
        <f>'Final FTE BGBP'!BX35='Final FTE By Grade'!Q35</f>
        <v>1</v>
      </c>
    </row>
    <row r="36" spans="1:17" ht="15">
      <c r="A36" s="6">
        <v>32</v>
      </c>
      <c r="B36" s="6" t="s">
        <v>43</v>
      </c>
      <c r="C36" s="6" t="b">
        <f>SUMIF('Final FTE BGBP'!$C$3:$BW$3,C$4,'Final FTE BGBP'!$C36:$BW36)='Final FTE By Grade'!C36</f>
        <v>1</v>
      </c>
      <c r="D36" s="6" t="b">
        <f>SUMIF('Final FTE BGBP'!$C$3:$BW$3,D$4,'Final FTE BGBP'!$C36:$BW36)='Final FTE By Grade'!D36</f>
        <v>1</v>
      </c>
      <c r="E36" s="6" t="b">
        <f>SUMIF('Final FTE BGBP'!$C$3:$BW$3,E$4,'Final FTE BGBP'!$C36:$BW36)='Final FTE By Grade'!E36</f>
        <v>1</v>
      </c>
      <c r="F36" s="6" t="b">
        <f>SUMIF('Final FTE BGBP'!$C$3:$BW$3,F$4,'Final FTE BGBP'!$C36:$BW36)='Final FTE By Grade'!F36</f>
        <v>1</v>
      </c>
      <c r="G36" s="6" t="b">
        <f>SUMIF('Final FTE BGBP'!$C$3:$BW$3,G$4,'Final FTE BGBP'!$C36:$BW36)='Final FTE By Grade'!G36</f>
        <v>1</v>
      </c>
      <c r="H36" s="6" t="b">
        <f>SUMIF('Final FTE BGBP'!$C$3:$BW$3,H$4,'Final FTE BGBP'!$C36:$BW36)='Final FTE By Grade'!H36</f>
        <v>1</v>
      </c>
      <c r="I36" s="6" t="b">
        <f>SUMIF('Final FTE BGBP'!$C$3:$BW$3,I$4,'Final FTE BGBP'!$C36:$BW36)='Final FTE By Grade'!I36</f>
        <v>1</v>
      </c>
      <c r="J36" s="6" t="b">
        <f>SUMIF('Final FTE BGBP'!$C$3:$BW$3,J$4,'Final FTE BGBP'!$C36:$BW36)='Final FTE By Grade'!J36</f>
        <v>1</v>
      </c>
      <c r="K36" s="6" t="b">
        <f>SUMIF('Final FTE BGBP'!$C$3:$BW$3,K$4,'Final FTE BGBP'!$C36:$BW36)='Final FTE By Grade'!K36</f>
        <v>1</v>
      </c>
      <c r="L36" s="6" t="b">
        <f>SUMIF('Final FTE BGBP'!$C$3:$BW$3,L$4,'Final FTE BGBP'!$C36:$BW36)='Final FTE By Grade'!L36</f>
        <v>1</v>
      </c>
      <c r="M36" s="6" t="b">
        <f>SUMIF('Final FTE BGBP'!$C$3:$BW$3,M$4,'Final FTE BGBP'!$C36:$BW36)='Final FTE By Grade'!M36</f>
        <v>1</v>
      </c>
      <c r="N36" s="6" t="b">
        <f>SUMIF('Final FTE BGBP'!$C$3:$BW$3,N$4,'Final FTE BGBP'!$C36:$BW36)='Final FTE By Grade'!N36</f>
        <v>1</v>
      </c>
      <c r="O36" s="6" t="b">
        <f>SUMIF('Final FTE BGBP'!$C$3:$BW$3,O$4,'Final FTE BGBP'!$C36:$BW36)='Final FTE By Grade'!O36</f>
        <v>1</v>
      </c>
      <c r="P36" s="6" t="b">
        <f>SUMIF('Final FTE BGBP'!$C$3:$BW$3,P$4,'Final FTE BGBP'!$C36:$BW36)='Final FTE By Grade'!P36</f>
        <v>1</v>
      </c>
      <c r="Q36" s="6" t="b">
        <f>'Final FTE BGBP'!BX36='Final FTE By Grade'!Q36</f>
        <v>1</v>
      </c>
    </row>
    <row r="37" spans="1:17" ht="15">
      <c r="A37" s="6">
        <v>33</v>
      </c>
      <c r="B37" s="6" t="s">
        <v>44</v>
      </c>
      <c r="C37" s="6" t="b">
        <f>SUMIF('Final FTE BGBP'!$C$3:$BW$3,C$4,'Final FTE BGBP'!$C37:$BW37)='Final FTE By Grade'!C37</f>
        <v>1</v>
      </c>
      <c r="D37" s="6" t="b">
        <f>SUMIF('Final FTE BGBP'!$C$3:$BW$3,D$4,'Final FTE BGBP'!$C37:$BW37)='Final FTE By Grade'!D37</f>
        <v>1</v>
      </c>
      <c r="E37" s="6" t="b">
        <f>SUMIF('Final FTE BGBP'!$C$3:$BW$3,E$4,'Final FTE BGBP'!$C37:$BW37)='Final FTE By Grade'!E37</f>
        <v>1</v>
      </c>
      <c r="F37" s="6" t="b">
        <f>SUMIF('Final FTE BGBP'!$C$3:$BW$3,F$4,'Final FTE BGBP'!$C37:$BW37)='Final FTE By Grade'!F37</f>
        <v>1</v>
      </c>
      <c r="G37" s="6" t="b">
        <f>SUMIF('Final FTE BGBP'!$C$3:$BW$3,G$4,'Final FTE BGBP'!$C37:$BW37)='Final FTE By Grade'!G37</f>
        <v>1</v>
      </c>
      <c r="H37" s="6" t="b">
        <f>SUMIF('Final FTE BGBP'!$C$3:$BW$3,H$4,'Final FTE BGBP'!$C37:$BW37)='Final FTE By Grade'!H37</f>
        <v>1</v>
      </c>
      <c r="I37" s="6" t="b">
        <f>SUMIF('Final FTE BGBP'!$C$3:$BW$3,I$4,'Final FTE BGBP'!$C37:$BW37)='Final FTE By Grade'!I37</f>
        <v>1</v>
      </c>
      <c r="J37" s="6" t="b">
        <f>SUMIF('Final FTE BGBP'!$C$3:$BW$3,J$4,'Final FTE BGBP'!$C37:$BW37)='Final FTE By Grade'!J37</f>
        <v>1</v>
      </c>
      <c r="K37" s="6" t="b">
        <f>SUMIF('Final FTE BGBP'!$C$3:$BW$3,K$4,'Final FTE BGBP'!$C37:$BW37)='Final FTE By Grade'!K37</f>
        <v>1</v>
      </c>
      <c r="L37" s="6" t="b">
        <f>SUMIF('Final FTE BGBP'!$C$3:$BW$3,L$4,'Final FTE BGBP'!$C37:$BW37)='Final FTE By Grade'!L37</f>
        <v>1</v>
      </c>
      <c r="M37" s="6" t="b">
        <f>SUMIF('Final FTE BGBP'!$C$3:$BW$3,M$4,'Final FTE BGBP'!$C37:$BW37)='Final FTE By Grade'!M37</f>
        <v>1</v>
      </c>
      <c r="N37" s="6" t="b">
        <f>SUMIF('Final FTE BGBP'!$C$3:$BW$3,N$4,'Final FTE BGBP'!$C37:$BW37)='Final FTE By Grade'!N37</f>
        <v>1</v>
      </c>
      <c r="O37" s="6" t="b">
        <f>SUMIF('Final FTE BGBP'!$C$3:$BW$3,O$4,'Final FTE BGBP'!$C37:$BW37)='Final FTE By Grade'!O37</f>
        <v>1</v>
      </c>
      <c r="P37" s="6" t="b">
        <f>SUMIF('Final FTE BGBP'!$C$3:$BW$3,P$4,'Final FTE BGBP'!$C37:$BW37)='Final FTE By Grade'!P37</f>
        <v>1</v>
      </c>
      <c r="Q37" s="6" t="b">
        <f>'Final FTE BGBP'!BX37='Final FTE By Grade'!Q37</f>
        <v>1</v>
      </c>
    </row>
    <row r="38" spans="1:17" ht="15">
      <c r="A38" s="6">
        <v>34</v>
      </c>
      <c r="B38" s="6" t="s">
        <v>45</v>
      </c>
      <c r="C38" s="6" t="b">
        <f>SUMIF('Final FTE BGBP'!$C$3:$BW$3,C$4,'Final FTE BGBP'!$C38:$BW38)='Final FTE By Grade'!C38</f>
        <v>1</v>
      </c>
      <c r="D38" s="6" t="b">
        <f>SUMIF('Final FTE BGBP'!$C$3:$BW$3,D$4,'Final FTE BGBP'!$C38:$BW38)='Final FTE By Grade'!D38</f>
        <v>1</v>
      </c>
      <c r="E38" s="6" t="b">
        <f>SUMIF('Final FTE BGBP'!$C$3:$BW$3,E$4,'Final FTE BGBP'!$C38:$BW38)='Final FTE By Grade'!E38</f>
        <v>1</v>
      </c>
      <c r="F38" s="6" t="b">
        <f>SUMIF('Final FTE BGBP'!$C$3:$BW$3,F$4,'Final FTE BGBP'!$C38:$BW38)='Final FTE By Grade'!F38</f>
        <v>1</v>
      </c>
      <c r="G38" s="6" t="b">
        <f>SUMIF('Final FTE BGBP'!$C$3:$BW$3,G$4,'Final FTE BGBP'!$C38:$BW38)='Final FTE By Grade'!G38</f>
        <v>1</v>
      </c>
      <c r="H38" s="6" t="b">
        <f>SUMIF('Final FTE BGBP'!$C$3:$BW$3,H$4,'Final FTE BGBP'!$C38:$BW38)='Final FTE By Grade'!H38</f>
        <v>1</v>
      </c>
      <c r="I38" s="6" t="b">
        <f>SUMIF('Final FTE BGBP'!$C$3:$BW$3,I$4,'Final FTE BGBP'!$C38:$BW38)='Final FTE By Grade'!I38</f>
        <v>1</v>
      </c>
      <c r="J38" s="6" t="b">
        <f>SUMIF('Final FTE BGBP'!$C$3:$BW$3,J$4,'Final FTE BGBP'!$C38:$BW38)='Final FTE By Grade'!J38</f>
        <v>1</v>
      </c>
      <c r="K38" s="6" t="b">
        <f>SUMIF('Final FTE BGBP'!$C$3:$BW$3,K$4,'Final FTE BGBP'!$C38:$BW38)='Final FTE By Grade'!K38</f>
        <v>1</v>
      </c>
      <c r="L38" s="6" t="b">
        <f>SUMIF('Final FTE BGBP'!$C$3:$BW$3,L$4,'Final FTE BGBP'!$C38:$BW38)='Final FTE By Grade'!L38</f>
        <v>1</v>
      </c>
      <c r="M38" s="6" t="b">
        <f>SUMIF('Final FTE BGBP'!$C$3:$BW$3,M$4,'Final FTE BGBP'!$C38:$BW38)='Final FTE By Grade'!M38</f>
        <v>1</v>
      </c>
      <c r="N38" s="6" t="b">
        <f>SUMIF('Final FTE BGBP'!$C$3:$BW$3,N$4,'Final FTE BGBP'!$C38:$BW38)='Final FTE By Grade'!N38</f>
        <v>1</v>
      </c>
      <c r="O38" s="6" t="b">
        <f>SUMIF('Final FTE BGBP'!$C$3:$BW$3,O$4,'Final FTE BGBP'!$C38:$BW38)='Final FTE By Grade'!O38</f>
        <v>1</v>
      </c>
      <c r="P38" s="6" t="b">
        <f>SUMIF('Final FTE BGBP'!$C$3:$BW$3,P$4,'Final FTE BGBP'!$C38:$BW38)='Final FTE By Grade'!P38</f>
        <v>1</v>
      </c>
      <c r="Q38" s="6" t="b">
        <f>'Final FTE BGBP'!BX38='Final FTE By Grade'!Q38</f>
        <v>1</v>
      </c>
    </row>
    <row r="39" spans="1:17" ht="15">
      <c r="A39" s="6">
        <v>35</v>
      </c>
      <c r="B39" s="6" t="s">
        <v>46</v>
      </c>
      <c r="C39" s="6" t="b">
        <f>SUMIF('Final FTE BGBP'!$C$3:$BW$3,C$4,'Final FTE BGBP'!$C39:$BW39)='Final FTE By Grade'!C39</f>
        <v>1</v>
      </c>
      <c r="D39" s="6" t="b">
        <f>SUMIF('Final FTE BGBP'!$C$3:$BW$3,D$4,'Final FTE BGBP'!$C39:$BW39)='Final FTE By Grade'!D39</f>
        <v>1</v>
      </c>
      <c r="E39" s="6" t="b">
        <f>SUMIF('Final FTE BGBP'!$C$3:$BW$3,E$4,'Final FTE BGBP'!$C39:$BW39)='Final FTE By Grade'!E39</f>
        <v>1</v>
      </c>
      <c r="F39" s="6" t="b">
        <f>SUMIF('Final FTE BGBP'!$C$3:$BW$3,F$4,'Final FTE BGBP'!$C39:$BW39)='Final FTE By Grade'!F39</f>
        <v>1</v>
      </c>
      <c r="G39" s="6" t="b">
        <f>SUMIF('Final FTE BGBP'!$C$3:$BW$3,G$4,'Final FTE BGBP'!$C39:$BW39)='Final FTE By Grade'!G39</f>
        <v>1</v>
      </c>
      <c r="H39" s="6" t="b">
        <f>SUMIF('Final FTE BGBP'!$C$3:$BW$3,H$4,'Final FTE BGBP'!$C39:$BW39)='Final FTE By Grade'!H39</f>
        <v>1</v>
      </c>
      <c r="I39" s="6" t="b">
        <f>SUMIF('Final FTE BGBP'!$C$3:$BW$3,I$4,'Final FTE BGBP'!$C39:$BW39)='Final FTE By Grade'!I39</f>
        <v>1</v>
      </c>
      <c r="J39" s="6" t="b">
        <f>SUMIF('Final FTE BGBP'!$C$3:$BW$3,J$4,'Final FTE BGBP'!$C39:$BW39)='Final FTE By Grade'!J39</f>
        <v>1</v>
      </c>
      <c r="K39" s="6" t="b">
        <f>SUMIF('Final FTE BGBP'!$C$3:$BW$3,K$4,'Final FTE BGBP'!$C39:$BW39)='Final FTE By Grade'!K39</f>
        <v>1</v>
      </c>
      <c r="L39" s="6" t="b">
        <f>SUMIF('Final FTE BGBP'!$C$3:$BW$3,L$4,'Final FTE BGBP'!$C39:$BW39)='Final FTE By Grade'!L39</f>
        <v>1</v>
      </c>
      <c r="M39" s="6" t="b">
        <f>SUMIF('Final FTE BGBP'!$C$3:$BW$3,M$4,'Final FTE BGBP'!$C39:$BW39)='Final FTE By Grade'!M39</f>
        <v>1</v>
      </c>
      <c r="N39" s="6" t="b">
        <f>SUMIF('Final FTE BGBP'!$C$3:$BW$3,N$4,'Final FTE BGBP'!$C39:$BW39)='Final FTE By Grade'!N39</f>
        <v>1</v>
      </c>
      <c r="O39" s="6" t="b">
        <f>SUMIF('Final FTE BGBP'!$C$3:$BW$3,O$4,'Final FTE BGBP'!$C39:$BW39)='Final FTE By Grade'!O39</f>
        <v>1</v>
      </c>
      <c r="P39" s="6" t="b">
        <f>SUMIF('Final FTE BGBP'!$C$3:$BW$3,P$4,'Final FTE BGBP'!$C39:$BW39)='Final FTE By Grade'!P39</f>
        <v>1</v>
      </c>
      <c r="Q39" s="6" t="b">
        <f>'Final FTE BGBP'!BX39='Final FTE By Grade'!Q39</f>
        <v>1</v>
      </c>
    </row>
    <row r="40" spans="1:17" ht="15">
      <c r="A40" s="6">
        <v>36</v>
      </c>
      <c r="B40" s="6" t="s">
        <v>47</v>
      </c>
      <c r="C40" s="6" t="b">
        <f>SUMIF('Final FTE BGBP'!$C$3:$BW$3,C$4,'Final FTE BGBP'!$C40:$BW40)='Final FTE By Grade'!C40</f>
        <v>1</v>
      </c>
      <c r="D40" s="6" t="b">
        <f>SUMIF('Final FTE BGBP'!$C$3:$BW$3,D$4,'Final FTE BGBP'!$C40:$BW40)='Final FTE By Grade'!D40</f>
        <v>1</v>
      </c>
      <c r="E40" s="6" t="b">
        <f>SUMIF('Final FTE BGBP'!$C$3:$BW$3,E$4,'Final FTE BGBP'!$C40:$BW40)='Final FTE By Grade'!E40</f>
        <v>1</v>
      </c>
      <c r="F40" s="6" t="b">
        <f>SUMIF('Final FTE BGBP'!$C$3:$BW$3,F$4,'Final FTE BGBP'!$C40:$BW40)='Final FTE By Grade'!F40</f>
        <v>1</v>
      </c>
      <c r="G40" s="6" t="b">
        <f>SUMIF('Final FTE BGBP'!$C$3:$BW$3,G$4,'Final FTE BGBP'!$C40:$BW40)='Final FTE By Grade'!G40</f>
        <v>1</v>
      </c>
      <c r="H40" s="6" t="b">
        <f>SUMIF('Final FTE BGBP'!$C$3:$BW$3,H$4,'Final FTE BGBP'!$C40:$BW40)='Final FTE By Grade'!H40</f>
        <v>1</v>
      </c>
      <c r="I40" s="6" t="b">
        <f>SUMIF('Final FTE BGBP'!$C$3:$BW$3,I$4,'Final FTE BGBP'!$C40:$BW40)='Final FTE By Grade'!I40</f>
        <v>1</v>
      </c>
      <c r="J40" s="6" t="b">
        <f>SUMIF('Final FTE BGBP'!$C$3:$BW$3,J$4,'Final FTE BGBP'!$C40:$BW40)='Final FTE By Grade'!J40</f>
        <v>1</v>
      </c>
      <c r="K40" s="6" t="b">
        <f>SUMIF('Final FTE BGBP'!$C$3:$BW$3,K$4,'Final FTE BGBP'!$C40:$BW40)='Final FTE By Grade'!K40</f>
        <v>1</v>
      </c>
      <c r="L40" s="6" t="b">
        <f>SUMIF('Final FTE BGBP'!$C$3:$BW$3,L$4,'Final FTE BGBP'!$C40:$BW40)='Final FTE By Grade'!L40</f>
        <v>1</v>
      </c>
      <c r="M40" s="6" t="b">
        <f>SUMIF('Final FTE BGBP'!$C$3:$BW$3,M$4,'Final FTE BGBP'!$C40:$BW40)='Final FTE By Grade'!M40</f>
        <v>1</v>
      </c>
      <c r="N40" s="6" t="b">
        <f>SUMIF('Final FTE BGBP'!$C$3:$BW$3,N$4,'Final FTE BGBP'!$C40:$BW40)='Final FTE By Grade'!N40</f>
        <v>1</v>
      </c>
      <c r="O40" s="6" t="b">
        <f>SUMIF('Final FTE BGBP'!$C$3:$BW$3,O$4,'Final FTE BGBP'!$C40:$BW40)='Final FTE By Grade'!O40</f>
        <v>1</v>
      </c>
      <c r="P40" s="6" t="b">
        <f>SUMIF('Final FTE BGBP'!$C$3:$BW$3,P$4,'Final FTE BGBP'!$C40:$BW40)='Final FTE By Grade'!P40</f>
        <v>1</v>
      </c>
      <c r="Q40" s="6" t="b">
        <f>'Final FTE BGBP'!BX40='Final FTE By Grade'!Q40</f>
        <v>1</v>
      </c>
    </row>
    <row r="41" spans="1:17" ht="15">
      <c r="A41" s="6">
        <v>37</v>
      </c>
      <c r="B41" s="6" t="s">
        <v>48</v>
      </c>
      <c r="C41" s="6" t="b">
        <f>SUMIF('Final FTE BGBP'!$C$3:$BW$3,C$4,'Final FTE BGBP'!$C41:$BW41)='Final FTE By Grade'!C41</f>
        <v>1</v>
      </c>
      <c r="D41" s="6" t="b">
        <f>SUMIF('Final FTE BGBP'!$C$3:$BW$3,D$4,'Final FTE BGBP'!$C41:$BW41)='Final FTE By Grade'!D41</f>
        <v>1</v>
      </c>
      <c r="E41" s="6" t="b">
        <f>SUMIF('Final FTE BGBP'!$C$3:$BW$3,E$4,'Final FTE BGBP'!$C41:$BW41)='Final FTE By Grade'!E41</f>
        <v>1</v>
      </c>
      <c r="F41" s="6" t="b">
        <f>SUMIF('Final FTE BGBP'!$C$3:$BW$3,F$4,'Final FTE BGBP'!$C41:$BW41)='Final FTE By Grade'!F41</f>
        <v>1</v>
      </c>
      <c r="G41" s="6" t="b">
        <f>SUMIF('Final FTE BGBP'!$C$3:$BW$3,G$4,'Final FTE BGBP'!$C41:$BW41)='Final FTE By Grade'!G41</f>
        <v>1</v>
      </c>
      <c r="H41" s="6" t="b">
        <f>SUMIF('Final FTE BGBP'!$C$3:$BW$3,H$4,'Final FTE BGBP'!$C41:$BW41)='Final FTE By Grade'!H41</f>
        <v>1</v>
      </c>
      <c r="I41" s="6" t="b">
        <f>SUMIF('Final FTE BGBP'!$C$3:$BW$3,I$4,'Final FTE BGBP'!$C41:$BW41)='Final FTE By Grade'!I41</f>
        <v>1</v>
      </c>
      <c r="J41" s="6" t="b">
        <f>SUMIF('Final FTE BGBP'!$C$3:$BW$3,J$4,'Final FTE BGBP'!$C41:$BW41)='Final FTE By Grade'!J41</f>
        <v>1</v>
      </c>
      <c r="K41" s="6" t="b">
        <f>SUMIF('Final FTE BGBP'!$C$3:$BW$3,K$4,'Final FTE BGBP'!$C41:$BW41)='Final FTE By Grade'!K41</f>
        <v>1</v>
      </c>
      <c r="L41" s="6" t="b">
        <f>SUMIF('Final FTE BGBP'!$C$3:$BW$3,L$4,'Final FTE BGBP'!$C41:$BW41)='Final FTE By Grade'!L41</f>
        <v>1</v>
      </c>
      <c r="M41" s="6" t="b">
        <f>SUMIF('Final FTE BGBP'!$C$3:$BW$3,M$4,'Final FTE BGBP'!$C41:$BW41)='Final FTE By Grade'!M41</f>
        <v>1</v>
      </c>
      <c r="N41" s="6" t="b">
        <f>SUMIF('Final FTE BGBP'!$C$3:$BW$3,N$4,'Final FTE BGBP'!$C41:$BW41)='Final FTE By Grade'!N41</f>
        <v>1</v>
      </c>
      <c r="O41" s="6" t="b">
        <f>SUMIF('Final FTE BGBP'!$C$3:$BW$3,O$4,'Final FTE BGBP'!$C41:$BW41)='Final FTE By Grade'!O41</f>
        <v>1</v>
      </c>
      <c r="P41" s="6" t="b">
        <f>SUMIF('Final FTE BGBP'!$C$3:$BW$3,P$4,'Final FTE BGBP'!$C41:$BW41)='Final FTE By Grade'!P41</f>
        <v>1</v>
      </c>
      <c r="Q41" s="6" t="b">
        <f>'Final FTE BGBP'!BX41='Final FTE By Grade'!Q41</f>
        <v>1</v>
      </c>
    </row>
    <row r="42" spans="1:17" ht="15">
      <c r="A42" s="6">
        <v>38</v>
      </c>
      <c r="B42" s="6" t="s">
        <v>49</v>
      </c>
      <c r="C42" s="6" t="b">
        <f>SUMIF('Final FTE BGBP'!$C$3:$BW$3,C$4,'Final FTE BGBP'!$C42:$BW42)='Final FTE By Grade'!C42</f>
        <v>1</v>
      </c>
      <c r="D42" s="6" t="b">
        <f>SUMIF('Final FTE BGBP'!$C$3:$BW$3,D$4,'Final FTE BGBP'!$C42:$BW42)='Final FTE By Grade'!D42</f>
        <v>1</v>
      </c>
      <c r="E42" s="6" t="b">
        <f>SUMIF('Final FTE BGBP'!$C$3:$BW$3,E$4,'Final FTE BGBP'!$C42:$BW42)='Final FTE By Grade'!E42</f>
        <v>1</v>
      </c>
      <c r="F42" s="6" t="b">
        <f>SUMIF('Final FTE BGBP'!$C$3:$BW$3,F$4,'Final FTE BGBP'!$C42:$BW42)='Final FTE By Grade'!F42</f>
        <v>1</v>
      </c>
      <c r="G42" s="6" t="b">
        <f>SUMIF('Final FTE BGBP'!$C$3:$BW$3,G$4,'Final FTE BGBP'!$C42:$BW42)='Final FTE By Grade'!G42</f>
        <v>1</v>
      </c>
      <c r="H42" s="6" t="b">
        <f>SUMIF('Final FTE BGBP'!$C$3:$BW$3,H$4,'Final FTE BGBP'!$C42:$BW42)='Final FTE By Grade'!H42</f>
        <v>1</v>
      </c>
      <c r="I42" s="6" t="b">
        <f>SUMIF('Final FTE BGBP'!$C$3:$BW$3,I$4,'Final FTE BGBP'!$C42:$BW42)='Final FTE By Grade'!I42</f>
        <v>1</v>
      </c>
      <c r="J42" s="6" t="b">
        <f>SUMIF('Final FTE BGBP'!$C$3:$BW$3,J$4,'Final FTE BGBP'!$C42:$BW42)='Final FTE By Grade'!J42</f>
        <v>1</v>
      </c>
      <c r="K42" s="6" t="b">
        <f>SUMIF('Final FTE BGBP'!$C$3:$BW$3,K$4,'Final FTE BGBP'!$C42:$BW42)='Final FTE By Grade'!K42</f>
        <v>1</v>
      </c>
      <c r="L42" s="6" t="b">
        <f>SUMIF('Final FTE BGBP'!$C$3:$BW$3,L$4,'Final FTE BGBP'!$C42:$BW42)='Final FTE By Grade'!L42</f>
        <v>1</v>
      </c>
      <c r="M42" s="6" t="b">
        <f>SUMIF('Final FTE BGBP'!$C$3:$BW$3,M$4,'Final FTE BGBP'!$C42:$BW42)='Final FTE By Grade'!M42</f>
        <v>1</v>
      </c>
      <c r="N42" s="6" t="b">
        <f>SUMIF('Final FTE BGBP'!$C$3:$BW$3,N$4,'Final FTE BGBP'!$C42:$BW42)='Final FTE By Grade'!N42</f>
        <v>1</v>
      </c>
      <c r="O42" s="6" t="b">
        <f>SUMIF('Final FTE BGBP'!$C$3:$BW$3,O$4,'Final FTE BGBP'!$C42:$BW42)='Final FTE By Grade'!O42</f>
        <v>1</v>
      </c>
      <c r="P42" s="6" t="b">
        <f>SUMIF('Final FTE BGBP'!$C$3:$BW$3,P$4,'Final FTE BGBP'!$C42:$BW42)='Final FTE By Grade'!P42</f>
        <v>1</v>
      </c>
      <c r="Q42" s="6" t="b">
        <f>'Final FTE BGBP'!BX42='Final FTE By Grade'!Q42</f>
        <v>1</v>
      </c>
    </row>
    <row r="43" spans="1:17" ht="15">
      <c r="A43" s="6">
        <v>39</v>
      </c>
      <c r="B43" s="6" t="s">
        <v>50</v>
      </c>
      <c r="C43" s="6" t="b">
        <f>SUMIF('Final FTE BGBP'!$C$3:$BW$3,C$4,'Final FTE BGBP'!$C43:$BW43)='Final FTE By Grade'!C43</f>
        <v>1</v>
      </c>
      <c r="D43" s="6" t="b">
        <f>SUMIF('Final FTE BGBP'!$C$3:$BW$3,D$4,'Final FTE BGBP'!$C43:$BW43)='Final FTE By Grade'!D43</f>
        <v>1</v>
      </c>
      <c r="E43" s="6" t="b">
        <f>SUMIF('Final FTE BGBP'!$C$3:$BW$3,E$4,'Final FTE BGBP'!$C43:$BW43)='Final FTE By Grade'!E43</f>
        <v>1</v>
      </c>
      <c r="F43" s="6" t="b">
        <f>SUMIF('Final FTE BGBP'!$C$3:$BW$3,F$4,'Final FTE BGBP'!$C43:$BW43)='Final FTE By Grade'!F43</f>
        <v>1</v>
      </c>
      <c r="G43" s="6" t="b">
        <f>SUMIF('Final FTE BGBP'!$C$3:$BW$3,G$4,'Final FTE BGBP'!$C43:$BW43)='Final FTE By Grade'!G43</f>
        <v>1</v>
      </c>
      <c r="H43" s="6" t="b">
        <f>SUMIF('Final FTE BGBP'!$C$3:$BW$3,H$4,'Final FTE BGBP'!$C43:$BW43)='Final FTE By Grade'!H43</f>
        <v>1</v>
      </c>
      <c r="I43" s="6" t="b">
        <f>SUMIF('Final FTE BGBP'!$C$3:$BW$3,I$4,'Final FTE BGBP'!$C43:$BW43)='Final FTE By Grade'!I43</f>
        <v>1</v>
      </c>
      <c r="J43" s="6" t="b">
        <f>SUMIF('Final FTE BGBP'!$C$3:$BW$3,J$4,'Final FTE BGBP'!$C43:$BW43)='Final FTE By Grade'!J43</f>
        <v>1</v>
      </c>
      <c r="K43" s="6" t="b">
        <f>SUMIF('Final FTE BGBP'!$C$3:$BW$3,K$4,'Final FTE BGBP'!$C43:$BW43)='Final FTE By Grade'!K43</f>
        <v>1</v>
      </c>
      <c r="L43" s="6" t="b">
        <f>SUMIF('Final FTE BGBP'!$C$3:$BW$3,L$4,'Final FTE BGBP'!$C43:$BW43)='Final FTE By Grade'!L43</f>
        <v>1</v>
      </c>
      <c r="M43" s="6" t="b">
        <f>SUMIF('Final FTE BGBP'!$C$3:$BW$3,M$4,'Final FTE BGBP'!$C43:$BW43)='Final FTE By Grade'!M43</f>
        <v>1</v>
      </c>
      <c r="N43" s="6" t="b">
        <f>SUMIF('Final FTE BGBP'!$C$3:$BW$3,N$4,'Final FTE BGBP'!$C43:$BW43)='Final FTE By Grade'!N43</f>
        <v>1</v>
      </c>
      <c r="O43" s="6" t="b">
        <f>SUMIF('Final FTE BGBP'!$C$3:$BW$3,O$4,'Final FTE BGBP'!$C43:$BW43)='Final FTE By Grade'!O43</f>
        <v>1</v>
      </c>
      <c r="P43" s="6" t="b">
        <f>SUMIF('Final FTE BGBP'!$C$3:$BW$3,P$4,'Final FTE BGBP'!$C43:$BW43)='Final FTE By Grade'!P43</f>
        <v>1</v>
      </c>
      <c r="Q43" s="6" t="b">
        <f>'Final FTE BGBP'!BX43='Final FTE By Grade'!Q43</f>
        <v>1</v>
      </c>
    </row>
    <row r="44" spans="1:17" ht="15">
      <c r="A44" s="6">
        <v>40</v>
      </c>
      <c r="B44" s="6" t="s">
        <v>51</v>
      </c>
      <c r="C44" s="6" t="b">
        <f>SUMIF('Final FTE BGBP'!$C$3:$BW$3,C$4,'Final FTE BGBP'!$C44:$BW44)='Final FTE By Grade'!C44</f>
        <v>1</v>
      </c>
      <c r="D44" s="6" t="b">
        <f>SUMIF('Final FTE BGBP'!$C$3:$BW$3,D$4,'Final FTE BGBP'!$C44:$BW44)='Final FTE By Grade'!D44</f>
        <v>1</v>
      </c>
      <c r="E44" s="6" t="b">
        <f>SUMIF('Final FTE BGBP'!$C$3:$BW$3,E$4,'Final FTE BGBP'!$C44:$BW44)='Final FTE By Grade'!E44</f>
        <v>1</v>
      </c>
      <c r="F44" s="6" t="b">
        <f>SUMIF('Final FTE BGBP'!$C$3:$BW$3,F$4,'Final FTE BGBP'!$C44:$BW44)='Final FTE By Grade'!F44</f>
        <v>1</v>
      </c>
      <c r="G44" s="6" t="b">
        <f>SUMIF('Final FTE BGBP'!$C$3:$BW$3,G$4,'Final FTE BGBP'!$C44:$BW44)='Final FTE By Grade'!G44</f>
        <v>1</v>
      </c>
      <c r="H44" s="6" t="b">
        <f>SUMIF('Final FTE BGBP'!$C$3:$BW$3,H$4,'Final FTE BGBP'!$C44:$BW44)='Final FTE By Grade'!H44</f>
        <v>1</v>
      </c>
      <c r="I44" s="6" t="b">
        <f>SUMIF('Final FTE BGBP'!$C$3:$BW$3,I$4,'Final FTE BGBP'!$C44:$BW44)='Final FTE By Grade'!I44</f>
        <v>1</v>
      </c>
      <c r="J44" s="6" t="b">
        <f>SUMIF('Final FTE BGBP'!$C$3:$BW$3,J$4,'Final FTE BGBP'!$C44:$BW44)='Final FTE By Grade'!J44</f>
        <v>1</v>
      </c>
      <c r="K44" s="6" t="b">
        <f>SUMIF('Final FTE BGBP'!$C$3:$BW$3,K$4,'Final FTE BGBP'!$C44:$BW44)='Final FTE By Grade'!K44</f>
        <v>1</v>
      </c>
      <c r="L44" s="6" t="b">
        <f>SUMIF('Final FTE BGBP'!$C$3:$BW$3,L$4,'Final FTE BGBP'!$C44:$BW44)='Final FTE By Grade'!L44</f>
        <v>1</v>
      </c>
      <c r="M44" s="6" t="b">
        <f>SUMIF('Final FTE BGBP'!$C$3:$BW$3,M$4,'Final FTE BGBP'!$C44:$BW44)='Final FTE By Grade'!M44</f>
        <v>1</v>
      </c>
      <c r="N44" s="6" t="b">
        <f>SUMIF('Final FTE BGBP'!$C$3:$BW$3,N$4,'Final FTE BGBP'!$C44:$BW44)='Final FTE By Grade'!N44</f>
        <v>1</v>
      </c>
      <c r="O44" s="6" t="b">
        <f>SUMIF('Final FTE BGBP'!$C$3:$BW$3,O$4,'Final FTE BGBP'!$C44:$BW44)='Final FTE By Grade'!O44</f>
        <v>1</v>
      </c>
      <c r="P44" s="6" t="b">
        <f>SUMIF('Final FTE BGBP'!$C$3:$BW$3,P$4,'Final FTE BGBP'!$C44:$BW44)='Final FTE By Grade'!P44</f>
        <v>1</v>
      </c>
      <c r="Q44" s="6" t="b">
        <f>'Final FTE BGBP'!BX44='Final FTE By Grade'!Q44</f>
        <v>1</v>
      </c>
    </row>
    <row r="45" spans="1:17" ht="15">
      <c r="A45" s="6">
        <v>41</v>
      </c>
      <c r="B45" s="6" t="s">
        <v>52</v>
      </c>
      <c r="C45" s="6" t="b">
        <f>SUMIF('Final FTE BGBP'!$C$3:$BW$3,C$4,'Final FTE BGBP'!$C45:$BW45)='Final FTE By Grade'!C45</f>
        <v>1</v>
      </c>
      <c r="D45" s="6" t="b">
        <f>SUMIF('Final FTE BGBP'!$C$3:$BW$3,D$4,'Final FTE BGBP'!$C45:$BW45)='Final FTE By Grade'!D45</f>
        <v>1</v>
      </c>
      <c r="E45" s="6" t="b">
        <f>SUMIF('Final FTE BGBP'!$C$3:$BW$3,E$4,'Final FTE BGBP'!$C45:$BW45)='Final FTE By Grade'!E45</f>
        <v>1</v>
      </c>
      <c r="F45" s="6" t="b">
        <f>SUMIF('Final FTE BGBP'!$C$3:$BW$3,F$4,'Final FTE BGBP'!$C45:$BW45)='Final FTE By Grade'!F45</f>
        <v>1</v>
      </c>
      <c r="G45" s="6" t="b">
        <f>SUMIF('Final FTE BGBP'!$C$3:$BW$3,G$4,'Final FTE BGBP'!$C45:$BW45)='Final FTE By Grade'!G45</f>
        <v>1</v>
      </c>
      <c r="H45" s="6" t="b">
        <f>SUMIF('Final FTE BGBP'!$C$3:$BW$3,H$4,'Final FTE BGBP'!$C45:$BW45)='Final FTE By Grade'!H45</f>
        <v>1</v>
      </c>
      <c r="I45" s="6" t="b">
        <f>SUMIF('Final FTE BGBP'!$C$3:$BW$3,I$4,'Final FTE BGBP'!$C45:$BW45)='Final FTE By Grade'!I45</f>
        <v>1</v>
      </c>
      <c r="J45" s="6" t="b">
        <f>SUMIF('Final FTE BGBP'!$C$3:$BW$3,J$4,'Final FTE BGBP'!$C45:$BW45)='Final FTE By Grade'!J45</f>
        <v>1</v>
      </c>
      <c r="K45" s="6" t="b">
        <f>SUMIF('Final FTE BGBP'!$C$3:$BW$3,K$4,'Final FTE BGBP'!$C45:$BW45)='Final FTE By Grade'!K45</f>
        <v>1</v>
      </c>
      <c r="L45" s="6" t="b">
        <f>SUMIF('Final FTE BGBP'!$C$3:$BW$3,L$4,'Final FTE BGBP'!$C45:$BW45)='Final FTE By Grade'!L45</f>
        <v>1</v>
      </c>
      <c r="M45" s="6" t="b">
        <f>SUMIF('Final FTE BGBP'!$C$3:$BW$3,M$4,'Final FTE BGBP'!$C45:$BW45)='Final FTE By Grade'!M45</f>
        <v>1</v>
      </c>
      <c r="N45" s="6" t="b">
        <f>SUMIF('Final FTE BGBP'!$C$3:$BW$3,N$4,'Final FTE BGBP'!$C45:$BW45)='Final FTE By Grade'!N45</f>
        <v>1</v>
      </c>
      <c r="O45" s="6" t="b">
        <f>SUMIF('Final FTE BGBP'!$C$3:$BW$3,O$4,'Final FTE BGBP'!$C45:$BW45)='Final FTE By Grade'!O45</f>
        <v>1</v>
      </c>
      <c r="P45" s="6" t="b">
        <f>SUMIF('Final FTE BGBP'!$C$3:$BW$3,P$4,'Final FTE BGBP'!$C45:$BW45)='Final FTE By Grade'!P45</f>
        <v>1</v>
      </c>
      <c r="Q45" s="6" t="b">
        <f>'Final FTE BGBP'!BX45='Final FTE By Grade'!Q45</f>
        <v>1</v>
      </c>
    </row>
    <row r="46" spans="1:17" ht="15">
      <c r="A46" s="6">
        <v>42</v>
      </c>
      <c r="B46" s="6" t="s">
        <v>53</v>
      </c>
      <c r="C46" s="6" t="b">
        <f>SUMIF('Final FTE BGBP'!$C$3:$BW$3,C$4,'Final FTE BGBP'!$C46:$BW46)='Final FTE By Grade'!C46</f>
        <v>1</v>
      </c>
      <c r="D46" s="6" t="b">
        <f>SUMIF('Final FTE BGBP'!$C$3:$BW$3,D$4,'Final FTE BGBP'!$C46:$BW46)='Final FTE By Grade'!D46</f>
        <v>1</v>
      </c>
      <c r="E46" s="6" t="b">
        <f>SUMIF('Final FTE BGBP'!$C$3:$BW$3,E$4,'Final FTE BGBP'!$C46:$BW46)='Final FTE By Grade'!E46</f>
        <v>1</v>
      </c>
      <c r="F46" s="6" t="b">
        <f>SUMIF('Final FTE BGBP'!$C$3:$BW$3,F$4,'Final FTE BGBP'!$C46:$BW46)='Final FTE By Grade'!F46</f>
        <v>1</v>
      </c>
      <c r="G46" s="6" t="b">
        <f>SUMIF('Final FTE BGBP'!$C$3:$BW$3,G$4,'Final FTE BGBP'!$C46:$BW46)='Final FTE By Grade'!G46</f>
        <v>1</v>
      </c>
      <c r="H46" s="6" t="b">
        <f>SUMIF('Final FTE BGBP'!$C$3:$BW$3,H$4,'Final FTE BGBP'!$C46:$BW46)='Final FTE By Grade'!H46</f>
        <v>1</v>
      </c>
      <c r="I46" s="6" t="b">
        <f>SUMIF('Final FTE BGBP'!$C$3:$BW$3,I$4,'Final FTE BGBP'!$C46:$BW46)='Final FTE By Grade'!I46</f>
        <v>1</v>
      </c>
      <c r="J46" s="6" t="b">
        <f>SUMIF('Final FTE BGBP'!$C$3:$BW$3,J$4,'Final FTE BGBP'!$C46:$BW46)='Final FTE By Grade'!J46</f>
        <v>1</v>
      </c>
      <c r="K46" s="6" t="b">
        <f>SUMIF('Final FTE BGBP'!$C$3:$BW$3,K$4,'Final FTE BGBP'!$C46:$BW46)='Final FTE By Grade'!K46</f>
        <v>1</v>
      </c>
      <c r="L46" s="6" t="b">
        <f>SUMIF('Final FTE BGBP'!$C$3:$BW$3,L$4,'Final FTE BGBP'!$C46:$BW46)='Final FTE By Grade'!L46</f>
        <v>1</v>
      </c>
      <c r="M46" s="6" t="b">
        <f>SUMIF('Final FTE BGBP'!$C$3:$BW$3,M$4,'Final FTE BGBP'!$C46:$BW46)='Final FTE By Grade'!M46</f>
        <v>1</v>
      </c>
      <c r="N46" s="6" t="b">
        <f>SUMIF('Final FTE BGBP'!$C$3:$BW$3,N$4,'Final FTE BGBP'!$C46:$BW46)='Final FTE By Grade'!N46</f>
        <v>1</v>
      </c>
      <c r="O46" s="6" t="b">
        <f>SUMIF('Final FTE BGBP'!$C$3:$BW$3,O$4,'Final FTE BGBP'!$C46:$BW46)='Final FTE By Grade'!O46</f>
        <v>1</v>
      </c>
      <c r="P46" s="6" t="b">
        <f>SUMIF('Final FTE BGBP'!$C$3:$BW$3,P$4,'Final FTE BGBP'!$C46:$BW46)='Final FTE By Grade'!P46</f>
        <v>1</v>
      </c>
      <c r="Q46" s="6" t="b">
        <f>'Final FTE BGBP'!BX46='Final FTE By Grade'!Q46</f>
        <v>1</v>
      </c>
    </row>
    <row r="47" spans="1:17" ht="15">
      <c r="A47" s="6">
        <v>43</v>
      </c>
      <c r="B47" s="6" t="s">
        <v>54</v>
      </c>
      <c r="C47" s="6" t="b">
        <f>SUMIF('Final FTE BGBP'!$C$3:$BW$3,C$4,'Final FTE BGBP'!$C47:$BW47)='Final FTE By Grade'!C47</f>
        <v>1</v>
      </c>
      <c r="D47" s="6" t="b">
        <f>SUMIF('Final FTE BGBP'!$C$3:$BW$3,D$4,'Final FTE BGBP'!$C47:$BW47)='Final FTE By Grade'!D47</f>
        <v>1</v>
      </c>
      <c r="E47" s="6" t="b">
        <f>SUMIF('Final FTE BGBP'!$C$3:$BW$3,E$4,'Final FTE BGBP'!$C47:$BW47)='Final FTE By Grade'!E47</f>
        <v>1</v>
      </c>
      <c r="F47" s="6" t="b">
        <f>SUMIF('Final FTE BGBP'!$C$3:$BW$3,F$4,'Final FTE BGBP'!$C47:$BW47)='Final FTE By Grade'!F47</f>
        <v>1</v>
      </c>
      <c r="G47" s="6" t="b">
        <f>SUMIF('Final FTE BGBP'!$C$3:$BW$3,G$4,'Final FTE BGBP'!$C47:$BW47)='Final FTE By Grade'!G47</f>
        <v>1</v>
      </c>
      <c r="H47" s="6" t="b">
        <f>SUMIF('Final FTE BGBP'!$C$3:$BW$3,H$4,'Final FTE BGBP'!$C47:$BW47)='Final FTE By Grade'!H47</f>
        <v>1</v>
      </c>
      <c r="I47" s="6" t="b">
        <f>SUMIF('Final FTE BGBP'!$C$3:$BW$3,I$4,'Final FTE BGBP'!$C47:$BW47)='Final FTE By Grade'!I47</f>
        <v>1</v>
      </c>
      <c r="J47" s="6" t="b">
        <f>SUMIF('Final FTE BGBP'!$C$3:$BW$3,J$4,'Final FTE BGBP'!$C47:$BW47)='Final FTE By Grade'!J47</f>
        <v>1</v>
      </c>
      <c r="K47" s="6" t="b">
        <f>SUMIF('Final FTE BGBP'!$C$3:$BW$3,K$4,'Final FTE BGBP'!$C47:$BW47)='Final FTE By Grade'!K47</f>
        <v>1</v>
      </c>
      <c r="L47" s="6" t="b">
        <f>SUMIF('Final FTE BGBP'!$C$3:$BW$3,L$4,'Final FTE BGBP'!$C47:$BW47)='Final FTE By Grade'!L47</f>
        <v>1</v>
      </c>
      <c r="M47" s="6" t="b">
        <f>SUMIF('Final FTE BGBP'!$C$3:$BW$3,M$4,'Final FTE BGBP'!$C47:$BW47)='Final FTE By Grade'!M47</f>
        <v>1</v>
      </c>
      <c r="N47" s="6" t="b">
        <f>SUMIF('Final FTE BGBP'!$C$3:$BW$3,N$4,'Final FTE BGBP'!$C47:$BW47)='Final FTE By Grade'!N47</f>
        <v>1</v>
      </c>
      <c r="O47" s="6" t="b">
        <f>SUMIF('Final FTE BGBP'!$C$3:$BW$3,O$4,'Final FTE BGBP'!$C47:$BW47)='Final FTE By Grade'!O47</f>
        <v>1</v>
      </c>
      <c r="P47" s="6" t="b">
        <f>SUMIF('Final FTE BGBP'!$C$3:$BW$3,P$4,'Final FTE BGBP'!$C47:$BW47)='Final FTE By Grade'!P47</f>
        <v>1</v>
      </c>
      <c r="Q47" s="6" t="b">
        <f>'Final FTE BGBP'!BX47='Final FTE By Grade'!Q47</f>
        <v>1</v>
      </c>
    </row>
    <row r="48" spans="1:17" ht="15">
      <c r="A48" s="6">
        <v>44</v>
      </c>
      <c r="B48" s="6" t="s">
        <v>55</v>
      </c>
      <c r="C48" s="6" t="b">
        <f>SUMIF('Final FTE BGBP'!$C$3:$BW$3,C$4,'Final FTE BGBP'!$C48:$BW48)='Final FTE By Grade'!C48</f>
        <v>1</v>
      </c>
      <c r="D48" s="6" t="b">
        <f>SUMIF('Final FTE BGBP'!$C$3:$BW$3,D$4,'Final FTE BGBP'!$C48:$BW48)='Final FTE By Grade'!D48</f>
        <v>1</v>
      </c>
      <c r="E48" s="6" t="b">
        <f>SUMIF('Final FTE BGBP'!$C$3:$BW$3,E$4,'Final FTE BGBP'!$C48:$BW48)='Final FTE By Grade'!E48</f>
        <v>1</v>
      </c>
      <c r="F48" s="6" t="b">
        <f>SUMIF('Final FTE BGBP'!$C$3:$BW$3,F$4,'Final FTE BGBP'!$C48:$BW48)='Final FTE By Grade'!F48</f>
        <v>1</v>
      </c>
      <c r="G48" s="6" t="b">
        <f>SUMIF('Final FTE BGBP'!$C$3:$BW$3,G$4,'Final FTE BGBP'!$C48:$BW48)='Final FTE By Grade'!G48</f>
        <v>1</v>
      </c>
      <c r="H48" s="6" t="b">
        <f>SUMIF('Final FTE BGBP'!$C$3:$BW$3,H$4,'Final FTE BGBP'!$C48:$BW48)='Final FTE By Grade'!H48</f>
        <v>1</v>
      </c>
      <c r="I48" s="6" t="b">
        <f>SUMIF('Final FTE BGBP'!$C$3:$BW$3,I$4,'Final FTE BGBP'!$C48:$BW48)='Final FTE By Grade'!I48</f>
        <v>1</v>
      </c>
      <c r="J48" s="6" t="b">
        <f>SUMIF('Final FTE BGBP'!$C$3:$BW$3,J$4,'Final FTE BGBP'!$C48:$BW48)='Final FTE By Grade'!J48</f>
        <v>1</v>
      </c>
      <c r="K48" s="6" t="b">
        <f>SUMIF('Final FTE BGBP'!$C$3:$BW$3,K$4,'Final FTE BGBP'!$C48:$BW48)='Final FTE By Grade'!K48</f>
        <v>1</v>
      </c>
      <c r="L48" s="6" t="b">
        <f>SUMIF('Final FTE BGBP'!$C$3:$BW$3,L$4,'Final FTE BGBP'!$C48:$BW48)='Final FTE By Grade'!L48</f>
        <v>1</v>
      </c>
      <c r="M48" s="6" t="b">
        <f>SUMIF('Final FTE BGBP'!$C$3:$BW$3,M$4,'Final FTE BGBP'!$C48:$BW48)='Final FTE By Grade'!M48</f>
        <v>1</v>
      </c>
      <c r="N48" s="6" t="b">
        <f>SUMIF('Final FTE BGBP'!$C$3:$BW$3,N$4,'Final FTE BGBP'!$C48:$BW48)='Final FTE By Grade'!N48</f>
        <v>1</v>
      </c>
      <c r="O48" s="6" t="b">
        <f>SUMIF('Final FTE BGBP'!$C$3:$BW$3,O$4,'Final FTE BGBP'!$C48:$BW48)='Final FTE By Grade'!O48</f>
        <v>1</v>
      </c>
      <c r="P48" s="6" t="b">
        <f>SUMIF('Final FTE BGBP'!$C$3:$BW$3,P$4,'Final FTE BGBP'!$C48:$BW48)='Final FTE By Grade'!P48</f>
        <v>1</v>
      </c>
      <c r="Q48" s="6" t="b">
        <f>'Final FTE BGBP'!BX48='Final FTE By Grade'!Q48</f>
        <v>1</v>
      </c>
    </row>
    <row r="49" spans="1:17" ht="15">
      <c r="A49" s="6">
        <v>45</v>
      </c>
      <c r="B49" s="6" t="s">
        <v>56</v>
      </c>
      <c r="C49" s="6" t="b">
        <f>SUMIF('Final FTE BGBP'!$C$3:$BW$3,C$4,'Final FTE BGBP'!$C49:$BW49)='Final FTE By Grade'!C49</f>
        <v>1</v>
      </c>
      <c r="D49" s="6" t="b">
        <f>SUMIF('Final FTE BGBP'!$C$3:$BW$3,D$4,'Final FTE BGBP'!$C49:$BW49)='Final FTE By Grade'!D49</f>
        <v>1</v>
      </c>
      <c r="E49" s="6" t="b">
        <f>SUMIF('Final FTE BGBP'!$C$3:$BW$3,E$4,'Final FTE BGBP'!$C49:$BW49)='Final FTE By Grade'!E49</f>
        <v>1</v>
      </c>
      <c r="F49" s="6" t="b">
        <f>SUMIF('Final FTE BGBP'!$C$3:$BW$3,F$4,'Final FTE BGBP'!$C49:$BW49)='Final FTE By Grade'!F49</f>
        <v>1</v>
      </c>
      <c r="G49" s="6" t="b">
        <f>SUMIF('Final FTE BGBP'!$C$3:$BW$3,G$4,'Final FTE BGBP'!$C49:$BW49)='Final FTE By Grade'!G49</f>
        <v>1</v>
      </c>
      <c r="H49" s="6" t="b">
        <f>SUMIF('Final FTE BGBP'!$C$3:$BW$3,H$4,'Final FTE BGBP'!$C49:$BW49)='Final FTE By Grade'!H49</f>
        <v>1</v>
      </c>
      <c r="I49" s="6" t="b">
        <f>SUMIF('Final FTE BGBP'!$C$3:$BW$3,I$4,'Final FTE BGBP'!$C49:$BW49)='Final FTE By Grade'!I49</f>
        <v>1</v>
      </c>
      <c r="J49" s="6" t="b">
        <f>SUMIF('Final FTE BGBP'!$C$3:$BW$3,J$4,'Final FTE BGBP'!$C49:$BW49)='Final FTE By Grade'!J49</f>
        <v>1</v>
      </c>
      <c r="K49" s="6" t="b">
        <f>SUMIF('Final FTE BGBP'!$C$3:$BW$3,K$4,'Final FTE BGBP'!$C49:$BW49)='Final FTE By Grade'!K49</f>
        <v>1</v>
      </c>
      <c r="L49" s="6" t="b">
        <f>SUMIF('Final FTE BGBP'!$C$3:$BW$3,L$4,'Final FTE BGBP'!$C49:$BW49)='Final FTE By Grade'!L49</f>
        <v>1</v>
      </c>
      <c r="M49" s="6" t="b">
        <f>SUMIF('Final FTE BGBP'!$C$3:$BW$3,M$4,'Final FTE BGBP'!$C49:$BW49)='Final FTE By Grade'!M49</f>
        <v>1</v>
      </c>
      <c r="N49" s="6" t="b">
        <f>SUMIF('Final FTE BGBP'!$C$3:$BW$3,N$4,'Final FTE BGBP'!$C49:$BW49)='Final FTE By Grade'!N49</f>
        <v>1</v>
      </c>
      <c r="O49" s="6" t="b">
        <f>SUMIF('Final FTE BGBP'!$C$3:$BW$3,O$4,'Final FTE BGBP'!$C49:$BW49)='Final FTE By Grade'!O49</f>
        <v>1</v>
      </c>
      <c r="P49" s="6" t="b">
        <f>SUMIF('Final FTE BGBP'!$C$3:$BW$3,P$4,'Final FTE BGBP'!$C49:$BW49)='Final FTE By Grade'!P49</f>
        <v>1</v>
      </c>
      <c r="Q49" s="6" t="b">
        <f>'Final FTE BGBP'!BX49='Final FTE By Grade'!Q49</f>
        <v>1</v>
      </c>
    </row>
    <row r="50" spans="1:17" ht="15">
      <c r="A50" s="6">
        <v>46</v>
      </c>
      <c r="B50" s="6" t="s">
        <v>57</v>
      </c>
      <c r="C50" s="6" t="b">
        <f>SUMIF('Final FTE BGBP'!$C$3:$BW$3,C$4,'Final FTE BGBP'!$C50:$BW50)='Final FTE By Grade'!C50</f>
        <v>1</v>
      </c>
      <c r="D50" s="6" t="b">
        <f>SUMIF('Final FTE BGBP'!$C$3:$BW$3,D$4,'Final FTE BGBP'!$C50:$BW50)='Final FTE By Grade'!D50</f>
        <v>1</v>
      </c>
      <c r="E50" s="6" t="b">
        <f>SUMIF('Final FTE BGBP'!$C$3:$BW$3,E$4,'Final FTE BGBP'!$C50:$BW50)='Final FTE By Grade'!E50</f>
        <v>1</v>
      </c>
      <c r="F50" s="6" t="b">
        <f>SUMIF('Final FTE BGBP'!$C$3:$BW$3,F$4,'Final FTE BGBP'!$C50:$BW50)='Final FTE By Grade'!F50</f>
        <v>1</v>
      </c>
      <c r="G50" s="6" t="b">
        <f>SUMIF('Final FTE BGBP'!$C$3:$BW$3,G$4,'Final FTE BGBP'!$C50:$BW50)='Final FTE By Grade'!G50</f>
        <v>1</v>
      </c>
      <c r="H50" s="6" t="b">
        <f>SUMIF('Final FTE BGBP'!$C$3:$BW$3,H$4,'Final FTE BGBP'!$C50:$BW50)='Final FTE By Grade'!H50</f>
        <v>1</v>
      </c>
      <c r="I50" s="6" t="b">
        <f>SUMIF('Final FTE BGBP'!$C$3:$BW$3,I$4,'Final FTE BGBP'!$C50:$BW50)='Final FTE By Grade'!I50</f>
        <v>1</v>
      </c>
      <c r="J50" s="6" t="b">
        <f>SUMIF('Final FTE BGBP'!$C$3:$BW$3,J$4,'Final FTE BGBP'!$C50:$BW50)='Final FTE By Grade'!J50</f>
        <v>1</v>
      </c>
      <c r="K50" s="6" t="b">
        <f>SUMIF('Final FTE BGBP'!$C$3:$BW$3,K$4,'Final FTE BGBP'!$C50:$BW50)='Final FTE By Grade'!K50</f>
        <v>1</v>
      </c>
      <c r="L50" s="6" t="b">
        <f>SUMIF('Final FTE BGBP'!$C$3:$BW$3,L$4,'Final FTE BGBP'!$C50:$BW50)='Final FTE By Grade'!L50</f>
        <v>1</v>
      </c>
      <c r="M50" s="6" t="b">
        <f>SUMIF('Final FTE BGBP'!$C$3:$BW$3,M$4,'Final FTE BGBP'!$C50:$BW50)='Final FTE By Grade'!M50</f>
        <v>1</v>
      </c>
      <c r="N50" s="6" t="b">
        <f>SUMIF('Final FTE BGBP'!$C$3:$BW$3,N$4,'Final FTE BGBP'!$C50:$BW50)='Final FTE By Grade'!N50</f>
        <v>1</v>
      </c>
      <c r="O50" s="6" t="b">
        <f>SUMIF('Final FTE BGBP'!$C$3:$BW$3,O$4,'Final FTE BGBP'!$C50:$BW50)='Final FTE By Grade'!O50</f>
        <v>1</v>
      </c>
      <c r="P50" s="6" t="b">
        <f>SUMIF('Final FTE BGBP'!$C$3:$BW$3,P$4,'Final FTE BGBP'!$C50:$BW50)='Final FTE By Grade'!P50</f>
        <v>1</v>
      </c>
      <c r="Q50" s="6" t="b">
        <f>'Final FTE BGBP'!BX50='Final FTE By Grade'!Q50</f>
        <v>1</v>
      </c>
    </row>
    <row r="51" spans="1:17" ht="15">
      <c r="A51" s="6">
        <v>47</v>
      </c>
      <c r="B51" s="6" t="s">
        <v>58</v>
      </c>
      <c r="C51" s="6" t="b">
        <f>SUMIF('Final FTE BGBP'!$C$3:$BW$3,C$4,'Final FTE BGBP'!$C51:$BW51)='Final FTE By Grade'!C51</f>
        <v>1</v>
      </c>
      <c r="D51" s="6" t="b">
        <f>SUMIF('Final FTE BGBP'!$C$3:$BW$3,D$4,'Final FTE BGBP'!$C51:$BW51)='Final FTE By Grade'!D51</f>
        <v>1</v>
      </c>
      <c r="E51" s="6" t="b">
        <f>SUMIF('Final FTE BGBP'!$C$3:$BW$3,E$4,'Final FTE BGBP'!$C51:$BW51)='Final FTE By Grade'!E51</f>
        <v>1</v>
      </c>
      <c r="F51" s="6" t="b">
        <f>SUMIF('Final FTE BGBP'!$C$3:$BW$3,F$4,'Final FTE BGBP'!$C51:$BW51)='Final FTE By Grade'!F51</f>
        <v>1</v>
      </c>
      <c r="G51" s="6" t="b">
        <f>SUMIF('Final FTE BGBP'!$C$3:$BW$3,G$4,'Final FTE BGBP'!$C51:$BW51)='Final FTE By Grade'!G51</f>
        <v>1</v>
      </c>
      <c r="H51" s="6" t="b">
        <f>SUMIF('Final FTE BGBP'!$C$3:$BW$3,H$4,'Final FTE BGBP'!$C51:$BW51)='Final FTE By Grade'!H51</f>
        <v>1</v>
      </c>
      <c r="I51" s="6" t="b">
        <f>SUMIF('Final FTE BGBP'!$C$3:$BW$3,I$4,'Final FTE BGBP'!$C51:$BW51)='Final FTE By Grade'!I51</f>
        <v>1</v>
      </c>
      <c r="J51" s="6" t="b">
        <f>SUMIF('Final FTE BGBP'!$C$3:$BW$3,J$4,'Final FTE BGBP'!$C51:$BW51)='Final FTE By Grade'!J51</f>
        <v>1</v>
      </c>
      <c r="K51" s="6" t="b">
        <f>SUMIF('Final FTE BGBP'!$C$3:$BW$3,K$4,'Final FTE BGBP'!$C51:$BW51)='Final FTE By Grade'!K51</f>
        <v>1</v>
      </c>
      <c r="L51" s="6" t="b">
        <f>SUMIF('Final FTE BGBP'!$C$3:$BW$3,L$4,'Final FTE BGBP'!$C51:$BW51)='Final FTE By Grade'!L51</f>
        <v>1</v>
      </c>
      <c r="M51" s="6" t="b">
        <f>SUMIF('Final FTE BGBP'!$C$3:$BW$3,M$4,'Final FTE BGBP'!$C51:$BW51)='Final FTE By Grade'!M51</f>
        <v>1</v>
      </c>
      <c r="N51" s="6" t="b">
        <f>SUMIF('Final FTE BGBP'!$C$3:$BW$3,N$4,'Final FTE BGBP'!$C51:$BW51)='Final FTE By Grade'!N51</f>
        <v>1</v>
      </c>
      <c r="O51" s="6" t="b">
        <f>SUMIF('Final FTE BGBP'!$C$3:$BW$3,O$4,'Final FTE BGBP'!$C51:$BW51)='Final FTE By Grade'!O51</f>
        <v>1</v>
      </c>
      <c r="P51" s="6" t="b">
        <f>SUMIF('Final FTE BGBP'!$C$3:$BW$3,P$4,'Final FTE BGBP'!$C51:$BW51)='Final FTE By Grade'!P51</f>
        <v>1</v>
      </c>
      <c r="Q51" s="6" t="b">
        <f>'Final FTE BGBP'!BX51='Final FTE By Grade'!Q51</f>
        <v>1</v>
      </c>
    </row>
    <row r="52" spans="1:17" ht="15">
      <c r="A52" s="6">
        <v>48</v>
      </c>
      <c r="B52" s="6" t="s">
        <v>59</v>
      </c>
      <c r="C52" s="6" t="b">
        <f>SUMIF('Final FTE BGBP'!$C$3:$BW$3,C$4,'Final FTE BGBP'!$C52:$BW52)='Final FTE By Grade'!C52</f>
        <v>1</v>
      </c>
      <c r="D52" s="6" t="b">
        <f>SUMIF('Final FTE BGBP'!$C$3:$BW$3,D$4,'Final FTE BGBP'!$C52:$BW52)='Final FTE By Grade'!D52</f>
        <v>1</v>
      </c>
      <c r="E52" s="6" t="b">
        <f>SUMIF('Final FTE BGBP'!$C$3:$BW$3,E$4,'Final FTE BGBP'!$C52:$BW52)='Final FTE By Grade'!E52</f>
        <v>1</v>
      </c>
      <c r="F52" s="6" t="b">
        <f>SUMIF('Final FTE BGBP'!$C$3:$BW$3,F$4,'Final FTE BGBP'!$C52:$BW52)='Final FTE By Grade'!F52</f>
        <v>1</v>
      </c>
      <c r="G52" s="6" t="b">
        <f>SUMIF('Final FTE BGBP'!$C$3:$BW$3,G$4,'Final FTE BGBP'!$C52:$BW52)='Final FTE By Grade'!G52</f>
        <v>1</v>
      </c>
      <c r="H52" s="6" t="b">
        <f>SUMIF('Final FTE BGBP'!$C$3:$BW$3,H$4,'Final FTE BGBP'!$C52:$BW52)='Final FTE By Grade'!H52</f>
        <v>1</v>
      </c>
      <c r="I52" s="6" t="b">
        <f>SUMIF('Final FTE BGBP'!$C$3:$BW$3,I$4,'Final FTE BGBP'!$C52:$BW52)='Final FTE By Grade'!I52</f>
        <v>1</v>
      </c>
      <c r="J52" s="6" t="b">
        <f>SUMIF('Final FTE BGBP'!$C$3:$BW$3,J$4,'Final FTE BGBP'!$C52:$BW52)='Final FTE By Grade'!J52</f>
        <v>1</v>
      </c>
      <c r="K52" s="6" t="b">
        <f>SUMIF('Final FTE BGBP'!$C$3:$BW$3,K$4,'Final FTE BGBP'!$C52:$BW52)='Final FTE By Grade'!K52</f>
        <v>1</v>
      </c>
      <c r="L52" s="6" t="b">
        <f>SUMIF('Final FTE BGBP'!$C$3:$BW$3,L$4,'Final FTE BGBP'!$C52:$BW52)='Final FTE By Grade'!L52</f>
        <v>1</v>
      </c>
      <c r="M52" s="6" t="b">
        <f>SUMIF('Final FTE BGBP'!$C$3:$BW$3,M$4,'Final FTE BGBP'!$C52:$BW52)='Final FTE By Grade'!M52</f>
        <v>1</v>
      </c>
      <c r="N52" s="6" t="b">
        <f>SUMIF('Final FTE BGBP'!$C$3:$BW$3,N$4,'Final FTE BGBP'!$C52:$BW52)='Final FTE By Grade'!N52</f>
        <v>1</v>
      </c>
      <c r="O52" s="6" t="b">
        <f>SUMIF('Final FTE BGBP'!$C$3:$BW$3,O$4,'Final FTE BGBP'!$C52:$BW52)='Final FTE By Grade'!O52</f>
        <v>1</v>
      </c>
      <c r="P52" s="6" t="b">
        <f>SUMIF('Final FTE BGBP'!$C$3:$BW$3,P$4,'Final FTE BGBP'!$C52:$BW52)='Final FTE By Grade'!P52</f>
        <v>1</v>
      </c>
      <c r="Q52" s="6" t="b">
        <f>'Final FTE BGBP'!BX52='Final FTE By Grade'!Q52</f>
        <v>1</v>
      </c>
    </row>
    <row r="53" spans="1:17" ht="15">
      <c r="A53" s="6">
        <v>49</v>
      </c>
      <c r="B53" s="6" t="s">
        <v>60</v>
      </c>
      <c r="C53" s="6" t="b">
        <f>SUMIF('Final FTE BGBP'!$C$3:$BW$3,C$4,'Final FTE BGBP'!$C53:$BW53)='Final FTE By Grade'!C53</f>
        <v>1</v>
      </c>
      <c r="D53" s="6" t="b">
        <f>SUMIF('Final FTE BGBP'!$C$3:$BW$3,D$4,'Final FTE BGBP'!$C53:$BW53)='Final FTE By Grade'!D53</f>
        <v>1</v>
      </c>
      <c r="E53" s="6" t="b">
        <f>SUMIF('Final FTE BGBP'!$C$3:$BW$3,E$4,'Final FTE BGBP'!$C53:$BW53)='Final FTE By Grade'!E53</f>
        <v>1</v>
      </c>
      <c r="F53" s="6" t="b">
        <f>SUMIF('Final FTE BGBP'!$C$3:$BW$3,F$4,'Final FTE BGBP'!$C53:$BW53)='Final FTE By Grade'!F53</f>
        <v>1</v>
      </c>
      <c r="G53" s="6" t="b">
        <f>SUMIF('Final FTE BGBP'!$C$3:$BW$3,G$4,'Final FTE BGBP'!$C53:$BW53)='Final FTE By Grade'!G53</f>
        <v>1</v>
      </c>
      <c r="H53" s="6" t="b">
        <f>SUMIF('Final FTE BGBP'!$C$3:$BW$3,H$4,'Final FTE BGBP'!$C53:$BW53)='Final FTE By Grade'!H53</f>
        <v>1</v>
      </c>
      <c r="I53" s="6" t="b">
        <f>SUMIF('Final FTE BGBP'!$C$3:$BW$3,I$4,'Final FTE BGBP'!$C53:$BW53)='Final FTE By Grade'!I53</f>
        <v>1</v>
      </c>
      <c r="J53" s="6" t="b">
        <f>SUMIF('Final FTE BGBP'!$C$3:$BW$3,J$4,'Final FTE BGBP'!$C53:$BW53)='Final FTE By Grade'!J53</f>
        <v>1</v>
      </c>
      <c r="K53" s="6" t="b">
        <f>SUMIF('Final FTE BGBP'!$C$3:$BW$3,K$4,'Final FTE BGBP'!$C53:$BW53)='Final FTE By Grade'!K53</f>
        <v>1</v>
      </c>
      <c r="L53" s="6" t="b">
        <f>SUMIF('Final FTE BGBP'!$C$3:$BW$3,L$4,'Final FTE BGBP'!$C53:$BW53)='Final FTE By Grade'!L53</f>
        <v>1</v>
      </c>
      <c r="M53" s="6" t="b">
        <f>SUMIF('Final FTE BGBP'!$C$3:$BW$3,M$4,'Final FTE BGBP'!$C53:$BW53)='Final FTE By Grade'!M53</f>
        <v>1</v>
      </c>
      <c r="N53" s="6" t="b">
        <f>SUMIF('Final FTE BGBP'!$C$3:$BW$3,N$4,'Final FTE BGBP'!$C53:$BW53)='Final FTE By Grade'!N53</f>
        <v>1</v>
      </c>
      <c r="O53" s="6" t="b">
        <f>SUMIF('Final FTE BGBP'!$C$3:$BW$3,O$4,'Final FTE BGBP'!$C53:$BW53)='Final FTE By Grade'!O53</f>
        <v>1</v>
      </c>
      <c r="P53" s="6" t="b">
        <f>SUMIF('Final FTE BGBP'!$C$3:$BW$3,P$4,'Final FTE BGBP'!$C53:$BW53)='Final FTE By Grade'!P53</f>
        <v>1</v>
      </c>
      <c r="Q53" s="6" t="b">
        <f>'Final FTE BGBP'!BX53='Final FTE By Grade'!Q53</f>
        <v>1</v>
      </c>
    </row>
    <row r="54" spans="1:17" ht="15">
      <c r="A54" s="6">
        <v>50</v>
      </c>
      <c r="B54" s="6" t="s">
        <v>61</v>
      </c>
      <c r="C54" s="6" t="b">
        <f>SUMIF('Final FTE BGBP'!$C$3:$BW$3,C$4,'Final FTE BGBP'!$C54:$BW54)='Final FTE By Grade'!C54</f>
        <v>1</v>
      </c>
      <c r="D54" s="6" t="b">
        <f>SUMIF('Final FTE BGBP'!$C$3:$BW$3,D$4,'Final FTE BGBP'!$C54:$BW54)='Final FTE By Grade'!D54</f>
        <v>1</v>
      </c>
      <c r="E54" s="6" t="b">
        <f>SUMIF('Final FTE BGBP'!$C$3:$BW$3,E$4,'Final FTE BGBP'!$C54:$BW54)='Final FTE By Grade'!E54</f>
        <v>1</v>
      </c>
      <c r="F54" s="6" t="b">
        <f>SUMIF('Final FTE BGBP'!$C$3:$BW$3,F$4,'Final FTE BGBP'!$C54:$BW54)='Final FTE By Grade'!F54</f>
        <v>1</v>
      </c>
      <c r="G54" s="6" t="b">
        <f>SUMIF('Final FTE BGBP'!$C$3:$BW$3,G$4,'Final FTE BGBP'!$C54:$BW54)='Final FTE By Grade'!G54</f>
        <v>1</v>
      </c>
      <c r="H54" s="6" t="b">
        <f>SUMIF('Final FTE BGBP'!$C$3:$BW$3,H$4,'Final FTE BGBP'!$C54:$BW54)='Final FTE By Grade'!H54</f>
        <v>1</v>
      </c>
      <c r="I54" s="6" t="b">
        <f>SUMIF('Final FTE BGBP'!$C$3:$BW$3,I$4,'Final FTE BGBP'!$C54:$BW54)='Final FTE By Grade'!I54</f>
        <v>1</v>
      </c>
      <c r="J54" s="6" t="b">
        <f>SUMIF('Final FTE BGBP'!$C$3:$BW$3,J$4,'Final FTE BGBP'!$C54:$BW54)='Final FTE By Grade'!J54</f>
        <v>1</v>
      </c>
      <c r="K54" s="6" t="b">
        <f>SUMIF('Final FTE BGBP'!$C$3:$BW$3,K$4,'Final FTE BGBP'!$C54:$BW54)='Final FTE By Grade'!K54</f>
        <v>1</v>
      </c>
      <c r="L54" s="6" t="b">
        <f>SUMIF('Final FTE BGBP'!$C$3:$BW$3,L$4,'Final FTE BGBP'!$C54:$BW54)='Final FTE By Grade'!L54</f>
        <v>1</v>
      </c>
      <c r="M54" s="6" t="b">
        <f>SUMIF('Final FTE BGBP'!$C$3:$BW$3,M$4,'Final FTE BGBP'!$C54:$BW54)='Final FTE By Grade'!M54</f>
        <v>1</v>
      </c>
      <c r="N54" s="6" t="b">
        <f>SUMIF('Final FTE BGBP'!$C$3:$BW$3,N$4,'Final FTE BGBP'!$C54:$BW54)='Final FTE By Grade'!N54</f>
        <v>1</v>
      </c>
      <c r="O54" s="6" t="b">
        <f>SUMIF('Final FTE BGBP'!$C$3:$BW$3,O$4,'Final FTE BGBP'!$C54:$BW54)='Final FTE By Grade'!O54</f>
        <v>1</v>
      </c>
      <c r="P54" s="6" t="b">
        <f>SUMIF('Final FTE BGBP'!$C$3:$BW$3,P$4,'Final FTE BGBP'!$C54:$BW54)='Final FTE By Grade'!P54</f>
        <v>1</v>
      </c>
      <c r="Q54" s="6" t="b">
        <f>'Final FTE BGBP'!BX54='Final FTE By Grade'!Q54</f>
        <v>1</v>
      </c>
    </row>
    <row r="55" spans="1:17" ht="15">
      <c r="A55" s="6">
        <v>51</v>
      </c>
      <c r="B55" s="6" t="s">
        <v>62</v>
      </c>
      <c r="C55" s="6" t="b">
        <f>SUMIF('Final FTE BGBP'!$C$3:$BW$3,C$4,'Final FTE BGBP'!$C55:$BW55)='Final FTE By Grade'!C55</f>
        <v>1</v>
      </c>
      <c r="D55" s="6" t="b">
        <f>SUMIF('Final FTE BGBP'!$C$3:$BW$3,D$4,'Final FTE BGBP'!$C55:$BW55)='Final FTE By Grade'!D55</f>
        <v>1</v>
      </c>
      <c r="E55" s="6" t="b">
        <f>SUMIF('Final FTE BGBP'!$C$3:$BW$3,E$4,'Final FTE BGBP'!$C55:$BW55)='Final FTE By Grade'!E55</f>
        <v>1</v>
      </c>
      <c r="F55" s="6" t="b">
        <f>SUMIF('Final FTE BGBP'!$C$3:$BW$3,F$4,'Final FTE BGBP'!$C55:$BW55)='Final FTE By Grade'!F55</f>
        <v>1</v>
      </c>
      <c r="G55" s="6" t="b">
        <f>SUMIF('Final FTE BGBP'!$C$3:$BW$3,G$4,'Final FTE BGBP'!$C55:$BW55)='Final FTE By Grade'!G55</f>
        <v>1</v>
      </c>
      <c r="H55" s="6" t="b">
        <f>SUMIF('Final FTE BGBP'!$C$3:$BW$3,H$4,'Final FTE BGBP'!$C55:$BW55)='Final FTE By Grade'!H55</f>
        <v>1</v>
      </c>
      <c r="I55" s="6" t="b">
        <f>SUMIF('Final FTE BGBP'!$C$3:$BW$3,I$4,'Final FTE BGBP'!$C55:$BW55)='Final FTE By Grade'!I55</f>
        <v>1</v>
      </c>
      <c r="J55" s="6" t="b">
        <f>SUMIF('Final FTE BGBP'!$C$3:$BW$3,J$4,'Final FTE BGBP'!$C55:$BW55)='Final FTE By Grade'!J55</f>
        <v>1</v>
      </c>
      <c r="K55" s="6" t="b">
        <f>SUMIF('Final FTE BGBP'!$C$3:$BW$3,K$4,'Final FTE BGBP'!$C55:$BW55)='Final FTE By Grade'!K55</f>
        <v>1</v>
      </c>
      <c r="L55" s="6" t="b">
        <f>SUMIF('Final FTE BGBP'!$C$3:$BW$3,L$4,'Final FTE BGBP'!$C55:$BW55)='Final FTE By Grade'!L55</f>
        <v>1</v>
      </c>
      <c r="M55" s="6" t="b">
        <f>SUMIF('Final FTE BGBP'!$C$3:$BW$3,M$4,'Final FTE BGBP'!$C55:$BW55)='Final FTE By Grade'!M55</f>
        <v>1</v>
      </c>
      <c r="N55" s="6" t="b">
        <f>SUMIF('Final FTE BGBP'!$C$3:$BW$3,N$4,'Final FTE BGBP'!$C55:$BW55)='Final FTE By Grade'!N55</f>
        <v>1</v>
      </c>
      <c r="O55" s="6" t="b">
        <f>SUMIF('Final FTE BGBP'!$C$3:$BW$3,O$4,'Final FTE BGBP'!$C55:$BW55)='Final FTE By Grade'!O55</f>
        <v>1</v>
      </c>
      <c r="P55" s="6" t="b">
        <f>SUMIF('Final FTE BGBP'!$C$3:$BW$3,P$4,'Final FTE BGBP'!$C55:$BW55)='Final FTE By Grade'!P55</f>
        <v>1</v>
      </c>
      <c r="Q55" s="6" t="b">
        <f>'Final FTE BGBP'!BX55='Final FTE By Grade'!Q55</f>
        <v>1</v>
      </c>
    </row>
    <row r="56" spans="1:17" ht="15">
      <c r="A56" s="6">
        <v>52</v>
      </c>
      <c r="B56" s="6" t="s">
        <v>63</v>
      </c>
      <c r="C56" s="6" t="b">
        <f>SUMIF('Final FTE BGBP'!$C$3:$BW$3,C$4,'Final FTE BGBP'!$C56:$BW56)='Final FTE By Grade'!C56</f>
        <v>1</v>
      </c>
      <c r="D56" s="6" t="b">
        <f>SUMIF('Final FTE BGBP'!$C$3:$BW$3,D$4,'Final FTE BGBP'!$C56:$BW56)='Final FTE By Grade'!D56</f>
        <v>1</v>
      </c>
      <c r="E56" s="6" t="b">
        <f>SUMIF('Final FTE BGBP'!$C$3:$BW$3,E$4,'Final FTE BGBP'!$C56:$BW56)='Final FTE By Grade'!E56</f>
        <v>1</v>
      </c>
      <c r="F56" s="6" t="b">
        <f>SUMIF('Final FTE BGBP'!$C$3:$BW$3,F$4,'Final FTE BGBP'!$C56:$BW56)='Final FTE By Grade'!F56</f>
        <v>1</v>
      </c>
      <c r="G56" s="6" t="b">
        <f>SUMIF('Final FTE BGBP'!$C$3:$BW$3,G$4,'Final FTE BGBP'!$C56:$BW56)='Final FTE By Grade'!G56</f>
        <v>1</v>
      </c>
      <c r="H56" s="6" t="b">
        <f>SUMIF('Final FTE BGBP'!$C$3:$BW$3,H$4,'Final FTE BGBP'!$C56:$BW56)='Final FTE By Grade'!H56</f>
        <v>1</v>
      </c>
      <c r="I56" s="6" t="b">
        <f>SUMIF('Final FTE BGBP'!$C$3:$BW$3,I$4,'Final FTE BGBP'!$C56:$BW56)='Final FTE By Grade'!I56</f>
        <v>1</v>
      </c>
      <c r="J56" s="6" t="b">
        <f>SUMIF('Final FTE BGBP'!$C$3:$BW$3,J$4,'Final FTE BGBP'!$C56:$BW56)='Final FTE By Grade'!J56</f>
        <v>1</v>
      </c>
      <c r="K56" s="6" t="b">
        <f>SUMIF('Final FTE BGBP'!$C$3:$BW$3,K$4,'Final FTE BGBP'!$C56:$BW56)='Final FTE By Grade'!K56</f>
        <v>1</v>
      </c>
      <c r="L56" s="6" t="b">
        <f>SUMIF('Final FTE BGBP'!$C$3:$BW$3,L$4,'Final FTE BGBP'!$C56:$BW56)='Final FTE By Grade'!L56</f>
        <v>1</v>
      </c>
      <c r="M56" s="6" t="b">
        <f>SUMIF('Final FTE BGBP'!$C$3:$BW$3,M$4,'Final FTE BGBP'!$C56:$BW56)='Final FTE By Grade'!M56</f>
        <v>1</v>
      </c>
      <c r="N56" s="6" t="b">
        <f>SUMIF('Final FTE BGBP'!$C$3:$BW$3,N$4,'Final FTE BGBP'!$C56:$BW56)='Final FTE By Grade'!N56</f>
        <v>1</v>
      </c>
      <c r="O56" s="6" t="b">
        <f>SUMIF('Final FTE BGBP'!$C$3:$BW$3,O$4,'Final FTE BGBP'!$C56:$BW56)='Final FTE By Grade'!O56</f>
        <v>1</v>
      </c>
      <c r="P56" s="6" t="b">
        <f>SUMIF('Final FTE BGBP'!$C$3:$BW$3,P$4,'Final FTE BGBP'!$C56:$BW56)='Final FTE By Grade'!P56</f>
        <v>1</v>
      </c>
      <c r="Q56" s="6" t="b">
        <f>'Final FTE BGBP'!BX56='Final FTE By Grade'!Q56</f>
        <v>1</v>
      </c>
    </row>
    <row r="57" spans="1:17" ht="15">
      <c r="A57" s="6">
        <v>53</v>
      </c>
      <c r="B57" s="6" t="s">
        <v>64</v>
      </c>
      <c r="C57" s="6" t="b">
        <f>SUMIF('Final FTE BGBP'!$C$3:$BW$3,C$4,'Final FTE BGBP'!$C57:$BW57)='Final FTE By Grade'!C57</f>
        <v>1</v>
      </c>
      <c r="D57" s="6" t="b">
        <f>SUMIF('Final FTE BGBP'!$C$3:$BW$3,D$4,'Final FTE BGBP'!$C57:$BW57)='Final FTE By Grade'!D57</f>
        <v>1</v>
      </c>
      <c r="E57" s="6" t="b">
        <f>SUMIF('Final FTE BGBP'!$C$3:$BW$3,E$4,'Final FTE BGBP'!$C57:$BW57)='Final FTE By Grade'!E57</f>
        <v>1</v>
      </c>
      <c r="F57" s="6" t="b">
        <f>SUMIF('Final FTE BGBP'!$C$3:$BW$3,F$4,'Final FTE BGBP'!$C57:$BW57)='Final FTE By Grade'!F57</f>
        <v>1</v>
      </c>
      <c r="G57" s="6" t="b">
        <f>SUMIF('Final FTE BGBP'!$C$3:$BW$3,G$4,'Final FTE BGBP'!$C57:$BW57)='Final FTE By Grade'!G57</f>
        <v>1</v>
      </c>
      <c r="H57" s="6" t="b">
        <f>SUMIF('Final FTE BGBP'!$C$3:$BW$3,H$4,'Final FTE BGBP'!$C57:$BW57)='Final FTE By Grade'!H57</f>
        <v>1</v>
      </c>
      <c r="I57" s="6" t="b">
        <f>SUMIF('Final FTE BGBP'!$C$3:$BW$3,I$4,'Final FTE BGBP'!$C57:$BW57)='Final FTE By Grade'!I57</f>
        <v>1</v>
      </c>
      <c r="J57" s="6" t="b">
        <f>SUMIF('Final FTE BGBP'!$C$3:$BW$3,J$4,'Final FTE BGBP'!$C57:$BW57)='Final FTE By Grade'!J57</f>
        <v>1</v>
      </c>
      <c r="K57" s="6" t="b">
        <f>SUMIF('Final FTE BGBP'!$C$3:$BW$3,K$4,'Final FTE BGBP'!$C57:$BW57)='Final FTE By Grade'!K57</f>
        <v>1</v>
      </c>
      <c r="L57" s="6" t="b">
        <f>SUMIF('Final FTE BGBP'!$C$3:$BW$3,L$4,'Final FTE BGBP'!$C57:$BW57)='Final FTE By Grade'!L57</f>
        <v>1</v>
      </c>
      <c r="M57" s="6" t="b">
        <f>SUMIF('Final FTE BGBP'!$C$3:$BW$3,M$4,'Final FTE BGBP'!$C57:$BW57)='Final FTE By Grade'!M57</f>
        <v>1</v>
      </c>
      <c r="N57" s="6" t="b">
        <f>SUMIF('Final FTE BGBP'!$C$3:$BW$3,N$4,'Final FTE BGBP'!$C57:$BW57)='Final FTE By Grade'!N57</f>
        <v>1</v>
      </c>
      <c r="O57" s="6" t="b">
        <f>SUMIF('Final FTE BGBP'!$C$3:$BW$3,O$4,'Final FTE BGBP'!$C57:$BW57)='Final FTE By Grade'!O57</f>
        <v>1</v>
      </c>
      <c r="P57" s="6" t="b">
        <f>SUMIF('Final FTE BGBP'!$C$3:$BW$3,P$4,'Final FTE BGBP'!$C57:$BW57)='Final FTE By Grade'!P57</f>
        <v>1</v>
      </c>
      <c r="Q57" s="6" t="b">
        <f>'Final FTE BGBP'!BX57='Final FTE By Grade'!Q57</f>
        <v>1</v>
      </c>
    </row>
    <row r="58" spans="1:17" ht="15">
      <c r="A58" s="6">
        <v>54</v>
      </c>
      <c r="B58" s="6" t="s">
        <v>65</v>
      </c>
      <c r="C58" s="6" t="b">
        <f>SUMIF('Final FTE BGBP'!$C$3:$BW$3,C$4,'Final FTE BGBP'!$C58:$BW58)='Final FTE By Grade'!C58</f>
        <v>1</v>
      </c>
      <c r="D58" s="6" t="b">
        <f>SUMIF('Final FTE BGBP'!$C$3:$BW$3,D$4,'Final FTE BGBP'!$C58:$BW58)='Final FTE By Grade'!D58</f>
        <v>1</v>
      </c>
      <c r="E58" s="6" t="b">
        <f>SUMIF('Final FTE BGBP'!$C$3:$BW$3,E$4,'Final FTE BGBP'!$C58:$BW58)='Final FTE By Grade'!E58</f>
        <v>1</v>
      </c>
      <c r="F58" s="6" t="b">
        <f>SUMIF('Final FTE BGBP'!$C$3:$BW$3,F$4,'Final FTE BGBP'!$C58:$BW58)='Final FTE By Grade'!F58</f>
        <v>1</v>
      </c>
      <c r="G58" s="6" t="b">
        <f>SUMIF('Final FTE BGBP'!$C$3:$BW$3,G$4,'Final FTE BGBP'!$C58:$BW58)='Final FTE By Grade'!G58</f>
        <v>1</v>
      </c>
      <c r="H58" s="6" t="b">
        <f>SUMIF('Final FTE BGBP'!$C$3:$BW$3,H$4,'Final FTE BGBP'!$C58:$BW58)='Final FTE By Grade'!H58</f>
        <v>1</v>
      </c>
      <c r="I58" s="6" t="b">
        <f>SUMIF('Final FTE BGBP'!$C$3:$BW$3,I$4,'Final FTE BGBP'!$C58:$BW58)='Final FTE By Grade'!I58</f>
        <v>1</v>
      </c>
      <c r="J58" s="6" t="b">
        <f>SUMIF('Final FTE BGBP'!$C$3:$BW$3,J$4,'Final FTE BGBP'!$C58:$BW58)='Final FTE By Grade'!J58</f>
        <v>1</v>
      </c>
      <c r="K58" s="6" t="b">
        <f>SUMIF('Final FTE BGBP'!$C$3:$BW$3,K$4,'Final FTE BGBP'!$C58:$BW58)='Final FTE By Grade'!K58</f>
        <v>1</v>
      </c>
      <c r="L58" s="6" t="b">
        <f>SUMIF('Final FTE BGBP'!$C$3:$BW$3,L$4,'Final FTE BGBP'!$C58:$BW58)='Final FTE By Grade'!L58</f>
        <v>1</v>
      </c>
      <c r="M58" s="6" t="b">
        <f>SUMIF('Final FTE BGBP'!$C$3:$BW$3,M$4,'Final FTE BGBP'!$C58:$BW58)='Final FTE By Grade'!M58</f>
        <v>1</v>
      </c>
      <c r="N58" s="6" t="b">
        <f>SUMIF('Final FTE BGBP'!$C$3:$BW$3,N$4,'Final FTE BGBP'!$C58:$BW58)='Final FTE By Grade'!N58</f>
        <v>1</v>
      </c>
      <c r="O58" s="6" t="b">
        <f>SUMIF('Final FTE BGBP'!$C$3:$BW$3,O$4,'Final FTE BGBP'!$C58:$BW58)='Final FTE By Grade'!O58</f>
        <v>1</v>
      </c>
      <c r="P58" s="6" t="b">
        <f>SUMIF('Final FTE BGBP'!$C$3:$BW$3,P$4,'Final FTE BGBP'!$C58:$BW58)='Final FTE By Grade'!P58</f>
        <v>1</v>
      </c>
      <c r="Q58" s="6" t="b">
        <f>'Final FTE BGBP'!BX58='Final FTE By Grade'!Q58</f>
        <v>1</v>
      </c>
    </row>
    <row r="59" spans="1:17" ht="15">
      <c r="A59" s="6">
        <v>55</v>
      </c>
      <c r="B59" s="6" t="s">
        <v>66</v>
      </c>
      <c r="C59" s="6" t="b">
        <f>SUMIF('Final FTE BGBP'!$C$3:$BW$3,C$4,'Final FTE BGBP'!$C59:$BW59)='Final FTE By Grade'!C59</f>
        <v>1</v>
      </c>
      <c r="D59" s="6" t="b">
        <f>SUMIF('Final FTE BGBP'!$C$3:$BW$3,D$4,'Final FTE BGBP'!$C59:$BW59)='Final FTE By Grade'!D59</f>
        <v>1</v>
      </c>
      <c r="E59" s="6" t="b">
        <f>SUMIF('Final FTE BGBP'!$C$3:$BW$3,E$4,'Final FTE BGBP'!$C59:$BW59)='Final FTE By Grade'!E59</f>
        <v>1</v>
      </c>
      <c r="F59" s="6" t="b">
        <f>SUMIF('Final FTE BGBP'!$C$3:$BW$3,F$4,'Final FTE BGBP'!$C59:$BW59)='Final FTE By Grade'!F59</f>
        <v>1</v>
      </c>
      <c r="G59" s="6" t="b">
        <f>SUMIF('Final FTE BGBP'!$C$3:$BW$3,G$4,'Final FTE BGBP'!$C59:$BW59)='Final FTE By Grade'!G59</f>
        <v>1</v>
      </c>
      <c r="H59" s="6" t="b">
        <f>SUMIF('Final FTE BGBP'!$C$3:$BW$3,H$4,'Final FTE BGBP'!$C59:$BW59)='Final FTE By Grade'!H59</f>
        <v>1</v>
      </c>
      <c r="I59" s="6" t="b">
        <f>SUMIF('Final FTE BGBP'!$C$3:$BW$3,I$4,'Final FTE BGBP'!$C59:$BW59)='Final FTE By Grade'!I59</f>
        <v>1</v>
      </c>
      <c r="J59" s="6" t="b">
        <f>SUMIF('Final FTE BGBP'!$C$3:$BW$3,J$4,'Final FTE BGBP'!$C59:$BW59)='Final FTE By Grade'!J59</f>
        <v>1</v>
      </c>
      <c r="K59" s="6" t="b">
        <f>SUMIF('Final FTE BGBP'!$C$3:$BW$3,K$4,'Final FTE BGBP'!$C59:$BW59)='Final FTE By Grade'!K59</f>
        <v>1</v>
      </c>
      <c r="L59" s="6" t="b">
        <f>SUMIF('Final FTE BGBP'!$C$3:$BW$3,L$4,'Final FTE BGBP'!$C59:$BW59)='Final FTE By Grade'!L59</f>
        <v>1</v>
      </c>
      <c r="M59" s="6" t="b">
        <f>SUMIF('Final FTE BGBP'!$C$3:$BW$3,M$4,'Final FTE BGBP'!$C59:$BW59)='Final FTE By Grade'!M59</f>
        <v>1</v>
      </c>
      <c r="N59" s="6" t="b">
        <f>SUMIF('Final FTE BGBP'!$C$3:$BW$3,N$4,'Final FTE BGBP'!$C59:$BW59)='Final FTE By Grade'!N59</f>
        <v>1</v>
      </c>
      <c r="O59" s="6" t="b">
        <f>SUMIF('Final FTE BGBP'!$C$3:$BW$3,O$4,'Final FTE BGBP'!$C59:$BW59)='Final FTE By Grade'!O59</f>
        <v>1</v>
      </c>
      <c r="P59" s="6" t="b">
        <f>SUMIF('Final FTE BGBP'!$C$3:$BW$3,P$4,'Final FTE BGBP'!$C59:$BW59)='Final FTE By Grade'!P59</f>
        <v>1</v>
      </c>
      <c r="Q59" s="6" t="b">
        <f>'Final FTE BGBP'!BX59='Final FTE By Grade'!Q59</f>
        <v>1</v>
      </c>
    </row>
    <row r="60" spans="1:17" ht="15">
      <c r="A60" s="6">
        <v>56</v>
      </c>
      <c r="B60" s="6" t="s">
        <v>67</v>
      </c>
      <c r="C60" s="6" t="b">
        <f>SUMIF('Final FTE BGBP'!$C$3:$BW$3,C$4,'Final FTE BGBP'!$C60:$BW60)='Final FTE By Grade'!C60</f>
        <v>1</v>
      </c>
      <c r="D60" s="6" t="b">
        <f>SUMIF('Final FTE BGBP'!$C$3:$BW$3,D$4,'Final FTE BGBP'!$C60:$BW60)='Final FTE By Grade'!D60</f>
        <v>1</v>
      </c>
      <c r="E60" s="6" t="b">
        <f>SUMIF('Final FTE BGBP'!$C$3:$BW$3,E$4,'Final FTE BGBP'!$C60:$BW60)='Final FTE By Grade'!E60</f>
        <v>1</v>
      </c>
      <c r="F60" s="6" t="b">
        <f>SUMIF('Final FTE BGBP'!$C$3:$BW$3,F$4,'Final FTE BGBP'!$C60:$BW60)='Final FTE By Grade'!F60</f>
        <v>1</v>
      </c>
      <c r="G60" s="6" t="b">
        <f>SUMIF('Final FTE BGBP'!$C$3:$BW$3,G$4,'Final FTE BGBP'!$C60:$BW60)='Final FTE By Grade'!G60</f>
        <v>1</v>
      </c>
      <c r="H60" s="6" t="b">
        <f>SUMIF('Final FTE BGBP'!$C$3:$BW$3,H$4,'Final FTE BGBP'!$C60:$BW60)='Final FTE By Grade'!H60</f>
        <v>1</v>
      </c>
      <c r="I60" s="6" t="b">
        <f>SUMIF('Final FTE BGBP'!$C$3:$BW$3,I$4,'Final FTE BGBP'!$C60:$BW60)='Final FTE By Grade'!I60</f>
        <v>1</v>
      </c>
      <c r="J60" s="6" t="b">
        <f>SUMIF('Final FTE BGBP'!$C$3:$BW$3,J$4,'Final FTE BGBP'!$C60:$BW60)='Final FTE By Grade'!J60</f>
        <v>1</v>
      </c>
      <c r="K60" s="6" t="b">
        <f>SUMIF('Final FTE BGBP'!$C$3:$BW$3,K$4,'Final FTE BGBP'!$C60:$BW60)='Final FTE By Grade'!K60</f>
        <v>1</v>
      </c>
      <c r="L60" s="6" t="b">
        <f>SUMIF('Final FTE BGBP'!$C$3:$BW$3,L$4,'Final FTE BGBP'!$C60:$BW60)='Final FTE By Grade'!L60</f>
        <v>1</v>
      </c>
      <c r="M60" s="6" t="b">
        <f>SUMIF('Final FTE BGBP'!$C$3:$BW$3,M$4,'Final FTE BGBP'!$C60:$BW60)='Final FTE By Grade'!M60</f>
        <v>1</v>
      </c>
      <c r="N60" s="6" t="b">
        <f>SUMIF('Final FTE BGBP'!$C$3:$BW$3,N$4,'Final FTE BGBP'!$C60:$BW60)='Final FTE By Grade'!N60</f>
        <v>1</v>
      </c>
      <c r="O60" s="6" t="b">
        <f>SUMIF('Final FTE BGBP'!$C$3:$BW$3,O$4,'Final FTE BGBP'!$C60:$BW60)='Final FTE By Grade'!O60</f>
        <v>1</v>
      </c>
      <c r="P60" s="6" t="b">
        <f>SUMIF('Final FTE BGBP'!$C$3:$BW$3,P$4,'Final FTE BGBP'!$C60:$BW60)='Final FTE By Grade'!P60</f>
        <v>1</v>
      </c>
      <c r="Q60" s="6" t="b">
        <f>'Final FTE BGBP'!BX60='Final FTE By Grade'!Q60</f>
        <v>1</v>
      </c>
    </row>
    <row r="61" spans="1:17" ht="15">
      <c r="A61" s="6">
        <v>57</v>
      </c>
      <c r="B61" s="6" t="s">
        <v>68</v>
      </c>
      <c r="C61" s="6" t="b">
        <f>SUMIF('Final FTE BGBP'!$C$3:$BW$3,C$4,'Final FTE BGBP'!$C61:$BW61)='Final FTE By Grade'!C61</f>
        <v>1</v>
      </c>
      <c r="D61" s="6" t="b">
        <f>SUMIF('Final FTE BGBP'!$C$3:$BW$3,D$4,'Final FTE BGBP'!$C61:$BW61)='Final FTE By Grade'!D61</f>
        <v>1</v>
      </c>
      <c r="E61" s="6" t="b">
        <f>SUMIF('Final FTE BGBP'!$C$3:$BW$3,E$4,'Final FTE BGBP'!$C61:$BW61)='Final FTE By Grade'!E61</f>
        <v>1</v>
      </c>
      <c r="F61" s="6" t="b">
        <f>SUMIF('Final FTE BGBP'!$C$3:$BW$3,F$4,'Final FTE BGBP'!$C61:$BW61)='Final FTE By Grade'!F61</f>
        <v>1</v>
      </c>
      <c r="G61" s="6" t="b">
        <f>SUMIF('Final FTE BGBP'!$C$3:$BW$3,G$4,'Final FTE BGBP'!$C61:$BW61)='Final FTE By Grade'!G61</f>
        <v>1</v>
      </c>
      <c r="H61" s="6" t="b">
        <f>SUMIF('Final FTE BGBP'!$C$3:$BW$3,H$4,'Final FTE BGBP'!$C61:$BW61)='Final FTE By Grade'!H61</f>
        <v>1</v>
      </c>
      <c r="I61" s="6" t="b">
        <f>SUMIF('Final FTE BGBP'!$C$3:$BW$3,I$4,'Final FTE BGBP'!$C61:$BW61)='Final FTE By Grade'!I61</f>
        <v>1</v>
      </c>
      <c r="J61" s="6" t="b">
        <f>SUMIF('Final FTE BGBP'!$C$3:$BW$3,J$4,'Final FTE BGBP'!$C61:$BW61)='Final FTE By Grade'!J61</f>
        <v>1</v>
      </c>
      <c r="K61" s="6" t="b">
        <f>SUMIF('Final FTE BGBP'!$C$3:$BW$3,K$4,'Final FTE BGBP'!$C61:$BW61)='Final FTE By Grade'!K61</f>
        <v>1</v>
      </c>
      <c r="L61" s="6" t="b">
        <f>SUMIF('Final FTE BGBP'!$C$3:$BW$3,L$4,'Final FTE BGBP'!$C61:$BW61)='Final FTE By Grade'!L61</f>
        <v>1</v>
      </c>
      <c r="M61" s="6" t="b">
        <f>SUMIF('Final FTE BGBP'!$C$3:$BW$3,M$4,'Final FTE BGBP'!$C61:$BW61)='Final FTE By Grade'!M61</f>
        <v>1</v>
      </c>
      <c r="N61" s="6" t="b">
        <f>SUMIF('Final FTE BGBP'!$C$3:$BW$3,N$4,'Final FTE BGBP'!$C61:$BW61)='Final FTE By Grade'!N61</f>
        <v>1</v>
      </c>
      <c r="O61" s="6" t="b">
        <f>SUMIF('Final FTE BGBP'!$C$3:$BW$3,O$4,'Final FTE BGBP'!$C61:$BW61)='Final FTE By Grade'!O61</f>
        <v>1</v>
      </c>
      <c r="P61" s="6" t="b">
        <f>SUMIF('Final FTE BGBP'!$C$3:$BW$3,P$4,'Final FTE BGBP'!$C61:$BW61)='Final FTE By Grade'!P61</f>
        <v>1</v>
      </c>
      <c r="Q61" s="6" t="b">
        <f>'Final FTE BGBP'!BX61='Final FTE By Grade'!Q61</f>
        <v>1</v>
      </c>
    </row>
    <row r="62" spans="1:17" ht="15">
      <c r="A62" s="6">
        <v>58</v>
      </c>
      <c r="B62" s="6" t="s">
        <v>69</v>
      </c>
      <c r="C62" s="6" t="b">
        <f>SUMIF('Final FTE BGBP'!$C$3:$BW$3,C$4,'Final FTE BGBP'!$C62:$BW62)='Final FTE By Grade'!C62</f>
        <v>1</v>
      </c>
      <c r="D62" s="6" t="b">
        <f>SUMIF('Final FTE BGBP'!$C$3:$BW$3,D$4,'Final FTE BGBP'!$C62:$BW62)='Final FTE By Grade'!D62</f>
        <v>1</v>
      </c>
      <c r="E62" s="6" t="b">
        <f>SUMIF('Final FTE BGBP'!$C$3:$BW$3,E$4,'Final FTE BGBP'!$C62:$BW62)='Final FTE By Grade'!E62</f>
        <v>1</v>
      </c>
      <c r="F62" s="6" t="b">
        <f>SUMIF('Final FTE BGBP'!$C$3:$BW$3,F$4,'Final FTE BGBP'!$C62:$BW62)='Final FTE By Grade'!F62</f>
        <v>1</v>
      </c>
      <c r="G62" s="6" t="b">
        <f>SUMIF('Final FTE BGBP'!$C$3:$BW$3,G$4,'Final FTE BGBP'!$C62:$BW62)='Final FTE By Grade'!G62</f>
        <v>1</v>
      </c>
      <c r="H62" s="6" t="b">
        <f>SUMIF('Final FTE BGBP'!$C$3:$BW$3,H$4,'Final FTE BGBP'!$C62:$BW62)='Final FTE By Grade'!H62</f>
        <v>1</v>
      </c>
      <c r="I62" s="6" t="b">
        <f>SUMIF('Final FTE BGBP'!$C$3:$BW$3,I$4,'Final FTE BGBP'!$C62:$BW62)='Final FTE By Grade'!I62</f>
        <v>1</v>
      </c>
      <c r="J62" s="6" t="b">
        <f>SUMIF('Final FTE BGBP'!$C$3:$BW$3,J$4,'Final FTE BGBP'!$C62:$BW62)='Final FTE By Grade'!J62</f>
        <v>1</v>
      </c>
      <c r="K62" s="6" t="b">
        <f>SUMIF('Final FTE BGBP'!$C$3:$BW$3,K$4,'Final FTE BGBP'!$C62:$BW62)='Final FTE By Grade'!K62</f>
        <v>1</v>
      </c>
      <c r="L62" s="6" t="b">
        <f>SUMIF('Final FTE BGBP'!$C$3:$BW$3,L$4,'Final FTE BGBP'!$C62:$BW62)='Final FTE By Grade'!L62</f>
        <v>1</v>
      </c>
      <c r="M62" s="6" t="b">
        <f>SUMIF('Final FTE BGBP'!$C$3:$BW$3,M$4,'Final FTE BGBP'!$C62:$BW62)='Final FTE By Grade'!M62</f>
        <v>1</v>
      </c>
      <c r="N62" s="6" t="b">
        <f>SUMIF('Final FTE BGBP'!$C$3:$BW$3,N$4,'Final FTE BGBP'!$C62:$BW62)='Final FTE By Grade'!N62</f>
        <v>1</v>
      </c>
      <c r="O62" s="6" t="b">
        <f>SUMIF('Final FTE BGBP'!$C$3:$BW$3,O$4,'Final FTE BGBP'!$C62:$BW62)='Final FTE By Grade'!O62</f>
        <v>1</v>
      </c>
      <c r="P62" s="6" t="b">
        <f>SUMIF('Final FTE BGBP'!$C$3:$BW$3,P$4,'Final FTE BGBP'!$C62:$BW62)='Final FTE By Grade'!P62</f>
        <v>1</v>
      </c>
      <c r="Q62" s="6" t="b">
        <f>'Final FTE BGBP'!BX62='Final FTE By Grade'!Q62</f>
        <v>1</v>
      </c>
    </row>
    <row r="63" spans="1:17" ht="15">
      <c r="A63" s="6">
        <v>59</v>
      </c>
      <c r="B63" s="6" t="s">
        <v>70</v>
      </c>
      <c r="C63" s="6" t="b">
        <f>SUMIF('Final FTE BGBP'!$C$3:$BW$3,C$4,'Final FTE BGBP'!$C63:$BW63)='Final FTE By Grade'!C63</f>
        <v>1</v>
      </c>
      <c r="D63" s="6" t="b">
        <f>SUMIF('Final FTE BGBP'!$C$3:$BW$3,D$4,'Final FTE BGBP'!$C63:$BW63)='Final FTE By Grade'!D63</f>
        <v>1</v>
      </c>
      <c r="E63" s="6" t="b">
        <f>SUMIF('Final FTE BGBP'!$C$3:$BW$3,E$4,'Final FTE BGBP'!$C63:$BW63)='Final FTE By Grade'!E63</f>
        <v>1</v>
      </c>
      <c r="F63" s="6" t="b">
        <f>SUMIF('Final FTE BGBP'!$C$3:$BW$3,F$4,'Final FTE BGBP'!$C63:$BW63)='Final FTE By Grade'!F63</f>
        <v>1</v>
      </c>
      <c r="G63" s="6" t="b">
        <f>SUMIF('Final FTE BGBP'!$C$3:$BW$3,G$4,'Final FTE BGBP'!$C63:$BW63)='Final FTE By Grade'!G63</f>
        <v>1</v>
      </c>
      <c r="H63" s="6" t="b">
        <f>SUMIF('Final FTE BGBP'!$C$3:$BW$3,H$4,'Final FTE BGBP'!$C63:$BW63)='Final FTE By Grade'!H63</f>
        <v>1</v>
      </c>
      <c r="I63" s="6" t="b">
        <f>SUMIF('Final FTE BGBP'!$C$3:$BW$3,I$4,'Final FTE BGBP'!$C63:$BW63)='Final FTE By Grade'!I63</f>
        <v>1</v>
      </c>
      <c r="J63" s="6" t="b">
        <f>SUMIF('Final FTE BGBP'!$C$3:$BW$3,J$4,'Final FTE BGBP'!$C63:$BW63)='Final FTE By Grade'!J63</f>
        <v>1</v>
      </c>
      <c r="K63" s="6" t="b">
        <f>SUMIF('Final FTE BGBP'!$C$3:$BW$3,K$4,'Final FTE BGBP'!$C63:$BW63)='Final FTE By Grade'!K63</f>
        <v>1</v>
      </c>
      <c r="L63" s="6" t="b">
        <f>SUMIF('Final FTE BGBP'!$C$3:$BW$3,L$4,'Final FTE BGBP'!$C63:$BW63)='Final FTE By Grade'!L63</f>
        <v>1</v>
      </c>
      <c r="M63" s="6" t="b">
        <f>SUMIF('Final FTE BGBP'!$C$3:$BW$3,M$4,'Final FTE BGBP'!$C63:$BW63)='Final FTE By Grade'!M63</f>
        <v>1</v>
      </c>
      <c r="N63" s="6" t="b">
        <f>SUMIF('Final FTE BGBP'!$C$3:$BW$3,N$4,'Final FTE BGBP'!$C63:$BW63)='Final FTE By Grade'!N63</f>
        <v>1</v>
      </c>
      <c r="O63" s="6" t="b">
        <f>SUMIF('Final FTE BGBP'!$C$3:$BW$3,O$4,'Final FTE BGBP'!$C63:$BW63)='Final FTE By Grade'!O63</f>
        <v>1</v>
      </c>
      <c r="P63" s="6" t="b">
        <f>SUMIF('Final FTE BGBP'!$C$3:$BW$3,P$4,'Final FTE BGBP'!$C63:$BW63)='Final FTE By Grade'!P63</f>
        <v>1</v>
      </c>
      <c r="Q63" s="6" t="b">
        <f>'Final FTE BGBP'!BX63='Final FTE By Grade'!Q63</f>
        <v>1</v>
      </c>
    </row>
    <row r="64" spans="1:17" ht="15">
      <c r="A64" s="6">
        <v>60</v>
      </c>
      <c r="B64" s="6" t="s">
        <v>71</v>
      </c>
      <c r="C64" s="6" t="b">
        <f>SUMIF('Final FTE BGBP'!$C$3:$BW$3,C$4,'Final FTE BGBP'!$C64:$BW64)='Final FTE By Grade'!C64</f>
        <v>1</v>
      </c>
      <c r="D64" s="6" t="b">
        <f>SUMIF('Final FTE BGBP'!$C$3:$BW$3,D$4,'Final FTE BGBP'!$C64:$BW64)='Final FTE By Grade'!D64</f>
        <v>1</v>
      </c>
      <c r="E64" s="6" t="b">
        <f>SUMIF('Final FTE BGBP'!$C$3:$BW$3,E$4,'Final FTE BGBP'!$C64:$BW64)='Final FTE By Grade'!E64</f>
        <v>1</v>
      </c>
      <c r="F64" s="6" t="b">
        <f>SUMIF('Final FTE BGBP'!$C$3:$BW$3,F$4,'Final FTE BGBP'!$C64:$BW64)='Final FTE By Grade'!F64</f>
        <v>1</v>
      </c>
      <c r="G64" s="6" t="b">
        <f>SUMIF('Final FTE BGBP'!$C$3:$BW$3,G$4,'Final FTE BGBP'!$C64:$BW64)='Final FTE By Grade'!G64</f>
        <v>1</v>
      </c>
      <c r="H64" s="6" t="b">
        <f>SUMIF('Final FTE BGBP'!$C$3:$BW$3,H$4,'Final FTE BGBP'!$C64:$BW64)='Final FTE By Grade'!H64</f>
        <v>1</v>
      </c>
      <c r="I64" s="6" t="b">
        <f>SUMIF('Final FTE BGBP'!$C$3:$BW$3,I$4,'Final FTE BGBP'!$C64:$BW64)='Final FTE By Grade'!I64</f>
        <v>1</v>
      </c>
      <c r="J64" s="6" t="b">
        <f>SUMIF('Final FTE BGBP'!$C$3:$BW$3,J$4,'Final FTE BGBP'!$C64:$BW64)='Final FTE By Grade'!J64</f>
        <v>1</v>
      </c>
      <c r="K64" s="6" t="b">
        <f>SUMIF('Final FTE BGBP'!$C$3:$BW$3,K$4,'Final FTE BGBP'!$C64:$BW64)='Final FTE By Grade'!K64</f>
        <v>1</v>
      </c>
      <c r="L64" s="6" t="b">
        <f>SUMIF('Final FTE BGBP'!$C$3:$BW$3,L$4,'Final FTE BGBP'!$C64:$BW64)='Final FTE By Grade'!L64</f>
        <v>1</v>
      </c>
      <c r="M64" s="6" t="b">
        <f>SUMIF('Final FTE BGBP'!$C$3:$BW$3,M$4,'Final FTE BGBP'!$C64:$BW64)='Final FTE By Grade'!M64</f>
        <v>1</v>
      </c>
      <c r="N64" s="6" t="b">
        <f>SUMIF('Final FTE BGBP'!$C$3:$BW$3,N$4,'Final FTE BGBP'!$C64:$BW64)='Final FTE By Grade'!N64</f>
        <v>1</v>
      </c>
      <c r="O64" s="6" t="b">
        <f>SUMIF('Final FTE BGBP'!$C$3:$BW$3,O$4,'Final FTE BGBP'!$C64:$BW64)='Final FTE By Grade'!O64</f>
        <v>1</v>
      </c>
      <c r="P64" s="6" t="b">
        <f>SUMIF('Final FTE BGBP'!$C$3:$BW$3,P$4,'Final FTE BGBP'!$C64:$BW64)='Final FTE By Grade'!P64</f>
        <v>1</v>
      </c>
      <c r="Q64" s="6" t="b">
        <f>'Final FTE BGBP'!BX64='Final FTE By Grade'!Q64</f>
        <v>1</v>
      </c>
    </row>
    <row r="65" spans="1:17" ht="15">
      <c r="A65" s="6">
        <v>61</v>
      </c>
      <c r="B65" s="6" t="s">
        <v>72</v>
      </c>
      <c r="C65" s="6" t="b">
        <f>SUMIF('Final FTE BGBP'!$C$3:$BW$3,C$4,'Final FTE BGBP'!$C65:$BW65)='Final FTE By Grade'!C65</f>
        <v>1</v>
      </c>
      <c r="D65" s="6" t="b">
        <f>SUMIF('Final FTE BGBP'!$C$3:$BW$3,D$4,'Final FTE BGBP'!$C65:$BW65)='Final FTE By Grade'!D65</f>
        <v>1</v>
      </c>
      <c r="E65" s="6" t="b">
        <f>SUMIF('Final FTE BGBP'!$C$3:$BW$3,E$4,'Final FTE BGBP'!$C65:$BW65)='Final FTE By Grade'!E65</f>
        <v>1</v>
      </c>
      <c r="F65" s="6" t="b">
        <f>SUMIF('Final FTE BGBP'!$C$3:$BW$3,F$4,'Final FTE BGBP'!$C65:$BW65)='Final FTE By Grade'!F65</f>
        <v>1</v>
      </c>
      <c r="G65" s="6" t="b">
        <f>SUMIF('Final FTE BGBP'!$C$3:$BW$3,G$4,'Final FTE BGBP'!$C65:$BW65)='Final FTE By Grade'!G65</f>
        <v>1</v>
      </c>
      <c r="H65" s="6" t="b">
        <f>SUMIF('Final FTE BGBP'!$C$3:$BW$3,H$4,'Final FTE BGBP'!$C65:$BW65)='Final FTE By Grade'!H65</f>
        <v>1</v>
      </c>
      <c r="I65" s="6" t="b">
        <f>SUMIF('Final FTE BGBP'!$C$3:$BW$3,I$4,'Final FTE BGBP'!$C65:$BW65)='Final FTE By Grade'!I65</f>
        <v>1</v>
      </c>
      <c r="J65" s="6" t="b">
        <f>SUMIF('Final FTE BGBP'!$C$3:$BW$3,J$4,'Final FTE BGBP'!$C65:$BW65)='Final FTE By Grade'!J65</f>
        <v>1</v>
      </c>
      <c r="K65" s="6" t="b">
        <f>SUMIF('Final FTE BGBP'!$C$3:$BW$3,K$4,'Final FTE BGBP'!$C65:$BW65)='Final FTE By Grade'!K65</f>
        <v>1</v>
      </c>
      <c r="L65" s="6" t="b">
        <f>SUMIF('Final FTE BGBP'!$C$3:$BW$3,L$4,'Final FTE BGBP'!$C65:$BW65)='Final FTE By Grade'!L65</f>
        <v>1</v>
      </c>
      <c r="M65" s="6" t="b">
        <f>SUMIF('Final FTE BGBP'!$C$3:$BW$3,M$4,'Final FTE BGBP'!$C65:$BW65)='Final FTE By Grade'!M65</f>
        <v>1</v>
      </c>
      <c r="N65" s="6" t="b">
        <f>SUMIF('Final FTE BGBP'!$C$3:$BW$3,N$4,'Final FTE BGBP'!$C65:$BW65)='Final FTE By Grade'!N65</f>
        <v>1</v>
      </c>
      <c r="O65" s="6" t="b">
        <f>SUMIF('Final FTE BGBP'!$C$3:$BW$3,O$4,'Final FTE BGBP'!$C65:$BW65)='Final FTE By Grade'!O65</f>
        <v>1</v>
      </c>
      <c r="P65" s="6" t="b">
        <f>SUMIF('Final FTE BGBP'!$C$3:$BW$3,P$4,'Final FTE BGBP'!$C65:$BW65)='Final FTE By Grade'!P65</f>
        <v>1</v>
      </c>
      <c r="Q65" s="6" t="b">
        <f>'Final FTE BGBP'!BX65='Final FTE By Grade'!Q65</f>
        <v>1</v>
      </c>
    </row>
    <row r="66" spans="1:17" ht="15">
      <c r="A66" s="6">
        <v>62</v>
      </c>
      <c r="B66" s="6" t="s">
        <v>73</v>
      </c>
      <c r="C66" s="6" t="b">
        <f>SUMIF('Final FTE BGBP'!$C$3:$BW$3,C$4,'Final FTE BGBP'!$C66:$BW66)='Final FTE By Grade'!C66</f>
        <v>1</v>
      </c>
      <c r="D66" s="6" t="b">
        <f>SUMIF('Final FTE BGBP'!$C$3:$BW$3,D$4,'Final FTE BGBP'!$C66:$BW66)='Final FTE By Grade'!D66</f>
        <v>1</v>
      </c>
      <c r="E66" s="6" t="b">
        <f>SUMIF('Final FTE BGBP'!$C$3:$BW$3,E$4,'Final FTE BGBP'!$C66:$BW66)='Final FTE By Grade'!E66</f>
        <v>1</v>
      </c>
      <c r="F66" s="6" t="b">
        <f>SUMIF('Final FTE BGBP'!$C$3:$BW$3,F$4,'Final FTE BGBP'!$C66:$BW66)='Final FTE By Grade'!F66</f>
        <v>1</v>
      </c>
      <c r="G66" s="6" t="b">
        <f>SUMIF('Final FTE BGBP'!$C$3:$BW$3,G$4,'Final FTE BGBP'!$C66:$BW66)='Final FTE By Grade'!G66</f>
        <v>1</v>
      </c>
      <c r="H66" s="6" t="b">
        <f>SUMIF('Final FTE BGBP'!$C$3:$BW$3,H$4,'Final FTE BGBP'!$C66:$BW66)='Final FTE By Grade'!H66</f>
        <v>1</v>
      </c>
      <c r="I66" s="6" t="b">
        <f>SUMIF('Final FTE BGBP'!$C$3:$BW$3,I$4,'Final FTE BGBP'!$C66:$BW66)='Final FTE By Grade'!I66</f>
        <v>1</v>
      </c>
      <c r="J66" s="6" t="b">
        <f>SUMIF('Final FTE BGBP'!$C$3:$BW$3,J$4,'Final FTE BGBP'!$C66:$BW66)='Final FTE By Grade'!J66</f>
        <v>1</v>
      </c>
      <c r="K66" s="6" t="b">
        <f>SUMIF('Final FTE BGBP'!$C$3:$BW$3,K$4,'Final FTE BGBP'!$C66:$BW66)='Final FTE By Grade'!K66</f>
        <v>1</v>
      </c>
      <c r="L66" s="6" t="b">
        <f>SUMIF('Final FTE BGBP'!$C$3:$BW$3,L$4,'Final FTE BGBP'!$C66:$BW66)='Final FTE By Grade'!L66</f>
        <v>1</v>
      </c>
      <c r="M66" s="6" t="b">
        <f>SUMIF('Final FTE BGBP'!$C$3:$BW$3,M$4,'Final FTE BGBP'!$C66:$BW66)='Final FTE By Grade'!M66</f>
        <v>1</v>
      </c>
      <c r="N66" s="6" t="b">
        <f>SUMIF('Final FTE BGBP'!$C$3:$BW$3,N$4,'Final FTE BGBP'!$C66:$BW66)='Final FTE By Grade'!N66</f>
        <v>1</v>
      </c>
      <c r="O66" s="6" t="b">
        <f>SUMIF('Final FTE BGBP'!$C$3:$BW$3,O$4,'Final FTE BGBP'!$C66:$BW66)='Final FTE By Grade'!O66</f>
        <v>1</v>
      </c>
      <c r="P66" s="6" t="b">
        <f>SUMIF('Final FTE BGBP'!$C$3:$BW$3,P$4,'Final FTE BGBP'!$C66:$BW66)='Final FTE By Grade'!P66</f>
        <v>1</v>
      </c>
      <c r="Q66" s="6" t="b">
        <f>'Final FTE BGBP'!BX66='Final FTE By Grade'!Q66</f>
        <v>1</v>
      </c>
    </row>
    <row r="67" spans="1:17" ht="15">
      <c r="A67" s="6">
        <v>63</v>
      </c>
      <c r="B67" s="6" t="s">
        <v>74</v>
      </c>
      <c r="C67" s="6" t="b">
        <f>SUMIF('Final FTE BGBP'!$C$3:$BW$3,C$4,'Final FTE BGBP'!$C67:$BW67)='Final FTE By Grade'!C67</f>
        <v>1</v>
      </c>
      <c r="D67" s="6" t="b">
        <f>SUMIF('Final FTE BGBP'!$C$3:$BW$3,D$4,'Final FTE BGBP'!$C67:$BW67)='Final FTE By Grade'!D67</f>
        <v>1</v>
      </c>
      <c r="E67" s="6" t="b">
        <f>SUMIF('Final FTE BGBP'!$C$3:$BW$3,E$4,'Final FTE BGBP'!$C67:$BW67)='Final FTE By Grade'!E67</f>
        <v>1</v>
      </c>
      <c r="F67" s="6" t="b">
        <f>SUMIF('Final FTE BGBP'!$C$3:$BW$3,F$4,'Final FTE BGBP'!$C67:$BW67)='Final FTE By Grade'!F67</f>
        <v>1</v>
      </c>
      <c r="G67" s="6" t="b">
        <f>SUMIF('Final FTE BGBP'!$C$3:$BW$3,G$4,'Final FTE BGBP'!$C67:$BW67)='Final FTE By Grade'!G67</f>
        <v>1</v>
      </c>
      <c r="H67" s="6" t="b">
        <f>SUMIF('Final FTE BGBP'!$C$3:$BW$3,H$4,'Final FTE BGBP'!$C67:$BW67)='Final FTE By Grade'!H67</f>
        <v>1</v>
      </c>
      <c r="I67" s="6" t="b">
        <f>SUMIF('Final FTE BGBP'!$C$3:$BW$3,I$4,'Final FTE BGBP'!$C67:$BW67)='Final FTE By Grade'!I67</f>
        <v>1</v>
      </c>
      <c r="J67" s="6" t="b">
        <f>SUMIF('Final FTE BGBP'!$C$3:$BW$3,J$4,'Final FTE BGBP'!$C67:$BW67)='Final FTE By Grade'!J67</f>
        <v>1</v>
      </c>
      <c r="K67" s="6" t="b">
        <f>SUMIF('Final FTE BGBP'!$C$3:$BW$3,K$4,'Final FTE BGBP'!$C67:$BW67)='Final FTE By Grade'!K67</f>
        <v>1</v>
      </c>
      <c r="L67" s="6" t="b">
        <f>SUMIF('Final FTE BGBP'!$C$3:$BW$3,L$4,'Final FTE BGBP'!$C67:$BW67)='Final FTE By Grade'!L67</f>
        <v>1</v>
      </c>
      <c r="M67" s="6" t="b">
        <f>SUMIF('Final FTE BGBP'!$C$3:$BW$3,M$4,'Final FTE BGBP'!$C67:$BW67)='Final FTE By Grade'!M67</f>
        <v>1</v>
      </c>
      <c r="N67" s="6" t="b">
        <f>SUMIF('Final FTE BGBP'!$C$3:$BW$3,N$4,'Final FTE BGBP'!$C67:$BW67)='Final FTE By Grade'!N67</f>
        <v>1</v>
      </c>
      <c r="O67" s="6" t="b">
        <f>SUMIF('Final FTE BGBP'!$C$3:$BW$3,O$4,'Final FTE BGBP'!$C67:$BW67)='Final FTE By Grade'!O67</f>
        <v>1</v>
      </c>
      <c r="P67" s="6" t="b">
        <f>SUMIF('Final FTE BGBP'!$C$3:$BW$3,P$4,'Final FTE BGBP'!$C67:$BW67)='Final FTE By Grade'!P67</f>
        <v>1</v>
      </c>
      <c r="Q67" s="6" t="b">
        <f>'Final FTE BGBP'!BX67='Final FTE By Grade'!Q67</f>
        <v>1</v>
      </c>
    </row>
    <row r="68" spans="1:17" ht="15">
      <c r="A68" s="6">
        <v>64</v>
      </c>
      <c r="B68" s="6" t="s">
        <v>75</v>
      </c>
      <c r="C68" s="6" t="b">
        <f>SUMIF('Final FTE BGBP'!$C$3:$BW$3,C$4,'Final FTE BGBP'!$C68:$BW68)='Final FTE By Grade'!C68</f>
        <v>1</v>
      </c>
      <c r="D68" s="6" t="b">
        <f>SUMIF('Final FTE BGBP'!$C$3:$BW$3,D$4,'Final FTE BGBP'!$C68:$BW68)='Final FTE By Grade'!D68</f>
        <v>1</v>
      </c>
      <c r="E68" s="6" t="b">
        <f>SUMIF('Final FTE BGBP'!$C$3:$BW$3,E$4,'Final FTE BGBP'!$C68:$BW68)='Final FTE By Grade'!E68</f>
        <v>1</v>
      </c>
      <c r="F68" s="6" t="b">
        <f>SUMIF('Final FTE BGBP'!$C$3:$BW$3,F$4,'Final FTE BGBP'!$C68:$BW68)='Final FTE By Grade'!F68</f>
        <v>1</v>
      </c>
      <c r="G68" s="6" t="b">
        <f>SUMIF('Final FTE BGBP'!$C$3:$BW$3,G$4,'Final FTE BGBP'!$C68:$BW68)='Final FTE By Grade'!G68</f>
        <v>1</v>
      </c>
      <c r="H68" s="6" t="b">
        <f>SUMIF('Final FTE BGBP'!$C$3:$BW$3,H$4,'Final FTE BGBP'!$C68:$BW68)='Final FTE By Grade'!H68</f>
        <v>1</v>
      </c>
      <c r="I68" s="6" t="b">
        <f>SUMIF('Final FTE BGBP'!$C$3:$BW$3,I$4,'Final FTE BGBP'!$C68:$BW68)='Final FTE By Grade'!I68</f>
        <v>1</v>
      </c>
      <c r="J68" s="6" t="b">
        <f>SUMIF('Final FTE BGBP'!$C$3:$BW$3,J$4,'Final FTE BGBP'!$C68:$BW68)='Final FTE By Grade'!J68</f>
        <v>1</v>
      </c>
      <c r="K68" s="6" t="b">
        <f>SUMIF('Final FTE BGBP'!$C$3:$BW$3,K$4,'Final FTE BGBP'!$C68:$BW68)='Final FTE By Grade'!K68</f>
        <v>1</v>
      </c>
      <c r="L68" s="6" t="b">
        <f>SUMIF('Final FTE BGBP'!$C$3:$BW$3,L$4,'Final FTE BGBP'!$C68:$BW68)='Final FTE By Grade'!L68</f>
        <v>1</v>
      </c>
      <c r="M68" s="6" t="b">
        <f>SUMIF('Final FTE BGBP'!$C$3:$BW$3,M$4,'Final FTE BGBP'!$C68:$BW68)='Final FTE By Grade'!M68</f>
        <v>1</v>
      </c>
      <c r="N68" s="6" t="b">
        <f>SUMIF('Final FTE BGBP'!$C$3:$BW$3,N$4,'Final FTE BGBP'!$C68:$BW68)='Final FTE By Grade'!N68</f>
        <v>1</v>
      </c>
      <c r="O68" s="6" t="b">
        <f>SUMIF('Final FTE BGBP'!$C$3:$BW$3,O$4,'Final FTE BGBP'!$C68:$BW68)='Final FTE By Grade'!O68</f>
        <v>1</v>
      </c>
      <c r="P68" s="6" t="b">
        <f>SUMIF('Final FTE BGBP'!$C$3:$BW$3,P$4,'Final FTE BGBP'!$C68:$BW68)='Final FTE By Grade'!P68</f>
        <v>1</v>
      </c>
      <c r="Q68" s="6" t="b">
        <f>'Final FTE BGBP'!BX68='Final FTE By Grade'!Q68</f>
        <v>1</v>
      </c>
    </row>
    <row r="69" spans="1:17" ht="15">
      <c r="A69" s="6">
        <v>65</v>
      </c>
      <c r="B69" s="6" t="s">
        <v>76</v>
      </c>
      <c r="C69" s="6" t="b">
        <f>SUMIF('Final FTE BGBP'!$C$3:$BW$3,C$4,'Final FTE BGBP'!$C69:$BW69)='Final FTE By Grade'!C69</f>
        <v>1</v>
      </c>
      <c r="D69" s="6" t="b">
        <f>SUMIF('Final FTE BGBP'!$C$3:$BW$3,D$4,'Final FTE BGBP'!$C69:$BW69)='Final FTE By Grade'!D69</f>
        <v>1</v>
      </c>
      <c r="E69" s="6" t="b">
        <f>SUMIF('Final FTE BGBP'!$C$3:$BW$3,E$4,'Final FTE BGBP'!$C69:$BW69)='Final FTE By Grade'!E69</f>
        <v>1</v>
      </c>
      <c r="F69" s="6" t="b">
        <f>SUMIF('Final FTE BGBP'!$C$3:$BW$3,F$4,'Final FTE BGBP'!$C69:$BW69)='Final FTE By Grade'!F69</f>
        <v>1</v>
      </c>
      <c r="G69" s="6" t="b">
        <f>SUMIF('Final FTE BGBP'!$C$3:$BW$3,G$4,'Final FTE BGBP'!$C69:$BW69)='Final FTE By Grade'!G69</f>
        <v>1</v>
      </c>
      <c r="H69" s="6" t="b">
        <f>SUMIF('Final FTE BGBP'!$C$3:$BW$3,H$4,'Final FTE BGBP'!$C69:$BW69)='Final FTE By Grade'!H69</f>
        <v>1</v>
      </c>
      <c r="I69" s="6" t="b">
        <f>SUMIF('Final FTE BGBP'!$C$3:$BW$3,I$4,'Final FTE BGBP'!$C69:$BW69)='Final FTE By Grade'!I69</f>
        <v>1</v>
      </c>
      <c r="J69" s="6" t="b">
        <f>SUMIF('Final FTE BGBP'!$C$3:$BW$3,J$4,'Final FTE BGBP'!$C69:$BW69)='Final FTE By Grade'!J69</f>
        <v>1</v>
      </c>
      <c r="K69" s="6" t="b">
        <f>SUMIF('Final FTE BGBP'!$C$3:$BW$3,K$4,'Final FTE BGBP'!$C69:$BW69)='Final FTE By Grade'!K69</f>
        <v>1</v>
      </c>
      <c r="L69" s="6" t="b">
        <f>SUMIF('Final FTE BGBP'!$C$3:$BW$3,L$4,'Final FTE BGBP'!$C69:$BW69)='Final FTE By Grade'!L69</f>
        <v>1</v>
      </c>
      <c r="M69" s="6" t="b">
        <f>SUMIF('Final FTE BGBP'!$C$3:$BW$3,M$4,'Final FTE BGBP'!$C69:$BW69)='Final FTE By Grade'!M69</f>
        <v>1</v>
      </c>
      <c r="N69" s="6" t="b">
        <f>SUMIF('Final FTE BGBP'!$C$3:$BW$3,N$4,'Final FTE BGBP'!$C69:$BW69)='Final FTE By Grade'!N69</f>
        <v>1</v>
      </c>
      <c r="O69" s="6" t="b">
        <f>SUMIF('Final FTE BGBP'!$C$3:$BW$3,O$4,'Final FTE BGBP'!$C69:$BW69)='Final FTE By Grade'!O69</f>
        <v>1</v>
      </c>
      <c r="P69" s="6" t="b">
        <f>SUMIF('Final FTE BGBP'!$C$3:$BW$3,P$4,'Final FTE BGBP'!$C69:$BW69)='Final FTE By Grade'!P69</f>
        <v>1</v>
      </c>
      <c r="Q69" s="6" t="b">
        <f>'Final FTE BGBP'!BX69='Final FTE By Grade'!Q69</f>
        <v>1</v>
      </c>
    </row>
    <row r="70" spans="1:17" ht="15">
      <c r="A70" s="6">
        <v>66</v>
      </c>
      <c r="B70" s="6" t="s">
        <v>77</v>
      </c>
      <c r="C70" s="6" t="b">
        <f>SUMIF('Final FTE BGBP'!$C$3:$BW$3,C$4,'Final FTE BGBP'!$C70:$BW70)='Final FTE By Grade'!C70</f>
        <v>1</v>
      </c>
      <c r="D70" s="6" t="b">
        <f>SUMIF('Final FTE BGBP'!$C$3:$BW$3,D$4,'Final FTE BGBP'!$C70:$BW70)='Final FTE By Grade'!D70</f>
        <v>1</v>
      </c>
      <c r="E70" s="6" t="b">
        <f>SUMIF('Final FTE BGBP'!$C$3:$BW$3,E$4,'Final FTE BGBP'!$C70:$BW70)='Final FTE By Grade'!E70</f>
        <v>1</v>
      </c>
      <c r="F70" s="6" t="b">
        <f>SUMIF('Final FTE BGBP'!$C$3:$BW$3,F$4,'Final FTE BGBP'!$C70:$BW70)='Final FTE By Grade'!F70</f>
        <v>1</v>
      </c>
      <c r="G70" s="6" t="b">
        <f>SUMIF('Final FTE BGBP'!$C$3:$BW$3,G$4,'Final FTE BGBP'!$C70:$BW70)='Final FTE By Grade'!G70</f>
        <v>1</v>
      </c>
      <c r="H70" s="6" t="b">
        <f>SUMIF('Final FTE BGBP'!$C$3:$BW$3,H$4,'Final FTE BGBP'!$C70:$BW70)='Final FTE By Grade'!H70</f>
        <v>1</v>
      </c>
      <c r="I70" s="6" t="b">
        <f>SUMIF('Final FTE BGBP'!$C$3:$BW$3,I$4,'Final FTE BGBP'!$C70:$BW70)='Final FTE By Grade'!I70</f>
        <v>1</v>
      </c>
      <c r="J70" s="6" t="b">
        <f>SUMIF('Final FTE BGBP'!$C$3:$BW$3,J$4,'Final FTE BGBP'!$C70:$BW70)='Final FTE By Grade'!J70</f>
        <v>1</v>
      </c>
      <c r="K70" s="6" t="b">
        <f>SUMIF('Final FTE BGBP'!$C$3:$BW$3,K$4,'Final FTE BGBP'!$C70:$BW70)='Final FTE By Grade'!K70</f>
        <v>1</v>
      </c>
      <c r="L70" s="6" t="b">
        <f>SUMIF('Final FTE BGBP'!$C$3:$BW$3,L$4,'Final FTE BGBP'!$C70:$BW70)='Final FTE By Grade'!L70</f>
        <v>1</v>
      </c>
      <c r="M70" s="6" t="b">
        <f>SUMIF('Final FTE BGBP'!$C$3:$BW$3,M$4,'Final FTE BGBP'!$C70:$BW70)='Final FTE By Grade'!M70</f>
        <v>1</v>
      </c>
      <c r="N70" s="6" t="b">
        <f>SUMIF('Final FTE BGBP'!$C$3:$BW$3,N$4,'Final FTE BGBP'!$C70:$BW70)='Final FTE By Grade'!N70</f>
        <v>1</v>
      </c>
      <c r="O70" s="6" t="b">
        <f>SUMIF('Final FTE BGBP'!$C$3:$BW$3,O$4,'Final FTE BGBP'!$C70:$BW70)='Final FTE By Grade'!O70</f>
        <v>1</v>
      </c>
      <c r="P70" s="6" t="b">
        <f>SUMIF('Final FTE BGBP'!$C$3:$BW$3,P$4,'Final FTE BGBP'!$C70:$BW70)='Final FTE By Grade'!P70</f>
        <v>1</v>
      </c>
      <c r="Q70" s="6" t="b">
        <f>'Final FTE BGBP'!BX70='Final FTE By Grade'!Q70</f>
        <v>1</v>
      </c>
    </row>
    <row r="71" spans="1:17" ht="15">
      <c r="A71" s="6">
        <v>67</v>
      </c>
      <c r="B71" s="6" t="s">
        <v>78</v>
      </c>
      <c r="C71" s="6" t="b">
        <f>SUMIF('Final FTE BGBP'!$C$3:$BW$3,C$4,'Final FTE BGBP'!$C71:$BW71)='Final FTE By Grade'!C71</f>
        <v>1</v>
      </c>
      <c r="D71" s="6" t="b">
        <f>SUMIF('Final FTE BGBP'!$C$3:$BW$3,D$4,'Final FTE BGBP'!$C71:$BW71)='Final FTE By Grade'!D71</f>
        <v>1</v>
      </c>
      <c r="E71" s="6" t="b">
        <f>SUMIF('Final FTE BGBP'!$C$3:$BW$3,E$4,'Final FTE BGBP'!$C71:$BW71)='Final FTE By Grade'!E71</f>
        <v>1</v>
      </c>
      <c r="F71" s="6" t="b">
        <f>SUMIF('Final FTE BGBP'!$C$3:$BW$3,F$4,'Final FTE BGBP'!$C71:$BW71)='Final FTE By Grade'!F71</f>
        <v>1</v>
      </c>
      <c r="G71" s="6" t="b">
        <f>SUMIF('Final FTE BGBP'!$C$3:$BW$3,G$4,'Final FTE BGBP'!$C71:$BW71)='Final FTE By Grade'!G71</f>
        <v>1</v>
      </c>
      <c r="H71" s="6" t="b">
        <f>SUMIF('Final FTE BGBP'!$C$3:$BW$3,H$4,'Final FTE BGBP'!$C71:$BW71)='Final FTE By Grade'!H71</f>
        <v>1</v>
      </c>
      <c r="I71" s="6" t="b">
        <f>SUMIF('Final FTE BGBP'!$C$3:$BW$3,I$4,'Final FTE BGBP'!$C71:$BW71)='Final FTE By Grade'!I71</f>
        <v>1</v>
      </c>
      <c r="J71" s="6" t="b">
        <f>SUMIF('Final FTE BGBP'!$C$3:$BW$3,J$4,'Final FTE BGBP'!$C71:$BW71)='Final FTE By Grade'!J71</f>
        <v>1</v>
      </c>
      <c r="K71" s="6" t="b">
        <f>SUMIF('Final FTE BGBP'!$C$3:$BW$3,K$4,'Final FTE BGBP'!$C71:$BW71)='Final FTE By Grade'!K71</f>
        <v>1</v>
      </c>
      <c r="L71" s="6" t="b">
        <f>SUMIF('Final FTE BGBP'!$C$3:$BW$3,L$4,'Final FTE BGBP'!$C71:$BW71)='Final FTE By Grade'!L71</f>
        <v>1</v>
      </c>
      <c r="M71" s="6" t="b">
        <f>SUMIF('Final FTE BGBP'!$C$3:$BW$3,M$4,'Final FTE BGBP'!$C71:$BW71)='Final FTE By Grade'!M71</f>
        <v>1</v>
      </c>
      <c r="N71" s="6" t="b">
        <f>SUMIF('Final FTE BGBP'!$C$3:$BW$3,N$4,'Final FTE BGBP'!$C71:$BW71)='Final FTE By Grade'!N71</f>
        <v>1</v>
      </c>
      <c r="O71" s="6" t="b">
        <f>SUMIF('Final FTE BGBP'!$C$3:$BW$3,O$4,'Final FTE BGBP'!$C71:$BW71)='Final FTE By Grade'!O71</f>
        <v>1</v>
      </c>
      <c r="P71" s="6" t="b">
        <f>SUMIF('Final FTE BGBP'!$C$3:$BW$3,P$4,'Final FTE BGBP'!$C71:$BW71)='Final FTE By Grade'!P71</f>
        <v>1</v>
      </c>
      <c r="Q71" s="6" t="b">
        <f>'Final FTE BGBP'!BX71='Final FTE By Grade'!Q71</f>
        <v>1</v>
      </c>
    </row>
    <row r="72" spans="1:17" ht="15">
      <c r="A72" s="6">
        <v>68</v>
      </c>
      <c r="B72" s="6" t="s">
        <v>79</v>
      </c>
      <c r="C72" s="6" t="b">
        <f>SUMIF('Final FTE BGBP'!$C$3:$BW$3,C$4,'Final FTE BGBP'!$C72:$BW72)='Final FTE By Grade'!C72</f>
        <v>1</v>
      </c>
      <c r="D72" s="6" t="b">
        <f>SUMIF('Final FTE BGBP'!$C$3:$BW$3,D$4,'Final FTE BGBP'!$C72:$BW72)='Final FTE By Grade'!D72</f>
        <v>1</v>
      </c>
      <c r="E72" s="6" t="b">
        <f>SUMIF('Final FTE BGBP'!$C$3:$BW$3,E$4,'Final FTE BGBP'!$C72:$BW72)='Final FTE By Grade'!E72</f>
        <v>1</v>
      </c>
      <c r="F72" s="6" t="b">
        <f>SUMIF('Final FTE BGBP'!$C$3:$BW$3,F$4,'Final FTE BGBP'!$C72:$BW72)='Final FTE By Grade'!F72</f>
        <v>1</v>
      </c>
      <c r="G72" s="6" t="b">
        <f>SUMIF('Final FTE BGBP'!$C$3:$BW$3,G$4,'Final FTE BGBP'!$C72:$BW72)='Final FTE By Grade'!G72</f>
        <v>1</v>
      </c>
      <c r="H72" s="6" t="b">
        <f>SUMIF('Final FTE BGBP'!$C$3:$BW$3,H$4,'Final FTE BGBP'!$C72:$BW72)='Final FTE By Grade'!H72</f>
        <v>1</v>
      </c>
      <c r="I72" s="6" t="b">
        <f>SUMIF('Final FTE BGBP'!$C$3:$BW$3,I$4,'Final FTE BGBP'!$C72:$BW72)='Final FTE By Grade'!I72</f>
        <v>1</v>
      </c>
      <c r="J72" s="6" t="b">
        <f>SUMIF('Final FTE BGBP'!$C$3:$BW$3,J$4,'Final FTE BGBP'!$C72:$BW72)='Final FTE By Grade'!J72</f>
        <v>1</v>
      </c>
      <c r="K72" s="6" t="b">
        <f>SUMIF('Final FTE BGBP'!$C$3:$BW$3,K$4,'Final FTE BGBP'!$C72:$BW72)='Final FTE By Grade'!K72</f>
        <v>1</v>
      </c>
      <c r="L72" s="6" t="b">
        <f>SUMIF('Final FTE BGBP'!$C$3:$BW$3,L$4,'Final FTE BGBP'!$C72:$BW72)='Final FTE By Grade'!L72</f>
        <v>1</v>
      </c>
      <c r="M72" s="6" t="b">
        <f>SUMIF('Final FTE BGBP'!$C$3:$BW$3,M$4,'Final FTE BGBP'!$C72:$BW72)='Final FTE By Grade'!M72</f>
        <v>1</v>
      </c>
      <c r="N72" s="6" t="b">
        <f>SUMIF('Final FTE BGBP'!$C$3:$BW$3,N$4,'Final FTE BGBP'!$C72:$BW72)='Final FTE By Grade'!N72</f>
        <v>1</v>
      </c>
      <c r="O72" s="6" t="b">
        <f>SUMIF('Final FTE BGBP'!$C$3:$BW$3,O$4,'Final FTE BGBP'!$C72:$BW72)='Final FTE By Grade'!O72</f>
        <v>1</v>
      </c>
      <c r="P72" s="6" t="b">
        <f>SUMIF('Final FTE BGBP'!$C$3:$BW$3,P$4,'Final FTE BGBP'!$C72:$BW72)='Final FTE By Grade'!P72</f>
        <v>1</v>
      </c>
      <c r="Q72" s="6" t="b">
        <f>'Final FTE BGBP'!BX72='Final FTE By Grade'!Q72</f>
        <v>1</v>
      </c>
    </row>
    <row r="73" spans="1:17" ht="15">
      <c r="A73" s="6">
        <v>69</v>
      </c>
      <c r="B73" s="6" t="s">
        <v>80</v>
      </c>
      <c r="C73" s="6" t="b">
        <f>SUMIF('Final FTE BGBP'!$C$3:$BW$3,C$4,'Final FTE BGBP'!$C73:$BW73)='Final FTE By Grade'!C73</f>
        <v>1</v>
      </c>
      <c r="D73" s="6" t="b">
        <f>SUMIF('Final FTE BGBP'!$C$3:$BW$3,D$4,'Final FTE BGBP'!$C73:$BW73)='Final FTE By Grade'!D73</f>
        <v>1</v>
      </c>
      <c r="E73" s="6" t="b">
        <f>SUMIF('Final FTE BGBP'!$C$3:$BW$3,E$4,'Final FTE BGBP'!$C73:$BW73)='Final FTE By Grade'!E73</f>
        <v>1</v>
      </c>
      <c r="F73" s="6" t="b">
        <f>SUMIF('Final FTE BGBP'!$C$3:$BW$3,F$4,'Final FTE BGBP'!$C73:$BW73)='Final FTE By Grade'!F73</f>
        <v>1</v>
      </c>
      <c r="G73" s="6" t="b">
        <f>SUMIF('Final FTE BGBP'!$C$3:$BW$3,G$4,'Final FTE BGBP'!$C73:$BW73)='Final FTE By Grade'!G73</f>
        <v>1</v>
      </c>
      <c r="H73" s="6" t="b">
        <f>SUMIF('Final FTE BGBP'!$C$3:$BW$3,H$4,'Final FTE BGBP'!$C73:$BW73)='Final FTE By Grade'!H73</f>
        <v>1</v>
      </c>
      <c r="I73" s="6" t="b">
        <f>SUMIF('Final FTE BGBP'!$C$3:$BW$3,I$4,'Final FTE BGBP'!$C73:$BW73)='Final FTE By Grade'!I73</f>
        <v>1</v>
      </c>
      <c r="J73" s="6" t="b">
        <f>SUMIF('Final FTE BGBP'!$C$3:$BW$3,J$4,'Final FTE BGBP'!$C73:$BW73)='Final FTE By Grade'!J73</f>
        <v>1</v>
      </c>
      <c r="K73" s="6" t="b">
        <f>SUMIF('Final FTE BGBP'!$C$3:$BW$3,K$4,'Final FTE BGBP'!$C73:$BW73)='Final FTE By Grade'!K73</f>
        <v>1</v>
      </c>
      <c r="L73" s="6" t="b">
        <f>SUMIF('Final FTE BGBP'!$C$3:$BW$3,L$4,'Final FTE BGBP'!$C73:$BW73)='Final FTE By Grade'!L73</f>
        <v>1</v>
      </c>
      <c r="M73" s="6" t="b">
        <f>SUMIF('Final FTE BGBP'!$C$3:$BW$3,M$4,'Final FTE BGBP'!$C73:$BW73)='Final FTE By Grade'!M73</f>
        <v>1</v>
      </c>
      <c r="N73" s="6" t="b">
        <f>SUMIF('Final FTE BGBP'!$C$3:$BW$3,N$4,'Final FTE BGBP'!$C73:$BW73)='Final FTE By Grade'!N73</f>
        <v>1</v>
      </c>
      <c r="O73" s="6" t="b">
        <f>SUMIF('Final FTE BGBP'!$C$3:$BW$3,O$4,'Final FTE BGBP'!$C73:$BW73)='Final FTE By Grade'!O73</f>
        <v>1</v>
      </c>
      <c r="P73" s="6" t="b">
        <f>SUMIF('Final FTE BGBP'!$C$3:$BW$3,P$4,'Final FTE BGBP'!$C73:$BW73)='Final FTE By Grade'!P73</f>
        <v>1</v>
      </c>
      <c r="Q73" s="6" t="b">
        <f>'Final FTE BGBP'!BX73='Final FTE By Grade'!Q73</f>
        <v>1</v>
      </c>
    </row>
    <row r="74" spans="1:17" ht="15">
      <c r="A74" s="6">
        <v>70</v>
      </c>
      <c r="B74" s="6" t="s">
        <v>84</v>
      </c>
      <c r="C74" s="6" t="b">
        <f>SUMIF('Final FTE BGBP'!$C$3:$BW$3,C$4,'Final FTE BGBP'!$C74:$BW74)='Final FTE By Grade'!C74</f>
        <v>1</v>
      </c>
      <c r="D74" s="6" t="b">
        <f>SUMIF('Final FTE BGBP'!$C$3:$BW$3,D$4,'Final FTE BGBP'!$C74:$BW74)='Final FTE By Grade'!D74</f>
        <v>1</v>
      </c>
      <c r="E74" s="6" t="b">
        <f>SUMIF('Final FTE BGBP'!$C$3:$BW$3,E$4,'Final FTE BGBP'!$C74:$BW74)='Final FTE By Grade'!E74</f>
        <v>1</v>
      </c>
      <c r="F74" s="6" t="b">
        <f>SUMIF('Final FTE BGBP'!$C$3:$BW$3,F$4,'Final FTE BGBP'!$C74:$BW74)='Final FTE By Grade'!F74</f>
        <v>1</v>
      </c>
      <c r="G74" s="6" t="b">
        <f>SUMIF('Final FTE BGBP'!$C$3:$BW$3,G$4,'Final FTE BGBP'!$C74:$BW74)='Final FTE By Grade'!G74</f>
        <v>1</v>
      </c>
      <c r="H74" s="6" t="b">
        <f>SUMIF('Final FTE BGBP'!$C$3:$BW$3,H$4,'Final FTE BGBP'!$C74:$BW74)='Final FTE By Grade'!H74</f>
        <v>1</v>
      </c>
      <c r="I74" s="6" t="b">
        <f>SUMIF('Final FTE BGBP'!$C$3:$BW$3,I$4,'Final FTE BGBP'!$C74:$BW74)='Final FTE By Grade'!I74</f>
        <v>1</v>
      </c>
      <c r="J74" s="6" t="b">
        <f>SUMIF('Final FTE BGBP'!$C$3:$BW$3,J$4,'Final FTE BGBP'!$C74:$BW74)='Final FTE By Grade'!J74</f>
        <v>1</v>
      </c>
      <c r="K74" s="6" t="b">
        <f>SUMIF('Final FTE BGBP'!$C$3:$BW$3,K$4,'Final FTE BGBP'!$C74:$BW74)='Final FTE By Grade'!K74</f>
        <v>1</v>
      </c>
      <c r="L74" s="6" t="b">
        <f>SUMIF('Final FTE BGBP'!$C$3:$BW$3,L$4,'Final FTE BGBP'!$C74:$BW74)='Final FTE By Grade'!L74</f>
        <v>1</v>
      </c>
      <c r="M74" s="6" t="b">
        <f>SUMIF('Final FTE BGBP'!$C$3:$BW$3,M$4,'Final FTE BGBP'!$C74:$BW74)='Final FTE By Grade'!M74</f>
        <v>1</v>
      </c>
      <c r="N74" s="6" t="b">
        <f>SUMIF('Final FTE BGBP'!$C$3:$BW$3,N$4,'Final FTE BGBP'!$C74:$BW74)='Final FTE By Grade'!N74</f>
        <v>1</v>
      </c>
      <c r="O74" s="6" t="b">
        <f>SUMIF('Final FTE BGBP'!$C$3:$BW$3,O$4,'Final FTE BGBP'!$C74:$BW74)='Final FTE By Grade'!O74</f>
        <v>1</v>
      </c>
      <c r="P74" s="6" t="b">
        <f>SUMIF('Final FTE BGBP'!$C$3:$BW$3,P$4,'Final FTE BGBP'!$C74:$BW74)='Final FTE By Grade'!P74</f>
        <v>1</v>
      </c>
      <c r="Q74" s="6" t="b">
        <f>'Final FTE BGBP'!BX74='Final FTE By Grade'!Q74</f>
        <v>1</v>
      </c>
    </row>
    <row r="75" spans="1:17" ht="15">
      <c r="A75" s="6">
        <v>71</v>
      </c>
      <c r="B75" s="6" t="s">
        <v>85</v>
      </c>
      <c r="C75" s="6" t="b">
        <f>SUMIF('Final FTE BGBP'!$C$3:$BW$3,C$4,'Final FTE BGBP'!$C75:$BW75)='Final FTE By Grade'!C75</f>
        <v>1</v>
      </c>
      <c r="D75" s="6" t="b">
        <f>SUMIF('Final FTE BGBP'!$C$3:$BW$3,D$4,'Final FTE BGBP'!$C75:$BW75)='Final FTE By Grade'!D75</f>
        <v>1</v>
      </c>
      <c r="E75" s="6" t="b">
        <f>SUMIF('Final FTE BGBP'!$C$3:$BW$3,E$4,'Final FTE BGBP'!$C75:$BW75)='Final FTE By Grade'!E75</f>
        <v>1</v>
      </c>
      <c r="F75" s="6" t="b">
        <f>SUMIF('Final FTE BGBP'!$C$3:$BW$3,F$4,'Final FTE BGBP'!$C75:$BW75)='Final FTE By Grade'!F75</f>
        <v>1</v>
      </c>
      <c r="G75" s="6" t="b">
        <f>SUMIF('Final FTE BGBP'!$C$3:$BW$3,G$4,'Final FTE BGBP'!$C75:$BW75)='Final FTE By Grade'!G75</f>
        <v>1</v>
      </c>
      <c r="H75" s="6" t="b">
        <f>SUMIF('Final FTE BGBP'!$C$3:$BW$3,H$4,'Final FTE BGBP'!$C75:$BW75)='Final FTE By Grade'!H75</f>
        <v>1</v>
      </c>
      <c r="I75" s="6" t="b">
        <f>SUMIF('Final FTE BGBP'!$C$3:$BW$3,I$4,'Final FTE BGBP'!$C75:$BW75)='Final FTE By Grade'!I75</f>
        <v>1</v>
      </c>
      <c r="J75" s="6" t="b">
        <f>SUMIF('Final FTE BGBP'!$C$3:$BW$3,J$4,'Final FTE BGBP'!$C75:$BW75)='Final FTE By Grade'!J75</f>
        <v>1</v>
      </c>
      <c r="K75" s="6" t="b">
        <f>SUMIF('Final FTE BGBP'!$C$3:$BW$3,K$4,'Final FTE BGBP'!$C75:$BW75)='Final FTE By Grade'!K75</f>
        <v>1</v>
      </c>
      <c r="L75" s="6" t="b">
        <f>SUMIF('Final FTE BGBP'!$C$3:$BW$3,L$4,'Final FTE BGBP'!$C75:$BW75)='Final FTE By Grade'!L75</f>
        <v>1</v>
      </c>
      <c r="M75" s="6" t="b">
        <f>SUMIF('Final FTE BGBP'!$C$3:$BW$3,M$4,'Final FTE BGBP'!$C75:$BW75)='Final FTE By Grade'!M75</f>
        <v>1</v>
      </c>
      <c r="N75" s="6" t="b">
        <f>SUMIF('Final FTE BGBP'!$C$3:$BW$3,N$4,'Final FTE BGBP'!$C75:$BW75)='Final FTE By Grade'!N75</f>
        <v>1</v>
      </c>
      <c r="O75" s="6" t="b">
        <f>SUMIF('Final FTE BGBP'!$C$3:$BW$3,O$4,'Final FTE BGBP'!$C75:$BW75)='Final FTE By Grade'!O75</f>
        <v>1</v>
      </c>
      <c r="P75" s="6" t="b">
        <f>SUMIF('Final FTE BGBP'!$C$3:$BW$3,P$4,'Final FTE BGBP'!$C75:$BW75)='Final FTE By Grade'!P75</f>
        <v>1</v>
      </c>
      <c r="Q75" s="6" t="b">
        <f>'Final FTE BGBP'!BX75='Final FTE By Grade'!Q75</f>
        <v>1</v>
      </c>
    </row>
    <row r="76" spans="1:17" ht="15">
      <c r="A76" s="6">
        <v>72</v>
      </c>
      <c r="B76" s="6" t="s">
        <v>86</v>
      </c>
      <c r="C76" s="6" t="b">
        <f>SUMIF('Final FTE BGBP'!$C$3:$BW$3,C$4,'Final FTE BGBP'!$C76:$BW76)='Final FTE By Grade'!C76</f>
        <v>1</v>
      </c>
      <c r="D76" s="6" t="b">
        <f>SUMIF('Final FTE BGBP'!$C$3:$BW$3,D$4,'Final FTE BGBP'!$C76:$BW76)='Final FTE By Grade'!D76</f>
        <v>1</v>
      </c>
      <c r="E76" s="6" t="b">
        <f>SUMIF('Final FTE BGBP'!$C$3:$BW$3,E$4,'Final FTE BGBP'!$C76:$BW76)='Final FTE By Grade'!E76</f>
        <v>1</v>
      </c>
      <c r="F76" s="6" t="b">
        <f>SUMIF('Final FTE BGBP'!$C$3:$BW$3,F$4,'Final FTE BGBP'!$C76:$BW76)='Final FTE By Grade'!F76</f>
        <v>1</v>
      </c>
      <c r="G76" s="6" t="b">
        <f>SUMIF('Final FTE BGBP'!$C$3:$BW$3,G$4,'Final FTE BGBP'!$C76:$BW76)='Final FTE By Grade'!G76</f>
        <v>1</v>
      </c>
      <c r="H76" s="6" t="b">
        <f>SUMIF('Final FTE BGBP'!$C$3:$BW$3,H$4,'Final FTE BGBP'!$C76:$BW76)='Final FTE By Grade'!H76</f>
        <v>1</v>
      </c>
      <c r="I76" s="6" t="b">
        <f>SUMIF('Final FTE BGBP'!$C$3:$BW$3,I$4,'Final FTE BGBP'!$C76:$BW76)='Final FTE By Grade'!I76</f>
        <v>1</v>
      </c>
      <c r="J76" s="6" t="b">
        <f>SUMIF('Final FTE BGBP'!$C$3:$BW$3,J$4,'Final FTE BGBP'!$C76:$BW76)='Final FTE By Grade'!J76</f>
        <v>1</v>
      </c>
      <c r="K76" s="6" t="b">
        <f>SUMIF('Final FTE BGBP'!$C$3:$BW$3,K$4,'Final FTE BGBP'!$C76:$BW76)='Final FTE By Grade'!K76</f>
        <v>1</v>
      </c>
      <c r="L76" s="6" t="b">
        <f>SUMIF('Final FTE BGBP'!$C$3:$BW$3,L$4,'Final FTE BGBP'!$C76:$BW76)='Final FTE By Grade'!L76</f>
        <v>1</v>
      </c>
      <c r="M76" s="6" t="b">
        <f>SUMIF('Final FTE BGBP'!$C$3:$BW$3,M$4,'Final FTE BGBP'!$C76:$BW76)='Final FTE By Grade'!M76</f>
        <v>1</v>
      </c>
      <c r="N76" s="6" t="b">
        <f>SUMIF('Final FTE BGBP'!$C$3:$BW$3,N$4,'Final FTE BGBP'!$C76:$BW76)='Final FTE By Grade'!N76</f>
        <v>1</v>
      </c>
      <c r="O76" s="6" t="b">
        <f>SUMIF('Final FTE BGBP'!$C$3:$BW$3,O$4,'Final FTE BGBP'!$C76:$BW76)='Final FTE By Grade'!O76</f>
        <v>1</v>
      </c>
      <c r="P76" s="6" t="b">
        <f>SUMIF('Final FTE BGBP'!$C$3:$BW$3,P$4,'Final FTE BGBP'!$C76:$BW76)='Final FTE By Grade'!P76</f>
        <v>1</v>
      </c>
      <c r="Q76" s="6" t="b">
        <f>'Final FTE BGBP'!BX76='Final FTE By Grade'!Q76</f>
        <v>1</v>
      </c>
    </row>
    <row r="77" spans="1:17" ht="15">
      <c r="A77" s="6">
        <v>73</v>
      </c>
      <c r="B77" s="6" t="s">
        <v>87</v>
      </c>
      <c r="C77" s="6" t="b">
        <f>SUMIF('Final FTE BGBP'!$C$3:$BW$3,C$4,'Final FTE BGBP'!$C77:$BW77)='Final FTE By Grade'!C77</f>
        <v>1</v>
      </c>
      <c r="D77" s="6" t="b">
        <f>SUMIF('Final FTE BGBP'!$C$3:$BW$3,D$4,'Final FTE BGBP'!$C77:$BW77)='Final FTE By Grade'!D77</f>
        <v>1</v>
      </c>
      <c r="E77" s="6" t="b">
        <f>SUMIF('Final FTE BGBP'!$C$3:$BW$3,E$4,'Final FTE BGBP'!$C77:$BW77)='Final FTE By Grade'!E77</f>
        <v>1</v>
      </c>
      <c r="F77" s="6" t="b">
        <f>SUMIF('Final FTE BGBP'!$C$3:$BW$3,F$4,'Final FTE BGBP'!$C77:$BW77)='Final FTE By Grade'!F77</f>
        <v>1</v>
      </c>
      <c r="G77" s="6" t="b">
        <f>SUMIF('Final FTE BGBP'!$C$3:$BW$3,G$4,'Final FTE BGBP'!$C77:$BW77)='Final FTE By Grade'!G77</f>
        <v>1</v>
      </c>
      <c r="H77" s="6" t="b">
        <f>SUMIF('Final FTE BGBP'!$C$3:$BW$3,H$4,'Final FTE BGBP'!$C77:$BW77)='Final FTE By Grade'!H77</f>
        <v>1</v>
      </c>
      <c r="I77" s="6" t="b">
        <f>SUMIF('Final FTE BGBP'!$C$3:$BW$3,I$4,'Final FTE BGBP'!$C77:$BW77)='Final FTE By Grade'!I77</f>
        <v>1</v>
      </c>
      <c r="J77" s="6" t="b">
        <f>SUMIF('Final FTE BGBP'!$C$3:$BW$3,J$4,'Final FTE BGBP'!$C77:$BW77)='Final FTE By Grade'!J77</f>
        <v>1</v>
      </c>
      <c r="K77" s="6" t="b">
        <f>SUMIF('Final FTE BGBP'!$C$3:$BW$3,K$4,'Final FTE BGBP'!$C77:$BW77)='Final FTE By Grade'!K77</f>
        <v>1</v>
      </c>
      <c r="L77" s="6" t="b">
        <f>SUMIF('Final FTE BGBP'!$C$3:$BW$3,L$4,'Final FTE BGBP'!$C77:$BW77)='Final FTE By Grade'!L77</f>
        <v>1</v>
      </c>
      <c r="M77" s="6" t="b">
        <f>SUMIF('Final FTE BGBP'!$C$3:$BW$3,M$4,'Final FTE BGBP'!$C77:$BW77)='Final FTE By Grade'!M77</f>
        <v>1</v>
      </c>
      <c r="N77" s="6" t="b">
        <f>SUMIF('Final FTE BGBP'!$C$3:$BW$3,N$4,'Final FTE BGBP'!$C77:$BW77)='Final FTE By Grade'!N77</f>
        <v>1</v>
      </c>
      <c r="O77" s="6" t="b">
        <f>SUMIF('Final FTE BGBP'!$C$3:$BW$3,O$4,'Final FTE BGBP'!$C77:$BW77)='Final FTE By Grade'!O77</f>
        <v>1</v>
      </c>
      <c r="P77" s="6" t="b">
        <f>SUMIF('Final FTE BGBP'!$C$3:$BW$3,P$4,'Final FTE BGBP'!$C77:$BW77)='Final FTE By Grade'!P77</f>
        <v>1</v>
      </c>
      <c r="Q77" s="6" t="b">
        <f>'Final FTE BGBP'!BX77='Final FTE By Grade'!Q77</f>
        <v>1</v>
      </c>
    </row>
    <row r="78" spans="1:17" ht="15">
      <c r="A78" s="6">
        <v>74</v>
      </c>
      <c r="B78" s="6" t="s">
        <v>88</v>
      </c>
      <c r="C78" s="6" t="b">
        <f>SUMIF('Final FTE BGBP'!$C$3:$BW$3,C$4,'Final FTE BGBP'!$C78:$BW78)='Final FTE By Grade'!C78</f>
        <v>1</v>
      </c>
      <c r="D78" s="6" t="b">
        <f>SUMIF('Final FTE BGBP'!$C$3:$BW$3,D$4,'Final FTE BGBP'!$C78:$BW78)='Final FTE By Grade'!D78</f>
        <v>1</v>
      </c>
      <c r="E78" s="6" t="b">
        <f>SUMIF('Final FTE BGBP'!$C$3:$BW$3,E$4,'Final FTE BGBP'!$C78:$BW78)='Final FTE By Grade'!E78</f>
        <v>1</v>
      </c>
      <c r="F78" s="6" t="b">
        <f>SUMIF('Final FTE BGBP'!$C$3:$BW$3,F$4,'Final FTE BGBP'!$C78:$BW78)='Final FTE By Grade'!F78</f>
        <v>1</v>
      </c>
      <c r="G78" s="6" t="b">
        <f>SUMIF('Final FTE BGBP'!$C$3:$BW$3,G$4,'Final FTE BGBP'!$C78:$BW78)='Final FTE By Grade'!G78</f>
        <v>1</v>
      </c>
      <c r="H78" s="6" t="b">
        <f>SUMIF('Final FTE BGBP'!$C$3:$BW$3,H$4,'Final FTE BGBP'!$C78:$BW78)='Final FTE By Grade'!H78</f>
        <v>1</v>
      </c>
      <c r="I78" s="6" t="b">
        <f>SUMIF('Final FTE BGBP'!$C$3:$BW$3,I$4,'Final FTE BGBP'!$C78:$BW78)='Final FTE By Grade'!I78</f>
        <v>1</v>
      </c>
      <c r="J78" s="6" t="b">
        <f>SUMIF('Final FTE BGBP'!$C$3:$BW$3,J$4,'Final FTE BGBP'!$C78:$BW78)='Final FTE By Grade'!J78</f>
        <v>1</v>
      </c>
      <c r="K78" s="6" t="b">
        <f>SUMIF('Final FTE BGBP'!$C$3:$BW$3,K$4,'Final FTE BGBP'!$C78:$BW78)='Final FTE By Grade'!K78</f>
        <v>1</v>
      </c>
      <c r="L78" s="6" t="b">
        <f>SUMIF('Final FTE BGBP'!$C$3:$BW$3,L$4,'Final FTE BGBP'!$C78:$BW78)='Final FTE By Grade'!L78</f>
        <v>1</v>
      </c>
      <c r="M78" s="6" t="b">
        <f>SUMIF('Final FTE BGBP'!$C$3:$BW$3,M$4,'Final FTE BGBP'!$C78:$BW78)='Final FTE By Grade'!M78</f>
        <v>1</v>
      </c>
      <c r="N78" s="6" t="b">
        <f>SUMIF('Final FTE BGBP'!$C$3:$BW$3,N$4,'Final FTE BGBP'!$C78:$BW78)='Final FTE By Grade'!N78</f>
        <v>1</v>
      </c>
      <c r="O78" s="6" t="b">
        <f>SUMIF('Final FTE BGBP'!$C$3:$BW$3,O$4,'Final FTE BGBP'!$C78:$BW78)='Final FTE By Grade'!O78</f>
        <v>1</v>
      </c>
      <c r="P78" s="6" t="b">
        <f>SUMIF('Final FTE BGBP'!$C$3:$BW$3,P$4,'Final FTE BGBP'!$C78:$BW78)='Final FTE By Grade'!P78</f>
        <v>1</v>
      </c>
      <c r="Q78" s="6" t="b">
        <f>'Final FTE BGBP'!BX78='Final FTE By Grade'!Q78</f>
        <v>1</v>
      </c>
    </row>
    <row r="79" spans="3:17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ht="15">
      <c r="B80" s="6" t="s">
        <v>12</v>
      </c>
      <c r="C80" s="6" t="b">
        <f>SUMIF('Final FTE BGBP'!$C$3:$BW$3,C$4,'Final FTE BGBP'!$C80:$BW80)='Final FTE By Grade'!C80</f>
        <v>1</v>
      </c>
      <c r="D80" s="6" t="b">
        <f>SUMIF('Final FTE BGBP'!$C$3:$BW$3,D$4,'Final FTE BGBP'!$C80:$BW80)='Final FTE By Grade'!D80</f>
        <v>1</v>
      </c>
      <c r="E80" s="6" t="b">
        <f>SUMIF('Final FTE BGBP'!$C$3:$BW$3,E$4,'Final FTE BGBP'!$C80:$BW80)='Final FTE By Grade'!E80</f>
        <v>1</v>
      </c>
      <c r="F80" s="6" t="b">
        <f>SUMIF('Final FTE BGBP'!$C$3:$BW$3,F$4,'Final FTE BGBP'!$C80:$BW80)='Final FTE By Grade'!F80</f>
        <v>1</v>
      </c>
      <c r="G80" s="6" t="b">
        <f>SUMIF('Final FTE BGBP'!$C$3:$BW$3,G$4,'Final FTE BGBP'!$C80:$BW80)='Final FTE By Grade'!G80</f>
        <v>1</v>
      </c>
      <c r="H80" s="6" t="b">
        <f>SUMIF('Final FTE BGBP'!$C$3:$BW$3,H$4,'Final FTE BGBP'!$C80:$BW80)='Final FTE By Grade'!H80</f>
        <v>1</v>
      </c>
      <c r="I80" s="6" t="b">
        <f>SUMIF('Final FTE BGBP'!$C$3:$BW$3,I$4,'Final FTE BGBP'!$C80:$BW80)='Final FTE By Grade'!I80</f>
        <v>1</v>
      </c>
      <c r="J80" s="6" t="b">
        <f>SUMIF('Final FTE BGBP'!$C$3:$BW$3,J$4,'Final FTE BGBP'!$C80:$BW80)='Final FTE By Grade'!J80</f>
        <v>1</v>
      </c>
      <c r="K80" s="6" t="b">
        <f>SUMIF('Final FTE BGBP'!$C$3:$BW$3,K$4,'Final FTE BGBP'!$C80:$BW80)='Final FTE By Grade'!K80</f>
        <v>1</v>
      </c>
      <c r="L80" s="6" t="b">
        <f>SUMIF('Final FTE BGBP'!$C$3:$BW$3,L$4,'Final FTE BGBP'!$C80:$BW80)='Final FTE By Grade'!L80</f>
        <v>1</v>
      </c>
      <c r="M80" s="6" t="b">
        <f>SUMIF('Final FTE BGBP'!$C$3:$BW$3,M$4,'Final FTE BGBP'!$C80:$BW80)='Final FTE By Grade'!M80</f>
        <v>1</v>
      </c>
      <c r="N80" s="6" t="b">
        <f>SUMIF('Final FTE BGBP'!$C$3:$BW$3,N$4,'Final FTE BGBP'!$C80:$BW80)='Final FTE By Grade'!N80</f>
        <v>1</v>
      </c>
      <c r="O80" s="6" t="b">
        <f>SUMIF('Final FTE BGBP'!$C$3:$BW$3,O$4,'Final FTE BGBP'!$C80:$BW80)='Final FTE By Grade'!O80</f>
        <v>1</v>
      </c>
      <c r="P80" s="6" t="b">
        <f>SUMIF('Final FTE BGBP'!$C$3:$BW$3,P$4,'Final FTE BGBP'!$C80:$BW80)='Final FTE By Grade'!P80</f>
        <v>1</v>
      </c>
      <c r="Q80" s="6" t="b">
        <f>'Final FTE BGBP'!BX80='Final FTE By Grade'!Q80</f>
        <v>1</v>
      </c>
    </row>
  </sheetData>
  <sheetProtection/>
  <conditionalFormatting sqref="C5:Q78">
    <cfRule type="cellIs" priority="1" dxfId="3" operator="equal" stopIfTrue="1">
      <formula>FALSE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2:Q8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3359375" style="0" bestFit="1" customWidth="1"/>
    <col min="2" max="2" width="14.6640625" style="0" bestFit="1" customWidth="1"/>
    <col min="3" max="13" width="5.6640625" style="0" bestFit="1" customWidth="1"/>
  </cols>
  <sheetData>
    <row r="2" ht="15">
      <c r="B2" s="72">
        <f>COUNTIF(C5:M80,FALSE)</f>
        <v>0</v>
      </c>
    </row>
    <row r="4" spans="1:17" ht="15">
      <c r="A4" s="6"/>
      <c r="B4" s="6" t="s">
        <v>1</v>
      </c>
      <c r="C4" s="71">
        <v>101</v>
      </c>
      <c r="D4" s="71">
        <v>102</v>
      </c>
      <c r="E4" s="71">
        <v>103</v>
      </c>
      <c r="F4" s="71">
        <v>111</v>
      </c>
      <c r="G4" s="71">
        <v>112</v>
      </c>
      <c r="H4" s="71">
        <v>113</v>
      </c>
      <c r="I4" s="71">
        <v>130</v>
      </c>
      <c r="J4" s="71">
        <v>254</v>
      </c>
      <c r="K4" s="71">
        <v>255</v>
      </c>
      <c r="L4" s="71">
        <v>300</v>
      </c>
      <c r="M4" s="9" t="s">
        <v>12</v>
      </c>
      <c r="N4" s="9"/>
      <c r="O4" s="9"/>
      <c r="P4" s="9"/>
      <c r="Q4" s="9"/>
    </row>
    <row r="5" spans="1:17" ht="15">
      <c r="A5" s="6">
        <v>1</v>
      </c>
      <c r="B5" s="6" t="s">
        <v>13</v>
      </c>
      <c r="C5" s="6" t="b">
        <f>SUMIF('Final FTE BGBP'!$C$2:$BW$2,'BP Test'!C$4,'Final FTE BGBP'!$C5:$BW5)='Final FTE By Prog'!C5</f>
        <v>1</v>
      </c>
      <c r="D5" s="6" t="b">
        <f>SUMIF('Final FTE BGBP'!$C$2:$BW$2,'BP Test'!D$4,'Final FTE BGBP'!$C5:$BW5)='Final FTE By Prog'!D5</f>
        <v>1</v>
      </c>
      <c r="E5" s="6" t="b">
        <f>SUMIF('Final FTE BGBP'!$C$2:$BW$2,'BP Test'!E$4,'Final FTE BGBP'!$C5:$BW5)='Final FTE By Prog'!E5</f>
        <v>1</v>
      </c>
      <c r="F5" s="6" t="b">
        <f>SUMIF('Final FTE BGBP'!$C$2:$BW$2,'BP Test'!F$4,'Final FTE BGBP'!$C5:$BW5)='Final FTE By Prog'!F5</f>
        <v>1</v>
      </c>
      <c r="G5" s="6" t="b">
        <f>SUMIF('Final FTE BGBP'!$C$2:$BW$2,'BP Test'!G$4,'Final FTE BGBP'!$C5:$BW5)='Final FTE By Prog'!G5</f>
        <v>1</v>
      </c>
      <c r="H5" s="6" t="b">
        <f>SUMIF('Final FTE BGBP'!$C$2:$BW$2,'BP Test'!H$4,'Final FTE BGBP'!$C5:$BW5)='Final FTE By Prog'!H5</f>
        <v>1</v>
      </c>
      <c r="I5" s="6" t="b">
        <f>SUMIF('Final FTE BGBP'!$C$2:$BW$2,'BP Test'!I$4,'Final FTE BGBP'!$C5:$BW5)='Final FTE By Prog'!I5</f>
        <v>1</v>
      </c>
      <c r="J5" s="6" t="b">
        <f>SUMIF('Final FTE BGBP'!$C$2:$BW$2,'BP Test'!J$4,'Final FTE BGBP'!$C5:$BW5)='Final FTE By Prog'!J5</f>
        <v>1</v>
      </c>
      <c r="K5" s="6" t="b">
        <f>SUMIF('Final FTE BGBP'!$C$2:$BW$2,'BP Test'!K$4,'Final FTE BGBP'!$C5:$BW5)='Final FTE By Prog'!K5</f>
        <v>1</v>
      </c>
      <c r="L5" s="6" t="b">
        <f>SUMIF('Final FTE BGBP'!$C$2:$BW$2,'BP Test'!L$4,'Final FTE BGBP'!$C5:$BW5)='Final FTE By Prog'!L5</f>
        <v>1</v>
      </c>
      <c r="M5" s="6" t="b">
        <f>'Final FTE BGBP'!BX5='Final FTE By Prog'!M5</f>
        <v>1</v>
      </c>
      <c r="N5" s="6"/>
      <c r="O5" s="6"/>
      <c r="P5" s="6"/>
      <c r="Q5" s="6"/>
    </row>
    <row r="6" spans="1:17" ht="15">
      <c r="A6" s="6">
        <v>2</v>
      </c>
      <c r="B6" s="6" t="s">
        <v>14</v>
      </c>
      <c r="C6" s="6" t="b">
        <f>SUMIF('Final FTE BGBP'!$C$2:$BW$2,'BP Test'!C$4,'Final FTE BGBP'!$C6:$BW6)='Final FTE By Prog'!C6</f>
        <v>1</v>
      </c>
      <c r="D6" s="6" t="b">
        <f>SUMIF('Final FTE BGBP'!$C$2:$BW$2,'BP Test'!D$4,'Final FTE BGBP'!$C6:$BW6)='Final FTE By Prog'!D6</f>
        <v>1</v>
      </c>
      <c r="E6" s="6" t="b">
        <f>SUMIF('Final FTE BGBP'!$C$2:$BW$2,'BP Test'!E$4,'Final FTE BGBP'!$C6:$BW6)='Final FTE By Prog'!E6</f>
        <v>1</v>
      </c>
      <c r="F6" s="6" t="b">
        <f>SUMIF('Final FTE BGBP'!$C$2:$BW$2,'BP Test'!F$4,'Final FTE BGBP'!$C6:$BW6)='Final FTE By Prog'!F6</f>
        <v>1</v>
      </c>
      <c r="G6" s="6" t="b">
        <f>SUMIF('Final FTE BGBP'!$C$2:$BW$2,'BP Test'!G$4,'Final FTE BGBP'!$C6:$BW6)='Final FTE By Prog'!G6</f>
        <v>1</v>
      </c>
      <c r="H6" s="6" t="b">
        <f>SUMIF('Final FTE BGBP'!$C$2:$BW$2,'BP Test'!H$4,'Final FTE BGBP'!$C6:$BW6)='Final FTE By Prog'!H6</f>
        <v>1</v>
      </c>
      <c r="I6" s="6" t="b">
        <f>SUMIF('Final FTE BGBP'!$C$2:$BW$2,'BP Test'!I$4,'Final FTE BGBP'!$C6:$BW6)='Final FTE By Prog'!I6</f>
        <v>1</v>
      </c>
      <c r="J6" s="6" t="b">
        <f>SUMIF('Final FTE BGBP'!$C$2:$BW$2,'BP Test'!J$4,'Final FTE BGBP'!$C6:$BW6)='Final FTE By Prog'!J6</f>
        <v>1</v>
      </c>
      <c r="K6" s="6" t="b">
        <f>SUMIF('Final FTE BGBP'!$C$2:$BW$2,'BP Test'!K$4,'Final FTE BGBP'!$C6:$BW6)='Final FTE By Prog'!K6</f>
        <v>1</v>
      </c>
      <c r="L6" s="6" t="b">
        <f>SUMIF('Final FTE BGBP'!$C$2:$BW$2,'BP Test'!L$4,'Final FTE BGBP'!$C6:$BW6)='Final FTE By Prog'!L6</f>
        <v>1</v>
      </c>
      <c r="M6" s="6" t="b">
        <f>'Final FTE BGBP'!BX6='Final FTE By Prog'!M6</f>
        <v>1</v>
      </c>
      <c r="N6" s="6"/>
      <c r="O6" s="6"/>
      <c r="P6" s="6"/>
      <c r="Q6" s="6"/>
    </row>
    <row r="7" spans="1:17" ht="15">
      <c r="A7" s="6">
        <v>3</v>
      </c>
      <c r="B7" s="6" t="s">
        <v>15</v>
      </c>
      <c r="C7" s="6" t="b">
        <f>SUMIF('Final FTE BGBP'!$C$2:$BW$2,'BP Test'!C$4,'Final FTE BGBP'!$C7:$BW7)='Final FTE By Prog'!C7</f>
        <v>1</v>
      </c>
      <c r="D7" s="6" t="b">
        <f>SUMIF('Final FTE BGBP'!$C$2:$BW$2,'BP Test'!D$4,'Final FTE BGBP'!$C7:$BW7)='Final FTE By Prog'!D7</f>
        <v>1</v>
      </c>
      <c r="E7" s="6" t="b">
        <f>SUMIF('Final FTE BGBP'!$C$2:$BW$2,'BP Test'!E$4,'Final FTE BGBP'!$C7:$BW7)='Final FTE By Prog'!E7</f>
        <v>1</v>
      </c>
      <c r="F7" s="6" t="b">
        <f>SUMIF('Final FTE BGBP'!$C$2:$BW$2,'BP Test'!F$4,'Final FTE BGBP'!$C7:$BW7)='Final FTE By Prog'!F7</f>
        <v>1</v>
      </c>
      <c r="G7" s="6" t="b">
        <f>SUMIF('Final FTE BGBP'!$C$2:$BW$2,'BP Test'!G$4,'Final FTE BGBP'!$C7:$BW7)='Final FTE By Prog'!G7</f>
        <v>1</v>
      </c>
      <c r="H7" s="6" t="b">
        <f>SUMIF('Final FTE BGBP'!$C$2:$BW$2,'BP Test'!H$4,'Final FTE BGBP'!$C7:$BW7)='Final FTE By Prog'!H7</f>
        <v>1</v>
      </c>
      <c r="I7" s="6" t="b">
        <f>SUMIF('Final FTE BGBP'!$C$2:$BW$2,'BP Test'!I$4,'Final FTE BGBP'!$C7:$BW7)='Final FTE By Prog'!I7</f>
        <v>1</v>
      </c>
      <c r="J7" s="6" t="b">
        <f>SUMIF('Final FTE BGBP'!$C$2:$BW$2,'BP Test'!J$4,'Final FTE BGBP'!$C7:$BW7)='Final FTE By Prog'!J7</f>
        <v>1</v>
      </c>
      <c r="K7" s="6" t="b">
        <f>SUMIF('Final FTE BGBP'!$C$2:$BW$2,'BP Test'!K$4,'Final FTE BGBP'!$C7:$BW7)='Final FTE By Prog'!K7</f>
        <v>1</v>
      </c>
      <c r="L7" s="6" t="b">
        <f>SUMIF('Final FTE BGBP'!$C$2:$BW$2,'BP Test'!L$4,'Final FTE BGBP'!$C7:$BW7)='Final FTE By Prog'!L7</f>
        <v>1</v>
      </c>
      <c r="M7" s="6" t="b">
        <f>'Final FTE BGBP'!BX7='Final FTE By Prog'!M7</f>
        <v>1</v>
      </c>
      <c r="N7" s="6"/>
      <c r="O7" s="6"/>
      <c r="P7" s="6"/>
      <c r="Q7" s="6"/>
    </row>
    <row r="8" spans="1:17" ht="15">
      <c r="A8" s="6">
        <v>4</v>
      </c>
      <c r="B8" s="6" t="s">
        <v>16</v>
      </c>
      <c r="C8" s="6" t="b">
        <f>SUMIF('Final FTE BGBP'!$C$2:$BW$2,'BP Test'!C$4,'Final FTE BGBP'!$C8:$BW8)='Final FTE By Prog'!C8</f>
        <v>1</v>
      </c>
      <c r="D8" s="6" t="b">
        <f>SUMIF('Final FTE BGBP'!$C$2:$BW$2,'BP Test'!D$4,'Final FTE BGBP'!$C8:$BW8)='Final FTE By Prog'!D8</f>
        <v>1</v>
      </c>
      <c r="E8" s="6" t="b">
        <f>SUMIF('Final FTE BGBP'!$C$2:$BW$2,'BP Test'!E$4,'Final FTE BGBP'!$C8:$BW8)='Final FTE By Prog'!E8</f>
        <v>1</v>
      </c>
      <c r="F8" s="6" t="b">
        <f>SUMIF('Final FTE BGBP'!$C$2:$BW$2,'BP Test'!F$4,'Final FTE BGBP'!$C8:$BW8)='Final FTE By Prog'!F8</f>
        <v>1</v>
      </c>
      <c r="G8" s="6" t="b">
        <f>SUMIF('Final FTE BGBP'!$C$2:$BW$2,'BP Test'!G$4,'Final FTE BGBP'!$C8:$BW8)='Final FTE By Prog'!G8</f>
        <v>1</v>
      </c>
      <c r="H8" s="6" t="b">
        <f>SUMIF('Final FTE BGBP'!$C$2:$BW$2,'BP Test'!H$4,'Final FTE BGBP'!$C8:$BW8)='Final FTE By Prog'!H8</f>
        <v>1</v>
      </c>
      <c r="I8" s="6" t="b">
        <f>SUMIF('Final FTE BGBP'!$C$2:$BW$2,'BP Test'!I$4,'Final FTE BGBP'!$C8:$BW8)='Final FTE By Prog'!I8</f>
        <v>1</v>
      </c>
      <c r="J8" s="6" t="b">
        <f>SUMIF('Final FTE BGBP'!$C$2:$BW$2,'BP Test'!J$4,'Final FTE BGBP'!$C8:$BW8)='Final FTE By Prog'!J8</f>
        <v>1</v>
      </c>
      <c r="K8" s="6" t="b">
        <f>SUMIF('Final FTE BGBP'!$C$2:$BW$2,'BP Test'!K$4,'Final FTE BGBP'!$C8:$BW8)='Final FTE By Prog'!K8</f>
        <v>1</v>
      </c>
      <c r="L8" s="6" t="b">
        <f>SUMIF('Final FTE BGBP'!$C$2:$BW$2,'BP Test'!L$4,'Final FTE BGBP'!$C8:$BW8)='Final FTE By Prog'!L8</f>
        <v>1</v>
      </c>
      <c r="M8" s="6" t="b">
        <f>'Final FTE BGBP'!BX8='Final FTE By Prog'!M8</f>
        <v>1</v>
      </c>
      <c r="N8" s="6"/>
      <c r="O8" s="6"/>
      <c r="P8" s="6"/>
      <c r="Q8" s="6"/>
    </row>
    <row r="9" spans="1:17" ht="15">
      <c r="A9" s="6">
        <v>5</v>
      </c>
      <c r="B9" s="6" t="s">
        <v>17</v>
      </c>
      <c r="C9" s="6" t="b">
        <f>SUMIF('Final FTE BGBP'!$C$2:$BW$2,'BP Test'!C$4,'Final FTE BGBP'!$C9:$BW9)='Final FTE By Prog'!C9</f>
        <v>1</v>
      </c>
      <c r="D9" s="6" t="b">
        <f>SUMIF('Final FTE BGBP'!$C$2:$BW$2,'BP Test'!D$4,'Final FTE BGBP'!$C9:$BW9)='Final FTE By Prog'!D9</f>
        <v>1</v>
      </c>
      <c r="E9" s="6" t="b">
        <f>SUMIF('Final FTE BGBP'!$C$2:$BW$2,'BP Test'!E$4,'Final FTE BGBP'!$C9:$BW9)='Final FTE By Prog'!E9</f>
        <v>1</v>
      </c>
      <c r="F9" s="6" t="b">
        <f>SUMIF('Final FTE BGBP'!$C$2:$BW$2,'BP Test'!F$4,'Final FTE BGBP'!$C9:$BW9)='Final FTE By Prog'!F9</f>
        <v>1</v>
      </c>
      <c r="G9" s="6" t="b">
        <f>SUMIF('Final FTE BGBP'!$C$2:$BW$2,'BP Test'!G$4,'Final FTE BGBP'!$C9:$BW9)='Final FTE By Prog'!G9</f>
        <v>1</v>
      </c>
      <c r="H9" s="6" t="b">
        <f>SUMIF('Final FTE BGBP'!$C$2:$BW$2,'BP Test'!H$4,'Final FTE BGBP'!$C9:$BW9)='Final FTE By Prog'!H9</f>
        <v>1</v>
      </c>
      <c r="I9" s="6" t="b">
        <f>SUMIF('Final FTE BGBP'!$C$2:$BW$2,'BP Test'!I$4,'Final FTE BGBP'!$C9:$BW9)='Final FTE By Prog'!I9</f>
        <v>1</v>
      </c>
      <c r="J9" s="6" t="b">
        <f>SUMIF('Final FTE BGBP'!$C$2:$BW$2,'BP Test'!J$4,'Final FTE BGBP'!$C9:$BW9)='Final FTE By Prog'!J9</f>
        <v>1</v>
      </c>
      <c r="K9" s="6" t="b">
        <f>SUMIF('Final FTE BGBP'!$C$2:$BW$2,'BP Test'!K$4,'Final FTE BGBP'!$C9:$BW9)='Final FTE By Prog'!K9</f>
        <v>1</v>
      </c>
      <c r="L9" s="6" t="b">
        <f>SUMIF('Final FTE BGBP'!$C$2:$BW$2,'BP Test'!L$4,'Final FTE BGBP'!$C9:$BW9)='Final FTE By Prog'!L9</f>
        <v>1</v>
      </c>
      <c r="M9" s="6" t="b">
        <f>'Final FTE BGBP'!BX9='Final FTE By Prog'!M9</f>
        <v>1</v>
      </c>
      <c r="N9" s="6"/>
      <c r="O9" s="6"/>
      <c r="P9" s="6"/>
      <c r="Q9" s="6"/>
    </row>
    <row r="10" spans="1:17" ht="15">
      <c r="A10" s="6">
        <v>6</v>
      </c>
      <c r="B10" s="6" t="s">
        <v>18</v>
      </c>
      <c r="C10" s="6" t="b">
        <f>SUMIF('Final FTE BGBP'!$C$2:$BW$2,'BP Test'!C$4,'Final FTE BGBP'!$C10:$BW10)='Final FTE By Prog'!C10</f>
        <v>1</v>
      </c>
      <c r="D10" s="6" t="b">
        <f>SUMIF('Final FTE BGBP'!$C$2:$BW$2,'BP Test'!D$4,'Final FTE BGBP'!$C10:$BW10)='Final FTE By Prog'!D10</f>
        <v>1</v>
      </c>
      <c r="E10" s="6" t="b">
        <f>SUMIF('Final FTE BGBP'!$C$2:$BW$2,'BP Test'!E$4,'Final FTE BGBP'!$C10:$BW10)='Final FTE By Prog'!E10</f>
        <v>1</v>
      </c>
      <c r="F10" s="6" t="b">
        <f>SUMIF('Final FTE BGBP'!$C$2:$BW$2,'BP Test'!F$4,'Final FTE BGBP'!$C10:$BW10)='Final FTE By Prog'!F10</f>
        <v>1</v>
      </c>
      <c r="G10" s="6" t="b">
        <f>SUMIF('Final FTE BGBP'!$C$2:$BW$2,'BP Test'!G$4,'Final FTE BGBP'!$C10:$BW10)='Final FTE By Prog'!G10</f>
        <v>1</v>
      </c>
      <c r="H10" s="6" t="b">
        <f>SUMIF('Final FTE BGBP'!$C$2:$BW$2,'BP Test'!H$4,'Final FTE BGBP'!$C10:$BW10)='Final FTE By Prog'!H10</f>
        <v>1</v>
      </c>
      <c r="I10" s="6" t="b">
        <f>SUMIF('Final FTE BGBP'!$C$2:$BW$2,'BP Test'!I$4,'Final FTE BGBP'!$C10:$BW10)='Final FTE By Prog'!I10</f>
        <v>1</v>
      </c>
      <c r="J10" s="6" t="b">
        <f>SUMIF('Final FTE BGBP'!$C$2:$BW$2,'BP Test'!J$4,'Final FTE BGBP'!$C10:$BW10)='Final FTE By Prog'!J10</f>
        <v>1</v>
      </c>
      <c r="K10" s="6" t="b">
        <f>SUMIF('Final FTE BGBP'!$C$2:$BW$2,'BP Test'!K$4,'Final FTE BGBP'!$C10:$BW10)='Final FTE By Prog'!K10</f>
        <v>1</v>
      </c>
      <c r="L10" s="6" t="b">
        <f>SUMIF('Final FTE BGBP'!$C$2:$BW$2,'BP Test'!L$4,'Final FTE BGBP'!$C10:$BW10)='Final FTE By Prog'!L10</f>
        <v>1</v>
      </c>
      <c r="M10" s="6" t="b">
        <f>'Final FTE BGBP'!BX10='Final FTE By Prog'!M10</f>
        <v>1</v>
      </c>
      <c r="N10" s="6"/>
      <c r="O10" s="6"/>
      <c r="P10" s="6"/>
      <c r="Q10" s="6"/>
    </row>
    <row r="11" spans="1:17" ht="15">
      <c r="A11" s="6">
        <v>7</v>
      </c>
      <c r="B11" s="6" t="s">
        <v>19</v>
      </c>
      <c r="C11" s="6" t="b">
        <f>SUMIF('Final FTE BGBP'!$C$2:$BW$2,'BP Test'!C$4,'Final FTE BGBP'!$C11:$BW11)='Final FTE By Prog'!C11</f>
        <v>1</v>
      </c>
      <c r="D11" s="6" t="b">
        <f>SUMIF('Final FTE BGBP'!$C$2:$BW$2,'BP Test'!D$4,'Final FTE BGBP'!$C11:$BW11)='Final FTE By Prog'!D11</f>
        <v>1</v>
      </c>
      <c r="E11" s="6" t="b">
        <f>SUMIF('Final FTE BGBP'!$C$2:$BW$2,'BP Test'!E$4,'Final FTE BGBP'!$C11:$BW11)='Final FTE By Prog'!E11</f>
        <v>1</v>
      </c>
      <c r="F11" s="6" t="b">
        <f>SUMIF('Final FTE BGBP'!$C$2:$BW$2,'BP Test'!F$4,'Final FTE BGBP'!$C11:$BW11)='Final FTE By Prog'!F11</f>
        <v>1</v>
      </c>
      <c r="G11" s="6" t="b">
        <f>SUMIF('Final FTE BGBP'!$C$2:$BW$2,'BP Test'!G$4,'Final FTE BGBP'!$C11:$BW11)='Final FTE By Prog'!G11</f>
        <v>1</v>
      </c>
      <c r="H11" s="6" t="b">
        <f>SUMIF('Final FTE BGBP'!$C$2:$BW$2,'BP Test'!H$4,'Final FTE BGBP'!$C11:$BW11)='Final FTE By Prog'!H11</f>
        <v>1</v>
      </c>
      <c r="I11" s="6" t="b">
        <f>SUMIF('Final FTE BGBP'!$C$2:$BW$2,'BP Test'!I$4,'Final FTE BGBP'!$C11:$BW11)='Final FTE By Prog'!I11</f>
        <v>1</v>
      </c>
      <c r="J11" s="6" t="b">
        <f>SUMIF('Final FTE BGBP'!$C$2:$BW$2,'BP Test'!J$4,'Final FTE BGBP'!$C11:$BW11)='Final FTE By Prog'!J11</f>
        <v>1</v>
      </c>
      <c r="K11" s="6" t="b">
        <f>SUMIF('Final FTE BGBP'!$C$2:$BW$2,'BP Test'!K$4,'Final FTE BGBP'!$C11:$BW11)='Final FTE By Prog'!K11</f>
        <v>1</v>
      </c>
      <c r="L11" s="6" t="b">
        <f>SUMIF('Final FTE BGBP'!$C$2:$BW$2,'BP Test'!L$4,'Final FTE BGBP'!$C11:$BW11)='Final FTE By Prog'!L11</f>
        <v>1</v>
      </c>
      <c r="M11" s="6" t="b">
        <f>'Final FTE BGBP'!BX11='Final FTE By Prog'!M11</f>
        <v>1</v>
      </c>
      <c r="N11" s="6"/>
      <c r="O11" s="6"/>
      <c r="P11" s="6"/>
      <c r="Q11" s="6"/>
    </row>
    <row r="12" spans="1:17" ht="15">
      <c r="A12" s="6">
        <v>8</v>
      </c>
      <c r="B12" s="6" t="s">
        <v>20</v>
      </c>
      <c r="C12" s="6" t="b">
        <f>SUMIF('Final FTE BGBP'!$C$2:$BW$2,'BP Test'!C$4,'Final FTE BGBP'!$C12:$BW12)='Final FTE By Prog'!C12</f>
        <v>1</v>
      </c>
      <c r="D12" s="6" t="b">
        <f>SUMIF('Final FTE BGBP'!$C$2:$BW$2,'BP Test'!D$4,'Final FTE BGBP'!$C12:$BW12)='Final FTE By Prog'!D12</f>
        <v>1</v>
      </c>
      <c r="E12" s="6" t="b">
        <f>SUMIF('Final FTE BGBP'!$C$2:$BW$2,'BP Test'!E$4,'Final FTE BGBP'!$C12:$BW12)='Final FTE By Prog'!E12</f>
        <v>1</v>
      </c>
      <c r="F12" s="6" t="b">
        <f>SUMIF('Final FTE BGBP'!$C$2:$BW$2,'BP Test'!F$4,'Final FTE BGBP'!$C12:$BW12)='Final FTE By Prog'!F12</f>
        <v>1</v>
      </c>
      <c r="G12" s="6" t="b">
        <f>SUMIF('Final FTE BGBP'!$C$2:$BW$2,'BP Test'!G$4,'Final FTE BGBP'!$C12:$BW12)='Final FTE By Prog'!G12</f>
        <v>1</v>
      </c>
      <c r="H12" s="6" t="b">
        <f>SUMIF('Final FTE BGBP'!$C$2:$BW$2,'BP Test'!H$4,'Final FTE BGBP'!$C12:$BW12)='Final FTE By Prog'!H12</f>
        <v>1</v>
      </c>
      <c r="I12" s="6" t="b">
        <f>SUMIF('Final FTE BGBP'!$C$2:$BW$2,'BP Test'!I$4,'Final FTE BGBP'!$C12:$BW12)='Final FTE By Prog'!I12</f>
        <v>1</v>
      </c>
      <c r="J12" s="6" t="b">
        <f>SUMIF('Final FTE BGBP'!$C$2:$BW$2,'BP Test'!J$4,'Final FTE BGBP'!$C12:$BW12)='Final FTE By Prog'!J12</f>
        <v>1</v>
      </c>
      <c r="K12" s="6" t="b">
        <f>SUMIF('Final FTE BGBP'!$C$2:$BW$2,'BP Test'!K$4,'Final FTE BGBP'!$C12:$BW12)='Final FTE By Prog'!K12</f>
        <v>1</v>
      </c>
      <c r="L12" s="6" t="b">
        <f>SUMIF('Final FTE BGBP'!$C$2:$BW$2,'BP Test'!L$4,'Final FTE BGBP'!$C12:$BW12)='Final FTE By Prog'!L12</f>
        <v>1</v>
      </c>
      <c r="M12" s="6" t="b">
        <f>'Final FTE BGBP'!BX12='Final FTE By Prog'!M12</f>
        <v>1</v>
      </c>
      <c r="N12" s="6"/>
      <c r="O12" s="6"/>
      <c r="P12" s="6"/>
      <c r="Q12" s="6"/>
    </row>
    <row r="13" spans="1:17" ht="15">
      <c r="A13" s="6">
        <v>9</v>
      </c>
      <c r="B13" s="6" t="s">
        <v>21</v>
      </c>
      <c r="C13" s="6" t="b">
        <f>SUMIF('Final FTE BGBP'!$C$2:$BW$2,'BP Test'!C$4,'Final FTE BGBP'!$C13:$BW13)='Final FTE By Prog'!C13</f>
        <v>1</v>
      </c>
      <c r="D13" s="6" t="b">
        <f>SUMIF('Final FTE BGBP'!$C$2:$BW$2,'BP Test'!D$4,'Final FTE BGBP'!$C13:$BW13)='Final FTE By Prog'!D13</f>
        <v>1</v>
      </c>
      <c r="E13" s="6" t="b">
        <f>SUMIF('Final FTE BGBP'!$C$2:$BW$2,'BP Test'!E$4,'Final FTE BGBP'!$C13:$BW13)='Final FTE By Prog'!E13</f>
        <v>1</v>
      </c>
      <c r="F13" s="6" t="b">
        <f>SUMIF('Final FTE BGBP'!$C$2:$BW$2,'BP Test'!F$4,'Final FTE BGBP'!$C13:$BW13)='Final FTE By Prog'!F13</f>
        <v>1</v>
      </c>
      <c r="G13" s="6" t="b">
        <f>SUMIF('Final FTE BGBP'!$C$2:$BW$2,'BP Test'!G$4,'Final FTE BGBP'!$C13:$BW13)='Final FTE By Prog'!G13</f>
        <v>1</v>
      </c>
      <c r="H13" s="6" t="b">
        <f>SUMIF('Final FTE BGBP'!$C$2:$BW$2,'BP Test'!H$4,'Final FTE BGBP'!$C13:$BW13)='Final FTE By Prog'!H13</f>
        <v>1</v>
      </c>
      <c r="I13" s="6" t="b">
        <f>SUMIF('Final FTE BGBP'!$C$2:$BW$2,'BP Test'!I$4,'Final FTE BGBP'!$C13:$BW13)='Final FTE By Prog'!I13</f>
        <v>1</v>
      </c>
      <c r="J13" s="6" t="b">
        <f>SUMIF('Final FTE BGBP'!$C$2:$BW$2,'BP Test'!J$4,'Final FTE BGBP'!$C13:$BW13)='Final FTE By Prog'!J13</f>
        <v>1</v>
      </c>
      <c r="K13" s="6" t="b">
        <f>SUMIF('Final FTE BGBP'!$C$2:$BW$2,'BP Test'!K$4,'Final FTE BGBP'!$C13:$BW13)='Final FTE By Prog'!K13</f>
        <v>1</v>
      </c>
      <c r="L13" s="6" t="b">
        <f>SUMIF('Final FTE BGBP'!$C$2:$BW$2,'BP Test'!L$4,'Final FTE BGBP'!$C13:$BW13)='Final FTE By Prog'!L13</f>
        <v>1</v>
      </c>
      <c r="M13" s="6" t="b">
        <f>'Final FTE BGBP'!BX13='Final FTE By Prog'!M13</f>
        <v>1</v>
      </c>
      <c r="N13" s="6"/>
      <c r="O13" s="6"/>
      <c r="P13" s="6"/>
      <c r="Q13" s="6"/>
    </row>
    <row r="14" spans="1:17" ht="15">
      <c r="A14" s="6">
        <v>10</v>
      </c>
      <c r="B14" s="6" t="s">
        <v>22</v>
      </c>
      <c r="C14" s="6" t="b">
        <f>SUMIF('Final FTE BGBP'!$C$2:$BW$2,'BP Test'!C$4,'Final FTE BGBP'!$C14:$BW14)='Final FTE By Prog'!C14</f>
        <v>1</v>
      </c>
      <c r="D14" s="6" t="b">
        <f>SUMIF('Final FTE BGBP'!$C$2:$BW$2,'BP Test'!D$4,'Final FTE BGBP'!$C14:$BW14)='Final FTE By Prog'!D14</f>
        <v>1</v>
      </c>
      <c r="E14" s="6" t="b">
        <f>SUMIF('Final FTE BGBP'!$C$2:$BW$2,'BP Test'!E$4,'Final FTE BGBP'!$C14:$BW14)='Final FTE By Prog'!E14</f>
        <v>1</v>
      </c>
      <c r="F14" s="6" t="b">
        <f>SUMIF('Final FTE BGBP'!$C$2:$BW$2,'BP Test'!F$4,'Final FTE BGBP'!$C14:$BW14)='Final FTE By Prog'!F14</f>
        <v>1</v>
      </c>
      <c r="G14" s="6" t="b">
        <f>SUMIF('Final FTE BGBP'!$C$2:$BW$2,'BP Test'!G$4,'Final FTE BGBP'!$C14:$BW14)='Final FTE By Prog'!G14</f>
        <v>1</v>
      </c>
      <c r="H14" s="6" t="b">
        <f>SUMIF('Final FTE BGBP'!$C$2:$BW$2,'BP Test'!H$4,'Final FTE BGBP'!$C14:$BW14)='Final FTE By Prog'!H14</f>
        <v>1</v>
      </c>
      <c r="I14" s="6" t="b">
        <f>SUMIF('Final FTE BGBP'!$C$2:$BW$2,'BP Test'!I$4,'Final FTE BGBP'!$C14:$BW14)='Final FTE By Prog'!I14</f>
        <v>1</v>
      </c>
      <c r="J14" s="6" t="b">
        <f>SUMIF('Final FTE BGBP'!$C$2:$BW$2,'BP Test'!J$4,'Final FTE BGBP'!$C14:$BW14)='Final FTE By Prog'!J14</f>
        <v>1</v>
      </c>
      <c r="K14" s="6" t="b">
        <f>SUMIF('Final FTE BGBP'!$C$2:$BW$2,'BP Test'!K$4,'Final FTE BGBP'!$C14:$BW14)='Final FTE By Prog'!K14</f>
        <v>1</v>
      </c>
      <c r="L14" s="6" t="b">
        <f>SUMIF('Final FTE BGBP'!$C$2:$BW$2,'BP Test'!L$4,'Final FTE BGBP'!$C14:$BW14)='Final FTE By Prog'!L14</f>
        <v>1</v>
      </c>
      <c r="M14" s="6" t="b">
        <f>'Final FTE BGBP'!BX14='Final FTE By Prog'!M14</f>
        <v>1</v>
      </c>
      <c r="N14" s="6"/>
      <c r="O14" s="6"/>
      <c r="P14" s="6"/>
      <c r="Q14" s="6"/>
    </row>
    <row r="15" spans="1:17" ht="15">
      <c r="A15" s="6">
        <v>11</v>
      </c>
      <c r="B15" s="6" t="s">
        <v>23</v>
      </c>
      <c r="C15" s="6" t="b">
        <f>SUMIF('Final FTE BGBP'!$C$2:$BW$2,'BP Test'!C$4,'Final FTE BGBP'!$C15:$BW15)='Final FTE By Prog'!C15</f>
        <v>1</v>
      </c>
      <c r="D15" s="6" t="b">
        <f>SUMIF('Final FTE BGBP'!$C$2:$BW$2,'BP Test'!D$4,'Final FTE BGBP'!$C15:$BW15)='Final FTE By Prog'!D15</f>
        <v>1</v>
      </c>
      <c r="E15" s="6" t="b">
        <f>SUMIF('Final FTE BGBP'!$C$2:$BW$2,'BP Test'!E$4,'Final FTE BGBP'!$C15:$BW15)='Final FTE By Prog'!E15</f>
        <v>1</v>
      </c>
      <c r="F15" s="6" t="b">
        <f>SUMIF('Final FTE BGBP'!$C$2:$BW$2,'BP Test'!F$4,'Final FTE BGBP'!$C15:$BW15)='Final FTE By Prog'!F15</f>
        <v>1</v>
      </c>
      <c r="G15" s="6" t="b">
        <f>SUMIF('Final FTE BGBP'!$C$2:$BW$2,'BP Test'!G$4,'Final FTE BGBP'!$C15:$BW15)='Final FTE By Prog'!G15</f>
        <v>1</v>
      </c>
      <c r="H15" s="6" t="b">
        <f>SUMIF('Final FTE BGBP'!$C$2:$BW$2,'BP Test'!H$4,'Final FTE BGBP'!$C15:$BW15)='Final FTE By Prog'!H15</f>
        <v>1</v>
      </c>
      <c r="I15" s="6" t="b">
        <f>SUMIF('Final FTE BGBP'!$C$2:$BW$2,'BP Test'!I$4,'Final FTE BGBP'!$C15:$BW15)='Final FTE By Prog'!I15</f>
        <v>1</v>
      </c>
      <c r="J15" s="6" t="b">
        <f>SUMIF('Final FTE BGBP'!$C$2:$BW$2,'BP Test'!J$4,'Final FTE BGBP'!$C15:$BW15)='Final FTE By Prog'!J15</f>
        <v>1</v>
      </c>
      <c r="K15" s="6" t="b">
        <f>SUMIF('Final FTE BGBP'!$C$2:$BW$2,'BP Test'!K$4,'Final FTE BGBP'!$C15:$BW15)='Final FTE By Prog'!K15</f>
        <v>1</v>
      </c>
      <c r="L15" s="6" t="b">
        <f>SUMIF('Final FTE BGBP'!$C$2:$BW$2,'BP Test'!L$4,'Final FTE BGBP'!$C15:$BW15)='Final FTE By Prog'!L15</f>
        <v>1</v>
      </c>
      <c r="M15" s="6" t="b">
        <f>'Final FTE BGBP'!BX15='Final FTE By Prog'!M15</f>
        <v>1</v>
      </c>
      <c r="N15" s="6"/>
      <c r="O15" s="6"/>
      <c r="P15" s="6"/>
      <c r="Q15" s="6"/>
    </row>
    <row r="16" spans="1:17" ht="15">
      <c r="A16" s="6">
        <v>12</v>
      </c>
      <c r="B16" s="6" t="s">
        <v>24</v>
      </c>
      <c r="C16" s="6" t="b">
        <f>SUMIF('Final FTE BGBP'!$C$2:$BW$2,'BP Test'!C$4,'Final FTE BGBP'!$C16:$BW16)='Final FTE By Prog'!C16</f>
        <v>1</v>
      </c>
      <c r="D16" s="6" t="b">
        <f>SUMIF('Final FTE BGBP'!$C$2:$BW$2,'BP Test'!D$4,'Final FTE BGBP'!$C16:$BW16)='Final FTE By Prog'!D16</f>
        <v>1</v>
      </c>
      <c r="E16" s="6" t="b">
        <f>SUMIF('Final FTE BGBP'!$C$2:$BW$2,'BP Test'!E$4,'Final FTE BGBP'!$C16:$BW16)='Final FTE By Prog'!E16</f>
        <v>1</v>
      </c>
      <c r="F16" s="6" t="b">
        <f>SUMIF('Final FTE BGBP'!$C$2:$BW$2,'BP Test'!F$4,'Final FTE BGBP'!$C16:$BW16)='Final FTE By Prog'!F16</f>
        <v>1</v>
      </c>
      <c r="G16" s="6" t="b">
        <f>SUMIF('Final FTE BGBP'!$C$2:$BW$2,'BP Test'!G$4,'Final FTE BGBP'!$C16:$BW16)='Final FTE By Prog'!G16</f>
        <v>1</v>
      </c>
      <c r="H16" s="6" t="b">
        <f>SUMIF('Final FTE BGBP'!$C$2:$BW$2,'BP Test'!H$4,'Final FTE BGBP'!$C16:$BW16)='Final FTE By Prog'!H16</f>
        <v>1</v>
      </c>
      <c r="I16" s="6" t="b">
        <f>SUMIF('Final FTE BGBP'!$C$2:$BW$2,'BP Test'!I$4,'Final FTE BGBP'!$C16:$BW16)='Final FTE By Prog'!I16</f>
        <v>1</v>
      </c>
      <c r="J16" s="6" t="b">
        <f>SUMIF('Final FTE BGBP'!$C$2:$BW$2,'BP Test'!J$4,'Final FTE BGBP'!$C16:$BW16)='Final FTE By Prog'!J16</f>
        <v>1</v>
      </c>
      <c r="K16" s="6" t="b">
        <f>SUMIF('Final FTE BGBP'!$C$2:$BW$2,'BP Test'!K$4,'Final FTE BGBP'!$C16:$BW16)='Final FTE By Prog'!K16</f>
        <v>1</v>
      </c>
      <c r="L16" s="6" t="b">
        <f>SUMIF('Final FTE BGBP'!$C$2:$BW$2,'BP Test'!L$4,'Final FTE BGBP'!$C16:$BW16)='Final FTE By Prog'!L16</f>
        <v>1</v>
      </c>
      <c r="M16" s="6" t="b">
        <f>'Final FTE BGBP'!BX16='Final FTE By Prog'!M16</f>
        <v>1</v>
      </c>
      <c r="N16" s="6"/>
      <c r="O16" s="6"/>
      <c r="P16" s="6"/>
      <c r="Q16" s="6"/>
    </row>
    <row r="17" spans="1:17" ht="15">
      <c r="A17" s="6">
        <v>13</v>
      </c>
      <c r="B17" s="56" t="s">
        <v>25</v>
      </c>
      <c r="C17" s="6" t="b">
        <f>SUMIF('Final FTE BGBP'!$C$2:$BW$2,'BP Test'!C$4,'Final FTE BGBP'!$C17:$BW17)='Final FTE By Prog'!C17</f>
        <v>1</v>
      </c>
      <c r="D17" s="6" t="b">
        <f>SUMIF('Final FTE BGBP'!$C$2:$BW$2,'BP Test'!D$4,'Final FTE BGBP'!$C17:$BW17)='Final FTE By Prog'!D17</f>
        <v>1</v>
      </c>
      <c r="E17" s="6" t="b">
        <f>SUMIF('Final FTE BGBP'!$C$2:$BW$2,'BP Test'!E$4,'Final FTE BGBP'!$C17:$BW17)='Final FTE By Prog'!E17</f>
        <v>1</v>
      </c>
      <c r="F17" s="6" t="b">
        <f>SUMIF('Final FTE BGBP'!$C$2:$BW$2,'BP Test'!F$4,'Final FTE BGBP'!$C17:$BW17)='Final FTE By Prog'!F17</f>
        <v>1</v>
      </c>
      <c r="G17" s="6" t="b">
        <f>SUMIF('Final FTE BGBP'!$C$2:$BW$2,'BP Test'!G$4,'Final FTE BGBP'!$C17:$BW17)='Final FTE By Prog'!G17</f>
        <v>1</v>
      </c>
      <c r="H17" s="6" t="b">
        <f>SUMIF('Final FTE BGBP'!$C$2:$BW$2,'BP Test'!H$4,'Final FTE BGBP'!$C17:$BW17)='Final FTE By Prog'!H17</f>
        <v>1</v>
      </c>
      <c r="I17" s="6" t="b">
        <f>SUMIF('Final FTE BGBP'!$C$2:$BW$2,'BP Test'!I$4,'Final FTE BGBP'!$C17:$BW17)='Final FTE By Prog'!I17</f>
        <v>1</v>
      </c>
      <c r="J17" s="6" t="b">
        <f>SUMIF('Final FTE BGBP'!$C$2:$BW$2,'BP Test'!J$4,'Final FTE BGBP'!$C17:$BW17)='Final FTE By Prog'!J17</f>
        <v>1</v>
      </c>
      <c r="K17" s="6" t="b">
        <f>SUMIF('Final FTE BGBP'!$C$2:$BW$2,'BP Test'!K$4,'Final FTE BGBP'!$C17:$BW17)='Final FTE By Prog'!K17</f>
        <v>1</v>
      </c>
      <c r="L17" s="6" t="b">
        <f>SUMIF('Final FTE BGBP'!$C$2:$BW$2,'BP Test'!L$4,'Final FTE BGBP'!$C17:$BW17)='Final FTE By Prog'!L17</f>
        <v>1</v>
      </c>
      <c r="M17" s="6" t="b">
        <f>'Final FTE BGBP'!BX17='Final FTE By Prog'!M17</f>
        <v>1</v>
      </c>
      <c r="N17" s="6"/>
      <c r="O17" s="6"/>
      <c r="P17" s="6"/>
      <c r="Q17" s="6"/>
    </row>
    <row r="18" spans="1:17" ht="15">
      <c r="A18" s="6">
        <v>14</v>
      </c>
      <c r="B18" s="6" t="s">
        <v>83</v>
      </c>
      <c r="C18" s="6" t="b">
        <f>SUMIF('Final FTE BGBP'!$C$2:$BW$2,'BP Test'!C$4,'Final FTE BGBP'!$C18:$BW18)='Final FTE By Prog'!C18</f>
        <v>1</v>
      </c>
      <c r="D18" s="6" t="b">
        <f>SUMIF('Final FTE BGBP'!$C$2:$BW$2,'BP Test'!D$4,'Final FTE BGBP'!$C18:$BW18)='Final FTE By Prog'!D18</f>
        <v>1</v>
      </c>
      <c r="E18" s="6" t="b">
        <f>SUMIF('Final FTE BGBP'!$C$2:$BW$2,'BP Test'!E$4,'Final FTE BGBP'!$C18:$BW18)='Final FTE By Prog'!E18</f>
        <v>1</v>
      </c>
      <c r="F18" s="6" t="b">
        <f>SUMIF('Final FTE BGBP'!$C$2:$BW$2,'BP Test'!F$4,'Final FTE BGBP'!$C18:$BW18)='Final FTE By Prog'!F18</f>
        <v>1</v>
      </c>
      <c r="G18" s="6" t="b">
        <f>SUMIF('Final FTE BGBP'!$C$2:$BW$2,'BP Test'!G$4,'Final FTE BGBP'!$C18:$BW18)='Final FTE By Prog'!G18</f>
        <v>1</v>
      </c>
      <c r="H18" s="6" t="b">
        <f>SUMIF('Final FTE BGBP'!$C$2:$BW$2,'BP Test'!H$4,'Final FTE BGBP'!$C18:$BW18)='Final FTE By Prog'!H18</f>
        <v>1</v>
      </c>
      <c r="I18" s="6" t="b">
        <f>SUMIF('Final FTE BGBP'!$C$2:$BW$2,'BP Test'!I$4,'Final FTE BGBP'!$C18:$BW18)='Final FTE By Prog'!I18</f>
        <v>1</v>
      </c>
      <c r="J18" s="6" t="b">
        <f>SUMIF('Final FTE BGBP'!$C$2:$BW$2,'BP Test'!J$4,'Final FTE BGBP'!$C18:$BW18)='Final FTE By Prog'!J18</f>
        <v>1</v>
      </c>
      <c r="K18" s="6" t="b">
        <f>SUMIF('Final FTE BGBP'!$C$2:$BW$2,'BP Test'!K$4,'Final FTE BGBP'!$C18:$BW18)='Final FTE By Prog'!K18</f>
        <v>1</v>
      </c>
      <c r="L18" s="6" t="b">
        <f>SUMIF('Final FTE BGBP'!$C$2:$BW$2,'BP Test'!L$4,'Final FTE BGBP'!$C18:$BW18)='Final FTE By Prog'!L18</f>
        <v>1</v>
      </c>
      <c r="M18" s="6" t="b">
        <f>'Final FTE BGBP'!BX18='Final FTE By Prog'!M18</f>
        <v>1</v>
      </c>
      <c r="N18" s="6"/>
      <c r="O18" s="6"/>
      <c r="P18" s="6"/>
      <c r="Q18" s="6"/>
    </row>
    <row r="19" spans="1:17" ht="15">
      <c r="A19" s="6">
        <v>15</v>
      </c>
      <c r="B19" s="6" t="s">
        <v>26</v>
      </c>
      <c r="C19" s="6" t="b">
        <f>SUMIF('Final FTE BGBP'!$C$2:$BW$2,'BP Test'!C$4,'Final FTE BGBP'!$C19:$BW19)='Final FTE By Prog'!C19</f>
        <v>1</v>
      </c>
      <c r="D19" s="6" t="b">
        <f>SUMIF('Final FTE BGBP'!$C$2:$BW$2,'BP Test'!D$4,'Final FTE BGBP'!$C19:$BW19)='Final FTE By Prog'!D19</f>
        <v>1</v>
      </c>
      <c r="E19" s="6" t="b">
        <f>SUMIF('Final FTE BGBP'!$C$2:$BW$2,'BP Test'!E$4,'Final FTE BGBP'!$C19:$BW19)='Final FTE By Prog'!E19</f>
        <v>1</v>
      </c>
      <c r="F19" s="6" t="b">
        <f>SUMIF('Final FTE BGBP'!$C$2:$BW$2,'BP Test'!F$4,'Final FTE BGBP'!$C19:$BW19)='Final FTE By Prog'!F19</f>
        <v>1</v>
      </c>
      <c r="G19" s="6" t="b">
        <f>SUMIF('Final FTE BGBP'!$C$2:$BW$2,'BP Test'!G$4,'Final FTE BGBP'!$C19:$BW19)='Final FTE By Prog'!G19</f>
        <v>1</v>
      </c>
      <c r="H19" s="6" t="b">
        <f>SUMIF('Final FTE BGBP'!$C$2:$BW$2,'BP Test'!H$4,'Final FTE BGBP'!$C19:$BW19)='Final FTE By Prog'!H19</f>
        <v>1</v>
      </c>
      <c r="I19" s="6" t="b">
        <f>SUMIF('Final FTE BGBP'!$C$2:$BW$2,'BP Test'!I$4,'Final FTE BGBP'!$C19:$BW19)='Final FTE By Prog'!I19</f>
        <v>1</v>
      </c>
      <c r="J19" s="6" t="b">
        <f>SUMIF('Final FTE BGBP'!$C$2:$BW$2,'BP Test'!J$4,'Final FTE BGBP'!$C19:$BW19)='Final FTE By Prog'!J19</f>
        <v>1</v>
      </c>
      <c r="K19" s="6" t="b">
        <f>SUMIF('Final FTE BGBP'!$C$2:$BW$2,'BP Test'!K$4,'Final FTE BGBP'!$C19:$BW19)='Final FTE By Prog'!K19</f>
        <v>1</v>
      </c>
      <c r="L19" s="6" t="b">
        <f>SUMIF('Final FTE BGBP'!$C$2:$BW$2,'BP Test'!L$4,'Final FTE BGBP'!$C19:$BW19)='Final FTE By Prog'!L19</f>
        <v>1</v>
      </c>
      <c r="M19" s="6" t="b">
        <f>'Final FTE BGBP'!BX19='Final FTE By Prog'!M19</f>
        <v>1</v>
      </c>
      <c r="N19" s="6"/>
      <c r="O19" s="6"/>
      <c r="P19" s="6"/>
      <c r="Q19" s="6"/>
    </row>
    <row r="20" spans="1:17" ht="15">
      <c r="A20" s="6">
        <v>16</v>
      </c>
      <c r="B20" s="6" t="s">
        <v>27</v>
      </c>
      <c r="C20" s="6" t="b">
        <f>SUMIF('Final FTE BGBP'!$C$2:$BW$2,'BP Test'!C$4,'Final FTE BGBP'!$C20:$BW20)='Final FTE By Prog'!C20</f>
        <v>1</v>
      </c>
      <c r="D20" s="6" t="b">
        <f>SUMIF('Final FTE BGBP'!$C$2:$BW$2,'BP Test'!D$4,'Final FTE BGBP'!$C20:$BW20)='Final FTE By Prog'!D20</f>
        <v>1</v>
      </c>
      <c r="E20" s="6" t="b">
        <f>SUMIF('Final FTE BGBP'!$C$2:$BW$2,'BP Test'!E$4,'Final FTE BGBP'!$C20:$BW20)='Final FTE By Prog'!E20</f>
        <v>1</v>
      </c>
      <c r="F20" s="6" t="b">
        <f>SUMIF('Final FTE BGBP'!$C$2:$BW$2,'BP Test'!F$4,'Final FTE BGBP'!$C20:$BW20)='Final FTE By Prog'!F20</f>
        <v>1</v>
      </c>
      <c r="G20" s="6" t="b">
        <f>SUMIF('Final FTE BGBP'!$C$2:$BW$2,'BP Test'!G$4,'Final FTE BGBP'!$C20:$BW20)='Final FTE By Prog'!G20</f>
        <v>1</v>
      </c>
      <c r="H20" s="6" t="b">
        <f>SUMIF('Final FTE BGBP'!$C$2:$BW$2,'BP Test'!H$4,'Final FTE BGBP'!$C20:$BW20)='Final FTE By Prog'!H20</f>
        <v>1</v>
      </c>
      <c r="I20" s="6" t="b">
        <f>SUMIF('Final FTE BGBP'!$C$2:$BW$2,'BP Test'!I$4,'Final FTE BGBP'!$C20:$BW20)='Final FTE By Prog'!I20</f>
        <v>1</v>
      </c>
      <c r="J20" s="6" t="b">
        <f>SUMIF('Final FTE BGBP'!$C$2:$BW$2,'BP Test'!J$4,'Final FTE BGBP'!$C20:$BW20)='Final FTE By Prog'!J20</f>
        <v>1</v>
      </c>
      <c r="K20" s="6" t="b">
        <f>SUMIF('Final FTE BGBP'!$C$2:$BW$2,'BP Test'!K$4,'Final FTE BGBP'!$C20:$BW20)='Final FTE By Prog'!K20</f>
        <v>1</v>
      </c>
      <c r="L20" s="6" t="b">
        <f>SUMIF('Final FTE BGBP'!$C$2:$BW$2,'BP Test'!L$4,'Final FTE BGBP'!$C20:$BW20)='Final FTE By Prog'!L20</f>
        <v>1</v>
      </c>
      <c r="M20" s="6" t="b">
        <f>'Final FTE BGBP'!BX20='Final FTE By Prog'!M20</f>
        <v>1</v>
      </c>
      <c r="N20" s="6"/>
      <c r="O20" s="6"/>
      <c r="P20" s="6"/>
      <c r="Q20" s="6"/>
    </row>
    <row r="21" spans="1:17" ht="15">
      <c r="A21" s="6">
        <v>17</v>
      </c>
      <c r="B21" s="6" t="s">
        <v>28</v>
      </c>
      <c r="C21" s="6" t="b">
        <f>SUMIF('Final FTE BGBP'!$C$2:$BW$2,'BP Test'!C$4,'Final FTE BGBP'!$C21:$BW21)='Final FTE By Prog'!C21</f>
        <v>1</v>
      </c>
      <c r="D21" s="6" t="b">
        <f>SUMIF('Final FTE BGBP'!$C$2:$BW$2,'BP Test'!D$4,'Final FTE BGBP'!$C21:$BW21)='Final FTE By Prog'!D21</f>
        <v>1</v>
      </c>
      <c r="E21" s="6" t="b">
        <f>SUMIF('Final FTE BGBP'!$C$2:$BW$2,'BP Test'!E$4,'Final FTE BGBP'!$C21:$BW21)='Final FTE By Prog'!E21</f>
        <v>1</v>
      </c>
      <c r="F21" s="6" t="b">
        <f>SUMIF('Final FTE BGBP'!$C$2:$BW$2,'BP Test'!F$4,'Final FTE BGBP'!$C21:$BW21)='Final FTE By Prog'!F21</f>
        <v>1</v>
      </c>
      <c r="G21" s="6" t="b">
        <f>SUMIF('Final FTE BGBP'!$C$2:$BW$2,'BP Test'!G$4,'Final FTE BGBP'!$C21:$BW21)='Final FTE By Prog'!G21</f>
        <v>1</v>
      </c>
      <c r="H21" s="6" t="b">
        <f>SUMIF('Final FTE BGBP'!$C$2:$BW$2,'BP Test'!H$4,'Final FTE BGBP'!$C21:$BW21)='Final FTE By Prog'!H21</f>
        <v>1</v>
      </c>
      <c r="I21" s="6" t="b">
        <f>SUMIF('Final FTE BGBP'!$C$2:$BW$2,'BP Test'!I$4,'Final FTE BGBP'!$C21:$BW21)='Final FTE By Prog'!I21</f>
        <v>1</v>
      </c>
      <c r="J21" s="6" t="b">
        <f>SUMIF('Final FTE BGBP'!$C$2:$BW$2,'BP Test'!J$4,'Final FTE BGBP'!$C21:$BW21)='Final FTE By Prog'!J21</f>
        <v>1</v>
      </c>
      <c r="K21" s="6" t="b">
        <f>SUMIF('Final FTE BGBP'!$C$2:$BW$2,'BP Test'!K$4,'Final FTE BGBP'!$C21:$BW21)='Final FTE By Prog'!K21</f>
        <v>1</v>
      </c>
      <c r="L21" s="6" t="b">
        <f>SUMIF('Final FTE BGBP'!$C$2:$BW$2,'BP Test'!L$4,'Final FTE BGBP'!$C21:$BW21)='Final FTE By Prog'!L21</f>
        <v>1</v>
      </c>
      <c r="M21" s="6" t="b">
        <f>'Final FTE BGBP'!BX21='Final FTE By Prog'!M21</f>
        <v>1</v>
      </c>
      <c r="N21" s="6"/>
      <c r="O21" s="6"/>
      <c r="P21" s="6"/>
      <c r="Q21" s="6"/>
    </row>
    <row r="22" spans="1:17" ht="15">
      <c r="A22" s="6">
        <v>18</v>
      </c>
      <c r="B22" s="6" t="s">
        <v>29</v>
      </c>
      <c r="C22" s="6" t="b">
        <f>SUMIF('Final FTE BGBP'!$C$2:$BW$2,'BP Test'!C$4,'Final FTE BGBP'!$C22:$BW22)='Final FTE By Prog'!C22</f>
        <v>1</v>
      </c>
      <c r="D22" s="6" t="b">
        <f>SUMIF('Final FTE BGBP'!$C$2:$BW$2,'BP Test'!D$4,'Final FTE BGBP'!$C22:$BW22)='Final FTE By Prog'!D22</f>
        <v>1</v>
      </c>
      <c r="E22" s="6" t="b">
        <f>SUMIF('Final FTE BGBP'!$C$2:$BW$2,'BP Test'!E$4,'Final FTE BGBP'!$C22:$BW22)='Final FTE By Prog'!E22</f>
        <v>1</v>
      </c>
      <c r="F22" s="6" t="b">
        <f>SUMIF('Final FTE BGBP'!$C$2:$BW$2,'BP Test'!F$4,'Final FTE BGBP'!$C22:$BW22)='Final FTE By Prog'!F22</f>
        <v>1</v>
      </c>
      <c r="G22" s="6" t="b">
        <f>SUMIF('Final FTE BGBP'!$C$2:$BW$2,'BP Test'!G$4,'Final FTE BGBP'!$C22:$BW22)='Final FTE By Prog'!G22</f>
        <v>1</v>
      </c>
      <c r="H22" s="6" t="b">
        <f>SUMIF('Final FTE BGBP'!$C$2:$BW$2,'BP Test'!H$4,'Final FTE BGBP'!$C22:$BW22)='Final FTE By Prog'!H22</f>
        <v>1</v>
      </c>
      <c r="I22" s="6" t="b">
        <f>SUMIF('Final FTE BGBP'!$C$2:$BW$2,'BP Test'!I$4,'Final FTE BGBP'!$C22:$BW22)='Final FTE By Prog'!I22</f>
        <v>1</v>
      </c>
      <c r="J22" s="6" t="b">
        <f>SUMIF('Final FTE BGBP'!$C$2:$BW$2,'BP Test'!J$4,'Final FTE BGBP'!$C22:$BW22)='Final FTE By Prog'!J22</f>
        <v>1</v>
      </c>
      <c r="K22" s="6" t="b">
        <f>SUMIF('Final FTE BGBP'!$C$2:$BW$2,'BP Test'!K$4,'Final FTE BGBP'!$C22:$BW22)='Final FTE By Prog'!K22</f>
        <v>1</v>
      </c>
      <c r="L22" s="6" t="b">
        <f>SUMIF('Final FTE BGBP'!$C$2:$BW$2,'BP Test'!L$4,'Final FTE BGBP'!$C22:$BW22)='Final FTE By Prog'!L22</f>
        <v>1</v>
      </c>
      <c r="M22" s="6" t="b">
        <f>'Final FTE BGBP'!BX22='Final FTE By Prog'!M22</f>
        <v>1</v>
      </c>
      <c r="N22" s="6"/>
      <c r="O22" s="6"/>
      <c r="P22" s="6"/>
      <c r="Q22" s="6"/>
    </row>
    <row r="23" spans="1:17" ht="15">
      <c r="A23" s="6">
        <v>19</v>
      </c>
      <c r="B23" s="6" t="s">
        <v>30</v>
      </c>
      <c r="C23" s="6" t="b">
        <f>SUMIF('Final FTE BGBP'!$C$2:$BW$2,'BP Test'!C$4,'Final FTE BGBP'!$C23:$BW23)='Final FTE By Prog'!C23</f>
        <v>1</v>
      </c>
      <c r="D23" s="6" t="b">
        <f>SUMIF('Final FTE BGBP'!$C$2:$BW$2,'BP Test'!D$4,'Final FTE BGBP'!$C23:$BW23)='Final FTE By Prog'!D23</f>
        <v>1</v>
      </c>
      <c r="E23" s="6" t="b">
        <f>SUMIF('Final FTE BGBP'!$C$2:$BW$2,'BP Test'!E$4,'Final FTE BGBP'!$C23:$BW23)='Final FTE By Prog'!E23</f>
        <v>1</v>
      </c>
      <c r="F23" s="6" t="b">
        <f>SUMIF('Final FTE BGBP'!$C$2:$BW$2,'BP Test'!F$4,'Final FTE BGBP'!$C23:$BW23)='Final FTE By Prog'!F23</f>
        <v>1</v>
      </c>
      <c r="G23" s="6" t="b">
        <f>SUMIF('Final FTE BGBP'!$C$2:$BW$2,'BP Test'!G$4,'Final FTE BGBP'!$C23:$BW23)='Final FTE By Prog'!G23</f>
        <v>1</v>
      </c>
      <c r="H23" s="6" t="b">
        <f>SUMIF('Final FTE BGBP'!$C$2:$BW$2,'BP Test'!H$4,'Final FTE BGBP'!$C23:$BW23)='Final FTE By Prog'!H23</f>
        <v>1</v>
      </c>
      <c r="I23" s="6" t="b">
        <f>SUMIF('Final FTE BGBP'!$C$2:$BW$2,'BP Test'!I$4,'Final FTE BGBP'!$C23:$BW23)='Final FTE By Prog'!I23</f>
        <v>1</v>
      </c>
      <c r="J23" s="6" t="b">
        <f>SUMIF('Final FTE BGBP'!$C$2:$BW$2,'BP Test'!J$4,'Final FTE BGBP'!$C23:$BW23)='Final FTE By Prog'!J23</f>
        <v>1</v>
      </c>
      <c r="K23" s="6" t="b">
        <f>SUMIF('Final FTE BGBP'!$C$2:$BW$2,'BP Test'!K$4,'Final FTE BGBP'!$C23:$BW23)='Final FTE By Prog'!K23</f>
        <v>1</v>
      </c>
      <c r="L23" s="6" t="b">
        <f>SUMIF('Final FTE BGBP'!$C$2:$BW$2,'BP Test'!L$4,'Final FTE BGBP'!$C23:$BW23)='Final FTE By Prog'!L23</f>
        <v>1</v>
      </c>
      <c r="M23" s="6" t="b">
        <f>'Final FTE BGBP'!BX23='Final FTE By Prog'!M23</f>
        <v>1</v>
      </c>
      <c r="N23" s="6"/>
      <c r="O23" s="6"/>
      <c r="P23" s="6"/>
      <c r="Q23" s="6"/>
    </row>
    <row r="24" spans="1:17" ht="15">
      <c r="A24" s="6">
        <v>20</v>
      </c>
      <c r="B24" s="6" t="s">
        <v>31</v>
      </c>
      <c r="C24" s="6" t="b">
        <f>SUMIF('Final FTE BGBP'!$C$2:$BW$2,'BP Test'!C$4,'Final FTE BGBP'!$C24:$BW24)='Final FTE By Prog'!C24</f>
        <v>1</v>
      </c>
      <c r="D24" s="6" t="b">
        <f>SUMIF('Final FTE BGBP'!$C$2:$BW$2,'BP Test'!D$4,'Final FTE BGBP'!$C24:$BW24)='Final FTE By Prog'!D24</f>
        <v>1</v>
      </c>
      <c r="E24" s="6" t="b">
        <f>SUMIF('Final FTE BGBP'!$C$2:$BW$2,'BP Test'!E$4,'Final FTE BGBP'!$C24:$BW24)='Final FTE By Prog'!E24</f>
        <v>1</v>
      </c>
      <c r="F24" s="6" t="b">
        <f>SUMIF('Final FTE BGBP'!$C$2:$BW$2,'BP Test'!F$4,'Final FTE BGBP'!$C24:$BW24)='Final FTE By Prog'!F24</f>
        <v>1</v>
      </c>
      <c r="G24" s="6" t="b">
        <f>SUMIF('Final FTE BGBP'!$C$2:$BW$2,'BP Test'!G$4,'Final FTE BGBP'!$C24:$BW24)='Final FTE By Prog'!G24</f>
        <v>1</v>
      </c>
      <c r="H24" s="6" t="b">
        <f>SUMIF('Final FTE BGBP'!$C$2:$BW$2,'BP Test'!H$4,'Final FTE BGBP'!$C24:$BW24)='Final FTE By Prog'!H24</f>
        <v>1</v>
      </c>
      <c r="I24" s="6" t="b">
        <f>SUMIF('Final FTE BGBP'!$C$2:$BW$2,'BP Test'!I$4,'Final FTE BGBP'!$C24:$BW24)='Final FTE By Prog'!I24</f>
        <v>1</v>
      </c>
      <c r="J24" s="6" t="b">
        <f>SUMIF('Final FTE BGBP'!$C$2:$BW$2,'BP Test'!J$4,'Final FTE BGBP'!$C24:$BW24)='Final FTE By Prog'!J24</f>
        <v>1</v>
      </c>
      <c r="K24" s="6" t="b">
        <f>SUMIF('Final FTE BGBP'!$C$2:$BW$2,'BP Test'!K$4,'Final FTE BGBP'!$C24:$BW24)='Final FTE By Prog'!K24</f>
        <v>1</v>
      </c>
      <c r="L24" s="6" t="b">
        <f>SUMIF('Final FTE BGBP'!$C$2:$BW$2,'BP Test'!L$4,'Final FTE BGBP'!$C24:$BW24)='Final FTE By Prog'!L24</f>
        <v>1</v>
      </c>
      <c r="M24" s="6" t="b">
        <f>'Final FTE BGBP'!BX24='Final FTE By Prog'!M24</f>
        <v>1</v>
      </c>
      <c r="N24" s="6"/>
      <c r="O24" s="6"/>
      <c r="P24" s="6"/>
      <c r="Q24" s="6"/>
    </row>
    <row r="25" spans="1:17" ht="15">
      <c r="A25" s="6">
        <v>21</v>
      </c>
      <c r="B25" s="6" t="s">
        <v>32</v>
      </c>
      <c r="C25" s="6" t="b">
        <f>SUMIF('Final FTE BGBP'!$C$2:$BW$2,'BP Test'!C$4,'Final FTE BGBP'!$C25:$BW25)='Final FTE By Prog'!C25</f>
        <v>1</v>
      </c>
      <c r="D25" s="6" t="b">
        <f>SUMIF('Final FTE BGBP'!$C$2:$BW$2,'BP Test'!D$4,'Final FTE BGBP'!$C25:$BW25)='Final FTE By Prog'!D25</f>
        <v>1</v>
      </c>
      <c r="E25" s="6" t="b">
        <f>SUMIF('Final FTE BGBP'!$C$2:$BW$2,'BP Test'!E$4,'Final FTE BGBP'!$C25:$BW25)='Final FTE By Prog'!E25</f>
        <v>1</v>
      </c>
      <c r="F25" s="6" t="b">
        <f>SUMIF('Final FTE BGBP'!$C$2:$BW$2,'BP Test'!F$4,'Final FTE BGBP'!$C25:$BW25)='Final FTE By Prog'!F25</f>
        <v>1</v>
      </c>
      <c r="G25" s="6" t="b">
        <f>SUMIF('Final FTE BGBP'!$C$2:$BW$2,'BP Test'!G$4,'Final FTE BGBP'!$C25:$BW25)='Final FTE By Prog'!G25</f>
        <v>1</v>
      </c>
      <c r="H25" s="6" t="b">
        <f>SUMIF('Final FTE BGBP'!$C$2:$BW$2,'BP Test'!H$4,'Final FTE BGBP'!$C25:$BW25)='Final FTE By Prog'!H25</f>
        <v>1</v>
      </c>
      <c r="I25" s="6" t="b">
        <f>SUMIF('Final FTE BGBP'!$C$2:$BW$2,'BP Test'!I$4,'Final FTE BGBP'!$C25:$BW25)='Final FTE By Prog'!I25</f>
        <v>1</v>
      </c>
      <c r="J25" s="6" t="b">
        <f>SUMIF('Final FTE BGBP'!$C$2:$BW$2,'BP Test'!J$4,'Final FTE BGBP'!$C25:$BW25)='Final FTE By Prog'!J25</f>
        <v>1</v>
      </c>
      <c r="K25" s="6" t="b">
        <f>SUMIF('Final FTE BGBP'!$C$2:$BW$2,'BP Test'!K$4,'Final FTE BGBP'!$C25:$BW25)='Final FTE By Prog'!K25</f>
        <v>1</v>
      </c>
      <c r="L25" s="6" t="b">
        <f>SUMIF('Final FTE BGBP'!$C$2:$BW$2,'BP Test'!L$4,'Final FTE BGBP'!$C25:$BW25)='Final FTE By Prog'!L25</f>
        <v>1</v>
      </c>
      <c r="M25" s="6" t="b">
        <f>'Final FTE BGBP'!BX25='Final FTE By Prog'!M25</f>
        <v>1</v>
      </c>
      <c r="N25" s="6"/>
      <c r="O25" s="6"/>
      <c r="P25" s="6"/>
      <c r="Q25" s="6"/>
    </row>
    <row r="26" spans="1:17" ht="15">
      <c r="A26" s="6">
        <v>22</v>
      </c>
      <c r="B26" s="6" t="s">
        <v>33</v>
      </c>
      <c r="C26" s="6" t="b">
        <f>SUMIF('Final FTE BGBP'!$C$2:$BW$2,'BP Test'!C$4,'Final FTE BGBP'!$C26:$BW26)='Final FTE By Prog'!C26</f>
        <v>1</v>
      </c>
      <c r="D26" s="6" t="b">
        <f>SUMIF('Final FTE BGBP'!$C$2:$BW$2,'BP Test'!D$4,'Final FTE BGBP'!$C26:$BW26)='Final FTE By Prog'!D26</f>
        <v>1</v>
      </c>
      <c r="E26" s="6" t="b">
        <f>SUMIF('Final FTE BGBP'!$C$2:$BW$2,'BP Test'!E$4,'Final FTE BGBP'!$C26:$BW26)='Final FTE By Prog'!E26</f>
        <v>1</v>
      </c>
      <c r="F26" s="6" t="b">
        <f>SUMIF('Final FTE BGBP'!$C$2:$BW$2,'BP Test'!F$4,'Final FTE BGBP'!$C26:$BW26)='Final FTE By Prog'!F26</f>
        <v>1</v>
      </c>
      <c r="G26" s="6" t="b">
        <f>SUMIF('Final FTE BGBP'!$C$2:$BW$2,'BP Test'!G$4,'Final FTE BGBP'!$C26:$BW26)='Final FTE By Prog'!G26</f>
        <v>1</v>
      </c>
      <c r="H26" s="6" t="b">
        <f>SUMIF('Final FTE BGBP'!$C$2:$BW$2,'BP Test'!H$4,'Final FTE BGBP'!$C26:$BW26)='Final FTE By Prog'!H26</f>
        <v>1</v>
      </c>
      <c r="I26" s="6" t="b">
        <f>SUMIF('Final FTE BGBP'!$C$2:$BW$2,'BP Test'!I$4,'Final FTE BGBP'!$C26:$BW26)='Final FTE By Prog'!I26</f>
        <v>1</v>
      </c>
      <c r="J26" s="6" t="b">
        <f>SUMIF('Final FTE BGBP'!$C$2:$BW$2,'BP Test'!J$4,'Final FTE BGBP'!$C26:$BW26)='Final FTE By Prog'!J26</f>
        <v>1</v>
      </c>
      <c r="K26" s="6" t="b">
        <f>SUMIF('Final FTE BGBP'!$C$2:$BW$2,'BP Test'!K$4,'Final FTE BGBP'!$C26:$BW26)='Final FTE By Prog'!K26</f>
        <v>1</v>
      </c>
      <c r="L26" s="6" t="b">
        <f>SUMIF('Final FTE BGBP'!$C$2:$BW$2,'BP Test'!L$4,'Final FTE BGBP'!$C26:$BW26)='Final FTE By Prog'!L26</f>
        <v>1</v>
      </c>
      <c r="M26" s="6" t="b">
        <f>'Final FTE BGBP'!BX26='Final FTE By Prog'!M26</f>
        <v>1</v>
      </c>
      <c r="N26" s="6"/>
      <c r="O26" s="6"/>
      <c r="P26" s="6"/>
      <c r="Q26" s="6"/>
    </row>
    <row r="27" spans="1:17" ht="15">
      <c r="A27" s="6">
        <v>23</v>
      </c>
      <c r="B27" s="6" t="s">
        <v>34</v>
      </c>
      <c r="C27" s="6" t="b">
        <f>SUMIF('Final FTE BGBP'!$C$2:$BW$2,'BP Test'!C$4,'Final FTE BGBP'!$C27:$BW27)='Final FTE By Prog'!C27</f>
        <v>1</v>
      </c>
      <c r="D27" s="6" t="b">
        <f>SUMIF('Final FTE BGBP'!$C$2:$BW$2,'BP Test'!D$4,'Final FTE BGBP'!$C27:$BW27)='Final FTE By Prog'!D27</f>
        <v>1</v>
      </c>
      <c r="E27" s="6" t="b">
        <f>SUMIF('Final FTE BGBP'!$C$2:$BW$2,'BP Test'!E$4,'Final FTE BGBP'!$C27:$BW27)='Final FTE By Prog'!E27</f>
        <v>1</v>
      </c>
      <c r="F27" s="6" t="b">
        <f>SUMIF('Final FTE BGBP'!$C$2:$BW$2,'BP Test'!F$4,'Final FTE BGBP'!$C27:$BW27)='Final FTE By Prog'!F27</f>
        <v>1</v>
      </c>
      <c r="G27" s="6" t="b">
        <f>SUMIF('Final FTE BGBP'!$C$2:$BW$2,'BP Test'!G$4,'Final FTE BGBP'!$C27:$BW27)='Final FTE By Prog'!G27</f>
        <v>1</v>
      </c>
      <c r="H27" s="6" t="b">
        <f>SUMIF('Final FTE BGBP'!$C$2:$BW$2,'BP Test'!H$4,'Final FTE BGBP'!$C27:$BW27)='Final FTE By Prog'!H27</f>
        <v>1</v>
      </c>
      <c r="I27" s="6" t="b">
        <f>SUMIF('Final FTE BGBP'!$C$2:$BW$2,'BP Test'!I$4,'Final FTE BGBP'!$C27:$BW27)='Final FTE By Prog'!I27</f>
        <v>1</v>
      </c>
      <c r="J27" s="6" t="b">
        <f>SUMIF('Final FTE BGBP'!$C$2:$BW$2,'BP Test'!J$4,'Final FTE BGBP'!$C27:$BW27)='Final FTE By Prog'!J27</f>
        <v>1</v>
      </c>
      <c r="K27" s="6" t="b">
        <f>SUMIF('Final FTE BGBP'!$C$2:$BW$2,'BP Test'!K$4,'Final FTE BGBP'!$C27:$BW27)='Final FTE By Prog'!K27</f>
        <v>1</v>
      </c>
      <c r="L27" s="6" t="b">
        <f>SUMIF('Final FTE BGBP'!$C$2:$BW$2,'BP Test'!L$4,'Final FTE BGBP'!$C27:$BW27)='Final FTE By Prog'!L27</f>
        <v>1</v>
      </c>
      <c r="M27" s="6" t="b">
        <f>'Final FTE BGBP'!BX27='Final FTE By Prog'!M27</f>
        <v>1</v>
      </c>
      <c r="N27" s="6"/>
      <c r="O27" s="6"/>
      <c r="P27" s="6"/>
      <c r="Q27" s="6"/>
    </row>
    <row r="28" spans="1:17" ht="15">
      <c r="A28" s="6">
        <v>24</v>
      </c>
      <c r="B28" s="6" t="s">
        <v>35</v>
      </c>
      <c r="C28" s="6" t="b">
        <f>SUMIF('Final FTE BGBP'!$C$2:$BW$2,'BP Test'!C$4,'Final FTE BGBP'!$C28:$BW28)='Final FTE By Prog'!C28</f>
        <v>1</v>
      </c>
      <c r="D28" s="6" t="b">
        <f>SUMIF('Final FTE BGBP'!$C$2:$BW$2,'BP Test'!D$4,'Final FTE BGBP'!$C28:$BW28)='Final FTE By Prog'!D28</f>
        <v>1</v>
      </c>
      <c r="E28" s="6" t="b">
        <f>SUMIF('Final FTE BGBP'!$C$2:$BW$2,'BP Test'!E$4,'Final FTE BGBP'!$C28:$BW28)='Final FTE By Prog'!E28</f>
        <v>1</v>
      </c>
      <c r="F28" s="6" t="b">
        <f>SUMIF('Final FTE BGBP'!$C$2:$BW$2,'BP Test'!F$4,'Final FTE BGBP'!$C28:$BW28)='Final FTE By Prog'!F28</f>
        <v>1</v>
      </c>
      <c r="G28" s="6" t="b">
        <f>SUMIF('Final FTE BGBP'!$C$2:$BW$2,'BP Test'!G$4,'Final FTE BGBP'!$C28:$BW28)='Final FTE By Prog'!G28</f>
        <v>1</v>
      </c>
      <c r="H28" s="6" t="b">
        <f>SUMIF('Final FTE BGBP'!$C$2:$BW$2,'BP Test'!H$4,'Final FTE BGBP'!$C28:$BW28)='Final FTE By Prog'!H28</f>
        <v>1</v>
      </c>
      <c r="I28" s="6" t="b">
        <f>SUMIF('Final FTE BGBP'!$C$2:$BW$2,'BP Test'!I$4,'Final FTE BGBP'!$C28:$BW28)='Final FTE By Prog'!I28</f>
        <v>1</v>
      </c>
      <c r="J28" s="6" t="b">
        <f>SUMIF('Final FTE BGBP'!$C$2:$BW$2,'BP Test'!J$4,'Final FTE BGBP'!$C28:$BW28)='Final FTE By Prog'!J28</f>
        <v>1</v>
      </c>
      <c r="K28" s="6" t="b">
        <f>SUMIF('Final FTE BGBP'!$C$2:$BW$2,'BP Test'!K$4,'Final FTE BGBP'!$C28:$BW28)='Final FTE By Prog'!K28</f>
        <v>1</v>
      </c>
      <c r="L28" s="6" t="b">
        <f>SUMIF('Final FTE BGBP'!$C$2:$BW$2,'BP Test'!L$4,'Final FTE BGBP'!$C28:$BW28)='Final FTE By Prog'!L28</f>
        <v>1</v>
      </c>
      <c r="M28" s="6" t="b">
        <f>'Final FTE BGBP'!BX28='Final FTE By Prog'!M28</f>
        <v>1</v>
      </c>
      <c r="N28" s="6"/>
      <c r="O28" s="6"/>
      <c r="P28" s="6"/>
      <c r="Q28" s="6"/>
    </row>
    <row r="29" spans="1:17" ht="15">
      <c r="A29" s="6">
        <v>25</v>
      </c>
      <c r="B29" s="6" t="s">
        <v>36</v>
      </c>
      <c r="C29" s="6" t="b">
        <f>SUMIF('Final FTE BGBP'!$C$2:$BW$2,'BP Test'!C$4,'Final FTE BGBP'!$C29:$BW29)='Final FTE By Prog'!C29</f>
        <v>1</v>
      </c>
      <c r="D29" s="6" t="b">
        <f>SUMIF('Final FTE BGBP'!$C$2:$BW$2,'BP Test'!D$4,'Final FTE BGBP'!$C29:$BW29)='Final FTE By Prog'!D29</f>
        <v>1</v>
      </c>
      <c r="E29" s="6" t="b">
        <f>SUMIF('Final FTE BGBP'!$C$2:$BW$2,'BP Test'!E$4,'Final FTE BGBP'!$C29:$BW29)='Final FTE By Prog'!E29</f>
        <v>1</v>
      </c>
      <c r="F29" s="6" t="b">
        <f>SUMIF('Final FTE BGBP'!$C$2:$BW$2,'BP Test'!F$4,'Final FTE BGBP'!$C29:$BW29)='Final FTE By Prog'!F29</f>
        <v>1</v>
      </c>
      <c r="G29" s="6" t="b">
        <f>SUMIF('Final FTE BGBP'!$C$2:$BW$2,'BP Test'!G$4,'Final FTE BGBP'!$C29:$BW29)='Final FTE By Prog'!G29</f>
        <v>1</v>
      </c>
      <c r="H29" s="6" t="b">
        <f>SUMIF('Final FTE BGBP'!$C$2:$BW$2,'BP Test'!H$4,'Final FTE BGBP'!$C29:$BW29)='Final FTE By Prog'!H29</f>
        <v>1</v>
      </c>
      <c r="I29" s="6" t="b">
        <f>SUMIF('Final FTE BGBP'!$C$2:$BW$2,'BP Test'!I$4,'Final FTE BGBP'!$C29:$BW29)='Final FTE By Prog'!I29</f>
        <v>1</v>
      </c>
      <c r="J29" s="6" t="b">
        <f>SUMIF('Final FTE BGBP'!$C$2:$BW$2,'BP Test'!J$4,'Final FTE BGBP'!$C29:$BW29)='Final FTE By Prog'!J29</f>
        <v>1</v>
      </c>
      <c r="K29" s="6" t="b">
        <f>SUMIF('Final FTE BGBP'!$C$2:$BW$2,'BP Test'!K$4,'Final FTE BGBP'!$C29:$BW29)='Final FTE By Prog'!K29</f>
        <v>1</v>
      </c>
      <c r="L29" s="6" t="b">
        <f>SUMIF('Final FTE BGBP'!$C$2:$BW$2,'BP Test'!L$4,'Final FTE BGBP'!$C29:$BW29)='Final FTE By Prog'!L29</f>
        <v>1</v>
      </c>
      <c r="M29" s="6" t="b">
        <f>'Final FTE BGBP'!BX29='Final FTE By Prog'!M29</f>
        <v>1</v>
      </c>
      <c r="N29" s="6"/>
      <c r="O29" s="6"/>
      <c r="P29" s="6"/>
      <c r="Q29" s="6"/>
    </row>
    <row r="30" spans="1:17" ht="15">
      <c r="A30" s="6">
        <v>26</v>
      </c>
      <c r="B30" s="6" t="s">
        <v>37</v>
      </c>
      <c r="C30" s="6" t="b">
        <f>SUMIF('Final FTE BGBP'!$C$2:$BW$2,'BP Test'!C$4,'Final FTE BGBP'!$C30:$BW30)='Final FTE By Prog'!C30</f>
        <v>1</v>
      </c>
      <c r="D30" s="6" t="b">
        <f>SUMIF('Final FTE BGBP'!$C$2:$BW$2,'BP Test'!D$4,'Final FTE BGBP'!$C30:$BW30)='Final FTE By Prog'!D30</f>
        <v>1</v>
      </c>
      <c r="E30" s="6" t="b">
        <f>SUMIF('Final FTE BGBP'!$C$2:$BW$2,'BP Test'!E$4,'Final FTE BGBP'!$C30:$BW30)='Final FTE By Prog'!E30</f>
        <v>1</v>
      </c>
      <c r="F30" s="6" t="b">
        <f>SUMIF('Final FTE BGBP'!$C$2:$BW$2,'BP Test'!F$4,'Final FTE BGBP'!$C30:$BW30)='Final FTE By Prog'!F30</f>
        <v>1</v>
      </c>
      <c r="G30" s="6" t="b">
        <f>SUMIF('Final FTE BGBP'!$C$2:$BW$2,'BP Test'!G$4,'Final FTE BGBP'!$C30:$BW30)='Final FTE By Prog'!G30</f>
        <v>1</v>
      </c>
      <c r="H30" s="6" t="b">
        <f>SUMIF('Final FTE BGBP'!$C$2:$BW$2,'BP Test'!H$4,'Final FTE BGBP'!$C30:$BW30)='Final FTE By Prog'!H30</f>
        <v>1</v>
      </c>
      <c r="I30" s="6" t="b">
        <f>SUMIF('Final FTE BGBP'!$C$2:$BW$2,'BP Test'!I$4,'Final FTE BGBP'!$C30:$BW30)='Final FTE By Prog'!I30</f>
        <v>1</v>
      </c>
      <c r="J30" s="6" t="b">
        <f>SUMIF('Final FTE BGBP'!$C$2:$BW$2,'BP Test'!J$4,'Final FTE BGBP'!$C30:$BW30)='Final FTE By Prog'!J30</f>
        <v>1</v>
      </c>
      <c r="K30" s="6" t="b">
        <f>SUMIF('Final FTE BGBP'!$C$2:$BW$2,'BP Test'!K$4,'Final FTE BGBP'!$C30:$BW30)='Final FTE By Prog'!K30</f>
        <v>1</v>
      </c>
      <c r="L30" s="6" t="b">
        <f>SUMIF('Final FTE BGBP'!$C$2:$BW$2,'BP Test'!L$4,'Final FTE BGBP'!$C30:$BW30)='Final FTE By Prog'!L30</f>
        <v>1</v>
      </c>
      <c r="M30" s="6" t="b">
        <f>'Final FTE BGBP'!BX30='Final FTE By Prog'!M30</f>
        <v>1</v>
      </c>
      <c r="N30" s="6"/>
      <c r="O30" s="6"/>
      <c r="P30" s="6"/>
      <c r="Q30" s="6"/>
    </row>
    <row r="31" spans="1:17" ht="15">
      <c r="A31" s="6">
        <v>27</v>
      </c>
      <c r="B31" s="6" t="s">
        <v>38</v>
      </c>
      <c r="C31" s="6" t="b">
        <f>SUMIF('Final FTE BGBP'!$C$2:$BW$2,'BP Test'!C$4,'Final FTE BGBP'!$C31:$BW31)='Final FTE By Prog'!C31</f>
        <v>1</v>
      </c>
      <c r="D31" s="6" t="b">
        <f>SUMIF('Final FTE BGBP'!$C$2:$BW$2,'BP Test'!D$4,'Final FTE BGBP'!$C31:$BW31)='Final FTE By Prog'!D31</f>
        <v>1</v>
      </c>
      <c r="E31" s="6" t="b">
        <f>SUMIF('Final FTE BGBP'!$C$2:$BW$2,'BP Test'!E$4,'Final FTE BGBP'!$C31:$BW31)='Final FTE By Prog'!E31</f>
        <v>1</v>
      </c>
      <c r="F31" s="6" t="b">
        <f>SUMIF('Final FTE BGBP'!$C$2:$BW$2,'BP Test'!F$4,'Final FTE BGBP'!$C31:$BW31)='Final FTE By Prog'!F31</f>
        <v>1</v>
      </c>
      <c r="G31" s="6" t="b">
        <f>SUMIF('Final FTE BGBP'!$C$2:$BW$2,'BP Test'!G$4,'Final FTE BGBP'!$C31:$BW31)='Final FTE By Prog'!G31</f>
        <v>1</v>
      </c>
      <c r="H31" s="6" t="b">
        <f>SUMIF('Final FTE BGBP'!$C$2:$BW$2,'BP Test'!H$4,'Final FTE BGBP'!$C31:$BW31)='Final FTE By Prog'!H31</f>
        <v>1</v>
      </c>
      <c r="I31" s="6" t="b">
        <f>SUMIF('Final FTE BGBP'!$C$2:$BW$2,'BP Test'!I$4,'Final FTE BGBP'!$C31:$BW31)='Final FTE By Prog'!I31</f>
        <v>1</v>
      </c>
      <c r="J31" s="6" t="b">
        <f>SUMIF('Final FTE BGBP'!$C$2:$BW$2,'BP Test'!J$4,'Final FTE BGBP'!$C31:$BW31)='Final FTE By Prog'!J31</f>
        <v>1</v>
      </c>
      <c r="K31" s="6" t="b">
        <f>SUMIF('Final FTE BGBP'!$C$2:$BW$2,'BP Test'!K$4,'Final FTE BGBP'!$C31:$BW31)='Final FTE By Prog'!K31</f>
        <v>1</v>
      </c>
      <c r="L31" s="6" t="b">
        <f>SUMIF('Final FTE BGBP'!$C$2:$BW$2,'BP Test'!L$4,'Final FTE BGBP'!$C31:$BW31)='Final FTE By Prog'!L31</f>
        <v>1</v>
      </c>
      <c r="M31" s="6" t="b">
        <f>'Final FTE BGBP'!BX31='Final FTE By Prog'!M31</f>
        <v>1</v>
      </c>
      <c r="N31" s="6"/>
      <c r="O31" s="6"/>
      <c r="P31" s="6"/>
      <c r="Q31" s="6"/>
    </row>
    <row r="32" spans="1:17" ht="15">
      <c r="A32" s="6">
        <v>28</v>
      </c>
      <c r="B32" s="6" t="s">
        <v>39</v>
      </c>
      <c r="C32" s="6" t="b">
        <f>SUMIF('Final FTE BGBP'!$C$2:$BW$2,'BP Test'!C$4,'Final FTE BGBP'!$C32:$BW32)='Final FTE By Prog'!C32</f>
        <v>1</v>
      </c>
      <c r="D32" s="6" t="b">
        <f>SUMIF('Final FTE BGBP'!$C$2:$BW$2,'BP Test'!D$4,'Final FTE BGBP'!$C32:$BW32)='Final FTE By Prog'!D32</f>
        <v>1</v>
      </c>
      <c r="E32" s="6" t="b">
        <f>SUMIF('Final FTE BGBP'!$C$2:$BW$2,'BP Test'!E$4,'Final FTE BGBP'!$C32:$BW32)='Final FTE By Prog'!E32</f>
        <v>1</v>
      </c>
      <c r="F32" s="6" t="b">
        <f>SUMIF('Final FTE BGBP'!$C$2:$BW$2,'BP Test'!F$4,'Final FTE BGBP'!$C32:$BW32)='Final FTE By Prog'!F32</f>
        <v>1</v>
      </c>
      <c r="G32" s="6" t="b">
        <f>SUMIF('Final FTE BGBP'!$C$2:$BW$2,'BP Test'!G$4,'Final FTE BGBP'!$C32:$BW32)='Final FTE By Prog'!G32</f>
        <v>1</v>
      </c>
      <c r="H32" s="6" t="b">
        <f>SUMIF('Final FTE BGBP'!$C$2:$BW$2,'BP Test'!H$4,'Final FTE BGBP'!$C32:$BW32)='Final FTE By Prog'!H32</f>
        <v>1</v>
      </c>
      <c r="I32" s="6" t="b">
        <f>SUMIF('Final FTE BGBP'!$C$2:$BW$2,'BP Test'!I$4,'Final FTE BGBP'!$C32:$BW32)='Final FTE By Prog'!I32</f>
        <v>1</v>
      </c>
      <c r="J32" s="6" t="b">
        <f>SUMIF('Final FTE BGBP'!$C$2:$BW$2,'BP Test'!J$4,'Final FTE BGBP'!$C32:$BW32)='Final FTE By Prog'!J32</f>
        <v>1</v>
      </c>
      <c r="K32" s="6" t="b">
        <f>SUMIF('Final FTE BGBP'!$C$2:$BW$2,'BP Test'!K$4,'Final FTE BGBP'!$C32:$BW32)='Final FTE By Prog'!K32</f>
        <v>1</v>
      </c>
      <c r="L32" s="6" t="b">
        <f>SUMIF('Final FTE BGBP'!$C$2:$BW$2,'BP Test'!L$4,'Final FTE BGBP'!$C32:$BW32)='Final FTE By Prog'!L32</f>
        <v>1</v>
      </c>
      <c r="M32" s="6" t="b">
        <f>'Final FTE BGBP'!BX32='Final FTE By Prog'!M32</f>
        <v>1</v>
      </c>
      <c r="N32" s="6"/>
      <c r="O32" s="6"/>
      <c r="P32" s="6"/>
      <c r="Q32" s="6"/>
    </row>
    <row r="33" spans="1:17" ht="15">
      <c r="A33" s="6">
        <v>29</v>
      </c>
      <c r="B33" s="6" t="s">
        <v>40</v>
      </c>
      <c r="C33" s="6" t="b">
        <f>SUMIF('Final FTE BGBP'!$C$2:$BW$2,'BP Test'!C$4,'Final FTE BGBP'!$C33:$BW33)='Final FTE By Prog'!C33</f>
        <v>1</v>
      </c>
      <c r="D33" s="6" t="b">
        <f>SUMIF('Final FTE BGBP'!$C$2:$BW$2,'BP Test'!D$4,'Final FTE BGBP'!$C33:$BW33)='Final FTE By Prog'!D33</f>
        <v>1</v>
      </c>
      <c r="E33" s="6" t="b">
        <f>SUMIF('Final FTE BGBP'!$C$2:$BW$2,'BP Test'!E$4,'Final FTE BGBP'!$C33:$BW33)='Final FTE By Prog'!E33</f>
        <v>1</v>
      </c>
      <c r="F33" s="6" t="b">
        <f>SUMIF('Final FTE BGBP'!$C$2:$BW$2,'BP Test'!F$4,'Final FTE BGBP'!$C33:$BW33)='Final FTE By Prog'!F33</f>
        <v>1</v>
      </c>
      <c r="G33" s="6" t="b">
        <f>SUMIF('Final FTE BGBP'!$C$2:$BW$2,'BP Test'!G$4,'Final FTE BGBP'!$C33:$BW33)='Final FTE By Prog'!G33</f>
        <v>1</v>
      </c>
      <c r="H33" s="6" t="b">
        <f>SUMIF('Final FTE BGBP'!$C$2:$BW$2,'BP Test'!H$4,'Final FTE BGBP'!$C33:$BW33)='Final FTE By Prog'!H33</f>
        <v>1</v>
      </c>
      <c r="I33" s="6" t="b">
        <f>SUMIF('Final FTE BGBP'!$C$2:$BW$2,'BP Test'!I$4,'Final FTE BGBP'!$C33:$BW33)='Final FTE By Prog'!I33</f>
        <v>1</v>
      </c>
      <c r="J33" s="6" t="b">
        <f>SUMIF('Final FTE BGBP'!$C$2:$BW$2,'BP Test'!J$4,'Final FTE BGBP'!$C33:$BW33)='Final FTE By Prog'!J33</f>
        <v>1</v>
      </c>
      <c r="K33" s="6" t="b">
        <f>SUMIF('Final FTE BGBP'!$C$2:$BW$2,'BP Test'!K$4,'Final FTE BGBP'!$C33:$BW33)='Final FTE By Prog'!K33</f>
        <v>1</v>
      </c>
      <c r="L33" s="6" t="b">
        <f>SUMIF('Final FTE BGBP'!$C$2:$BW$2,'BP Test'!L$4,'Final FTE BGBP'!$C33:$BW33)='Final FTE By Prog'!L33</f>
        <v>1</v>
      </c>
      <c r="M33" s="6" t="b">
        <f>'Final FTE BGBP'!BX33='Final FTE By Prog'!M33</f>
        <v>1</v>
      </c>
      <c r="N33" s="6"/>
      <c r="O33" s="6"/>
      <c r="P33" s="6"/>
      <c r="Q33" s="6"/>
    </row>
    <row r="34" spans="1:17" ht="15">
      <c r="A34" s="6">
        <v>30</v>
      </c>
      <c r="B34" s="6" t="s">
        <v>41</v>
      </c>
      <c r="C34" s="6" t="b">
        <f>SUMIF('Final FTE BGBP'!$C$2:$BW$2,'BP Test'!C$4,'Final FTE BGBP'!$C34:$BW34)='Final FTE By Prog'!C34</f>
        <v>1</v>
      </c>
      <c r="D34" s="6" t="b">
        <f>SUMIF('Final FTE BGBP'!$C$2:$BW$2,'BP Test'!D$4,'Final FTE BGBP'!$C34:$BW34)='Final FTE By Prog'!D34</f>
        <v>1</v>
      </c>
      <c r="E34" s="6" t="b">
        <f>SUMIF('Final FTE BGBP'!$C$2:$BW$2,'BP Test'!E$4,'Final FTE BGBP'!$C34:$BW34)='Final FTE By Prog'!E34</f>
        <v>1</v>
      </c>
      <c r="F34" s="6" t="b">
        <f>SUMIF('Final FTE BGBP'!$C$2:$BW$2,'BP Test'!F$4,'Final FTE BGBP'!$C34:$BW34)='Final FTE By Prog'!F34</f>
        <v>1</v>
      </c>
      <c r="G34" s="6" t="b">
        <f>SUMIF('Final FTE BGBP'!$C$2:$BW$2,'BP Test'!G$4,'Final FTE BGBP'!$C34:$BW34)='Final FTE By Prog'!G34</f>
        <v>1</v>
      </c>
      <c r="H34" s="6" t="b">
        <f>SUMIF('Final FTE BGBP'!$C$2:$BW$2,'BP Test'!H$4,'Final FTE BGBP'!$C34:$BW34)='Final FTE By Prog'!H34</f>
        <v>1</v>
      </c>
      <c r="I34" s="6" t="b">
        <f>SUMIF('Final FTE BGBP'!$C$2:$BW$2,'BP Test'!I$4,'Final FTE BGBP'!$C34:$BW34)='Final FTE By Prog'!I34</f>
        <v>1</v>
      </c>
      <c r="J34" s="6" t="b">
        <f>SUMIF('Final FTE BGBP'!$C$2:$BW$2,'BP Test'!J$4,'Final FTE BGBP'!$C34:$BW34)='Final FTE By Prog'!J34</f>
        <v>1</v>
      </c>
      <c r="K34" s="6" t="b">
        <f>SUMIF('Final FTE BGBP'!$C$2:$BW$2,'BP Test'!K$4,'Final FTE BGBP'!$C34:$BW34)='Final FTE By Prog'!K34</f>
        <v>1</v>
      </c>
      <c r="L34" s="6" t="b">
        <f>SUMIF('Final FTE BGBP'!$C$2:$BW$2,'BP Test'!L$4,'Final FTE BGBP'!$C34:$BW34)='Final FTE By Prog'!L34</f>
        <v>1</v>
      </c>
      <c r="M34" s="6" t="b">
        <f>'Final FTE BGBP'!BX34='Final FTE By Prog'!M34</f>
        <v>1</v>
      </c>
      <c r="N34" s="6"/>
      <c r="O34" s="6"/>
      <c r="P34" s="6"/>
      <c r="Q34" s="6"/>
    </row>
    <row r="35" spans="1:17" ht="15">
      <c r="A35" s="6">
        <v>31</v>
      </c>
      <c r="B35" s="6" t="s">
        <v>42</v>
      </c>
      <c r="C35" s="6" t="b">
        <f>SUMIF('Final FTE BGBP'!$C$2:$BW$2,'BP Test'!C$4,'Final FTE BGBP'!$C35:$BW35)='Final FTE By Prog'!C35</f>
        <v>1</v>
      </c>
      <c r="D35" s="6" t="b">
        <f>SUMIF('Final FTE BGBP'!$C$2:$BW$2,'BP Test'!D$4,'Final FTE BGBP'!$C35:$BW35)='Final FTE By Prog'!D35</f>
        <v>1</v>
      </c>
      <c r="E35" s="6" t="b">
        <f>SUMIF('Final FTE BGBP'!$C$2:$BW$2,'BP Test'!E$4,'Final FTE BGBP'!$C35:$BW35)='Final FTE By Prog'!E35</f>
        <v>1</v>
      </c>
      <c r="F35" s="6" t="b">
        <f>SUMIF('Final FTE BGBP'!$C$2:$BW$2,'BP Test'!F$4,'Final FTE BGBP'!$C35:$BW35)='Final FTE By Prog'!F35</f>
        <v>1</v>
      </c>
      <c r="G35" s="6" t="b">
        <f>SUMIF('Final FTE BGBP'!$C$2:$BW$2,'BP Test'!G$4,'Final FTE BGBP'!$C35:$BW35)='Final FTE By Prog'!G35</f>
        <v>1</v>
      </c>
      <c r="H35" s="6" t="b">
        <f>SUMIF('Final FTE BGBP'!$C$2:$BW$2,'BP Test'!H$4,'Final FTE BGBP'!$C35:$BW35)='Final FTE By Prog'!H35</f>
        <v>1</v>
      </c>
      <c r="I35" s="6" t="b">
        <f>SUMIF('Final FTE BGBP'!$C$2:$BW$2,'BP Test'!I$4,'Final FTE BGBP'!$C35:$BW35)='Final FTE By Prog'!I35</f>
        <v>1</v>
      </c>
      <c r="J35" s="6" t="b">
        <f>SUMIF('Final FTE BGBP'!$C$2:$BW$2,'BP Test'!J$4,'Final FTE BGBP'!$C35:$BW35)='Final FTE By Prog'!J35</f>
        <v>1</v>
      </c>
      <c r="K35" s="6" t="b">
        <f>SUMIF('Final FTE BGBP'!$C$2:$BW$2,'BP Test'!K$4,'Final FTE BGBP'!$C35:$BW35)='Final FTE By Prog'!K35</f>
        <v>1</v>
      </c>
      <c r="L35" s="6" t="b">
        <f>SUMIF('Final FTE BGBP'!$C$2:$BW$2,'BP Test'!L$4,'Final FTE BGBP'!$C35:$BW35)='Final FTE By Prog'!L35</f>
        <v>1</v>
      </c>
      <c r="M35" s="6" t="b">
        <f>'Final FTE BGBP'!BX35='Final FTE By Prog'!M35</f>
        <v>1</v>
      </c>
      <c r="N35" s="6"/>
      <c r="O35" s="6"/>
      <c r="P35" s="6"/>
      <c r="Q35" s="6"/>
    </row>
    <row r="36" spans="1:17" ht="15">
      <c r="A36" s="6">
        <v>32</v>
      </c>
      <c r="B36" s="6" t="s">
        <v>43</v>
      </c>
      <c r="C36" s="6" t="b">
        <f>SUMIF('Final FTE BGBP'!$C$2:$BW$2,'BP Test'!C$4,'Final FTE BGBP'!$C36:$BW36)='Final FTE By Prog'!C36</f>
        <v>1</v>
      </c>
      <c r="D36" s="6" t="b">
        <f>SUMIF('Final FTE BGBP'!$C$2:$BW$2,'BP Test'!D$4,'Final FTE BGBP'!$C36:$BW36)='Final FTE By Prog'!D36</f>
        <v>1</v>
      </c>
      <c r="E36" s="6" t="b">
        <f>SUMIF('Final FTE BGBP'!$C$2:$BW$2,'BP Test'!E$4,'Final FTE BGBP'!$C36:$BW36)='Final FTE By Prog'!E36</f>
        <v>1</v>
      </c>
      <c r="F36" s="6" t="b">
        <f>SUMIF('Final FTE BGBP'!$C$2:$BW$2,'BP Test'!F$4,'Final FTE BGBP'!$C36:$BW36)='Final FTE By Prog'!F36</f>
        <v>1</v>
      </c>
      <c r="G36" s="6" t="b">
        <f>SUMIF('Final FTE BGBP'!$C$2:$BW$2,'BP Test'!G$4,'Final FTE BGBP'!$C36:$BW36)='Final FTE By Prog'!G36</f>
        <v>1</v>
      </c>
      <c r="H36" s="6" t="b">
        <f>SUMIF('Final FTE BGBP'!$C$2:$BW$2,'BP Test'!H$4,'Final FTE BGBP'!$C36:$BW36)='Final FTE By Prog'!H36</f>
        <v>1</v>
      </c>
      <c r="I36" s="6" t="b">
        <f>SUMIF('Final FTE BGBP'!$C$2:$BW$2,'BP Test'!I$4,'Final FTE BGBP'!$C36:$BW36)='Final FTE By Prog'!I36</f>
        <v>1</v>
      </c>
      <c r="J36" s="6" t="b">
        <f>SUMIF('Final FTE BGBP'!$C$2:$BW$2,'BP Test'!J$4,'Final FTE BGBP'!$C36:$BW36)='Final FTE By Prog'!J36</f>
        <v>1</v>
      </c>
      <c r="K36" s="6" t="b">
        <f>SUMIF('Final FTE BGBP'!$C$2:$BW$2,'BP Test'!K$4,'Final FTE BGBP'!$C36:$BW36)='Final FTE By Prog'!K36</f>
        <v>1</v>
      </c>
      <c r="L36" s="6" t="b">
        <f>SUMIF('Final FTE BGBP'!$C$2:$BW$2,'BP Test'!L$4,'Final FTE BGBP'!$C36:$BW36)='Final FTE By Prog'!L36</f>
        <v>1</v>
      </c>
      <c r="M36" s="6" t="b">
        <f>'Final FTE BGBP'!BX36='Final FTE By Prog'!M36</f>
        <v>1</v>
      </c>
      <c r="N36" s="6"/>
      <c r="O36" s="6"/>
      <c r="P36" s="6"/>
      <c r="Q36" s="6"/>
    </row>
    <row r="37" spans="1:17" ht="15">
      <c r="A37" s="6">
        <v>33</v>
      </c>
      <c r="B37" s="6" t="s">
        <v>44</v>
      </c>
      <c r="C37" s="6" t="b">
        <f>SUMIF('Final FTE BGBP'!$C$2:$BW$2,'BP Test'!C$4,'Final FTE BGBP'!$C37:$BW37)='Final FTE By Prog'!C37</f>
        <v>1</v>
      </c>
      <c r="D37" s="6" t="b">
        <f>SUMIF('Final FTE BGBP'!$C$2:$BW$2,'BP Test'!D$4,'Final FTE BGBP'!$C37:$BW37)='Final FTE By Prog'!D37</f>
        <v>1</v>
      </c>
      <c r="E37" s="6" t="b">
        <f>SUMIF('Final FTE BGBP'!$C$2:$BW$2,'BP Test'!E$4,'Final FTE BGBP'!$C37:$BW37)='Final FTE By Prog'!E37</f>
        <v>1</v>
      </c>
      <c r="F37" s="6" t="b">
        <f>SUMIF('Final FTE BGBP'!$C$2:$BW$2,'BP Test'!F$4,'Final FTE BGBP'!$C37:$BW37)='Final FTE By Prog'!F37</f>
        <v>1</v>
      </c>
      <c r="G37" s="6" t="b">
        <f>SUMIF('Final FTE BGBP'!$C$2:$BW$2,'BP Test'!G$4,'Final FTE BGBP'!$C37:$BW37)='Final FTE By Prog'!G37</f>
        <v>1</v>
      </c>
      <c r="H37" s="6" t="b">
        <f>SUMIF('Final FTE BGBP'!$C$2:$BW$2,'BP Test'!H$4,'Final FTE BGBP'!$C37:$BW37)='Final FTE By Prog'!H37</f>
        <v>1</v>
      </c>
      <c r="I37" s="6" t="b">
        <f>SUMIF('Final FTE BGBP'!$C$2:$BW$2,'BP Test'!I$4,'Final FTE BGBP'!$C37:$BW37)='Final FTE By Prog'!I37</f>
        <v>1</v>
      </c>
      <c r="J37" s="6" t="b">
        <f>SUMIF('Final FTE BGBP'!$C$2:$BW$2,'BP Test'!J$4,'Final FTE BGBP'!$C37:$BW37)='Final FTE By Prog'!J37</f>
        <v>1</v>
      </c>
      <c r="K37" s="6" t="b">
        <f>SUMIF('Final FTE BGBP'!$C$2:$BW$2,'BP Test'!K$4,'Final FTE BGBP'!$C37:$BW37)='Final FTE By Prog'!K37</f>
        <v>1</v>
      </c>
      <c r="L37" s="6" t="b">
        <f>SUMIF('Final FTE BGBP'!$C$2:$BW$2,'BP Test'!L$4,'Final FTE BGBP'!$C37:$BW37)='Final FTE By Prog'!L37</f>
        <v>1</v>
      </c>
      <c r="M37" s="6" t="b">
        <f>'Final FTE BGBP'!BX37='Final FTE By Prog'!M37</f>
        <v>1</v>
      </c>
      <c r="N37" s="6"/>
      <c r="O37" s="6"/>
      <c r="P37" s="6"/>
      <c r="Q37" s="6"/>
    </row>
    <row r="38" spans="1:17" ht="15">
      <c r="A38" s="6">
        <v>34</v>
      </c>
      <c r="B38" s="6" t="s">
        <v>45</v>
      </c>
      <c r="C38" s="6" t="b">
        <f>SUMIF('Final FTE BGBP'!$C$2:$BW$2,'BP Test'!C$4,'Final FTE BGBP'!$C38:$BW38)='Final FTE By Prog'!C38</f>
        <v>1</v>
      </c>
      <c r="D38" s="6" t="b">
        <f>SUMIF('Final FTE BGBP'!$C$2:$BW$2,'BP Test'!D$4,'Final FTE BGBP'!$C38:$BW38)='Final FTE By Prog'!D38</f>
        <v>1</v>
      </c>
      <c r="E38" s="6" t="b">
        <f>SUMIF('Final FTE BGBP'!$C$2:$BW$2,'BP Test'!E$4,'Final FTE BGBP'!$C38:$BW38)='Final FTE By Prog'!E38</f>
        <v>1</v>
      </c>
      <c r="F38" s="6" t="b">
        <f>SUMIF('Final FTE BGBP'!$C$2:$BW$2,'BP Test'!F$4,'Final FTE BGBP'!$C38:$BW38)='Final FTE By Prog'!F38</f>
        <v>1</v>
      </c>
      <c r="G38" s="6" t="b">
        <f>SUMIF('Final FTE BGBP'!$C$2:$BW$2,'BP Test'!G$4,'Final FTE BGBP'!$C38:$BW38)='Final FTE By Prog'!G38</f>
        <v>1</v>
      </c>
      <c r="H38" s="6" t="b">
        <f>SUMIF('Final FTE BGBP'!$C$2:$BW$2,'BP Test'!H$4,'Final FTE BGBP'!$C38:$BW38)='Final FTE By Prog'!H38</f>
        <v>1</v>
      </c>
      <c r="I38" s="6" t="b">
        <f>SUMIF('Final FTE BGBP'!$C$2:$BW$2,'BP Test'!I$4,'Final FTE BGBP'!$C38:$BW38)='Final FTE By Prog'!I38</f>
        <v>1</v>
      </c>
      <c r="J38" s="6" t="b">
        <f>SUMIF('Final FTE BGBP'!$C$2:$BW$2,'BP Test'!J$4,'Final FTE BGBP'!$C38:$BW38)='Final FTE By Prog'!J38</f>
        <v>1</v>
      </c>
      <c r="K38" s="6" t="b">
        <f>SUMIF('Final FTE BGBP'!$C$2:$BW$2,'BP Test'!K$4,'Final FTE BGBP'!$C38:$BW38)='Final FTE By Prog'!K38</f>
        <v>1</v>
      </c>
      <c r="L38" s="6" t="b">
        <f>SUMIF('Final FTE BGBP'!$C$2:$BW$2,'BP Test'!L$4,'Final FTE BGBP'!$C38:$BW38)='Final FTE By Prog'!L38</f>
        <v>1</v>
      </c>
      <c r="M38" s="6" t="b">
        <f>'Final FTE BGBP'!BX38='Final FTE By Prog'!M38</f>
        <v>1</v>
      </c>
      <c r="N38" s="6"/>
      <c r="O38" s="6"/>
      <c r="P38" s="6"/>
      <c r="Q38" s="6"/>
    </row>
    <row r="39" spans="1:17" ht="15">
      <c r="A39" s="6">
        <v>35</v>
      </c>
      <c r="B39" s="6" t="s">
        <v>46</v>
      </c>
      <c r="C39" s="6" t="b">
        <f>SUMIF('Final FTE BGBP'!$C$2:$BW$2,'BP Test'!C$4,'Final FTE BGBP'!$C39:$BW39)='Final FTE By Prog'!C39</f>
        <v>1</v>
      </c>
      <c r="D39" s="6" t="b">
        <f>SUMIF('Final FTE BGBP'!$C$2:$BW$2,'BP Test'!D$4,'Final FTE BGBP'!$C39:$BW39)='Final FTE By Prog'!D39</f>
        <v>1</v>
      </c>
      <c r="E39" s="6" t="b">
        <f>SUMIF('Final FTE BGBP'!$C$2:$BW$2,'BP Test'!E$4,'Final FTE BGBP'!$C39:$BW39)='Final FTE By Prog'!E39</f>
        <v>1</v>
      </c>
      <c r="F39" s="6" t="b">
        <f>SUMIF('Final FTE BGBP'!$C$2:$BW$2,'BP Test'!F$4,'Final FTE BGBP'!$C39:$BW39)='Final FTE By Prog'!F39</f>
        <v>1</v>
      </c>
      <c r="G39" s="6" t="b">
        <f>SUMIF('Final FTE BGBP'!$C$2:$BW$2,'BP Test'!G$4,'Final FTE BGBP'!$C39:$BW39)='Final FTE By Prog'!G39</f>
        <v>1</v>
      </c>
      <c r="H39" s="6" t="b">
        <f>SUMIF('Final FTE BGBP'!$C$2:$BW$2,'BP Test'!H$4,'Final FTE BGBP'!$C39:$BW39)='Final FTE By Prog'!H39</f>
        <v>1</v>
      </c>
      <c r="I39" s="6" t="b">
        <f>SUMIF('Final FTE BGBP'!$C$2:$BW$2,'BP Test'!I$4,'Final FTE BGBP'!$C39:$BW39)='Final FTE By Prog'!I39</f>
        <v>1</v>
      </c>
      <c r="J39" s="6" t="b">
        <f>SUMIF('Final FTE BGBP'!$C$2:$BW$2,'BP Test'!J$4,'Final FTE BGBP'!$C39:$BW39)='Final FTE By Prog'!J39</f>
        <v>1</v>
      </c>
      <c r="K39" s="6" t="b">
        <f>SUMIF('Final FTE BGBP'!$C$2:$BW$2,'BP Test'!K$4,'Final FTE BGBP'!$C39:$BW39)='Final FTE By Prog'!K39</f>
        <v>1</v>
      </c>
      <c r="L39" s="6" t="b">
        <f>SUMIF('Final FTE BGBP'!$C$2:$BW$2,'BP Test'!L$4,'Final FTE BGBP'!$C39:$BW39)='Final FTE By Prog'!L39</f>
        <v>1</v>
      </c>
      <c r="M39" s="6" t="b">
        <f>'Final FTE BGBP'!BX39='Final FTE By Prog'!M39</f>
        <v>1</v>
      </c>
      <c r="N39" s="6"/>
      <c r="O39" s="6"/>
      <c r="P39" s="6"/>
      <c r="Q39" s="6"/>
    </row>
    <row r="40" spans="1:17" ht="15">
      <c r="A40" s="6">
        <v>36</v>
      </c>
      <c r="B40" s="6" t="s">
        <v>47</v>
      </c>
      <c r="C40" s="6" t="b">
        <f>SUMIF('Final FTE BGBP'!$C$2:$BW$2,'BP Test'!C$4,'Final FTE BGBP'!$C40:$BW40)='Final FTE By Prog'!C40</f>
        <v>1</v>
      </c>
      <c r="D40" s="6" t="b">
        <f>SUMIF('Final FTE BGBP'!$C$2:$BW$2,'BP Test'!D$4,'Final FTE BGBP'!$C40:$BW40)='Final FTE By Prog'!D40</f>
        <v>1</v>
      </c>
      <c r="E40" s="6" t="b">
        <f>SUMIF('Final FTE BGBP'!$C$2:$BW$2,'BP Test'!E$4,'Final FTE BGBP'!$C40:$BW40)='Final FTE By Prog'!E40</f>
        <v>1</v>
      </c>
      <c r="F40" s="6" t="b">
        <f>SUMIF('Final FTE BGBP'!$C$2:$BW$2,'BP Test'!F$4,'Final FTE BGBP'!$C40:$BW40)='Final FTE By Prog'!F40</f>
        <v>1</v>
      </c>
      <c r="G40" s="6" t="b">
        <f>SUMIF('Final FTE BGBP'!$C$2:$BW$2,'BP Test'!G$4,'Final FTE BGBP'!$C40:$BW40)='Final FTE By Prog'!G40</f>
        <v>1</v>
      </c>
      <c r="H40" s="6" t="b">
        <f>SUMIF('Final FTE BGBP'!$C$2:$BW$2,'BP Test'!H$4,'Final FTE BGBP'!$C40:$BW40)='Final FTE By Prog'!H40</f>
        <v>1</v>
      </c>
      <c r="I40" s="6" t="b">
        <f>SUMIF('Final FTE BGBP'!$C$2:$BW$2,'BP Test'!I$4,'Final FTE BGBP'!$C40:$BW40)='Final FTE By Prog'!I40</f>
        <v>1</v>
      </c>
      <c r="J40" s="6" t="b">
        <f>SUMIF('Final FTE BGBP'!$C$2:$BW$2,'BP Test'!J$4,'Final FTE BGBP'!$C40:$BW40)='Final FTE By Prog'!J40</f>
        <v>1</v>
      </c>
      <c r="K40" s="6" t="b">
        <f>SUMIF('Final FTE BGBP'!$C$2:$BW$2,'BP Test'!K$4,'Final FTE BGBP'!$C40:$BW40)='Final FTE By Prog'!K40</f>
        <v>1</v>
      </c>
      <c r="L40" s="6" t="b">
        <f>SUMIF('Final FTE BGBP'!$C$2:$BW$2,'BP Test'!L$4,'Final FTE BGBP'!$C40:$BW40)='Final FTE By Prog'!L40</f>
        <v>1</v>
      </c>
      <c r="M40" s="6" t="b">
        <f>'Final FTE BGBP'!BX40='Final FTE By Prog'!M40</f>
        <v>1</v>
      </c>
      <c r="N40" s="6"/>
      <c r="O40" s="6"/>
      <c r="P40" s="6"/>
      <c r="Q40" s="6"/>
    </row>
    <row r="41" spans="1:17" ht="15">
      <c r="A41" s="6">
        <v>37</v>
      </c>
      <c r="B41" s="6" t="s">
        <v>48</v>
      </c>
      <c r="C41" s="6" t="b">
        <f>SUMIF('Final FTE BGBP'!$C$2:$BW$2,'BP Test'!C$4,'Final FTE BGBP'!$C41:$BW41)='Final FTE By Prog'!C41</f>
        <v>1</v>
      </c>
      <c r="D41" s="6" t="b">
        <f>SUMIF('Final FTE BGBP'!$C$2:$BW$2,'BP Test'!D$4,'Final FTE BGBP'!$C41:$BW41)='Final FTE By Prog'!D41</f>
        <v>1</v>
      </c>
      <c r="E41" s="6" t="b">
        <f>SUMIF('Final FTE BGBP'!$C$2:$BW$2,'BP Test'!E$4,'Final FTE BGBP'!$C41:$BW41)='Final FTE By Prog'!E41</f>
        <v>1</v>
      </c>
      <c r="F41" s="6" t="b">
        <f>SUMIF('Final FTE BGBP'!$C$2:$BW$2,'BP Test'!F$4,'Final FTE BGBP'!$C41:$BW41)='Final FTE By Prog'!F41</f>
        <v>1</v>
      </c>
      <c r="G41" s="6" t="b">
        <f>SUMIF('Final FTE BGBP'!$C$2:$BW$2,'BP Test'!G$4,'Final FTE BGBP'!$C41:$BW41)='Final FTE By Prog'!G41</f>
        <v>1</v>
      </c>
      <c r="H41" s="6" t="b">
        <f>SUMIF('Final FTE BGBP'!$C$2:$BW$2,'BP Test'!H$4,'Final FTE BGBP'!$C41:$BW41)='Final FTE By Prog'!H41</f>
        <v>1</v>
      </c>
      <c r="I41" s="6" t="b">
        <f>SUMIF('Final FTE BGBP'!$C$2:$BW$2,'BP Test'!I$4,'Final FTE BGBP'!$C41:$BW41)='Final FTE By Prog'!I41</f>
        <v>1</v>
      </c>
      <c r="J41" s="6" t="b">
        <f>SUMIF('Final FTE BGBP'!$C$2:$BW$2,'BP Test'!J$4,'Final FTE BGBP'!$C41:$BW41)='Final FTE By Prog'!J41</f>
        <v>1</v>
      </c>
      <c r="K41" s="6" t="b">
        <f>SUMIF('Final FTE BGBP'!$C$2:$BW$2,'BP Test'!K$4,'Final FTE BGBP'!$C41:$BW41)='Final FTE By Prog'!K41</f>
        <v>1</v>
      </c>
      <c r="L41" s="6" t="b">
        <f>SUMIF('Final FTE BGBP'!$C$2:$BW$2,'BP Test'!L$4,'Final FTE BGBP'!$C41:$BW41)='Final FTE By Prog'!L41</f>
        <v>1</v>
      </c>
      <c r="M41" s="6" t="b">
        <f>'Final FTE BGBP'!BX41='Final FTE By Prog'!M41</f>
        <v>1</v>
      </c>
      <c r="N41" s="6"/>
      <c r="O41" s="6"/>
      <c r="P41" s="6"/>
      <c r="Q41" s="6"/>
    </row>
    <row r="42" spans="1:17" ht="15">
      <c r="A42" s="6">
        <v>38</v>
      </c>
      <c r="B42" s="6" t="s">
        <v>49</v>
      </c>
      <c r="C42" s="6" t="b">
        <f>SUMIF('Final FTE BGBP'!$C$2:$BW$2,'BP Test'!C$4,'Final FTE BGBP'!$C42:$BW42)='Final FTE By Prog'!C42</f>
        <v>1</v>
      </c>
      <c r="D42" s="6" t="b">
        <f>SUMIF('Final FTE BGBP'!$C$2:$BW$2,'BP Test'!D$4,'Final FTE BGBP'!$C42:$BW42)='Final FTE By Prog'!D42</f>
        <v>1</v>
      </c>
      <c r="E42" s="6" t="b">
        <f>SUMIF('Final FTE BGBP'!$C$2:$BW$2,'BP Test'!E$4,'Final FTE BGBP'!$C42:$BW42)='Final FTE By Prog'!E42</f>
        <v>1</v>
      </c>
      <c r="F42" s="6" t="b">
        <f>SUMIF('Final FTE BGBP'!$C$2:$BW$2,'BP Test'!F$4,'Final FTE BGBP'!$C42:$BW42)='Final FTE By Prog'!F42</f>
        <v>1</v>
      </c>
      <c r="G42" s="6" t="b">
        <f>SUMIF('Final FTE BGBP'!$C$2:$BW$2,'BP Test'!G$4,'Final FTE BGBP'!$C42:$BW42)='Final FTE By Prog'!G42</f>
        <v>1</v>
      </c>
      <c r="H42" s="6" t="b">
        <f>SUMIF('Final FTE BGBP'!$C$2:$BW$2,'BP Test'!H$4,'Final FTE BGBP'!$C42:$BW42)='Final FTE By Prog'!H42</f>
        <v>1</v>
      </c>
      <c r="I42" s="6" t="b">
        <f>SUMIF('Final FTE BGBP'!$C$2:$BW$2,'BP Test'!I$4,'Final FTE BGBP'!$C42:$BW42)='Final FTE By Prog'!I42</f>
        <v>1</v>
      </c>
      <c r="J42" s="6" t="b">
        <f>SUMIF('Final FTE BGBP'!$C$2:$BW$2,'BP Test'!J$4,'Final FTE BGBP'!$C42:$BW42)='Final FTE By Prog'!J42</f>
        <v>1</v>
      </c>
      <c r="K42" s="6" t="b">
        <f>SUMIF('Final FTE BGBP'!$C$2:$BW$2,'BP Test'!K$4,'Final FTE BGBP'!$C42:$BW42)='Final FTE By Prog'!K42</f>
        <v>1</v>
      </c>
      <c r="L42" s="6" t="b">
        <f>SUMIF('Final FTE BGBP'!$C$2:$BW$2,'BP Test'!L$4,'Final FTE BGBP'!$C42:$BW42)='Final FTE By Prog'!L42</f>
        <v>1</v>
      </c>
      <c r="M42" s="6" t="b">
        <f>'Final FTE BGBP'!BX42='Final FTE By Prog'!M42</f>
        <v>1</v>
      </c>
      <c r="N42" s="6"/>
      <c r="O42" s="6"/>
      <c r="P42" s="6"/>
      <c r="Q42" s="6"/>
    </row>
    <row r="43" spans="1:17" ht="15">
      <c r="A43" s="6">
        <v>39</v>
      </c>
      <c r="B43" s="6" t="s">
        <v>50</v>
      </c>
      <c r="C43" s="6" t="b">
        <f>SUMIF('Final FTE BGBP'!$C$2:$BW$2,'BP Test'!C$4,'Final FTE BGBP'!$C43:$BW43)='Final FTE By Prog'!C43</f>
        <v>1</v>
      </c>
      <c r="D43" s="6" t="b">
        <f>SUMIF('Final FTE BGBP'!$C$2:$BW$2,'BP Test'!D$4,'Final FTE BGBP'!$C43:$BW43)='Final FTE By Prog'!D43</f>
        <v>1</v>
      </c>
      <c r="E43" s="6" t="b">
        <f>SUMIF('Final FTE BGBP'!$C$2:$BW$2,'BP Test'!E$4,'Final FTE BGBP'!$C43:$BW43)='Final FTE By Prog'!E43</f>
        <v>1</v>
      </c>
      <c r="F43" s="6" t="b">
        <f>SUMIF('Final FTE BGBP'!$C$2:$BW$2,'BP Test'!F$4,'Final FTE BGBP'!$C43:$BW43)='Final FTE By Prog'!F43</f>
        <v>1</v>
      </c>
      <c r="G43" s="6" t="b">
        <f>SUMIF('Final FTE BGBP'!$C$2:$BW$2,'BP Test'!G$4,'Final FTE BGBP'!$C43:$BW43)='Final FTE By Prog'!G43</f>
        <v>1</v>
      </c>
      <c r="H43" s="6" t="b">
        <f>SUMIF('Final FTE BGBP'!$C$2:$BW$2,'BP Test'!H$4,'Final FTE BGBP'!$C43:$BW43)='Final FTE By Prog'!H43</f>
        <v>1</v>
      </c>
      <c r="I43" s="6" t="b">
        <f>SUMIF('Final FTE BGBP'!$C$2:$BW$2,'BP Test'!I$4,'Final FTE BGBP'!$C43:$BW43)='Final FTE By Prog'!I43</f>
        <v>1</v>
      </c>
      <c r="J43" s="6" t="b">
        <f>SUMIF('Final FTE BGBP'!$C$2:$BW$2,'BP Test'!J$4,'Final FTE BGBP'!$C43:$BW43)='Final FTE By Prog'!J43</f>
        <v>1</v>
      </c>
      <c r="K43" s="6" t="b">
        <f>SUMIF('Final FTE BGBP'!$C$2:$BW$2,'BP Test'!K$4,'Final FTE BGBP'!$C43:$BW43)='Final FTE By Prog'!K43</f>
        <v>1</v>
      </c>
      <c r="L43" s="6" t="b">
        <f>SUMIF('Final FTE BGBP'!$C$2:$BW$2,'BP Test'!L$4,'Final FTE BGBP'!$C43:$BW43)='Final FTE By Prog'!L43</f>
        <v>1</v>
      </c>
      <c r="M43" s="6" t="b">
        <f>'Final FTE BGBP'!BX43='Final FTE By Prog'!M43</f>
        <v>1</v>
      </c>
      <c r="N43" s="6"/>
      <c r="O43" s="6"/>
      <c r="P43" s="6"/>
      <c r="Q43" s="6"/>
    </row>
    <row r="44" spans="1:17" ht="15">
      <c r="A44" s="6">
        <v>40</v>
      </c>
      <c r="B44" s="6" t="s">
        <v>51</v>
      </c>
      <c r="C44" s="6" t="b">
        <f>SUMIF('Final FTE BGBP'!$C$2:$BW$2,'BP Test'!C$4,'Final FTE BGBP'!$C44:$BW44)='Final FTE By Prog'!C44</f>
        <v>1</v>
      </c>
      <c r="D44" s="6" t="b">
        <f>SUMIF('Final FTE BGBP'!$C$2:$BW$2,'BP Test'!D$4,'Final FTE BGBP'!$C44:$BW44)='Final FTE By Prog'!D44</f>
        <v>1</v>
      </c>
      <c r="E44" s="6" t="b">
        <f>SUMIF('Final FTE BGBP'!$C$2:$BW$2,'BP Test'!E$4,'Final FTE BGBP'!$C44:$BW44)='Final FTE By Prog'!E44</f>
        <v>1</v>
      </c>
      <c r="F44" s="6" t="b">
        <f>SUMIF('Final FTE BGBP'!$C$2:$BW$2,'BP Test'!F$4,'Final FTE BGBP'!$C44:$BW44)='Final FTE By Prog'!F44</f>
        <v>1</v>
      </c>
      <c r="G44" s="6" t="b">
        <f>SUMIF('Final FTE BGBP'!$C$2:$BW$2,'BP Test'!G$4,'Final FTE BGBP'!$C44:$BW44)='Final FTE By Prog'!G44</f>
        <v>1</v>
      </c>
      <c r="H44" s="6" t="b">
        <f>SUMIF('Final FTE BGBP'!$C$2:$BW$2,'BP Test'!H$4,'Final FTE BGBP'!$C44:$BW44)='Final FTE By Prog'!H44</f>
        <v>1</v>
      </c>
      <c r="I44" s="6" t="b">
        <f>SUMIF('Final FTE BGBP'!$C$2:$BW$2,'BP Test'!I$4,'Final FTE BGBP'!$C44:$BW44)='Final FTE By Prog'!I44</f>
        <v>1</v>
      </c>
      <c r="J44" s="6" t="b">
        <f>SUMIF('Final FTE BGBP'!$C$2:$BW$2,'BP Test'!J$4,'Final FTE BGBP'!$C44:$BW44)='Final FTE By Prog'!J44</f>
        <v>1</v>
      </c>
      <c r="K44" s="6" t="b">
        <f>SUMIF('Final FTE BGBP'!$C$2:$BW$2,'BP Test'!K$4,'Final FTE BGBP'!$C44:$BW44)='Final FTE By Prog'!K44</f>
        <v>1</v>
      </c>
      <c r="L44" s="6" t="b">
        <f>SUMIF('Final FTE BGBP'!$C$2:$BW$2,'BP Test'!L$4,'Final FTE BGBP'!$C44:$BW44)='Final FTE By Prog'!L44</f>
        <v>1</v>
      </c>
      <c r="M44" s="6" t="b">
        <f>'Final FTE BGBP'!BX44='Final FTE By Prog'!M44</f>
        <v>1</v>
      </c>
      <c r="N44" s="6"/>
      <c r="O44" s="6"/>
      <c r="P44" s="6"/>
      <c r="Q44" s="6"/>
    </row>
    <row r="45" spans="1:17" ht="15">
      <c r="A45" s="6">
        <v>41</v>
      </c>
      <c r="B45" s="6" t="s">
        <v>52</v>
      </c>
      <c r="C45" s="6" t="b">
        <f>SUMIF('Final FTE BGBP'!$C$2:$BW$2,'BP Test'!C$4,'Final FTE BGBP'!$C45:$BW45)='Final FTE By Prog'!C45</f>
        <v>1</v>
      </c>
      <c r="D45" s="6" t="b">
        <f>SUMIF('Final FTE BGBP'!$C$2:$BW$2,'BP Test'!D$4,'Final FTE BGBP'!$C45:$BW45)='Final FTE By Prog'!D45</f>
        <v>1</v>
      </c>
      <c r="E45" s="6" t="b">
        <f>SUMIF('Final FTE BGBP'!$C$2:$BW$2,'BP Test'!E$4,'Final FTE BGBP'!$C45:$BW45)='Final FTE By Prog'!E45</f>
        <v>1</v>
      </c>
      <c r="F45" s="6" t="b">
        <f>SUMIF('Final FTE BGBP'!$C$2:$BW$2,'BP Test'!F$4,'Final FTE BGBP'!$C45:$BW45)='Final FTE By Prog'!F45</f>
        <v>1</v>
      </c>
      <c r="G45" s="6" t="b">
        <f>SUMIF('Final FTE BGBP'!$C$2:$BW$2,'BP Test'!G$4,'Final FTE BGBP'!$C45:$BW45)='Final FTE By Prog'!G45</f>
        <v>1</v>
      </c>
      <c r="H45" s="6" t="b">
        <f>SUMIF('Final FTE BGBP'!$C$2:$BW$2,'BP Test'!H$4,'Final FTE BGBP'!$C45:$BW45)='Final FTE By Prog'!H45</f>
        <v>1</v>
      </c>
      <c r="I45" s="6" t="b">
        <f>SUMIF('Final FTE BGBP'!$C$2:$BW$2,'BP Test'!I$4,'Final FTE BGBP'!$C45:$BW45)='Final FTE By Prog'!I45</f>
        <v>1</v>
      </c>
      <c r="J45" s="6" t="b">
        <f>SUMIF('Final FTE BGBP'!$C$2:$BW$2,'BP Test'!J$4,'Final FTE BGBP'!$C45:$BW45)='Final FTE By Prog'!J45</f>
        <v>1</v>
      </c>
      <c r="K45" s="6" t="b">
        <f>SUMIF('Final FTE BGBP'!$C$2:$BW$2,'BP Test'!K$4,'Final FTE BGBP'!$C45:$BW45)='Final FTE By Prog'!K45</f>
        <v>1</v>
      </c>
      <c r="L45" s="6" t="b">
        <f>SUMIF('Final FTE BGBP'!$C$2:$BW$2,'BP Test'!L$4,'Final FTE BGBP'!$C45:$BW45)='Final FTE By Prog'!L45</f>
        <v>1</v>
      </c>
      <c r="M45" s="6" t="b">
        <f>'Final FTE BGBP'!BX45='Final FTE By Prog'!M45</f>
        <v>1</v>
      </c>
      <c r="N45" s="6"/>
      <c r="O45" s="6"/>
      <c r="P45" s="6"/>
      <c r="Q45" s="6"/>
    </row>
    <row r="46" spans="1:17" ht="15">
      <c r="A46" s="6">
        <v>42</v>
      </c>
      <c r="B46" s="6" t="s">
        <v>53</v>
      </c>
      <c r="C46" s="6" t="b">
        <f>SUMIF('Final FTE BGBP'!$C$2:$BW$2,'BP Test'!C$4,'Final FTE BGBP'!$C46:$BW46)='Final FTE By Prog'!C46</f>
        <v>1</v>
      </c>
      <c r="D46" s="6" t="b">
        <f>SUMIF('Final FTE BGBP'!$C$2:$BW$2,'BP Test'!D$4,'Final FTE BGBP'!$C46:$BW46)='Final FTE By Prog'!D46</f>
        <v>1</v>
      </c>
      <c r="E46" s="6" t="b">
        <f>SUMIF('Final FTE BGBP'!$C$2:$BW$2,'BP Test'!E$4,'Final FTE BGBP'!$C46:$BW46)='Final FTE By Prog'!E46</f>
        <v>1</v>
      </c>
      <c r="F46" s="6" t="b">
        <f>SUMIF('Final FTE BGBP'!$C$2:$BW$2,'BP Test'!F$4,'Final FTE BGBP'!$C46:$BW46)='Final FTE By Prog'!F46</f>
        <v>1</v>
      </c>
      <c r="G46" s="6" t="b">
        <f>SUMIF('Final FTE BGBP'!$C$2:$BW$2,'BP Test'!G$4,'Final FTE BGBP'!$C46:$BW46)='Final FTE By Prog'!G46</f>
        <v>1</v>
      </c>
      <c r="H46" s="6" t="b">
        <f>SUMIF('Final FTE BGBP'!$C$2:$BW$2,'BP Test'!H$4,'Final FTE BGBP'!$C46:$BW46)='Final FTE By Prog'!H46</f>
        <v>1</v>
      </c>
      <c r="I46" s="6" t="b">
        <f>SUMIF('Final FTE BGBP'!$C$2:$BW$2,'BP Test'!I$4,'Final FTE BGBP'!$C46:$BW46)='Final FTE By Prog'!I46</f>
        <v>1</v>
      </c>
      <c r="J46" s="6" t="b">
        <f>SUMIF('Final FTE BGBP'!$C$2:$BW$2,'BP Test'!J$4,'Final FTE BGBP'!$C46:$BW46)='Final FTE By Prog'!J46</f>
        <v>1</v>
      </c>
      <c r="K46" s="6" t="b">
        <f>SUMIF('Final FTE BGBP'!$C$2:$BW$2,'BP Test'!K$4,'Final FTE BGBP'!$C46:$BW46)='Final FTE By Prog'!K46</f>
        <v>1</v>
      </c>
      <c r="L46" s="6" t="b">
        <f>SUMIF('Final FTE BGBP'!$C$2:$BW$2,'BP Test'!L$4,'Final FTE BGBP'!$C46:$BW46)='Final FTE By Prog'!L46</f>
        <v>1</v>
      </c>
      <c r="M46" s="6" t="b">
        <f>'Final FTE BGBP'!BX46='Final FTE By Prog'!M46</f>
        <v>1</v>
      </c>
      <c r="N46" s="6"/>
      <c r="O46" s="6"/>
      <c r="P46" s="6"/>
      <c r="Q46" s="6"/>
    </row>
    <row r="47" spans="1:17" ht="15">
      <c r="A47" s="6">
        <v>43</v>
      </c>
      <c r="B47" s="6" t="s">
        <v>54</v>
      </c>
      <c r="C47" s="6" t="b">
        <f>SUMIF('Final FTE BGBP'!$C$2:$BW$2,'BP Test'!C$4,'Final FTE BGBP'!$C47:$BW47)='Final FTE By Prog'!C47</f>
        <v>1</v>
      </c>
      <c r="D47" s="6" t="b">
        <f>SUMIF('Final FTE BGBP'!$C$2:$BW$2,'BP Test'!D$4,'Final FTE BGBP'!$C47:$BW47)='Final FTE By Prog'!D47</f>
        <v>1</v>
      </c>
      <c r="E47" s="6" t="b">
        <f>SUMIF('Final FTE BGBP'!$C$2:$BW$2,'BP Test'!E$4,'Final FTE BGBP'!$C47:$BW47)='Final FTE By Prog'!E47</f>
        <v>1</v>
      </c>
      <c r="F47" s="6" t="b">
        <f>SUMIF('Final FTE BGBP'!$C$2:$BW$2,'BP Test'!F$4,'Final FTE BGBP'!$C47:$BW47)='Final FTE By Prog'!F47</f>
        <v>1</v>
      </c>
      <c r="G47" s="6" t="b">
        <f>SUMIF('Final FTE BGBP'!$C$2:$BW$2,'BP Test'!G$4,'Final FTE BGBP'!$C47:$BW47)='Final FTE By Prog'!G47</f>
        <v>1</v>
      </c>
      <c r="H47" s="6" t="b">
        <f>SUMIF('Final FTE BGBP'!$C$2:$BW$2,'BP Test'!H$4,'Final FTE BGBP'!$C47:$BW47)='Final FTE By Prog'!H47</f>
        <v>1</v>
      </c>
      <c r="I47" s="6" t="b">
        <f>SUMIF('Final FTE BGBP'!$C$2:$BW$2,'BP Test'!I$4,'Final FTE BGBP'!$C47:$BW47)='Final FTE By Prog'!I47</f>
        <v>1</v>
      </c>
      <c r="J47" s="6" t="b">
        <f>SUMIF('Final FTE BGBP'!$C$2:$BW$2,'BP Test'!J$4,'Final FTE BGBP'!$C47:$BW47)='Final FTE By Prog'!J47</f>
        <v>1</v>
      </c>
      <c r="K47" s="6" t="b">
        <f>SUMIF('Final FTE BGBP'!$C$2:$BW$2,'BP Test'!K$4,'Final FTE BGBP'!$C47:$BW47)='Final FTE By Prog'!K47</f>
        <v>1</v>
      </c>
      <c r="L47" s="6" t="b">
        <f>SUMIF('Final FTE BGBP'!$C$2:$BW$2,'BP Test'!L$4,'Final FTE BGBP'!$C47:$BW47)='Final FTE By Prog'!L47</f>
        <v>1</v>
      </c>
      <c r="M47" s="6" t="b">
        <f>'Final FTE BGBP'!BX47='Final FTE By Prog'!M47</f>
        <v>1</v>
      </c>
      <c r="N47" s="6"/>
      <c r="O47" s="6"/>
      <c r="P47" s="6"/>
      <c r="Q47" s="6"/>
    </row>
    <row r="48" spans="1:17" ht="15">
      <c r="A48" s="6">
        <v>44</v>
      </c>
      <c r="B48" s="6" t="s">
        <v>55</v>
      </c>
      <c r="C48" s="6" t="b">
        <f>SUMIF('Final FTE BGBP'!$C$2:$BW$2,'BP Test'!C$4,'Final FTE BGBP'!$C48:$BW48)='Final FTE By Prog'!C48</f>
        <v>1</v>
      </c>
      <c r="D48" s="6" t="b">
        <f>SUMIF('Final FTE BGBP'!$C$2:$BW$2,'BP Test'!D$4,'Final FTE BGBP'!$C48:$BW48)='Final FTE By Prog'!D48</f>
        <v>1</v>
      </c>
      <c r="E48" s="6" t="b">
        <f>SUMIF('Final FTE BGBP'!$C$2:$BW$2,'BP Test'!E$4,'Final FTE BGBP'!$C48:$BW48)='Final FTE By Prog'!E48</f>
        <v>1</v>
      </c>
      <c r="F48" s="6" t="b">
        <f>SUMIF('Final FTE BGBP'!$C$2:$BW$2,'BP Test'!F$4,'Final FTE BGBP'!$C48:$BW48)='Final FTE By Prog'!F48</f>
        <v>1</v>
      </c>
      <c r="G48" s="6" t="b">
        <f>SUMIF('Final FTE BGBP'!$C$2:$BW$2,'BP Test'!G$4,'Final FTE BGBP'!$C48:$BW48)='Final FTE By Prog'!G48</f>
        <v>1</v>
      </c>
      <c r="H48" s="6" t="b">
        <f>SUMIF('Final FTE BGBP'!$C$2:$BW$2,'BP Test'!H$4,'Final FTE BGBP'!$C48:$BW48)='Final FTE By Prog'!H48</f>
        <v>1</v>
      </c>
      <c r="I48" s="6" t="b">
        <f>SUMIF('Final FTE BGBP'!$C$2:$BW$2,'BP Test'!I$4,'Final FTE BGBP'!$C48:$BW48)='Final FTE By Prog'!I48</f>
        <v>1</v>
      </c>
      <c r="J48" s="6" t="b">
        <f>SUMIF('Final FTE BGBP'!$C$2:$BW$2,'BP Test'!J$4,'Final FTE BGBP'!$C48:$BW48)='Final FTE By Prog'!J48</f>
        <v>1</v>
      </c>
      <c r="K48" s="6" t="b">
        <f>SUMIF('Final FTE BGBP'!$C$2:$BW$2,'BP Test'!K$4,'Final FTE BGBP'!$C48:$BW48)='Final FTE By Prog'!K48</f>
        <v>1</v>
      </c>
      <c r="L48" s="6" t="b">
        <f>SUMIF('Final FTE BGBP'!$C$2:$BW$2,'BP Test'!L$4,'Final FTE BGBP'!$C48:$BW48)='Final FTE By Prog'!L48</f>
        <v>1</v>
      </c>
      <c r="M48" s="6" t="b">
        <f>'Final FTE BGBP'!BX48='Final FTE By Prog'!M48</f>
        <v>1</v>
      </c>
      <c r="N48" s="6"/>
      <c r="O48" s="6"/>
      <c r="P48" s="6"/>
      <c r="Q48" s="6"/>
    </row>
    <row r="49" spans="1:17" ht="15">
      <c r="A49" s="6">
        <v>45</v>
      </c>
      <c r="B49" s="6" t="s">
        <v>56</v>
      </c>
      <c r="C49" s="6" t="b">
        <f>SUMIF('Final FTE BGBP'!$C$2:$BW$2,'BP Test'!C$4,'Final FTE BGBP'!$C49:$BW49)='Final FTE By Prog'!C49</f>
        <v>1</v>
      </c>
      <c r="D49" s="6" t="b">
        <f>SUMIF('Final FTE BGBP'!$C$2:$BW$2,'BP Test'!D$4,'Final FTE BGBP'!$C49:$BW49)='Final FTE By Prog'!D49</f>
        <v>1</v>
      </c>
      <c r="E49" s="6" t="b">
        <f>SUMIF('Final FTE BGBP'!$C$2:$BW$2,'BP Test'!E$4,'Final FTE BGBP'!$C49:$BW49)='Final FTE By Prog'!E49</f>
        <v>1</v>
      </c>
      <c r="F49" s="6" t="b">
        <f>SUMIF('Final FTE BGBP'!$C$2:$BW$2,'BP Test'!F$4,'Final FTE BGBP'!$C49:$BW49)='Final FTE By Prog'!F49</f>
        <v>1</v>
      </c>
      <c r="G49" s="6" t="b">
        <f>SUMIF('Final FTE BGBP'!$C$2:$BW$2,'BP Test'!G$4,'Final FTE BGBP'!$C49:$BW49)='Final FTE By Prog'!G49</f>
        <v>1</v>
      </c>
      <c r="H49" s="6" t="b">
        <f>SUMIF('Final FTE BGBP'!$C$2:$BW$2,'BP Test'!H$4,'Final FTE BGBP'!$C49:$BW49)='Final FTE By Prog'!H49</f>
        <v>1</v>
      </c>
      <c r="I49" s="6" t="b">
        <f>SUMIF('Final FTE BGBP'!$C$2:$BW$2,'BP Test'!I$4,'Final FTE BGBP'!$C49:$BW49)='Final FTE By Prog'!I49</f>
        <v>1</v>
      </c>
      <c r="J49" s="6" t="b">
        <f>SUMIF('Final FTE BGBP'!$C$2:$BW$2,'BP Test'!J$4,'Final FTE BGBP'!$C49:$BW49)='Final FTE By Prog'!J49</f>
        <v>1</v>
      </c>
      <c r="K49" s="6" t="b">
        <f>SUMIF('Final FTE BGBP'!$C$2:$BW$2,'BP Test'!K$4,'Final FTE BGBP'!$C49:$BW49)='Final FTE By Prog'!K49</f>
        <v>1</v>
      </c>
      <c r="L49" s="6" t="b">
        <f>SUMIF('Final FTE BGBP'!$C$2:$BW$2,'BP Test'!L$4,'Final FTE BGBP'!$C49:$BW49)='Final FTE By Prog'!L49</f>
        <v>1</v>
      </c>
      <c r="M49" s="6" t="b">
        <f>'Final FTE BGBP'!BX49='Final FTE By Prog'!M49</f>
        <v>1</v>
      </c>
      <c r="N49" s="6"/>
      <c r="O49" s="6"/>
      <c r="P49" s="6"/>
      <c r="Q49" s="6"/>
    </row>
    <row r="50" spans="1:17" ht="15">
      <c r="A50" s="6">
        <v>46</v>
      </c>
      <c r="B50" s="6" t="s">
        <v>57</v>
      </c>
      <c r="C50" s="6" t="b">
        <f>SUMIF('Final FTE BGBP'!$C$2:$BW$2,'BP Test'!C$4,'Final FTE BGBP'!$C50:$BW50)='Final FTE By Prog'!C50</f>
        <v>1</v>
      </c>
      <c r="D50" s="6" t="b">
        <f>SUMIF('Final FTE BGBP'!$C$2:$BW$2,'BP Test'!D$4,'Final FTE BGBP'!$C50:$BW50)='Final FTE By Prog'!D50</f>
        <v>1</v>
      </c>
      <c r="E50" s="6" t="b">
        <f>SUMIF('Final FTE BGBP'!$C$2:$BW$2,'BP Test'!E$4,'Final FTE BGBP'!$C50:$BW50)='Final FTE By Prog'!E50</f>
        <v>1</v>
      </c>
      <c r="F50" s="6" t="b">
        <f>SUMIF('Final FTE BGBP'!$C$2:$BW$2,'BP Test'!F$4,'Final FTE BGBP'!$C50:$BW50)='Final FTE By Prog'!F50</f>
        <v>1</v>
      </c>
      <c r="G50" s="6" t="b">
        <f>SUMIF('Final FTE BGBP'!$C$2:$BW$2,'BP Test'!G$4,'Final FTE BGBP'!$C50:$BW50)='Final FTE By Prog'!G50</f>
        <v>1</v>
      </c>
      <c r="H50" s="6" t="b">
        <f>SUMIF('Final FTE BGBP'!$C$2:$BW$2,'BP Test'!H$4,'Final FTE BGBP'!$C50:$BW50)='Final FTE By Prog'!H50</f>
        <v>1</v>
      </c>
      <c r="I50" s="6" t="b">
        <f>SUMIF('Final FTE BGBP'!$C$2:$BW$2,'BP Test'!I$4,'Final FTE BGBP'!$C50:$BW50)='Final FTE By Prog'!I50</f>
        <v>1</v>
      </c>
      <c r="J50" s="6" t="b">
        <f>SUMIF('Final FTE BGBP'!$C$2:$BW$2,'BP Test'!J$4,'Final FTE BGBP'!$C50:$BW50)='Final FTE By Prog'!J50</f>
        <v>1</v>
      </c>
      <c r="K50" s="6" t="b">
        <f>SUMIF('Final FTE BGBP'!$C$2:$BW$2,'BP Test'!K$4,'Final FTE BGBP'!$C50:$BW50)='Final FTE By Prog'!K50</f>
        <v>1</v>
      </c>
      <c r="L50" s="6" t="b">
        <f>SUMIF('Final FTE BGBP'!$C$2:$BW$2,'BP Test'!L$4,'Final FTE BGBP'!$C50:$BW50)='Final FTE By Prog'!L50</f>
        <v>1</v>
      </c>
      <c r="M50" s="6" t="b">
        <f>'Final FTE BGBP'!BX50='Final FTE By Prog'!M50</f>
        <v>1</v>
      </c>
      <c r="N50" s="6"/>
      <c r="O50" s="6"/>
      <c r="P50" s="6"/>
      <c r="Q50" s="6"/>
    </row>
    <row r="51" spans="1:17" ht="15">
      <c r="A51" s="6">
        <v>47</v>
      </c>
      <c r="B51" s="6" t="s">
        <v>58</v>
      </c>
      <c r="C51" s="6" t="b">
        <f>SUMIF('Final FTE BGBP'!$C$2:$BW$2,'BP Test'!C$4,'Final FTE BGBP'!$C51:$BW51)='Final FTE By Prog'!C51</f>
        <v>1</v>
      </c>
      <c r="D51" s="6" t="b">
        <f>SUMIF('Final FTE BGBP'!$C$2:$BW$2,'BP Test'!D$4,'Final FTE BGBP'!$C51:$BW51)='Final FTE By Prog'!D51</f>
        <v>1</v>
      </c>
      <c r="E51" s="6" t="b">
        <f>SUMIF('Final FTE BGBP'!$C$2:$BW$2,'BP Test'!E$4,'Final FTE BGBP'!$C51:$BW51)='Final FTE By Prog'!E51</f>
        <v>1</v>
      </c>
      <c r="F51" s="6" t="b">
        <f>SUMIF('Final FTE BGBP'!$C$2:$BW$2,'BP Test'!F$4,'Final FTE BGBP'!$C51:$BW51)='Final FTE By Prog'!F51</f>
        <v>1</v>
      </c>
      <c r="G51" s="6" t="b">
        <f>SUMIF('Final FTE BGBP'!$C$2:$BW$2,'BP Test'!G$4,'Final FTE BGBP'!$C51:$BW51)='Final FTE By Prog'!G51</f>
        <v>1</v>
      </c>
      <c r="H51" s="6" t="b">
        <f>SUMIF('Final FTE BGBP'!$C$2:$BW$2,'BP Test'!H$4,'Final FTE BGBP'!$C51:$BW51)='Final FTE By Prog'!H51</f>
        <v>1</v>
      </c>
      <c r="I51" s="6" t="b">
        <f>SUMIF('Final FTE BGBP'!$C$2:$BW$2,'BP Test'!I$4,'Final FTE BGBP'!$C51:$BW51)='Final FTE By Prog'!I51</f>
        <v>1</v>
      </c>
      <c r="J51" s="6" t="b">
        <f>SUMIF('Final FTE BGBP'!$C$2:$BW$2,'BP Test'!J$4,'Final FTE BGBP'!$C51:$BW51)='Final FTE By Prog'!J51</f>
        <v>1</v>
      </c>
      <c r="K51" s="6" t="b">
        <f>SUMIF('Final FTE BGBP'!$C$2:$BW$2,'BP Test'!K$4,'Final FTE BGBP'!$C51:$BW51)='Final FTE By Prog'!K51</f>
        <v>1</v>
      </c>
      <c r="L51" s="6" t="b">
        <f>SUMIF('Final FTE BGBP'!$C$2:$BW$2,'BP Test'!L$4,'Final FTE BGBP'!$C51:$BW51)='Final FTE By Prog'!L51</f>
        <v>1</v>
      </c>
      <c r="M51" s="6" t="b">
        <f>'Final FTE BGBP'!BX51='Final FTE By Prog'!M51</f>
        <v>1</v>
      </c>
      <c r="N51" s="6"/>
      <c r="O51" s="6"/>
      <c r="P51" s="6"/>
      <c r="Q51" s="6"/>
    </row>
    <row r="52" spans="1:17" ht="15">
      <c r="A52" s="6">
        <v>48</v>
      </c>
      <c r="B52" s="6" t="s">
        <v>59</v>
      </c>
      <c r="C52" s="6" t="b">
        <f>SUMIF('Final FTE BGBP'!$C$2:$BW$2,'BP Test'!C$4,'Final FTE BGBP'!$C52:$BW52)='Final FTE By Prog'!C52</f>
        <v>1</v>
      </c>
      <c r="D52" s="6" t="b">
        <f>SUMIF('Final FTE BGBP'!$C$2:$BW$2,'BP Test'!D$4,'Final FTE BGBP'!$C52:$BW52)='Final FTE By Prog'!D52</f>
        <v>1</v>
      </c>
      <c r="E52" s="6" t="b">
        <f>SUMIF('Final FTE BGBP'!$C$2:$BW$2,'BP Test'!E$4,'Final FTE BGBP'!$C52:$BW52)='Final FTE By Prog'!E52</f>
        <v>1</v>
      </c>
      <c r="F52" s="6" t="b">
        <f>SUMIF('Final FTE BGBP'!$C$2:$BW$2,'BP Test'!F$4,'Final FTE BGBP'!$C52:$BW52)='Final FTE By Prog'!F52</f>
        <v>1</v>
      </c>
      <c r="G52" s="6" t="b">
        <f>SUMIF('Final FTE BGBP'!$C$2:$BW$2,'BP Test'!G$4,'Final FTE BGBP'!$C52:$BW52)='Final FTE By Prog'!G52</f>
        <v>1</v>
      </c>
      <c r="H52" s="6" t="b">
        <f>SUMIF('Final FTE BGBP'!$C$2:$BW$2,'BP Test'!H$4,'Final FTE BGBP'!$C52:$BW52)='Final FTE By Prog'!H52</f>
        <v>1</v>
      </c>
      <c r="I52" s="6" t="b">
        <f>SUMIF('Final FTE BGBP'!$C$2:$BW$2,'BP Test'!I$4,'Final FTE BGBP'!$C52:$BW52)='Final FTE By Prog'!I52</f>
        <v>1</v>
      </c>
      <c r="J52" s="6" t="b">
        <f>SUMIF('Final FTE BGBP'!$C$2:$BW$2,'BP Test'!J$4,'Final FTE BGBP'!$C52:$BW52)='Final FTE By Prog'!J52</f>
        <v>1</v>
      </c>
      <c r="K52" s="6" t="b">
        <f>SUMIF('Final FTE BGBP'!$C$2:$BW$2,'BP Test'!K$4,'Final FTE BGBP'!$C52:$BW52)='Final FTE By Prog'!K52</f>
        <v>1</v>
      </c>
      <c r="L52" s="6" t="b">
        <f>SUMIF('Final FTE BGBP'!$C$2:$BW$2,'BP Test'!L$4,'Final FTE BGBP'!$C52:$BW52)='Final FTE By Prog'!L52</f>
        <v>1</v>
      </c>
      <c r="M52" s="6" t="b">
        <f>'Final FTE BGBP'!BX52='Final FTE By Prog'!M52</f>
        <v>1</v>
      </c>
      <c r="N52" s="6"/>
      <c r="O52" s="6"/>
      <c r="P52" s="6"/>
      <c r="Q52" s="6"/>
    </row>
    <row r="53" spans="1:17" ht="15">
      <c r="A53" s="6">
        <v>49</v>
      </c>
      <c r="B53" s="6" t="s">
        <v>60</v>
      </c>
      <c r="C53" s="6" t="b">
        <f>SUMIF('Final FTE BGBP'!$C$2:$BW$2,'BP Test'!C$4,'Final FTE BGBP'!$C53:$BW53)='Final FTE By Prog'!C53</f>
        <v>1</v>
      </c>
      <c r="D53" s="6" t="b">
        <f>SUMIF('Final FTE BGBP'!$C$2:$BW$2,'BP Test'!D$4,'Final FTE BGBP'!$C53:$BW53)='Final FTE By Prog'!D53</f>
        <v>1</v>
      </c>
      <c r="E53" s="6" t="b">
        <f>SUMIF('Final FTE BGBP'!$C$2:$BW$2,'BP Test'!E$4,'Final FTE BGBP'!$C53:$BW53)='Final FTE By Prog'!E53</f>
        <v>1</v>
      </c>
      <c r="F53" s="6" t="b">
        <f>SUMIF('Final FTE BGBP'!$C$2:$BW$2,'BP Test'!F$4,'Final FTE BGBP'!$C53:$BW53)='Final FTE By Prog'!F53</f>
        <v>1</v>
      </c>
      <c r="G53" s="6" t="b">
        <f>SUMIF('Final FTE BGBP'!$C$2:$BW$2,'BP Test'!G$4,'Final FTE BGBP'!$C53:$BW53)='Final FTE By Prog'!G53</f>
        <v>1</v>
      </c>
      <c r="H53" s="6" t="b">
        <f>SUMIF('Final FTE BGBP'!$C$2:$BW$2,'BP Test'!H$4,'Final FTE BGBP'!$C53:$BW53)='Final FTE By Prog'!H53</f>
        <v>1</v>
      </c>
      <c r="I53" s="6" t="b">
        <f>SUMIF('Final FTE BGBP'!$C$2:$BW$2,'BP Test'!I$4,'Final FTE BGBP'!$C53:$BW53)='Final FTE By Prog'!I53</f>
        <v>1</v>
      </c>
      <c r="J53" s="6" t="b">
        <f>SUMIF('Final FTE BGBP'!$C$2:$BW$2,'BP Test'!J$4,'Final FTE BGBP'!$C53:$BW53)='Final FTE By Prog'!J53</f>
        <v>1</v>
      </c>
      <c r="K53" s="6" t="b">
        <f>SUMIF('Final FTE BGBP'!$C$2:$BW$2,'BP Test'!K$4,'Final FTE BGBP'!$C53:$BW53)='Final FTE By Prog'!K53</f>
        <v>1</v>
      </c>
      <c r="L53" s="6" t="b">
        <f>SUMIF('Final FTE BGBP'!$C$2:$BW$2,'BP Test'!L$4,'Final FTE BGBP'!$C53:$BW53)='Final FTE By Prog'!L53</f>
        <v>1</v>
      </c>
      <c r="M53" s="6" t="b">
        <f>'Final FTE BGBP'!BX53='Final FTE By Prog'!M53</f>
        <v>1</v>
      </c>
      <c r="N53" s="6"/>
      <c r="O53" s="6"/>
      <c r="P53" s="6"/>
      <c r="Q53" s="6"/>
    </row>
    <row r="54" spans="1:17" ht="15">
      <c r="A54" s="6">
        <v>50</v>
      </c>
      <c r="B54" s="6" t="s">
        <v>61</v>
      </c>
      <c r="C54" s="6" t="b">
        <f>SUMIF('Final FTE BGBP'!$C$2:$BW$2,'BP Test'!C$4,'Final FTE BGBP'!$C54:$BW54)='Final FTE By Prog'!C54</f>
        <v>1</v>
      </c>
      <c r="D54" s="6" t="b">
        <f>SUMIF('Final FTE BGBP'!$C$2:$BW$2,'BP Test'!D$4,'Final FTE BGBP'!$C54:$BW54)='Final FTE By Prog'!D54</f>
        <v>1</v>
      </c>
      <c r="E54" s="6" t="b">
        <f>SUMIF('Final FTE BGBP'!$C$2:$BW$2,'BP Test'!E$4,'Final FTE BGBP'!$C54:$BW54)='Final FTE By Prog'!E54</f>
        <v>1</v>
      </c>
      <c r="F54" s="6" t="b">
        <f>SUMIF('Final FTE BGBP'!$C$2:$BW$2,'BP Test'!F$4,'Final FTE BGBP'!$C54:$BW54)='Final FTE By Prog'!F54</f>
        <v>1</v>
      </c>
      <c r="G54" s="6" t="b">
        <f>SUMIF('Final FTE BGBP'!$C$2:$BW$2,'BP Test'!G$4,'Final FTE BGBP'!$C54:$BW54)='Final FTE By Prog'!G54</f>
        <v>1</v>
      </c>
      <c r="H54" s="6" t="b">
        <f>SUMIF('Final FTE BGBP'!$C$2:$BW$2,'BP Test'!H$4,'Final FTE BGBP'!$C54:$BW54)='Final FTE By Prog'!H54</f>
        <v>1</v>
      </c>
      <c r="I54" s="6" t="b">
        <f>SUMIF('Final FTE BGBP'!$C$2:$BW$2,'BP Test'!I$4,'Final FTE BGBP'!$C54:$BW54)='Final FTE By Prog'!I54</f>
        <v>1</v>
      </c>
      <c r="J54" s="6" t="b">
        <f>SUMIF('Final FTE BGBP'!$C$2:$BW$2,'BP Test'!J$4,'Final FTE BGBP'!$C54:$BW54)='Final FTE By Prog'!J54</f>
        <v>1</v>
      </c>
      <c r="K54" s="6" t="b">
        <f>SUMIF('Final FTE BGBP'!$C$2:$BW$2,'BP Test'!K$4,'Final FTE BGBP'!$C54:$BW54)='Final FTE By Prog'!K54</f>
        <v>1</v>
      </c>
      <c r="L54" s="6" t="b">
        <f>SUMIF('Final FTE BGBP'!$C$2:$BW$2,'BP Test'!L$4,'Final FTE BGBP'!$C54:$BW54)='Final FTE By Prog'!L54</f>
        <v>1</v>
      </c>
      <c r="M54" s="6" t="b">
        <f>'Final FTE BGBP'!BX54='Final FTE By Prog'!M54</f>
        <v>1</v>
      </c>
      <c r="N54" s="6"/>
      <c r="O54" s="6"/>
      <c r="P54" s="6"/>
      <c r="Q54" s="6"/>
    </row>
    <row r="55" spans="1:17" ht="15">
      <c r="A55" s="6">
        <v>51</v>
      </c>
      <c r="B55" s="6" t="s">
        <v>62</v>
      </c>
      <c r="C55" s="6" t="b">
        <f>SUMIF('Final FTE BGBP'!$C$2:$BW$2,'BP Test'!C$4,'Final FTE BGBP'!$C55:$BW55)='Final FTE By Prog'!C55</f>
        <v>1</v>
      </c>
      <c r="D55" s="6" t="b">
        <f>SUMIF('Final FTE BGBP'!$C$2:$BW$2,'BP Test'!D$4,'Final FTE BGBP'!$C55:$BW55)='Final FTE By Prog'!D55</f>
        <v>1</v>
      </c>
      <c r="E55" s="6" t="b">
        <f>SUMIF('Final FTE BGBP'!$C$2:$BW$2,'BP Test'!E$4,'Final FTE BGBP'!$C55:$BW55)='Final FTE By Prog'!E55</f>
        <v>1</v>
      </c>
      <c r="F55" s="6" t="b">
        <f>SUMIF('Final FTE BGBP'!$C$2:$BW$2,'BP Test'!F$4,'Final FTE BGBP'!$C55:$BW55)='Final FTE By Prog'!F55</f>
        <v>1</v>
      </c>
      <c r="G55" s="6" t="b">
        <f>SUMIF('Final FTE BGBP'!$C$2:$BW$2,'BP Test'!G$4,'Final FTE BGBP'!$C55:$BW55)='Final FTE By Prog'!G55</f>
        <v>1</v>
      </c>
      <c r="H55" s="6" t="b">
        <f>SUMIF('Final FTE BGBP'!$C$2:$BW$2,'BP Test'!H$4,'Final FTE BGBP'!$C55:$BW55)='Final FTE By Prog'!H55</f>
        <v>1</v>
      </c>
      <c r="I55" s="6" t="b">
        <f>SUMIF('Final FTE BGBP'!$C$2:$BW$2,'BP Test'!I$4,'Final FTE BGBP'!$C55:$BW55)='Final FTE By Prog'!I55</f>
        <v>1</v>
      </c>
      <c r="J55" s="6" t="b">
        <f>SUMIF('Final FTE BGBP'!$C$2:$BW$2,'BP Test'!J$4,'Final FTE BGBP'!$C55:$BW55)='Final FTE By Prog'!J55</f>
        <v>1</v>
      </c>
      <c r="K55" s="6" t="b">
        <f>SUMIF('Final FTE BGBP'!$C$2:$BW$2,'BP Test'!K$4,'Final FTE BGBP'!$C55:$BW55)='Final FTE By Prog'!K55</f>
        <v>1</v>
      </c>
      <c r="L55" s="6" t="b">
        <f>SUMIF('Final FTE BGBP'!$C$2:$BW$2,'BP Test'!L$4,'Final FTE BGBP'!$C55:$BW55)='Final FTE By Prog'!L55</f>
        <v>1</v>
      </c>
      <c r="M55" s="6" t="b">
        <f>'Final FTE BGBP'!BX55='Final FTE By Prog'!M55</f>
        <v>1</v>
      </c>
      <c r="N55" s="6"/>
      <c r="O55" s="6"/>
      <c r="P55" s="6"/>
      <c r="Q55" s="6"/>
    </row>
    <row r="56" spans="1:17" ht="15">
      <c r="A56" s="6">
        <v>52</v>
      </c>
      <c r="B56" s="6" t="s">
        <v>63</v>
      </c>
      <c r="C56" s="6" t="b">
        <f>SUMIF('Final FTE BGBP'!$C$2:$BW$2,'BP Test'!C$4,'Final FTE BGBP'!$C56:$BW56)='Final FTE By Prog'!C56</f>
        <v>1</v>
      </c>
      <c r="D56" s="6" t="b">
        <f>SUMIF('Final FTE BGBP'!$C$2:$BW$2,'BP Test'!D$4,'Final FTE BGBP'!$C56:$BW56)='Final FTE By Prog'!D56</f>
        <v>1</v>
      </c>
      <c r="E56" s="6" t="b">
        <f>SUMIF('Final FTE BGBP'!$C$2:$BW$2,'BP Test'!E$4,'Final FTE BGBP'!$C56:$BW56)='Final FTE By Prog'!E56</f>
        <v>1</v>
      </c>
      <c r="F56" s="6" t="b">
        <f>SUMIF('Final FTE BGBP'!$C$2:$BW$2,'BP Test'!F$4,'Final FTE BGBP'!$C56:$BW56)='Final FTE By Prog'!F56</f>
        <v>1</v>
      </c>
      <c r="G56" s="6" t="b">
        <f>SUMIF('Final FTE BGBP'!$C$2:$BW$2,'BP Test'!G$4,'Final FTE BGBP'!$C56:$BW56)='Final FTE By Prog'!G56</f>
        <v>1</v>
      </c>
      <c r="H56" s="6" t="b">
        <f>SUMIF('Final FTE BGBP'!$C$2:$BW$2,'BP Test'!H$4,'Final FTE BGBP'!$C56:$BW56)='Final FTE By Prog'!H56</f>
        <v>1</v>
      </c>
      <c r="I56" s="6" t="b">
        <f>SUMIF('Final FTE BGBP'!$C$2:$BW$2,'BP Test'!I$4,'Final FTE BGBP'!$C56:$BW56)='Final FTE By Prog'!I56</f>
        <v>1</v>
      </c>
      <c r="J56" s="6" t="b">
        <f>SUMIF('Final FTE BGBP'!$C$2:$BW$2,'BP Test'!J$4,'Final FTE BGBP'!$C56:$BW56)='Final FTE By Prog'!J56</f>
        <v>1</v>
      </c>
      <c r="K56" s="6" t="b">
        <f>SUMIF('Final FTE BGBP'!$C$2:$BW$2,'BP Test'!K$4,'Final FTE BGBP'!$C56:$BW56)='Final FTE By Prog'!K56</f>
        <v>1</v>
      </c>
      <c r="L56" s="6" t="b">
        <f>SUMIF('Final FTE BGBP'!$C$2:$BW$2,'BP Test'!L$4,'Final FTE BGBP'!$C56:$BW56)='Final FTE By Prog'!L56</f>
        <v>1</v>
      </c>
      <c r="M56" s="6" t="b">
        <f>'Final FTE BGBP'!BX56='Final FTE By Prog'!M56</f>
        <v>1</v>
      </c>
      <c r="N56" s="6"/>
      <c r="O56" s="6"/>
      <c r="P56" s="6"/>
      <c r="Q56" s="6"/>
    </row>
    <row r="57" spans="1:17" ht="15">
      <c r="A57" s="6">
        <v>53</v>
      </c>
      <c r="B57" s="6" t="s">
        <v>64</v>
      </c>
      <c r="C57" s="6" t="b">
        <f>SUMIF('Final FTE BGBP'!$C$2:$BW$2,'BP Test'!C$4,'Final FTE BGBP'!$C57:$BW57)='Final FTE By Prog'!C57</f>
        <v>1</v>
      </c>
      <c r="D57" s="6" t="b">
        <f>SUMIF('Final FTE BGBP'!$C$2:$BW$2,'BP Test'!D$4,'Final FTE BGBP'!$C57:$BW57)='Final FTE By Prog'!D57</f>
        <v>1</v>
      </c>
      <c r="E57" s="6" t="b">
        <f>SUMIF('Final FTE BGBP'!$C$2:$BW$2,'BP Test'!E$4,'Final FTE BGBP'!$C57:$BW57)='Final FTE By Prog'!E57</f>
        <v>1</v>
      </c>
      <c r="F57" s="6" t="b">
        <f>SUMIF('Final FTE BGBP'!$C$2:$BW$2,'BP Test'!F$4,'Final FTE BGBP'!$C57:$BW57)='Final FTE By Prog'!F57</f>
        <v>1</v>
      </c>
      <c r="G57" s="6" t="b">
        <f>SUMIF('Final FTE BGBP'!$C$2:$BW$2,'BP Test'!G$4,'Final FTE BGBP'!$C57:$BW57)='Final FTE By Prog'!G57</f>
        <v>1</v>
      </c>
      <c r="H57" s="6" t="b">
        <f>SUMIF('Final FTE BGBP'!$C$2:$BW$2,'BP Test'!H$4,'Final FTE BGBP'!$C57:$BW57)='Final FTE By Prog'!H57</f>
        <v>1</v>
      </c>
      <c r="I57" s="6" t="b">
        <f>SUMIF('Final FTE BGBP'!$C$2:$BW$2,'BP Test'!I$4,'Final FTE BGBP'!$C57:$BW57)='Final FTE By Prog'!I57</f>
        <v>1</v>
      </c>
      <c r="J57" s="6" t="b">
        <f>SUMIF('Final FTE BGBP'!$C$2:$BW$2,'BP Test'!J$4,'Final FTE BGBP'!$C57:$BW57)='Final FTE By Prog'!J57</f>
        <v>1</v>
      </c>
      <c r="K57" s="6" t="b">
        <f>SUMIF('Final FTE BGBP'!$C$2:$BW$2,'BP Test'!K$4,'Final FTE BGBP'!$C57:$BW57)='Final FTE By Prog'!K57</f>
        <v>1</v>
      </c>
      <c r="L57" s="6" t="b">
        <f>SUMIF('Final FTE BGBP'!$C$2:$BW$2,'BP Test'!L$4,'Final FTE BGBP'!$C57:$BW57)='Final FTE By Prog'!L57</f>
        <v>1</v>
      </c>
      <c r="M57" s="6" t="b">
        <f>'Final FTE BGBP'!BX57='Final FTE By Prog'!M57</f>
        <v>1</v>
      </c>
      <c r="N57" s="6"/>
      <c r="O57" s="6"/>
      <c r="P57" s="6"/>
      <c r="Q57" s="6"/>
    </row>
    <row r="58" spans="1:17" ht="15">
      <c r="A58" s="6">
        <v>54</v>
      </c>
      <c r="B58" s="6" t="s">
        <v>65</v>
      </c>
      <c r="C58" s="6" t="b">
        <f>SUMIF('Final FTE BGBP'!$C$2:$BW$2,'BP Test'!C$4,'Final FTE BGBP'!$C58:$BW58)='Final FTE By Prog'!C58</f>
        <v>1</v>
      </c>
      <c r="D58" s="6" t="b">
        <f>SUMIF('Final FTE BGBP'!$C$2:$BW$2,'BP Test'!D$4,'Final FTE BGBP'!$C58:$BW58)='Final FTE By Prog'!D58</f>
        <v>1</v>
      </c>
      <c r="E58" s="6" t="b">
        <f>SUMIF('Final FTE BGBP'!$C$2:$BW$2,'BP Test'!E$4,'Final FTE BGBP'!$C58:$BW58)='Final FTE By Prog'!E58</f>
        <v>1</v>
      </c>
      <c r="F58" s="6" t="b">
        <f>SUMIF('Final FTE BGBP'!$C$2:$BW$2,'BP Test'!F$4,'Final FTE BGBP'!$C58:$BW58)='Final FTE By Prog'!F58</f>
        <v>1</v>
      </c>
      <c r="G58" s="6" t="b">
        <f>SUMIF('Final FTE BGBP'!$C$2:$BW$2,'BP Test'!G$4,'Final FTE BGBP'!$C58:$BW58)='Final FTE By Prog'!G58</f>
        <v>1</v>
      </c>
      <c r="H58" s="6" t="b">
        <f>SUMIF('Final FTE BGBP'!$C$2:$BW$2,'BP Test'!H$4,'Final FTE BGBP'!$C58:$BW58)='Final FTE By Prog'!H58</f>
        <v>1</v>
      </c>
      <c r="I58" s="6" t="b">
        <f>SUMIF('Final FTE BGBP'!$C$2:$BW$2,'BP Test'!I$4,'Final FTE BGBP'!$C58:$BW58)='Final FTE By Prog'!I58</f>
        <v>1</v>
      </c>
      <c r="J58" s="6" t="b">
        <f>SUMIF('Final FTE BGBP'!$C$2:$BW$2,'BP Test'!J$4,'Final FTE BGBP'!$C58:$BW58)='Final FTE By Prog'!J58</f>
        <v>1</v>
      </c>
      <c r="K58" s="6" t="b">
        <f>SUMIF('Final FTE BGBP'!$C$2:$BW$2,'BP Test'!K$4,'Final FTE BGBP'!$C58:$BW58)='Final FTE By Prog'!K58</f>
        <v>1</v>
      </c>
      <c r="L58" s="6" t="b">
        <f>SUMIF('Final FTE BGBP'!$C$2:$BW$2,'BP Test'!L$4,'Final FTE BGBP'!$C58:$BW58)='Final FTE By Prog'!L58</f>
        <v>1</v>
      </c>
      <c r="M58" s="6" t="b">
        <f>'Final FTE BGBP'!BX58='Final FTE By Prog'!M58</f>
        <v>1</v>
      </c>
      <c r="N58" s="6"/>
      <c r="O58" s="6"/>
      <c r="P58" s="6"/>
      <c r="Q58" s="6"/>
    </row>
    <row r="59" spans="1:17" ht="15">
      <c r="A59" s="6">
        <v>55</v>
      </c>
      <c r="B59" s="6" t="s">
        <v>66</v>
      </c>
      <c r="C59" s="6" t="b">
        <f>SUMIF('Final FTE BGBP'!$C$2:$BW$2,'BP Test'!C$4,'Final FTE BGBP'!$C59:$BW59)='Final FTE By Prog'!C59</f>
        <v>1</v>
      </c>
      <c r="D59" s="6" t="b">
        <f>SUMIF('Final FTE BGBP'!$C$2:$BW$2,'BP Test'!D$4,'Final FTE BGBP'!$C59:$BW59)='Final FTE By Prog'!D59</f>
        <v>1</v>
      </c>
      <c r="E59" s="6" t="b">
        <f>SUMIF('Final FTE BGBP'!$C$2:$BW$2,'BP Test'!E$4,'Final FTE BGBP'!$C59:$BW59)='Final FTE By Prog'!E59</f>
        <v>1</v>
      </c>
      <c r="F59" s="6" t="b">
        <f>SUMIF('Final FTE BGBP'!$C$2:$BW$2,'BP Test'!F$4,'Final FTE BGBP'!$C59:$BW59)='Final FTE By Prog'!F59</f>
        <v>1</v>
      </c>
      <c r="G59" s="6" t="b">
        <f>SUMIF('Final FTE BGBP'!$C$2:$BW$2,'BP Test'!G$4,'Final FTE BGBP'!$C59:$BW59)='Final FTE By Prog'!G59</f>
        <v>1</v>
      </c>
      <c r="H59" s="6" t="b">
        <f>SUMIF('Final FTE BGBP'!$C$2:$BW$2,'BP Test'!H$4,'Final FTE BGBP'!$C59:$BW59)='Final FTE By Prog'!H59</f>
        <v>1</v>
      </c>
      <c r="I59" s="6" t="b">
        <f>SUMIF('Final FTE BGBP'!$C$2:$BW$2,'BP Test'!I$4,'Final FTE BGBP'!$C59:$BW59)='Final FTE By Prog'!I59</f>
        <v>1</v>
      </c>
      <c r="J59" s="6" t="b">
        <f>SUMIF('Final FTE BGBP'!$C$2:$BW$2,'BP Test'!J$4,'Final FTE BGBP'!$C59:$BW59)='Final FTE By Prog'!J59</f>
        <v>1</v>
      </c>
      <c r="K59" s="6" t="b">
        <f>SUMIF('Final FTE BGBP'!$C$2:$BW$2,'BP Test'!K$4,'Final FTE BGBP'!$C59:$BW59)='Final FTE By Prog'!K59</f>
        <v>1</v>
      </c>
      <c r="L59" s="6" t="b">
        <f>SUMIF('Final FTE BGBP'!$C$2:$BW$2,'BP Test'!L$4,'Final FTE BGBP'!$C59:$BW59)='Final FTE By Prog'!L59</f>
        <v>1</v>
      </c>
      <c r="M59" s="6" t="b">
        <f>'Final FTE BGBP'!BX59='Final FTE By Prog'!M59</f>
        <v>1</v>
      </c>
      <c r="N59" s="6"/>
      <c r="O59" s="6"/>
      <c r="P59" s="6"/>
      <c r="Q59" s="6"/>
    </row>
    <row r="60" spans="1:17" ht="15">
      <c r="A60" s="6">
        <v>56</v>
      </c>
      <c r="B60" s="6" t="s">
        <v>67</v>
      </c>
      <c r="C60" s="6" t="b">
        <f>SUMIF('Final FTE BGBP'!$C$2:$BW$2,'BP Test'!C$4,'Final FTE BGBP'!$C60:$BW60)='Final FTE By Prog'!C60</f>
        <v>1</v>
      </c>
      <c r="D60" s="6" t="b">
        <f>SUMIF('Final FTE BGBP'!$C$2:$BW$2,'BP Test'!D$4,'Final FTE BGBP'!$C60:$BW60)='Final FTE By Prog'!D60</f>
        <v>1</v>
      </c>
      <c r="E60" s="6" t="b">
        <f>SUMIF('Final FTE BGBP'!$C$2:$BW$2,'BP Test'!E$4,'Final FTE BGBP'!$C60:$BW60)='Final FTE By Prog'!E60</f>
        <v>1</v>
      </c>
      <c r="F60" s="6" t="b">
        <f>SUMIF('Final FTE BGBP'!$C$2:$BW$2,'BP Test'!F$4,'Final FTE BGBP'!$C60:$BW60)='Final FTE By Prog'!F60</f>
        <v>1</v>
      </c>
      <c r="G60" s="6" t="b">
        <f>SUMIF('Final FTE BGBP'!$C$2:$BW$2,'BP Test'!G$4,'Final FTE BGBP'!$C60:$BW60)='Final FTE By Prog'!G60</f>
        <v>1</v>
      </c>
      <c r="H60" s="6" t="b">
        <f>SUMIF('Final FTE BGBP'!$C$2:$BW$2,'BP Test'!H$4,'Final FTE BGBP'!$C60:$BW60)='Final FTE By Prog'!H60</f>
        <v>1</v>
      </c>
      <c r="I60" s="6" t="b">
        <f>SUMIF('Final FTE BGBP'!$C$2:$BW$2,'BP Test'!I$4,'Final FTE BGBP'!$C60:$BW60)='Final FTE By Prog'!I60</f>
        <v>1</v>
      </c>
      <c r="J60" s="6" t="b">
        <f>SUMIF('Final FTE BGBP'!$C$2:$BW$2,'BP Test'!J$4,'Final FTE BGBP'!$C60:$BW60)='Final FTE By Prog'!J60</f>
        <v>1</v>
      </c>
      <c r="K60" s="6" t="b">
        <f>SUMIF('Final FTE BGBP'!$C$2:$BW$2,'BP Test'!K$4,'Final FTE BGBP'!$C60:$BW60)='Final FTE By Prog'!K60</f>
        <v>1</v>
      </c>
      <c r="L60" s="6" t="b">
        <f>SUMIF('Final FTE BGBP'!$C$2:$BW$2,'BP Test'!L$4,'Final FTE BGBP'!$C60:$BW60)='Final FTE By Prog'!L60</f>
        <v>1</v>
      </c>
      <c r="M60" s="6" t="b">
        <f>'Final FTE BGBP'!BX60='Final FTE By Prog'!M60</f>
        <v>1</v>
      </c>
      <c r="N60" s="6"/>
      <c r="O60" s="6"/>
      <c r="P60" s="6"/>
      <c r="Q60" s="6"/>
    </row>
    <row r="61" spans="1:17" ht="15">
      <c r="A61" s="6">
        <v>57</v>
      </c>
      <c r="B61" s="6" t="s">
        <v>68</v>
      </c>
      <c r="C61" s="6" t="b">
        <f>SUMIF('Final FTE BGBP'!$C$2:$BW$2,'BP Test'!C$4,'Final FTE BGBP'!$C61:$BW61)='Final FTE By Prog'!C61</f>
        <v>1</v>
      </c>
      <c r="D61" s="6" t="b">
        <f>SUMIF('Final FTE BGBP'!$C$2:$BW$2,'BP Test'!D$4,'Final FTE BGBP'!$C61:$BW61)='Final FTE By Prog'!D61</f>
        <v>1</v>
      </c>
      <c r="E61" s="6" t="b">
        <f>SUMIF('Final FTE BGBP'!$C$2:$BW$2,'BP Test'!E$4,'Final FTE BGBP'!$C61:$BW61)='Final FTE By Prog'!E61</f>
        <v>1</v>
      </c>
      <c r="F61" s="6" t="b">
        <f>SUMIF('Final FTE BGBP'!$C$2:$BW$2,'BP Test'!F$4,'Final FTE BGBP'!$C61:$BW61)='Final FTE By Prog'!F61</f>
        <v>1</v>
      </c>
      <c r="G61" s="6" t="b">
        <f>SUMIF('Final FTE BGBP'!$C$2:$BW$2,'BP Test'!G$4,'Final FTE BGBP'!$C61:$BW61)='Final FTE By Prog'!G61</f>
        <v>1</v>
      </c>
      <c r="H61" s="6" t="b">
        <f>SUMIF('Final FTE BGBP'!$C$2:$BW$2,'BP Test'!H$4,'Final FTE BGBP'!$C61:$BW61)='Final FTE By Prog'!H61</f>
        <v>1</v>
      </c>
      <c r="I61" s="6" t="b">
        <f>SUMIF('Final FTE BGBP'!$C$2:$BW$2,'BP Test'!I$4,'Final FTE BGBP'!$C61:$BW61)='Final FTE By Prog'!I61</f>
        <v>1</v>
      </c>
      <c r="J61" s="6" t="b">
        <f>SUMIF('Final FTE BGBP'!$C$2:$BW$2,'BP Test'!J$4,'Final FTE BGBP'!$C61:$BW61)='Final FTE By Prog'!J61</f>
        <v>1</v>
      </c>
      <c r="K61" s="6" t="b">
        <f>SUMIF('Final FTE BGBP'!$C$2:$BW$2,'BP Test'!K$4,'Final FTE BGBP'!$C61:$BW61)='Final FTE By Prog'!K61</f>
        <v>1</v>
      </c>
      <c r="L61" s="6" t="b">
        <f>SUMIF('Final FTE BGBP'!$C$2:$BW$2,'BP Test'!L$4,'Final FTE BGBP'!$C61:$BW61)='Final FTE By Prog'!L61</f>
        <v>1</v>
      </c>
      <c r="M61" s="6" t="b">
        <f>'Final FTE BGBP'!BX61='Final FTE By Prog'!M61</f>
        <v>1</v>
      </c>
      <c r="N61" s="6"/>
      <c r="O61" s="6"/>
      <c r="P61" s="6"/>
      <c r="Q61" s="6"/>
    </row>
    <row r="62" spans="1:17" ht="15">
      <c r="A62" s="6">
        <v>58</v>
      </c>
      <c r="B62" s="6" t="s">
        <v>69</v>
      </c>
      <c r="C62" s="6" t="b">
        <f>SUMIF('Final FTE BGBP'!$C$2:$BW$2,'BP Test'!C$4,'Final FTE BGBP'!$C62:$BW62)='Final FTE By Prog'!C62</f>
        <v>1</v>
      </c>
      <c r="D62" s="6" t="b">
        <f>SUMIF('Final FTE BGBP'!$C$2:$BW$2,'BP Test'!D$4,'Final FTE BGBP'!$C62:$BW62)='Final FTE By Prog'!D62</f>
        <v>1</v>
      </c>
      <c r="E62" s="6" t="b">
        <f>SUMIF('Final FTE BGBP'!$C$2:$BW$2,'BP Test'!E$4,'Final FTE BGBP'!$C62:$BW62)='Final FTE By Prog'!E62</f>
        <v>1</v>
      </c>
      <c r="F62" s="6" t="b">
        <f>SUMIF('Final FTE BGBP'!$C$2:$BW$2,'BP Test'!F$4,'Final FTE BGBP'!$C62:$BW62)='Final FTE By Prog'!F62</f>
        <v>1</v>
      </c>
      <c r="G62" s="6" t="b">
        <f>SUMIF('Final FTE BGBP'!$C$2:$BW$2,'BP Test'!G$4,'Final FTE BGBP'!$C62:$BW62)='Final FTE By Prog'!G62</f>
        <v>1</v>
      </c>
      <c r="H62" s="6" t="b">
        <f>SUMIF('Final FTE BGBP'!$C$2:$BW$2,'BP Test'!H$4,'Final FTE BGBP'!$C62:$BW62)='Final FTE By Prog'!H62</f>
        <v>1</v>
      </c>
      <c r="I62" s="6" t="b">
        <f>SUMIF('Final FTE BGBP'!$C$2:$BW$2,'BP Test'!I$4,'Final FTE BGBP'!$C62:$BW62)='Final FTE By Prog'!I62</f>
        <v>1</v>
      </c>
      <c r="J62" s="6" t="b">
        <f>SUMIF('Final FTE BGBP'!$C$2:$BW$2,'BP Test'!J$4,'Final FTE BGBP'!$C62:$BW62)='Final FTE By Prog'!J62</f>
        <v>1</v>
      </c>
      <c r="K62" s="6" t="b">
        <f>SUMIF('Final FTE BGBP'!$C$2:$BW$2,'BP Test'!K$4,'Final FTE BGBP'!$C62:$BW62)='Final FTE By Prog'!K62</f>
        <v>1</v>
      </c>
      <c r="L62" s="6" t="b">
        <f>SUMIF('Final FTE BGBP'!$C$2:$BW$2,'BP Test'!L$4,'Final FTE BGBP'!$C62:$BW62)='Final FTE By Prog'!L62</f>
        <v>1</v>
      </c>
      <c r="M62" s="6" t="b">
        <f>'Final FTE BGBP'!BX62='Final FTE By Prog'!M62</f>
        <v>1</v>
      </c>
      <c r="N62" s="6"/>
      <c r="O62" s="6"/>
      <c r="P62" s="6"/>
      <c r="Q62" s="6"/>
    </row>
    <row r="63" spans="1:17" ht="15">
      <c r="A63" s="6">
        <v>59</v>
      </c>
      <c r="B63" s="6" t="s">
        <v>70</v>
      </c>
      <c r="C63" s="6" t="b">
        <f>SUMIF('Final FTE BGBP'!$C$2:$BW$2,'BP Test'!C$4,'Final FTE BGBP'!$C63:$BW63)='Final FTE By Prog'!C63</f>
        <v>1</v>
      </c>
      <c r="D63" s="6" t="b">
        <f>SUMIF('Final FTE BGBP'!$C$2:$BW$2,'BP Test'!D$4,'Final FTE BGBP'!$C63:$BW63)='Final FTE By Prog'!D63</f>
        <v>1</v>
      </c>
      <c r="E63" s="6" t="b">
        <f>SUMIF('Final FTE BGBP'!$C$2:$BW$2,'BP Test'!E$4,'Final FTE BGBP'!$C63:$BW63)='Final FTE By Prog'!E63</f>
        <v>1</v>
      </c>
      <c r="F63" s="6" t="b">
        <f>SUMIF('Final FTE BGBP'!$C$2:$BW$2,'BP Test'!F$4,'Final FTE BGBP'!$C63:$BW63)='Final FTE By Prog'!F63</f>
        <v>1</v>
      </c>
      <c r="G63" s="6" t="b">
        <f>SUMIF('Final FTE BGBP'!$C$2:$BW$2,'BP Test'!G$4,'Final FTE BGBP'!$C63:$BW63)='Final FTE By Prog'!G63</f>
        <v>1</v>
      </c>
      <c r="H63" s="6" t="b">
        <f>SUMIF('Final FTE BGBP'!$C$2:$BW$2,'BP Test'!H$4,'Final FTE BGBP'!$C63:$BW63)='Final FTE By Prog'!H63</f>
        <v>1</v>
      </c>
      <c r="I63" s="6" t="b">
        <f>SUMIF('Final FTE BGBP'!$C$2:$BW$2,'BP Test'!I$4,'Final FTE BGBP'!$C63:$BW63)='Final FTE By Prog'!I63</f>
        <v>1</v>
      </c>
      <c r="J63" s="6" t="b">
        <f>SUMIF('Final FTE BGBP'!$C$2:$BW$2,'BP Test'!J$4,'Final FTE BGBP'!$C63:$BW63)='Final FTE By Prog'!J63</f>
        <v>1</v>
      </c>
      <c r="K63" s="6" t="b">
        <f>SUMIF('Final FTE BGBP'!$C$2:$BW$2,'BP Test'!K$4,'Final FTE BGBP'!$C63:$BW63)='Final FTE By Prog'!K63</f>
        <v>1</v>
      </c>
      <c r="L63" s="6" t="b">
        <f>SUMIF('Final FTE BGBP'!$C$2:$BW$2,'BP Test'!L$4,'Final FTE BGBP'!$C63:$BW63)='Final FTE By Prog'!L63</f>
        <v>1</v>
      </c>
      <c r="M63" s="6" t="b">
        <f>'Final FTE BGBP'!BX63='Final FTE By Prog'!M63</f>
        <v>1</v>
      </c>
      <c r="N63" s="6"/>
      <c r="O63" s="6"/>
      <c r="P63" s="6"/>
      <c r="Q63" s="6"/>
    </row>
    <row r="64" spans="1:17" ht="15">
      <c r="A64" s="6">
        <v>60</v>
      </c>
      <c r="B64" s="6" t="s">
        <v>71</v>
      </c>
      <c r="C64" s="6" t="b">
        <f>SUMIF('Final FTE BGBP'!$C$2:$BW$2,'BP Test'!C$4,'Final FTE BGBP'!$C64:$BW64)='Final FTE By Prog'!C64</f>
        <v>1</v>
      </c>
      <c r="D64" s="6" t="b">
        <f>SUMIF('Final FTE BGBP'!$C$2:$BW$2,'BP Test'!D$4,'Final FTE BGBP'!$C64:$BW64)='Final FTE By Prog'!D64</f>
        <v>1</v>
      </c>
      <c r="E64" s="6" t="b">
        <f>SUMIF('Final FTE BGBP'!$C$2:$BW$2,'BP Test'!E$4,'Final FTE BGBP'!$C64:$BW64)='Final FTE By Prog'!E64</f>
        <v>1</v>
      </c>
      <c r="F64" s="6" t="b">
        <f>SUMIF('Final FTE BGBP'!$C$2:$BW$2,'BP Test'!F$4,'Final FTE BGBP'!$C64:$BW64)='Final FTE By Prog'!F64</f>
        <v>1</v>
      </c>
      <c r="G64" s="6" t="b">
        <f>SUMIF('Final FTE BGBP'!$C$2:$BW$2,'BP Test'!G$4,'Final FTE BGBP'!$C64:$BW64)='Final FTE By Prog'!G64</f>
        <v>1</v>
      </c>
      <c r="H64" s="6" t="b">
        <f>SUMIF('Final FTE BGBP'!$C$2:$BW$2,'BP Test'!H$4,'Final FTE BGBP'!$C64:$BW64)='Final FTE By Prog'!H64</f>
        <v>1</v>
      </c>
      <c r="I64" s="6" t="b">
        <f>SUMIF('Final FTE BGBP'!$C$2:$BW$2,'BP Test'!I$4,'Final FTE BGBP'!$C64:$BW64)='Final FTE By Prog'!I64</f>
        <v>1</v>
      </c>
      <c r="J64" s="6" t="b">
        <f>SUMIF('Final FTE BGBP'!$C$2:$BW$2,'BP Test'!J$4,'Final FTE BGBP'!$C64:$BW64)='Final FTE By Prog'!J64</f>
        <v>1</v>
      </c>
      <c r="K64" s="6" t="b">
        <f>SUMIF('Final FTE BGBP'!$C$2:$BW$2,'BP Test'!K$4,'Final FTE BGBP'!$C64:$BW64)='Final FTE By Prog'!K64</f>
        <v>1</v>
      </c>
      <c r="L64" s="6" t="b">
        <f>SUMIF('Final FTE BGBP'!$C$2:$BW$2,'BP Test'!L$4,'Final FTE BGBP'!$C64:$BW64)='Final FTE By Prog'!L64</f>
        <v>1</v>
      </c>
      <c r="M64" s="6" t="b">
        <f>'Final FTE BGBP'!BX64='Final FTE By Prog'!M64</f>
        <v>1</v>
      </c>
      <c r="N64" s="6"/>
      <c r="O64" s="6"/>
      <c r="P64" s="6"/>
      <c r="Q64" s="6"/>
    </row>
    <row r="65" spans="1:17" ht="15">
      <c r="A65" s="6">
        <v>61</v>
      </c>
      <c r="B65" s="6" t="s">
        <v>72</v>
      </c>
      <c r="C65" s="6" t="b">
        <f>SUMIF('Final FTE BGBP'!$C$2:$BW$2,'BP Test'!C$4,'Final FTE BGBP'!$C65:$BW65)='Final FTE By Prog'!C65</f>
        <v>1</v>
      </c>
      <c r="D65" s="6" t="b">
        <f>SUMIF('Final FTE BGBP'!$C$2:$BW$2,'BP Test'!D$4,'Final FTE BGBP'!$C65:$BW65)='Final FTE By Prog'!D65</f>
        <v>1</v>
      </c>
      <c r="E65" s="6" t="b">
        <f>SUMIF('Final FTE BGBP'!$C$2:$BW$2,'BP Test'!E$4,'Final FTE BGBP'!$C65:$BW65)='Final FTE By Prog'!E65</f>
        <v>1</v>
      </c>
      <c r="F65" s="6" t="b">
        <f>SUMIF('Final FTE BGBP'!$C$2:$BW$2,'BP Test'!F$4,'Final FTE BGBP'!$C65:$BW65)='Final FTE By Prog'!F65</f>
        <v>1</v>
      </c>
      <c r="G65" s="6" t="b">
        <f>SUMIF('Final FTE BGBP'!$C$2:$BW$2,'BP Test'!G$4,'Final FTE BGBP'!$C65:$BW65)='Final FTE By Prog'!G65</f>
        <v>1</v>
      </c>
      <c r="H65" s="6" t="b">
        <f>SUMIF('Final FTE BGBP'!$C$2:$BW$2,'BP Test'!H$4,'Final FTE BGBP'!$C65:$BW65)='Final FTE By Prog'!H65</f>
        <v>1</v>
      </c>
      <c r="I65" s="6" t="b">
        <f>SUMIF('Final FTE BGBP'!$C$2:$BW$2,'BP Test'!I$4,'Final FTE BGBP'!$C65:$BW65)='Final FTE By Prog'!I65</f>
        <v>1</v>
      </c>
      <c r="J65" s="6" t="b">
        <f>SUMIF('Final FTE BGBP'!$C$2:$BW$2,'BP Test'!J$4,'Final FTE BGBP'!$C65:$BW65)='Final FTE By Prog'!J65</f>
        <v>1</v>
      </c>
      <c r="K65" s="6" t="b">
        <f>SUMIF('Final FTE BGBP'!$C$2:$BW$2,'BP Test'!K$4,'Final FTE BGBP'!$C65:$BW65)='Final FTE By Prog'!K65</f>
        <v>1</v>
      </c>
      <c r="L65" s="6" t="b">
        <f>SUMIF('Final FTE BGBP'!$C$2:$BW$2,'BP Test'!L$4,'Final FTE BGBP'!$C65:$BW65)='Final FTE By Prog'!L65</f>
        <v>1</v>
      </c>
      <c r="M65" s="6" t="b">
        <f>'Final FTE BGBP'!BX65='Final FTE By Prog'!M65</f>
        <v>1</v>
      </c>
      <c r="N65" s="6"/>
      <c r="O65" s="6"/>
      <c r="P65" s="6"/>
      <c r="Q65" s="6"/>
    </row>
    <row r="66" spans="1:17" ht="15">
      <c r="A66" s="6">
        <v>62</v>
      </c>
      <c r="B66" s="6" t="s">
        <v>73</v>
      </c>
      <c r="C66" s="6" t="b">
        <f>SUMIF('Final FTE BGBP'!$C$2:$BW$2,'BP Test'!C$4,'Final FTE BGBP'!$C66:$BW66)='Final FTE By Prog'!C66</f>
        <v>1</v>
      </c>
      <c r="D66" s="6" t="b">
        <f>SUMIF('Final FTE BGBP'!$C$2:$BW$2,'BP Test'!D$4,'Final FTE BGBP'!$C66:$BW66)='Final FTE By Prog'!D66</f>
        <v>1</v>
      </c>
      <c r="E66" s="6" t="b">
        <f>SUMIF('Final FTE BGBP'!$C$2:$BW$2,'BP Test'!E$4,'Final FTE BGBP'!$C66:$BW66)='Final FTE By Prog'!E66</f>
        <v>1</v>
      </c>
      <c r="F66" s="6" t="b">
        <f>SUMIF('Final FTE BGBP'!$C$2:$BW$2,'BP Test'!F$4,'Final FTE BGBP'!$C66:$BW66)='Final FTE By Prog'!F66</f>
        <v>1</v>
      </c>
      <c r="G66" s="6" t="b">
        <f>SUMIF('Final FTE BGBP'!$C$2:$BW$2,'BP Test'!G$4,'Final FTE BGBP'!$C66:$BW66)='Final FTE By Prog'!G66</f>
        <v>1</v>
      </c>
      <c r="H66" s="6" t="b">
        <f>SUMIF('Final FTE BGBP'!$C$2:$BW$2,'BP Test'!H$4,'Final FTE BGBP'!$C66:$BW66)='Final FTE By Prog'!H66</f>
        <v>1</v>
      </c>
      <c r="I66" s="6" t="b">
        <f>SUMIF('Final FTE BGBP'!$C$2:$BW$2,'BP Test'!I$4,'Final FTE BGBP'!$C66:$BW66)='Final FTE By Prog'!I66</f>
        <v>1</v>
      </c>
      <c r="J66" s="6" t="b">
        <f>SUMIF('Final FTE BGBP'!$C$2:$BW$2,'BP Test'!J$4,'Final FTE BGBP'!$C66:$BW66)='Final FTE By Prog'!J66</f>
        <v>1</v>
      </c>
      <c r="K66" s="6" t="b">
        <f>SUMIF('Final FTE BGBP'!$C$2:$BW$2,'BP Test'!K$4,'Final FTE BGBP'!$C66:$BW66)='Final FTE By Prog'!K66</f>
        <v>1</v>
      </c>
      <c r="L66" s="6" t="b">
        <f>SUMIF('Final FTE BGBP'!$C$2:$BW$2,'BP Test'!L$4,'Final FTE BGBP'!$C66:$BW66)='Final FTE By Prog'!L66</f>
        <v>1</v>
      </c>
      <c r="M66" s="6" t="b">
        <f>'Final FTE BGBP'!BX66='Final FTE By Prog'!M66</f>
        <v>1</v>
      </c>
      <c r="N66" s="6"/>
      <c r="O66" s="6"/>
      <c r="P66" s="6"/>
      <c r="Q66" s="6"/>
    </row>
    <row r="67" spans="1:17" ht="15">
      <c r="A67" s="6">
        <v>63</v>
      </c>
      <c r="B67" s="6" t="s">
        <v>74</v>
      </c>
      <c r="C67" s="6" t="b">
        <f>SUMIF('Final FTE BGBP'!$C$2:$BW$2,'BP Test'!C$4,'Final FTE BGBP'!$C67:$BW67)='Final FTE By Prog'!C67</f>
        <v>1</v>
      </c>
      <c r="D67" s="6" t="b">
        <f>SUMIF('Final FTE BGBP'!$C$2:$BW$2,'BP Test'!D$4,'Final FTE BGBP'!$C67:$BW67)='Final FTE By Prog'!D67</f>
        <v>1</v>
      </c>
      <c r="E67" s="6" t="b">
        <f>SUMIF('Final FTE BGBP'!$C$2:$BW$2,'BP Test'!E$4,'Final FTE BGBP'!$C67:$BW67)='Final FTE By Prog'!E67</f>
        <v>1</v>
      </c>
      <c r="F67" s="6" t="b">
        <f>SUMIF('Final FTE BGBP'!$C$2:$BW$2,'BP Test'!F$4,'Final FTE BGBP'!$C67:$BW67)='Final FTE By Prog'!F67</f>
        <v>1</v>
      </c>
      <c r="G67" s="6" t="b">
        <f>SUMIF('Final FTE BGBP'!$C$2:$BW$2,'BP Test'!G$4,'Final FTE BGBP'!$C67:$BW67)='Final FTE By Prog'!G67</f>
        <v>1</v>
      </c>
      <c r="H67" s="6" t="b">
        <f>SUMIF('Final FTE BGBP'!$C$2:$BW$2,'BP Test'!H$4,'Final FTE BGBP'!$C67:$BW67)='Final FTE By Prog'!H67</f>
        <v>1</v>
      </c>
      <c r="I67" s="6" t="b">
        <f>SUMIF('Final FTE BGBP'!$C$2:$BW$2,'BP Test'!I$4,'Final FTE BGBP'!$C67:$BW67)='Final FTE By Prog'!I67</f>
        <v>1</v>
      </c>
      <c r="J67" s="6" t="b">
        <f>SUMIF('Final FTE BGBP'!$C$2:$BW$2,'BP Test'!J$4,'Final FTE BGBP'!$C67:$BW67)='Final FTE By Prog'!J67</f>
        <v>1</v>
      </c>
      <c r="K67" s="6" t="b">
        <f>SUMIF('Final FTE BGBP'!$C$2:$BW$2,'BP Test'!K$4,'Final FTE BGBP'!$C67:$BW67)='Final FTE By Prog'!K67</f>
        <v>1</v>
      </c>
      <c r="L67" s="6" t="b">
        <f>SUMIF('Final FTE BGBP'!$C$2:$BW$2,'BP Test'!L$4,'Final FTE BGBP'!$C67:$BW67)='Final FTE By Prog'!L67</f>
        <v>1</v>
      </c>
      <c r="M67" s="6" t="b">
        <f>'Final FTE BGBP'!BX67='Final FTE By Prog'!M67</f>
        <v>1</v>
      </c>
      <c r="N67" s="6"/>
      <c r="O67" s="6"/>
      <c r="P67" s="6"/>
      <c r="Q67" s="6"/>
    </row>
    <row r="68" spans="1:17" ht="15">
      <c r="A68" s="6">
        <v>64</v>
      </c>
      <c r="B68" s="6" t="s">
        <v>75</v>
      </c>
      <c r="C68" s="6" t="b">
        <f>SUMIF('Final FTE BGBP'!$C$2:$BW$2,'BP Test'!C$4,'Final FTE BGBP'!$C68:$BW68)='Final FTE By Prog'!C68</f>
        <v>1</v>
      </c>
      <c r="D68" s="6" t="b">
        <f>SUMIF('Final FTE BGBP'!$C$2:$BW$2,'BP Test'!D$4,'Final FTE BGBP'!$C68:$BW68)='Final FTE By Prog'!D68</f>
        <v>1</v>
      </c>
      <c r="E68" s="6" t="b">
        <f>SUMIF('Final FTE BGBP'!$C$2:$BW$2,'BP Test'!E$4,'Final FTE BGBP'!$C68:$BW68)='Final FTE By Prog'!E68</f>
        <v>1</v>
      </c>
      <c r="F68" s="6" t="b">
        <f>SUMIF('Final FTE BGBP'!$C$2:$BW$2,'BP Test'!F$4,'Final FTE BGBP'!$C68:$BW68)='Final FTE By Prog'!F68</f>
        <v>1</v>
      </c>
      <c r="G68" s="6" t="b">
        <f>SUMIF('Final FTE BGBP'!$C$2:$BW$2,'BP Test'!G$4,'Final FTE BGBP'!$C68:$BW68)='Final FTE By Prog'!G68</f>
        <v>1</v>
      </c>
      <c r="H68" s="6" t="b">
        <f>SUMIF('Final FTE BGBP'!$C$2:$BW$2,'BP Test'!H$4,'Final FTE BGBP'!$C68:$BW68)='Final FTE By Prog'!H68</f>
        <v>1</v>
      </c>
      <c r="I68" s="6" t="b">
        <f>SUMIF('Final FTE BGBP'!$C$2:$BW$2,'BP Test'!I$4,'Final FTE BGBP'!$C68:$BW68)='Final FTE By Prog'!I68</f>
        <v>1</v>
      </c>
      <c r="J68" s="6" t="b">
        <f>SUMIF('Final FTE BGBP'!$C$2:$BW$2,'BP Test'!J$4,'Final FTE BGBP'!$C68:$BW68)='Final FTE By Prog'!J68</f>
        <v>1</v>
      </c>
      <c r="K68" s="6" t="b">
        <f>SUMIF('Final FTE BGBP'!$C$2:$BW$2,'BP Test'!K$4,'Final FTE BGBP'!$C68:$BW68)='Final FTE By Prog'!K68</f>
        <v>1</v>
      </c>
      <c r="L68" s="6" t="b">
        <f>SUMIF('Final FTE BGBP'!$C$2:$BW$2,'BP Test'!L$4,'Final FTE BGBP'!$C68:$BW68)='Final FTE By Prog'!L68</f>
        <v>1</v>
      </c>
      <c r="M68" s="6" t="b">
        <f>'Final FTE BGBP'!BX68='Final FTE By Prog'!M68</f>
        <v>1</v>
      </c>
      <c r="N68" s="6"/>
      <c r="O68" s="6"/>
      <c r="P68" s="6"/>
      <c r="Q68" s="6"/>
    </row>
    <row r="69" spans="1:17" ht="15">
      <c r="A69" s="6">
        <v>65</v>
      </c>
      <c r="B69" s="6" t="s">
        <v>76</v>
      </c>
      <c r="C69" s="6" t="b">
        <f>SUMIF('Final FTE BGBP'!$C$2:$BW$2,'BP Test'!C$4,'Final FTE BGBP'!$C69:$BW69)='Final FTE By Prog'!C69</f>
        <v>1</v>
      </c>
      <c r="D69" s="6" t="b">
        <f>SUMIF('Final FTE BGBP'!$C$2:$BW$2,'BP Test'!D$4,'Final FTE BGBP'!$C69:$BW69)='Final FTE By Prog'!D69</f>
        <v>1</v>
      </c>
      <c r="E69" s="6" t="b">
        <f>SUMIF('Final FTE BGBP'!$C$2:$BW$2,'BP Test'!E$4,'Final FTE BGBP'!$C69:$BW69)='Final FTE By Prog'!E69</f>
        <v>1</v>
      </c>
      <c r="F69" s="6" t="b">
        <f>SUMIF('Final FTE BGBP'!$C$2:$BW$2,'BP Test'!F$4,'Final FTE BGBP'!$C69:$BW69)='Final FTE By Prog'!F69</f>
        <v>1</v>
      </c>
      <c r="G69" s="6" t="b">
        <f>SUMIF('Final FTE BGBP'!$C$2:$BW$2,'BP Test'!G$4,'Final FTE BGBP'!$C69:$BW69)='Final FTE By Prog'!G69</f>
        <v>1</v>
      </c>
      <c r="H69" s="6" t="b">
        <f>SUMIF('Final FTE BGBP'!$C$2:$BW$2,'BP Test'!H$4,'Final FTE BGBP'!$C69:$BW69)='Final FTE By Prog'!H69</f>
        <v>1</v>
      </c>
      <c r="I69" s="6" t="b">
        <f>SUMIF('Final FTE BGBP'!$C$2:$BW$2,'BP Test'!I$4,'Final FTE BGBP'!$C69:$BW69)='Final FTE By Prog'!I69</f>
        <v>1</v>
      </c>
      <c r="J69" s="6" t="b">
        <f>SUMIF('Final FTE BGBP'!$C$2:$BW$2,'BP Test'!J$4,'Final FTE BGBP'!$C69:$BW69)='Final FTE By Prog'!J69</f>
        <v>1</v>
      </c>
      <c r="K69" s="6" t="b">
        <f>SUMIF('Final FTE BGBP'!$C$2:$BW$2,'BP Test'!K$4,'Final FTE BGBP'!$C69:$BW69)='Final FTE By Prog'!K69</f>
        <v>1</v>
      </c>
      <c r="L69" s="6" t="b">
        <f>SUMIF('Final FTE BGBP'!$C$2:$BW$2,'BP Test'!L$4,'Final FTE BGBP'!$C69:$BW69)='Final FTE By Prog'!L69</f>
        <v>1</v>
      </c>
      <c r="M69" s="6" t="b">
        <f>'Final FTE BGBP'!BX69='Final FTE By Prog'!M69</f>
        <v>1</v>
      </c>
      <c r="N69" s="6"/>
      <c r="O69" s="6"/>
      <c r="P69" s="6"/>
      <c r="Q69" s="6"/>
    </row>
    <row r="70" spans="1:17" ht="15">
      <c r="A70" s="6">
        <v>66</v>
      </c>
      <c r="B70" s="6" t="s">
        <v>77</v>
      </c>
      <c r="C70" s="6" t="b">
        <f>SUMIF('Final FTE BGBP'!$C$2:$BW$2,'BP Test'!C$4,'Final FTE BGBP'!$C70:$BW70)='Final FTE By Prog'!C70</f>
        <v>1</v>
      </c>
      <c r="D70" s="6" t="b">
        <f>SUMIF('Final FTE BGBP'!$C$2:$BW$2,'BP Test'!D$4,'Final FTE BGBP'!$C70:$BW70)='Final FTE By Prog'!D70</f>
        <v>1</v>
      </c>
      <c r="E70" s="6" t="b">
        <f>SUMIF('Final FTE BGBP'!$C$2:$BW$2,'BP Test'!E$4,'Final FTE BGBP'!$C70:$BW70)='Final FTE By Prog'!E70</f>
        <v>1</v>
      </c>
      <c r="F70" s="6" t="b">
        <f>SUMIF('Final FTE BGBP'!$C$2:$BW$2,'BP Test'!F$4,'Final FTE BGBP'!$C70:$BW70)='Final FTE By Prog'!F70</f>
        <v>1</v>
      </c>
      <c r="G70" s="6" t="b">
        <f>SUMIF('Final FTE BGBP'!$C$2:$BW$2,'BP Test'!G$4,'Final FTE BGBP'!$C70:$BW70)='Final FTE By Prog'!G70</f>
        <v>1</v>
      </c>
      <c r="H70" s="6" t="b">
        <f>SUMIF('Final FTE BGBP'!$C$2:$BW$2,'BP Test'!H$4,'Final FTE BGBP'!$C70:$BW70)='Final FTE By Prog'!H70</f>
        <v>1</v>
      </c>
      <c r="I70" s="6" t="b">
        <f>SUMIF('Final FTE BGBP'!$C$2:$BW$2,'BP Test'!I$4,'Final FTE BGBP'!$C70:$BW70)='Final FTE By Prog'!I70</f>
        <v>1</v>
      </c>
      <c r="J70" s="6" t="b">
        <f>SUMIF('Final FTE BGBP'!$C$2:$BW$2,'BP Test'!J$4,'Final FTE BGBP'!$C70:$BW70)='Final FTE By Prog'!J70</f>
        <v>1</v>
      </c>
      <c r="K70" s="6" t="b">
        <f>SUMIF('Final FTE BGBP'!$C$2:$BW$2,'BP Test'!K$4,'Final FTE BGBP'!$C70:$BW70)='Final FTE By Prog'!K70</f>
        <v>1</v>
      </c>
      <c r="L70" s="6" t="b">
        <f>SUMIF('Final FTE BGBP'!$C$2:$BW$2,'BP Test'!L$4,'Final FTE BGBP'!$C70:$BW70)='Final FTE By Prog'!L70</f>
        <v>1</v>
      </c>
      <c r="M70" s="6" t="b">
        <f>'Final FTE BGBP'!BX70='Final FTE By Prog'!M70</f>
        <v>1</v>
      </c>
      <c r="N70" s="6"/>
      <c r="O70" s="6"/>
      <c r="P70" s="6"/>
      <c r="Q70" s="6"/>
    </row>
    <row r="71" spans="1:17" ht="15">
      <c r="A71" s="6">
        <v>67</v>
      </c>
      <c r="B71" s="6" t="s">
        <v>78</v>
      </c>
      <c r="C71" s="6" t="b">
        <f>SUMIF('Final FTE BGBP'!$C$2:$BW$2,'BP Test'!C$4,'Final FTE BGBP'!$C71:$BW71)='Final FTE By Prog'!C71</f>
        <v>1</v>
      </c>
      <c r="D71" s="6" t="b">
        <f>SUMIF('Final FTE BGBP'!$C$2:$BW$2,'BP Test'!D$4,'Final FTE BGBP'!$C71:$BW71)='Final FTE By Prog'!D71</f>
        <v>1</v>
      </c>
      <c r="E71" s="6" t="b">
        <f>SUMIF('Final FTE BGBP'!$C$2:$BW$2,'BP Test'!E$4,'Final FTE BGBP'!$C71:$BW71)='Final FTE By Prog'!E71</f>
        <v>1</v>
      </c>
      <c r="F71" s="6" t="b">
        <f>SUMIF('Final FTE BGBP'!$C$2:$BW$2,'BP Test'!F$4,'Final FTE BGBP'!$C71:$BW71)='Final FTE By Prog'!F71</f>
        <v>1</v>
      </c>
      <c r="G71" s="6" t="b">
        <f>SUMIF('Final FTE BGBP'!$C$2:$BW$2,'BP Test'!G$4,'Final FTE BGBP'!$C71:$BW71)='Final FTE By Prog'!G71</f>
        <v>1</v>
      </c>
      <c r="H71" s="6" t="b">
        <f>SUMIF('Final FTE BGBP'!$C$2:$BW$2,'BP Test'!H$4,'Final FTE BGBP'!$C71:$BW71)='Final FTE By Prog'!H71</f>
        <v>1</v>
      </c>
      <c r="I71" s="6" t="b">
        <f>SUMIF('Final FTE BGBP'!$C$2:$BW$2,'BP Test'!I$4,'Final FTE BGBP'!$C71:$BW71)='Final FTE By Prog'!I71</f>
        <v>1</v>
      </c>
      <c r="J71" s="6" t="b">
        <f>SUMIF('Final FTE BGBP'!$C$2:$BW$2,'BP Test'!J$4,'Final FTE BGBP'!$C71:$BW71)='Final FTE By Prog'!J71</f>
        <v>1</v>
      </c>
      <c r="K71" s="6" t="b">
        <f>SUMIF('Final FTE BGBP'!$C$2:$BW$2,'BP Test'!K$4,'Final FTE BGBP'!$C71:$BW71)='Final FTE By Prog'!K71</f>
        <v>1</v>
      </c>
      <c r="L71" s="6" t="b">
        <f>SUMIF('Final FTE BGBP'!$C$2:$BW$2,'BP Test'!L$4,'Final FTE BGBP'!$C71:$BW71)='Final FTE By Prog'!L71</f>
        <v>1</v>
      </c>
      <c r="M71" s="6" t="b">
        <f>'Final FTE BGBP'!BX71='Final FTE By Prog'!M71</f>
        <v>1</v>
      </c>
      <c r="N71" s="6"/>
      <c r="O71" s="6"/>
      <c r="P71" s="6"/>
      <c r="Q71" s="6"/>
    </row>
    <row r="72" spans="1:17" ht="15">
      <c r="A72" s="6">
        <v>68</v>
      </c>
      <c r="B72" s="6" t="s">
        <v>79</v>
      </c>
      <c r="C72" s="6" t="b">
        <f>SUMIF('Final FTE BGBP'!$C$2:$BW$2,'BP Test'!C$4,'Final FTE BGBP'!$C72:$BW72)='Final FTE By Prog'!C72</f>
        <v>1</v>
      </c>
      <c r="D72" s="6" t="b">
        <f>SUMIF('Final FTE BGBP'!$C$2:$BW$2,'BP Test'!D$4,'Final FTE BGBP'!$C72:$BW72)='Final FTE By Prog'!D72</f>
        <v>1</v>
      </c>
      <c r="E72" s="6" t="b">
        <f>SUMIF('Final FTE BGBP'!$C$2:$BW$2,'BP Test'!E$4,'Final FTE BGBP'!$C72:$BW72)='Final FTE By Prog'!E72</f>
        <v>1</v>
      </c>
      <c r="F72" s="6" t="b">
        <f>SUMIF('Final FTE BGBP'!$C$2:$BW$2,'BP Test'!F$4,'Final FTE BGBP'!$C72:$BW72)='Final FTE By Prog'!F72</f>
        <v>1</v>
      </c>
      <c r="G72" s="6" t="b">
        <f>SUMIF('Final FTE BGBP'!$C$2:$BW$2,'BP Test'!G$4,'Final FTE BGBP'!$C72:$BW72)='Final FTE By Prog'!G72</f>
        <v>1</v>
      </c>
      <c r="H72" s="6" t="b">
        <f>SUMIF('Final FTE BGBP'!$C$2:$BW$2,'BP Test'!H$4,'Final FTE BGBP'!$C72:$BW72)='Final FTE By Prog'!H72</f>
        <v>1</v>
      </c>
      <c r="I72" s="6" t="b">
        <f>SUMIF('Final FTE BGBP'!$C$2:$BW$2,'BP Test'!I$4,'Final FTE BGBP'!$C72:$BW72)='Final FTE By Prog'!I72</f>
        <v>1</v>
      </c>
      <c r="J72" s="6" t="b">
        <f>SUMIF('Final FTE BGBP'!$C$2:$BW$2,'BP Test'!J$4,'Final FTE BGBP'!$C72:$BW72)='Final FTE By Prog'!J72</f>
        <v>1</v>
      </c>
      <c r="K72" s="6" t="b">
        <f>SUMIF('Final FTE BGBP'!$C$2:$BW$2,'BP Test'!K$4,'Final FTE BGBP'!$C72:$BW72)='Final FTE By Prog'!K72</f>
        <v>1</v>
      </c>
      <c r="L72" s="6" t="b">
        <f>SUMIF('Final FTE BGBP'!$C$2:$BW$2,'BP Test'!L$4,'Final FTE BGBP'!$C72:$BW72)='Final FTE By Prog'!L72</f>
        <v>1</v>
      </c>
      <c r="M72" s="6" t="b">
        <f>'Final FTE BGBP'!BX72='Final FTE By Prog'!M72</f>
        <v>1</v>
      </c>
      <c r="N72" s="6"/>
      <c r="O72" s="6"/>
      <c r="P72" s="6"/>
      <c r="Q72" s="6"/>
    </row>
    <row r="73" spans="1:17" ht="15">
      <c r="A73" s="6">
        <v>69</v>
      </c>
      <c r="B73" s="6" t="s">
        <v>80</v>
      </c>
      <c r="C73" s="6" t="b">
        <f>SUMIF('Final FTE BGBP'!$C$2:$BW$2,'BP Test'!C$4,'Final FTE BGBP'!$C73:$BW73)='Final FTE By Prog'!C73</f>
        <v>1</v>
      </c>
      <c r="D73" s="6" t="b">
        <f>SUMIF('Final FTE BGBP'!$C$2:$BW$2,'BP Test'!D$4,'Final FTE BGBP'!$C73:$BW73)='Final FTE By Prog'!D73</f>
        <v>1</v>
      </c>
      <c r="E73" s="6" t="b">
        <f>SUMIF('Final FTE BGBP'!$C$2:$BW$2,'BP Test'!E$4,'Final FTE BGBP'!$C73:$BW73)='Final FTE By Prog'!E73</f>
        <v>1</v>
      </c>
      <c r="F73" s="6" t="b">
        <f>SUMIF('Final FTE BGBP'!$C$2:$BW$2,'BP Test'!F$4,'Final FTE BGBP'!$C73:$BW73)='Final FTE By Prog'!F73</f>
        <v>1</v>
      </c>
      <c r="G73" s="6" t="b">
        <f>SUMIF('Final FTE BGBP'!$C$2:$BW$2,'BP Test'!G$4,'Final FTE BGBP'!$C73:$BW73)='Final FTE By Prog'!G73</f>
        <v>1</v>
      </c>
      <c r="H73" s="6" t="b">
        <f>SUMIF('Final FTE BGBP'!$C$2:$BW$2,'BP Test'!H$4,'Final FTE BGBP'!$C73:$BW73)='Final FTE By Prog'!H73</f>
        <v>1</v>
      </c>
      <c r="I73" s="6" t="b">
        <f>SUMIF('Final FTE BGBP'!$C$2:$BW$2,'BP Test'!I$4,'Final FTE BGBP'!$C73:$BW73)='Final FTE By Prog'!I73</f>
        <v>1</v>
      </c>
      <c r="J73" s="6" t="b">
        <f>SUMIF('Final FTE BGBP'!$C$2:$BW$2,'BP Test'!J$4,'Final FTE BGBP'!$C73:$BW73)='Final FTE By Prog'!J73</f>
        <v>1</v>
      </c>
      <c r="K73" s="6" t="b">
        <f>SUMIF('Final FTE BGBP'!$C$2:$BW$2,'BP Test'!K$4,'Final FTE BGBP'!$C73:$BW73)='Final FTE By Prog'!K73</f>
        <v>1</v>
      </c>
      <c r="L73" s="6" t="b">
        <f>SUMIF('Final FTE BGBP'!$C$2:$BW$2,'BP Test'!L$4,'Final FTE BGBP'!$C73:$BW73)='Final FTE By Prog'!L73</f>
        <v>1</v>
      </c>
      <c r="M73" s="6" t="b">
        <f>'Final FTE BGBP'!BX73='Final FTE By Prog'!M73</f>
        <v>1</v>
      </c>
      <c r="N73" s="6"/>
      <c r="O73" s="6"/>
      <c r="P73" s="6"/>
      <c r="Q73" s="6"/>
    </row>
    <row r="74" spans="1:17" ht="15">
      <c r="A74" s="6">
        <v>70</v>
      </c>
      <c r="B74" s="6" t="s">
        <v>84</v>
      </c>
      <c r="C74" s="6" t="b">
        <f>SUMIF('Final FTE BGBP'!$C$2:$BW$2,'BP Test'!C$4,'Final FTE BGBP'!$C74:$BW74)='Final FTE By Prog'!C74</f>
        <v>1</v>
      </c>
      <c r="D74" s="6" t="b">
        <f>SUMIF('Final FTE BGBP'!$C$2:$BW$2,'BP Test'!D$4,'Final FTE BGBP'!$C74:$BW74)='Final FTE By Prog'!D74</f>
        <v>1</v>
      </c>
      <c r="E74" s="6" t="b">
        <f>SUMIF('Final FTE BGBP'!$C$2:$BW$2,'BP Test'!E$4,'Final FTE BGBP'!$C74:$BW74)='Final FTE By Prog'!E74</f>
        <v>1</v>
      </c>
      <c r="F74" s="6" t="b">
        <f>SUMIF('Final FTE BGBP'!$C$2:$BW$2,'BP Test'!F$4,'Final FTE BGBP'!$C74:$BW74)='Final FTE By Prog'!F74</f>
        <v>1</v>
      </c>
      <c r="G74" s="6" t="b">
        <f>SUMIF('Final FTE BGBP'!$C$2:$BW$2,'BP Test'!G$4,'Final FTE BGBP'!$C74:$BW74)='Final FTE By Prog'!G74</f>
        <v>1</v>
      </c>
      <c r="H74" s="6" t="b">
        <f>SUMIF('Final FTE BGBP'!$C$2:$BW$2,'BP Test'!H$4,'Final FTE BGBP'!$C74:$BW74)='Final FTE By Prog'!H74</f>
        <v>1</v>
      </c>
      <c r="I74" s="6" t="b">
        <f>SUMIF('Final FTE BGBP'!$C$2:$BW$2,'BP Test'!I$4,'Final FTE BGBP'!$C74:$BW74)='Final FTE By Prog'!I74</f>
        <v>1</v>
      </c>
      <c r="J74" s="6" t="b">
        <f>SUMIF('Final FTE BGBP'!$C$2:$BW$2,'BP Test'!J$4,'Final FTE BGBP'!$C74:$BW74)='Final FTE By Prog'!J74</f>
        <v>1</v>
      </c>
      <c r="K74" s="6" t="b">
        <f>SUMIF('Final FTE BGBP'!$C$2:$BW$2,'BP Test'!K$4,'Final FTE BGBP'!$C74:$BW74)='Final FTE By Prog'!K74</f>
        <v>1</v>
      </c>
      <c r="L74" s="6" t="b">
        <f>SUMIF('Final FTE BGBP'!$C$2:$BW$2,'BP Test'!L$4,'Final FTE BGBP'!$C74:$BW74)='Final FTE By Prog'!L74</f>
        <v>1</v>
      </c>
      <c r="M74" s="6" t="b">
        <f>'Final FTE BGBP'!BX74='Final FTE By Prog'!M74</f>
        <v>1</v>
      </c>
      <c r="N74" s="6"/>
      <c r="O74" s="6"/>
      <c r="P74" s="6"/>
      <c r="Q74" s="6"/>
    </row>
    <row r="75" spans="1:17" ht="15">
      <c r="A75" s="6">
        <v>71</v>
      </c>
      <c r="B75" s="6" t="s">
        <v>85</v>
      </c>
      <c r="C75" s="6" t="b">
        <f>SUMIF('Final FTE BGBP'!$C$2:$BW$2,'BP Test'!C$4,'Final FTE BGBP'!$C75:$BW75)='Final FTE By Prog'!C75</f>
        <v>1</v>
      </c>
      <c r="D75" s="6" t="b">
        <f>SUMIF('Final FTE BGBP'!$C$2:$BW$2,'BP Test'!D$4,'Final FTE BGBP'!$C75:$BW75)='Final FTE By Prog'!D75</f>
        <v>1</v>
      </c>
      <c r="E75" s="6" t="b">
        <f>SUMIF('Final FTE BGBP'!$C$2:$BW$2,'BP Test'!E$4,'Final FTE BGBP'!$C75:$BW75)='Final FTE By Prog'!E75</f>
        <v>1</v>
      </c>
      <c r="F75" s="6" t="b">
        <f>SUMIF('Final FTE BGBP'!$C$2:$BW$2,'BP Test'!F$4,'Final FTE BGBP'!$C75:$BW75)='Final FTE By Prog'!F75</f>
        <v>1</v>
      </c>
      <c r="G75" s="6" t="b">
        <f>SUMIF('Final FTE BGBP'!$C$2:$BW$2,'BP Test'!G$4,'Final FTE BGBP'!$C75:$BW75)='Final FTE By Prog'!G75</f>
        <v>1</v>
      </c>
      <c r="H75" s="6" t="b">
        <f>SUMIF('Final FTE BGBP'!$C$2:$BW$2,'BP Test'!H$4,'Final FTE BGBP'!$C75:$BW75)='Final FTE By Prog'!H75</f>
        <v>1</v>
      </c>
      <c r="I75" s="6" t="b">
        <f>SUMIF('Final FTE BGBP'!$C$2:$BW$2,'BP Test'!I$4,'Final FTE BGBP'!$C75:$BW75)='Final FTE By Prog'!I75</f>
        <v>1</v>
      </c>
      <c r="J75" s="6" t="b">
        <f>SUMIF('Final FTE BGBP'!$C$2:$BW$2,'BP Test'!J$4,'Final FTE BGBP'!$C75:$BW75)='Final FTE By Prog'!J75</f>
        <v>1</v>
      </c>
      <c r="K75" s="6" t="b">
        <f>SUMIF('Final FTE BGBP'!$C$2:$BW$2,'BP Test'!K$4,'Final FTE BGBP'!$C75:$BW75)='Final FTE By Prog'!K75</f>
        <v>1</v>
      </c>
      <c r="L75" s="6" t="b">
        <f>SUMIF('Final FTE BGBP'!$C$2:$BW$2,'BP Test'!L$4,'Final FTE BGBP'!$C75:$BW75)='Final FTE By Prog'!L75</f>
        <v>1</v>
      </c>
      <c r="M75" s="6" t="b">
        <f>'Final FTE BGBP'!BX75='Final FTE By Prog'!M75</f>
        <v>1</v>
      </c>
      <c r="N75" s="6"/>
      <c r="O75" s="6"/>
      <c r="P75" s="6"/>
      <c r="Q75" s="6"/>
    </row>
    <row r="76" spans="1:17" ht="15">
      <c r="A76" s="6">
        <v>72</v>
      </c>
      <c r="B76" s="6" t="s">
        <v>86</v>
      </c>
      <c r="C76" s="6" t="b">
        <f>SUMIF('Final FTE BGBP'!$C$2:$BW$2,'BP Test'!C$4,'Final FTE BGBP'!$C76:$BW76)='Final FTE By Prog'!C76</f>
        <v>1</v>
      </c>
      <c r="D76" s="6" t="b">
        <f>SUMIF('Final FTE BGBP'!$C$2:$BW$2,'BP Test'!D$4,'Final FTE BGBP'!$C76:$BW76)='Final FTE By Prog'!D76</f>
        <v>1</v>
      </c>
      <c r="E76" s="6" t="b">
        <f>SUMIF('Final FTE BGBP'!$C$2:$BW$2,'BP Test'!E$4,'Final FTE BGBP'!$C76:$BW76)='Final FTE By Prog'!E76</f>
        <v>1</v>
      </c>
      <c r="F76" s="6" t="b">
        <f>SUMIF('Final FTE BGBP'!$C$2:$BW$2,'BP Test'!F$4,'Final FTE BGBP'!$C76:$BW76)='Final FTE By Prog'!F76</f>
        <v>1</v>
      </c>
      <c r="G76" s="6" t="b">
        <f>SUMIF('Final FTE BGBP'!$C$2:$BW$2,'BP Test'!G$4,'Final FTE BGBP'!$C76:$BW76)='Final FTE By Prog'!G76</f>
        <v>1</v>
      </c>
      <c r="H76" s="6" t="b">
        <f>SUMIF('Final FTE BGBP'!$C$2:$BW$2,'BP Test'!H$4,'Final FTE BGBP'!$C76:$BW76)='Final FTE By Prog'!H76</f>
        <v>1</v>
      </c>
      <c r="I76" s="6" t="b">
        <f>SUMIF('Final FTE BGBP'!$C$2:$BW$2,'BP Test'!I$4,'Final FTE BGBP'!$C76:$BW76)='Final FTE By Prog'!I76</f>
        <v>1</v>
      </c>
      <c r="J76" s="6" t="b">
        <f>SUMIF('Final FTE BGBP'!$C$2:$BW$2,'BP Test'!J$4,'Final FTE BGBP'!$C76:$BW76)='Final FTE By Prog'!J76</f>
        <v>1</v>
      </c>
      <c r="K76" s="6" t="b">
        <f>SUMIF('Final FTE BGBP'!$C$2:$BW$2,'BP Test'!K$4,'Final FTE BGBP'!$C76:$BW76)='Final FTE By Prog'!K76</f>
        <v>1</v>
      </c>
      <c r="L76" s="6" t="b">
        <f>SUMIF('Final FTE BGBP'!$C$2:$BW$2,'BP Test'!L$4,'Final FTE BGBP'!$C76:$BW76)='Final FTE By Prog'!L76</f>
        <v>1</v>
      </c>
      <c r="M76" s="6" t="b">
        <f>'Final FTE BGBP'!BX76='Final FTE By Prog'!M76</f>
        <v>1</v>
      </c>
      <c r="N76" s="6"/>
      <c r="O76" s="6"/>
      <c r="P76" s="6"/>
      <c r="Q76" s="6"/>
    </row>
    <row r="77" spans="1:17" ht="15">
      <c r="A77" s="6">
        <v>73</v>
      </c>
      <c r="B77" s="6" t="s">
        <v>87</v>
      </c>
      <c r="C77" s="6" t="b">
        <f>SUMIF('Final FTE BGBP'!$C$2:$BW$2,'BP Test'!C$4,'Final FTE BGBP'!$C77:$BW77)='Final FTE By Prog'!C77</f>
        <v>1</v>
      </c>
      <c r="D77" s="6" t="b">
        <f>SUMIF('Final FTE BGBP'!$C$2:$BW$2,'BP Test'!D$4,'Final FTE BGBP'!$C77:$BW77)='Final FTE By Prog'!D77</f>
        <v>1</v>
      </c>
      <c r="E77" s="6" t="b">
        <f>SUMIF('Final FTE BGBP'!$C$2:$BW$2,'BP Test'!E$4,'Final FTE BGBP'!$C77:$BW77)='Final FTE By Prog'!E77</f>
        <v>1</v>
      </c>
      <c r="F77" s="6" t="b">
        <f>SUMIF('Final FTE BGBP'!$C$2:$BW$2,'BP Test'!F$4,'Final FTE BGBP'!$C77:$BW77)='Final FTE By Prog'!F77</f>
        <v>1</v>
      </c>
      <c r="G77" s="6" t="b">
        <f>SUMIF('Final FTE BGBP'!$C$2:$BW$2,'BP Test'!G$4,'Final FTE BGBP'!$C77:$BW77)='Final FTE By Prog'!G77</f>
        <v>1</v>
      </c>
      <c r="H77" s="6" t="b">
        <f>SUMIF('Final FTE BGBP'!$C$2:$BW$2,'BP Test'!H$4,'Final FTE BGBP'!$C77:$BW77)='Final FTE By Prog'!H77</f>
        <v>1</v>
      </c>
      <c r="I77" s="6" t="b">
        <f>SUMIF('Final FTE BGBP'!$C$2:$BW$2,'BP Test'!I$4,'Final FTE BGBP'!$C77:$BW77)='Final FTE By Prog'!I77</f>
        <v>1</v>
      </c>
      <c r="J77" s="6" t="b">
        <f>SUMIF('Final FTE BGBP'!$C$2:$BW$2,'BP Test'!J$4,'Final FTE BGBP'!$C77:$BW77)='Final FTE By Prog'!J77</f>
        <v>1</v>
      </c>
      <c r="K77" s="6" t="b">
        <f>SUMIF('Final FTE BGBP'!$C$2:$BW$2,'BP Test'!K$4,'Final FTE BGBP'!$C77:$BW77)='Final FTE By Prog'!K77</f>
        <v>1</v>
      </c>
      <c r="L77" s="6" t="b">
        <f>SUMIF('Final FTE BGBP'!$C$2:$BW$2,'BP Test'!L$4,'Final FTE BGBP'!$C77:$BW77)='Final FTE By Prog'!L77</f>
        <v>1</v>
      </c>
      <c r="M77" s="6" t="b">
        <f>'Final FTE BGBP'!BX77='Final FTE By Prog'!M77</f>
        <v>1</v>
      </c>
      <c r="N77" s="6"/>
      <c r="O77" s="6"/>
      <c r="P77" s="6"/>
      <c r="Q77" s="6"/>
    </row>
    <row r="78" spans="1:17" ht="15">
      <c r="A78" s="6">
        <v>74</v>
      </c>
      <c r="B78" s="6" t="s">
        <v>88</v>
      </c>
      <c r="C78" s="6" t="b">
        <f>SUMIF('Final FTE BGBP'!$C$2:$BW$2,'BP Test'!C$4,'Final FTE BGBP'!$C78:$BW78)='Final FTE By Prog'!C78</f>
        <v>1</v>
      </c>
      <c r="D78" s="6" t="b">
        <f>SUMIF('Final FTE BGBP'!$C$2:$BW$2,'BP Test'!D$4,'Final FTE BGBP'!$C78:$BW78)='Final FTE By Prog'!D78</f>
        <v>1</v>
      </c>
      <c r="E78" s="6" t="b">
        <f>SUMIF('Final FTE BGBP'!$C$2:$BW$2,'BP Test'!E$4,'Final FTE BGBP'!$C78:$BW78)='Final FTE By Prog'!E78</f>
        <v>1</v>
      </c>
      <c r="F78" s="6" t="b">
        <f>SUMIF('Final FTE BGBP'!$C$2:$BW$2,'BP Test'!F$4,'Final FTE BGBP'!$C78:$BW78)='Final FTE By Prog'!F78</f>
        <v>1</v>
      </c>
      <c r="G78" s="6" t="b">
        <f>SUMIF('Final FTE BGBP'!$C$2:$BW$2,'BP Test'!G$4,'Final FTE BGBP'!$C78:$BW78)='Final FTE By Prog'!G78</f>
        <v>1</v>
      </c>
      <c r="H78" s="6" t="b">
        <f>SUMIF('Final FTE BGBP'!$C$2:$BW$2,'BP Test'!H$4,'Final FTE BGBP'!$C78:$BW78)='Final FTE By Prog'!H78</f>
        <v>1</v>
      </c>
      <c r="I78" s="6" t="b">
        <f>SUMIF('Final FTE BGBP'!$C$2:$BW$2,'BP Test'!I$4,'Final FTE BGBP'!$C78:$BW78)='Final FTE By Prog'!I78</f>
        <v>1</v>
      </c>
      <c r="J78" s="6" t="b">
        <f>SUMIF('Final FTE BGBP'!$C$2:$BW$2,'BP Test'!J$4,'Final FTE BGBP'!$C78:$BW78)='Final FTE By Prog'!J78</f>
        <v>1</v>
      </c>
      <c r="K78" s="6" t="b">
        <f>SUMIF('Final FTE BGBP'!$C$2:$BW$2,'BP Test'!K$4,'Final FTE BGBP'!$C78:$BW78)='Final FTE By Prog'!K78</f>
        <v>1</v>
      </c>
      <c r="L78" s="6" t="b">
        <f>SUMIF('Final FTE BGBP'!$C$2:$BW$2,'BP Test'!L$4,'Final FTE BGBP'!$C78:$BW78)='Final FTE By Prog'!L78</f>
        <v>1</v>
      </c>
      <c r="M78" s="6" t="b">
        <f>'Final FTE BGBP'!BX78='Final FTE By Prog'!M78</f>
        <v>1</v>
      </c>
      <c r="N78" s="6"/>
      <c r="O78" s="6"/>
      <c r="P78" s="6"/>
      <c r="Q78" s="6"/>
    </row>
    <row r="79" spans="3:17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ht="15">
      <c r="B80" s="6" t="s">
        <v>12</v>
      </c>
      <c r="C80" s="6" t="b">
        <f>SUMIF('Final FTE BGBP'!$C$2:$BW$2,'BP Test'!C$4,'Final FTE BGBP'!$C80:$BW80)='Final FTE By Prog'!C80</f>
        <v>1</v>
      </c>
      <c r="D80" s="6" t="b">
        <f>SUMIF('Final FTE BGBP'!$C$2:$BW$2,'BP Test'!D$4,'Final FTE BGBP'!$C80:$BW80)='Final FTE By Prog'!D80</f>
        <v>1</v>
      </c>
      <c r="E80" s="6" t="b">
        <f>SUMIF('Final FTE BGBP'!$C$2:$BW$2,'BP Test'!E$4,'Final FTE BGBP'!$C80:$BW80)='Final FTE By Prog'!E80</f>
        <v>1</v>
      </c>
      <c r="F80" s="6" t="b">
        <f>SUMIF('Final FTE BGBP'!$C$2:$BW$2,'BP Test'!F$4,'Final FTE BGBP'!$C80:$BW80)='Final FTE By Prog'!F80</f>
        <v>1</v>
      </c>
      <c r="G80" s="6" t="b">
        <f>SUMIF('Final FTE BGBP'!$C$2:$BW$2,'BP Test'!G$4,'Final FTE BGBP'!$C80:$BW80)='Final FTE By Prog'!G80</f>
        <v>1</v>
      </c>
      <c r="H80" s="6" t="b">
        <f>SUMIF('Final FTE BGBP'!$C$2:$BW$2,'BP Test'!H$4,'Final FTE BGBP'!$C80:$BW80)='Final FTE By Prog'!H80</f>
        <v>1</v>
      </c>
      <c r="I80" s="6" t="b">
        <f>SUMIF('Final FTE BGBP'!$C$2:$BW$2,'BP Test'!I$4,'Final FTE BGBP'!$C80:$BW80)='Final FTE By Prog'!I80</f>
        <v>1</v>
      </c>
      <c r="J80" s="6" t="b">
        <f>SUMIF('Final FTE BGBP'!$C$2:$BW$2,'BP Test'!J$4,'Final FTE BGBP'!$C80:$BW80)='Final FTE By Prog'!J80</f>
        <v>1</v>
      </c>
      <c r="K80" s="6" t="b">
        <f>SUMIF('Final FTE BGBP'!$C$2:$BW$2,'BP Test'!K$4,'Final FTE BGBP'!$C80:$BW80)='Final FTE By Prog'!K80</f>
        <v>1</v>
      </c>
      <c r="L80" s="6" t="b">
        <f>SUMIF('Final FTE BGBP'!$C$2:$BW$2,'BP Test'!L$4,'Final FTE BGBP'!$C80:$BW80)='Final FTE By Prog'!L80</f>
        <v>1</v>
      </c>
      <c r="M80" s="6" t="b">
        <f>'Final FTE BGBP'!BX80='Final FTE By Prog'!M80</f>
        <v>1</v>
      </c>
      <c r="N80" s="6"/>
      <c r="O80" s="6"/>
      <c r="P80" s="6"/>
      <c r="Q80" s="6"/>
    </row>
  </sheetData>
  <sheetProtection/>
  <conditionalFormatting sqref="N5:Q78 C5:M80">
    <cfRule type="cellIs" priority="1" dxfId="3" operator="equal" stopIfTrue="1">
      <formula>FALSE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AP78"/>
  <sheetViews>
    <sheetView zoomScale="50" zoomScaleNormal="50" zoomScalePageLayoutView="0" workbookViewId="0" topLeftCell="A1">
      <selection activeCell="A1" sqref="A1"/>
    </sheetView>
  </sheetViews>
  <sheetFormatPr defaultColWidth="8.88671875" defaultRowHeight="15"/>
  <cols>
    <col min="1" max="1" width="8.3359375" style="0" bestFit="1" customWidth="1"/>
    <col min="2" max="2" width="19.21484375" style="0" bestFit="1" customWidth="1"/>
    <col min="3" max="3" width="8.5546875" style="0" bestFit="1" customWidth="1"/>
    <col min="4" max="4" width="9.88671875" style="0" bestFit="1" customWidth="1"/>
    <col min="5" max="5" width="10.10546875" style="0" bestFit="1" customWidth="1"/>
    <col min="6" max="6" width="1.5625" style="0" customWidth="1"/>
    <col min="7" max="16" width="6.3359375" style="0" bestFit="1" customWidth="1"/>
    <col min="17" max="17" width="1.33203125" style="0" customWidth="1"/>
    <col min="18" max="27" width="8.5546875" style="4" bestFit="1" customWidth="1"/>
    <col min="28" max="31" width="6.3359375" style="4" bestFit="1" customWidth="1"/>
    <col min="32" max="32" width="1.5625" style="0" customWidth="1"/>
    <col min="33" max="42" width="6.10546875" style="0" bestFit="1" customWidth="1"/>
  </cols>
  <sheetData>
    <row r="3" spans="3:42" ht="15">
      <c r="C3" s="149" t="s">
        <v>94</v>
      </c>
      <c r="D3" s="149"/>
      <c r="E3" s="149"/>
      <c r="G3" s="149" t="s">
        <v>95</v>
      </c>
      <c r="H3" s="149"/>
      <c r="I3" s="149"/>
      <c r="J3" s="149"/>
      <c r="K3" s="149"/>
      <c r="L3" s="149"/>
      <c r="M3" s="149"/>
      <c r="N3" s="149"/>
      <c r="O3" s="149"/>
      <c r="P3" s="149"/>
      <c r="R3" s="149" t="s">
        <v>96</v>
      </c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</row>
    <row r="4" spans="1:31" ht="15">
      <c r="A4" t="s">
        <v>0</v>
      </c>
      <c r="B4" t="s">
        <v>1</v>
      </c>
      <c r="C4" s="4" t="s">
        <v>91</v>
      </c>
      <c r="D4" s="4" t="s">
        <v>92</v>
      </c>
      <c r="E4" s="4" t="s">
        <v>93</v>
      </c>
      <c r="G4">
        <v>101</v>
      </c>
      <c r="H4">
        <v>102</v>
      </c>
      <c r="I4">
        <v>103</v>
      </c>
      <c r="J4">
        <v>111</v>
      </c>
      <c r="K4">
        <v>112</v>
      </c>
      <c r="L4">
        <v>113</v>
      </c>
      <c r="M4">
        <v>130</v>
      </c>
      <c r="N4">
        <v>254</v>
      </c>
      <c r="O4">
        <v>255</v>
      </c>
      <c r="P4">
        <v>300</v>
      </c>
      <c r="R4" s="4" t="s">
        <v>89</v>
      </c>
      <c r="S4" s="4" t="s">
        <v>90</v>
      </c>
      <c r="T4" s="4">
        <v>1</v>
      </c>
      <c r="U4" s="4">
        <v>2</v>
      </c>
      <c r="V4" s="4">
        <v>3</v>
      </c>
      <c r="W4" s="4">
        <v>4</v>
      </c>
      <c r="X4" s="4">
        <v>5</v>
      </c>
      <c r="Y4" s="4">
        <v>6</v>
      </c>
      <c r="Z4" s="4">
        <v>7</v>
      </c>
      <c r="AA4" s="4">
        <v>8</v>
      </c>
      <c r="AB4" s="4">
        <v>9</v>
      </c>
      <c r="AC4" s="4">
        <v>10</v>
      </c>
      <c r="AD4" s="4">
        <v>11</v>
      </c>
      <c r="AE4" s="4">
        <v>12</v>
      </c>
    </row>
    <row r="5" spans="1:37" ht="15">
      <c r="A5">
        <v>1</v>
      </c>
      <c r="B5" t="s">
        <v>13</v>
      </c>
      <c r="C5" s="1" t="b">
        <f>'Final FTE By Grade'!Q5='Final FTE By Prog'!M5</f>
        <v>1</v>
      </c>
      <c r="D5" s="1" t="b">
        <f>'Final FTE By Prog'!M5='Final FTE BGBP'!BX5</f>
        <v>1</v>
      </c>
      <c r="E5" s="1" t="b">
        <f>'Final FTE By Grade'!Q5='Final FTE BGBP'!BX5</f>
        <v>1</v>
      </c>
      <c r="G5" t="b">
        <f>SUMIF('Final FTE BGBP'!$C$2:$BW$2,'Cross Check'!G$4,'Final FTE BGBP'!$C5:$BW5)='Final FTE By Prog'!C5</f>
        <v>1</v>
      </c>
      <c r="H5" t="b">
        <f>SUMIF('Final FTE BGBP'!$C$2:$BW$2,'Cross Check'!H$4,'Final FTE BGBP'!$C5:$BW5)='Final FTE By Prog'!D5</f>
        <v>1</v>
      </c>
      <c r="I5" t="b">
        <f>SUMIF('Final FTE BGBP'!$C$2:$BW$2,'Cross Check'!I$4,'Final FTE BGBP'!$C5:$BW5)='Final FTE By Prog'!E5</f>
        <v>1</v>
      </c>
      <c r="J5" t="b">
        <f>SUMIF('Final FTE BGBP'!$C$2:$BW$2,'Cross Check'!J$4,'Final FTE BGBP'!$C5:$BW5)='Final FTE By Prog'!F5</f>
        <v>1</v>
      </c>
      <c r="K5" t="b">
        <f>SUMIF('Final FTE BGBP'!$C$2:$BW$2,'Cross Check'!K$4,'Final FTE BGBP'!$C5:$BW5)='Final FTE By Prog'!G5</f>
        <v>1</v>
      </c>
      <c r="L5" t="b">
        <f>SUMIF('Final FTE BGBP'!$C$2:$BW$2,'Cross Check'!L$4,'Final FTE BGBP'!$C5:$BW5)='Final FTE By Prog'!H5</f>
        <v>1</v>
      </c>
      <c r="M5" t="b">
        <f>SUMIF('Final FTE BGBP'!$C$2:$BW$2,'Cross Check'!M$4,'Final FTE BGBP'!$C5:$BW5)='Final FTE By Prog'!I5</f>
        <v>1</v>
      </c>
      <c r="N5" t="b">
        <f>SUMIF('Final FTE BGBP'!$C$2:$BW$2,'Cross Check'!N$4,'Final FTE BGBP'!$C5:$BW5)='Final FTE By Prog'!J5</f>
        <v>1</v>
      </c>
      <c r="O5" t="b">
        <f>SUMIF('Final FTE BGBP'!$C$2:$BW$2,'Cross Check'!O$4,'Final FTE BGBP'!$C5:$BW5)='Final FTE By Prog'!K5</f>
        <v>1</v>
      </c>
      <c r="P5" t="b">
        <f>SUMIF('Final FTE BGBP'!$C$2:$BW$2,'Cross Check'!P$4,'Final FTE BGBP'!$C5:$BW5)='Final FTE By Prog'!L5</f>
        <v>1</v>
      </c>
      <c r="R5" s="4" t="b">
        <f>SUMIF('Final FTE BGBP'!$C$3:$BW$3,'Cross Check'!R$4,'Final FTE BGBP'!$C5:$BW5)='Final FTE By Grade'!C5</f>
        <v>1</v>
      </c>
      <c r="S5" s="4" t="b">
        <f>SUMIF('Final FTE BGBP'!$C$3:$BW$3,'Cross Check'!S$4,'Final FTE BGBP'!$C5:$BW5)='Final FTE By Grade'!D5</f>
        <v>1</v>
      </c>
      <c r="T5" s="4" t="b">
        <f>SUMIF('Final FTE BGBP'!$C$3:$BW$3,'Cross Check'!T$4,'Final FTE BGBP'!$C5:$BW5)='Final FTE By Grade'!E5</f>
        <v>1</v>
      </c>
      <c r="U5" s="4" t="b">
        <f>SUMIF('Final FTE BGBP'!$C$3:$BW$3,'Cross Check'!U$4,'Final FTE BGBP'!$C5:$BW5)='Final FTE By Grade'!F5</f>
        <v>1</v>
      </c>
      <c r="V5" s="4" t="b">
        <f>SUMIF('Final FTE BGBP'!$C$3:$BW$3,'Cross Check'!V$4,'Final FTE BGBP'!$C5:$BW5)='Final FTE By Grade'!G5</f>
        <v>1</v>
      </c>
      <c r="W5" s="4" t="b">
        <f>SUMIF('Final FTE BGBP'!$C$3:$BW$3,'Cross Check'!W$4,'Final FTE BGBP'!$C5:$BW5)='Final FTE By Grade'!H5</f>
        <v>1</v>
      </c>
      <c r="X5" s="4" t="b">
        <f>SUMIF('Final FTE BGBP'!$C$3:$BW$3,'Cross Check'!X$4,'Final FTE BGBP'!$C5:$BW5)='Final FTE By Grade'!I5</f>
        <v>1</v>
      </c>
      <c r="Y5" s="4" t="b">
        <f>SUMIF('Final FTE BGBP'!$C$3:$BW$3,'Cross Check'!Y$4,'Final FTE BGBP'!$C5:$BW5)='Final FTE By Grade'!J5</f>
        <v>1</v>
      </c>
      <c r="Z5" s="4" t="b">
        <f>SUMIF('Final FTE BGBP'!$C$3:$BW$3,'Cross Check'!Z$4,'Final FTE BGBP'!$C5:$BW5)='Final FTE By Grade'!K5</f>
        <v>1</v>
      </c>
      <c r="AA5" s="4" t="b">
        <f>SUMIF('Final FTE BGBP'!$C$3:$BW$3,'Cross Check'!AA$4,'Final FTE BGBP'!$C5:$BW5)='Final FTE By Grade'!L5</f>
        <v>1</v>
      </c>
      <c r="AB5" s="4" t="b">
        <f>SUMIF('Final FTE BGBP'!$C$3:$BW$3,'Cross Check'!AB$4,'Final FTE BGBP'!$C5:$BW5)='Final FTE By Grade'!M5</f>
        <v>1</v>
      </c>
      <c r="AC5" s="4" t="b">
        <f>SUMIF('Final FTE BGBP'!$C$3:$BW$3,'Cross Check'!AC$4,'Final FTE BGBP'!$C5:$BW5)='Final FTE By Grade'!N5</f>
        <v>1</v>
      </c>
      <c r="AD5" s="4" t="b">
        <f>SUMIF('Final FTE BGBP'!$C$3:$BW$3,'Cross Check'!AD$4,'Final FTE BGBP'!$C5:$BW5)='Final FTE By Grade'!O5</f>
        <v>1</v>
      </c>
      <c r="AE5" s="4" t="b">
        <f>SUMIF('Final FTE BGBP'!$C$3:$BW$3,'Cross Check'!AE$4,'Final FTE BGBP'!$C5:$BW5)='Final FTE By Grade'!P5</f>
        <v>1</v>
      </c>
      <c r="AK5" s="45"/>
    </row>
    <row r="6" spans="1:37" ht="15">
      <c r="A6">
        <v>2</v>
      </c>
      <c r="B6" t="s">
        <v>14</v>
      </c>
      <c r="C6" s="1" t="b">
        <f>'Final FTE By Grade'!Q6='Final FTE By Prog'!M6</f>
        <v>1</v>
      </c>
      <c r="D6" s="1" t="b">
        <f>'Final FTE By Prog'!M6='Final FTE BGBP'!BX6</f>
        <v>1</v>
      </c>
      <c r="E6" s="1" t="b">
        <f>'Final FTE By Grade'!Q6='Final FTE BGBP'!BX6</f>
        <v>1</v>
      </c>
      <c r="G6" t="b">
        <f>SUMIF('Final FTE BGBP'!$C$2:$BW$2,'Cross Check'!G$4,'Final FTE BGBP'!$C6:$BW6)='Final FTE By Prog'!C6</f>
        <v>1</v>
      </c>
      <c r="H6" t="b">
        <f>SUMIF('Final FTE BGBP'!$C$2:$BW$2,'Cross Check'!H$4,'Final FTE BGBP'!$C6:$BW6)='Final FTE By Prog'!D6</f>
        <v>1</v>
      </c>
      <c r="I6" t="b">
        <f>SUMIF('Final FTE BGBP'!$C$2:$BW$2,'Cross Check'!I$4,'Final FTE BGBP'!$C6:$BW6)='Final FTE By Prog'!E6</f>
        <v>1</v>
      </c>
      <c r="J6" t="b">
        <f>SUMIF('Final FTE BGBP'!$C$2:$BW$2,'Cross Check'!J$4,'Final FTE BGBP'!$C6:$BW6)='Final FTE By Prog'!F6</f>
        <v>1</v>
      </c>
      <c r="K6" t="b">
        <f>SUMIF('Final FTE BGBP'!$C$2:$BW$2,'Cross Check'!K$4,'Final FTE BGBP'!$C6:$BW6)='Final FTE By Prog'!G6</f>
        <v>1</v>
      </c>
      <c r="L6" t="b">
        <f>SUMIF('Final FTE BGBP'!$C$2:$BW$2,'Cross Check'!L$4,'Final FTE BGBP'!$C6:$BW6)='Final FTE By Prog'!H6</f>
        <v>1</v>
      </c>
      <c r="M6" t="b">
        <f>SUMIF('Final FTE BGBP'!$C$2:$BW$2,'Cross Check'!M$4,'Final FTE BGBP'!$C6:$BW6)='Final FTE By Prog'!I6</f>
        <v>1</v>
      </c>
      <c r="N6" t="b">
        <f>SUMIF('Final FTE BGBP'!$C$2:$BW$2,'Cross Check'!N$4,'Final FTE BGBP'!$C6:$BW6)='Final FTE By Prog'!J6</f>
        <v>1</v>
      </c>
      <c r="O6" t="b">
        <f>SUMIF('Final FTE BGBP'!$C$2:$BW$2,'Cross Check'!O$4,'Final FTE BGBP'!$C6:$BW6)='Final FTE By Prog'!K6</f>
        <v>1</v>
      </c>
      <c r="P6" t="b">
        <f>SUMIF('Final FTE BGBP'!$C$2:$BW$2,'Cross Check'!P$4,'Final FTE BGBP'!$C6:$BW6)='Final FTE By Prog'!L6</f>
        <v>1</v>
      </c>
      <c r="R6" s="4" t="b">
        <f>SUMIF('Final FTE BGBP'!$C$3:$BW$3,'Cross Check'!R$4,'Final FTE BGBP'!$C6:$BW6)='Final FTE By Grade'!C6</f>
        <v>1</v>
      </c>
      <c r="S6" s="4" t="b">
        <f>SUMIF('Final FTE BGBP'!$C$3:$BW$3,'Cross Check'!S$4,'Final FTE BGBP'!$C6:$BW6)='Final FTE By Grade'!D6</f>
        <v>1</v>
      </c>
      <c r="T6" s="4" t="b">
        <f>SUMIF('Final FTE BGBP'!$C$3:$BW$3,'Cross Check'!T$4,'Final FTE BGBP'!$C6:$BW6)='Final FTE By Grade'!E6</f>
        <v>1</v>
      </c>
      <c r="U6" s="4" t="b">
        <f>SUMIF('Final FTE BGBP'!$C$3:$BW$3,'Cross Check'!U$4,'Final FTE BGBP'!$C6:$BW6)='Final FTE By Grade'!F6</f>
        <v>1</v>
      </c>
      <c r="V6" s="4" t="b">
        <f>SUMIF('Final FTE BGBP'!$C$3:$BW$3,'Cross Check'!V$4,'Final FTE BGBP'!$C6:$BW6)='Final FTE By Grade'!G6</f>
        <v>1</v>
      </c>
      <c r="W6" s="4" t="b">
        <f>SUMIF('Final FTE BGBP'!$C$3:$BW$3,'Cross Check'!W$4,'Final FTE BGBP'!$C6:$BW6)='Final FTE By Grade'!H6</f>
        <v>1</v>
      </c>
      <c r="X6" s="4" t="b">
        <f>SUMIF('Final FTE BGBP'!$C$3:$BW$3,'Cross Check'!X$4,'Final FTE BGBP'!$C6:$BW6)='Final FTE By Grade'!I6</f>
        <v>1</v>
      </c>
      <c r="Y6" s="4" t="b">
        <f>SUMIF('Final FTE BGBP'!$C$3:$BW$3,'Cross Check'!Y$4,'Final FTE BGBP'!$C6:$BW6)='Final FTE By Grade'!J6</f>
        <v>1</v>
      </c>
      <c r="Z6" s="4" t="b">
        <f>SUMIF('Final FTE BGBP'!$C$3:$BW$3,'Cross Check'!Z$4,'Final FTE BGBP'!$C6:$BW6)='Final FTE By Grade'!K6</f>
        <v>1</v>
      </c>
      <c r="AA6" s="4" t="b">
        <f>SUMIF('Final FTE BGBP'!$C$3:$BW$3,'Cross Check'!AA$4,'Final FTE BGBP'!$C6:$BW6)='Final FTE By Grade'!L6</f>
        <v>1</v>
      </c>
      <c r="AB6" s="4" t="b">
        <f>SUMIF('Final FTE BGBP'!$C$3:$BW$3,'Cross Check'!AB$4,'Final FTE BGBP'!$C6:$BW6)='Final FTE By Grade'!M6</f>
        <v>1</v>
      </c>
      <c r="AC6" s="4" t="b">
        <f>SUMIF('Final FTE BGBP'!$C$3:$BW$3,'Cross Check'!AC$4,'Final FTE BGBP'!$C6:$BW6)='Final FTE By Grade'!N6</f>
        <v>1</v>
      </c>
      <c r="AD6" s="4" t="b">
        <f>SUMIF('Final FTE BGBP'!$C$3:$BW$3,'Cross Check'!AD$4,'Final FTE BGBP'!$C6:$BW6)='Final FTE By Grade'!O6</f>
        <v>1</v>
      </c>
      <c r="AE6" s="4" t="b">
        <f>SUMIF('Final FTE BGBP'!$C$3:$BW$3,'Cross Check'!AE$4,'Final FTE BGBP'!$C6:$BW6)='Final FTE By Grade'!P6</f>
        <v>1</v>
      </c>
      <c r="AK6" s="45"/>
    </row>
    <row r="7" spans="1:37" ht="15">
      <c r="A7">
        <v>3</v>
      </c>
      <c r="B7" t="s">
        <v>15</v>
      </c>
      <c r="C7" s="1" t="b">
        <f>'Final FTE By Grade'!Q7='Final FTE By Prog'!M7</f>
        <v>1</v>
      </c>
      <c r="D7" s="1" t="b">
        <f>'Final FTE By Prog'!M7='Final FTE BGBP'!BX7</f>
        <v>1</v>
      </c>
      <c r="E7" s="1" t="b">
        <f>'Final FTE By Grade'!Q7='Final FTE BGBP'!BX7</f>
        <v>1</v>
      </c>
      <c r="G7" t="b">
        <f>SUMIF('Final FTE BGBP'!$C$2:$BW$2,'Cross Check'!G$4,'Final FTE BGBP'!$C7:$BW7)='Final FTE By Prog'!C7</f>
        <v>1</v>
      </c>
      <c r="H7" t="b">
        <f>SUMIF('Final FTE BGBP'!$C$2:$BW$2,'Cross Check'!H$4,'Final FTE BGBP'!$C7:$BW7)='Final FTE By Prog'!D7</f>
        <v>1</v>
      </c>
      <c r="I7" t="b">
        <f>SUMIF('Final FTE BGBP'!$C$2:$BW$2,'Cross Check'!I$4,'Final FTE BGBP'!$C7:$BW7)='Final FTE By Prog'!E7</f>
        <v>1</v>
      </c>
      <c r="J7" t="b">
        <f>SUMIF('Final FTE BGBP'!$C$2:$BW$2,'Cross Check'!J$4,'Final FTE BGBP'!$C7:$BW7)='Final FTE By Prog'!F7</f>
        <v>1</v>
      </c>
      <c r="K7" t="b">
        <f>SUMIF('Final FTE BGBP'!$C$2:$BW$2,'Cross Check'!K$4,'Final FTE BGBP'!$C7:$BW7)='Final FTE By Prog'!G7</f>
        <v>1</v>
      </c>
      <c r="L7" t="b">
        <f>SUMIF('Final FTE BGBP'!$C$2:$BW$2,'Cross Check'!L$4,'Final FTE BGBP'!$C7:$BW7)='Final FTE By Prog'!H7</f>
        <v>1</v>
      </c>
      <c r="M7" t="b">
        <f>SUMIF('Final FTE BGBP'!$C$2:$BW$2,'Cross Check'!M$4,'Final FTE BGBP'!$C7:$BW7)='Final FTE By Prog'!I7</f>
        <v>1</v>
      </c>
      <c r="N7" t="b">
        <f>SUMIF('Final FTE BGBP'!$C$2:$BW$2,'Cross Check'!N$4,'Final FTE BGBP'!$C7:$BW7)='Final FTE By Prog'!J7</f>
        <v>1</v>
      </c>
      <c r="O7" t="b">
        <f>SUMIF('Final FTE BGBP'!$C$2:$BW$2,'Cross Check'!O$4,'Final FTE BGBP'!$C7:$BW7)='Final FTE By Prog'!K7</f>
        <v>1</v>
      </c>
      <c r="P7" t="b">
        <f>SUMIF('Final FTE BGBP'!$C$2:$BW$2,'Cross Check'!P$4,'Final FTE BGBP'!$C7:$BW7)='Final FTE By Prog'!L7</f>
        <v>1</v>
      </c>
      <c r="R7" s="4" t="b">
        <f>SUMIF('Final FTE BGBP'!$C$3:$BW$3,'Cross Check'!R$4,'Final FTE BGBP'!$C7:$BW7)='Final FTE By Grade'!C7</f>
        <v>1</v>
      </c>
      <c r="S7" s="4" t="b">
        <f>SUMIF('Final FTE BGBP'!$C$3:$BW$3,'Cross Check'!S$4,'Final FTE BGBP'!$C7:$BW7)='Final FTE By Grade'!D7</f>
        <v>1</v>
      </c>
      <c r="T7" s="4" t="b">
        <f>SUMIF('Final FTE BGBP'!$C$3:$BW$3,'Cross Check'!T$4,'Final FTE BGBP'!$C7:$BW7)='Final FTE By Grade'!E7</f>
        <v>1</v>
      </c>
      <c r="U7" s="4" t="b">
        <f>SUMIF('Final FTE BGBP'!$C$3:$BW$3,'Cross Check'!U$4,'Final FTE BGBP'!$C7:$BW7)='Final FTE By Grade'!F7</f>
        <v>1</v>
      </c>
      <c r="V7" s="4" t="b">
        <f>SUMIF('Final FTE BGBP'!$C$3:$BW$3,'Cross Check'!V$4,'Final FTE BGBP'!$C7:$BW7)='Final FTE By Grade'!G7</f>
        <v>1</v>
      </c>
      <c r="W7" s="4" t="b">
        <f>SUMIF('Final FTE BGBP'!$C$3:$BW$3,'Cross Check'!W$4,'Final FTE BGBP'!$C7:$BW7)='Final FTE By Grade'!H7</f>
        <v>1</v>
      </c>
      <c r="X7" s="4" t="b">
        <f>SUMIF('Final FTE BGBP'!$C$3:$BW$3,'Cross Check'!X$4,'Final FTE BGBP'!$C7:$BW7)='Final FTE By Grade'!I7</f>
        <v>1</v>
      </c>
      <c r="Y7" s="4" t="b">
        <f>SUMIF('Final FTE BGBP'!$C$3:$BW$3,'Cross Check'!Y$4,'Final FTE BGBP'!$C7:$BW7)='Final FTE By Grade'!J7</f>
        <v>1</v>
      </c>
      <c r="Z7" s="4" t="b">
        <f>SUMIF('Final FTE BGBP'!$C$3:$BW$3,'Cross Check'!Z$4,'Final FTE BGBP'!$C7:$BW7)='Final FTE By Grade'!K7</f>
        <v>1</v>
      </c>
      <c r="AA7" s="4" t="b">
        <f>SUMIF('Final FTE BGBP'!$C$3:$BW$3,'Cross Check'!AA$4,'Final FTE BGBP'!$C7:$BW7)='Final FTE By Grade'!L7</f>
        <v>1</v>
      </c>
      <c r="AB7" s="4" t="b">
        <f>SUMIF('Final FTE BGBP'!$C$3:$BW$3,'Cross Check'!AB$4,'Final FTE BGBP'!$C7:$BW7)='Final FTE By Grade'!M7</f>
        <v>1</v>
      </c>
      <c r="AC7" s="4" t="b">
        <f>SUMIF('Final FTE BGBP'!$C$3:$BW$3,'Cross Check'!AC$4,'Final FTE BGBP'!$C7:$BW7)='Final FTE By Grade'!N7</f>
        <v>1</v>
      </c>
      <c r="AD7" s="4" t="b">
        <f>SUMIF('Final FTE BGBP'!$C$3:$BW$3,'Cross Check'!AD$4,'Final FTE BGBP'!$C7:$BW7)='Final FTE By Grade'!O7</f>
        <v>1</v>
      </c>
      <c r="AE7" s="4" t="b">
        <f>SUMIF('Final FTE BGBP'!$C$3:$BW$3,'Cross Check'!AE$4,'Final FTE BGBP'!$C7:$BW7)='Final FTE By Grade'!P7</f>
        <v>1</v>
      </c>
      <c r="AK7" s="45"/>
    </row>
    <row r="8" spans="1:37" ht="15">
      <c r="A8">
        <v>4</v>
      </c>
      <c r="B8" t="s">
        <v>16</v>
      </c>
      <c r="C8" s="1" t="b">
        <f>'Final FTE By Grade'!Q8='Final FTE By Prog'!M8</f>
        <v>1</v>
      </c>
      <c r="D8" s="1" t="b">
        <f>'Final FTE By Prog'!M8='Final FTE BGBP'!BX8</f>
        <v>1</v>
      </c>
      <c r="E8" s="1" t="b">
        <f>'Final FTE By Grade'!Q8='Final FTE BGBP'!BX8</f>
        <v>1</v>
      </c>
      <c r="G8" t="b">
        <f>SUMIF('Final FTE BGBP'!$C$2:$BW$2,'Cross Check'!G$4,'Final FTE BGBP'!$C8:$BW8)='Final FTE By Prog'!C8</f>
        <v>1</v>
      </c>
      <c r="H8" t="b">
        <f>SUMIF('Final FTE BGBP'!$C$2:$BW$2,'Cross Check'!H$4,'Final FTE BGBP'!$C8:$BW8)='Final FTE By Prog'!D8</f>
        <v>1</v>
      </c>
      <c r="I8" t="b">
        <f>SUMIF('Final FTE BGBP'!$C$2:$BW$2,'Cross Check'!I$4,'Final FTE BGBP'!$C8:$BW8)='Final FTE By Prog'!E8</f>
        <v>1</v>
      </c>
      <c r="J8" t="b">
        <f>SUMIF('Final FTE BGBP'!$C$2:$BW$2,'Cross Check'!J$4,'Final FTE BGBP'!$C8:$BW8)='Final FTE By Prog'!F8</f>
        <v>1</v>
      </c>
      <c r="K8" t="b">
        <f>SUMIF('Final FTE BGBP'!$C$2:$BW$2,'Cross Check'!K$4,'Final FTE BGBP'!$C8:$BW8)='Final FTE By Prog'!G8</f>
        <v>1</v>
      </c>
      <c r="L8" t="b">
        <f>SUMIF('Final FTE BGBP'!$C$2:$BW$2,'Cross Check'!L$4,'Final FTE BGBP'!$C8:$BW8)='Final FTE By Prog'!H8</f>
        <v>1</v>
      </c>
      <c r="M8" t="b">
        <f>SUMIF('Final FTE BGBP'!$C$2:$BW$2,'Cross Check'!M$4,'Final FTE BGBP'!$C8:$BW8)='Final FTE By Prog'!I8</f>
        <v>1</v>
      </c>
      <c r="N8" t="b">
        <f>SUMIF('Final FTE BGBP'!$C$2:$BW$2,'Cross Check'!N$4,'Final FTE BGBP'!$C8:$BW8)='Final FTE By Prog'!J8</f>
        <v>1</v>
      </c>
      <c r="O8" t="b">
        <f>SUMIF('Final FTE BGBP'!$C$2:$BW$2,'Cross Check'!O$4,'Final FTE BGBP'!$C8:$BW8)='Final FTE By Prog'!K8</f>
        <v>1</v>
      </c>
      <c r="P8" t="b">
        <f>SUMIF('Final FTE BGBP'!$C$2:$BW$2,'Cross Check'!P$4,'Final FTE BGBP'!$C8:$BW8)='Final FTE By Prog'!L8</f>
        <v>1</v>
      </c>
      <c r="R8" s="4" t="b">
        <f>SUMIF('Final FTE BGBP'!$C$3:$BW$3,'Cross Check'!R$4,'Final FTE BGBP'!$C8:$BW8)='Final FTE By Grade'!C8</f>
        <v>1</v>
      </c>
      <c r="S8" s="4" t="b">
        <f>SUMIF('Final FTE BGBP'!$C$3:$BW$3,'Cross Check'!S$4,'Final FTE BGBP'!$C8:$BW8)='Final FTE By Grade'!D8</f>
        <v>1</v>
      </c>
      <c r="T8" s="4" t="b">
        <f>SUMIF('Final FTE BGBP'!$C$3:$BW$3,'Cross Check'!T$4,'Final FTE BGBP'!$C8:$BW8)='Final FTE By Grade'!E8</f>
        <v>1</v>
      </c>
      <c r="U8" s="4" t="b">
        <f>SUMIF('Final FTE BGBP'!$C$3:$BW$3,'Cross Check'!U$4,'Final FTE BGBP'!$C8:$BW8)='Final FTE By Grade'!F8</f>
        <v>1</v>
      </c>
      <c r="V8" s="4" t="b">
        <f>SUMIF('Final FTE BGBP'!$C$3:$BW$3,'Cross Check'!V$4,'Final FTE BGBP'!$C8:$BW8)='Final FTE By Grade'!G8</f>
        <v>1</v>
      </c>
      <c r="W8" s="4" t="b">
        <f>SUMIF('Final FTE BGBP'!$C$3:$BW$3,'Cross Check'!W$4,'Final FTE BGBP'!$C8:$BW8)='Final FTE By Grade'!H8</f>
        <v>1</v>
      </c>
      <c r="X8" s="4" t="b">
        <f>SUMIF('Final FTE BGBP'!$C$3:$BW$3,'Cross Check'!X$4,'Final FTE BGBP'!$C8:$BW8)='Final FTE By Grade'!I8</f>
        <v>1</v>
      </c>
      <c r="Y8" s="4" t="b">
        <f>SUMIF('Final FTE BGBP'!$C$3:$BW$3,'Cross Check'!Y$4,'Final FTE BGBP'!$C8:$BW8)='Final FTE By Grade'!J8</f>
        <v>1</v>
      </c>
      <c r="Z8" s="4" t="b">
        <f>SUMIF('Final FTE BGBP'!$C$3:$BW$3,'Cross Check'!Z$4,'Final FTE BGBP'!$C8:$BW8)='Final FTE By Grade'!K8</f>
        <v>1</v>
      </c>
      <c r="AA8" s="4" t="b">
        <f>SUMIF('Final FTE BGBP'!$C$3:$BW$3,'Cross Check'!AA$4,'Final FTE BGBP'!$C8:$BW8)='Final FTE By Grade'!L8</f>
        <v>1</v>
      </c>
      <c r="AB8" s="4" t="b">
        <f>SUMIF('Final FTE BGBP'!$C$3:$BW$3,'Cross Check'!AB$4,'Final FTE BGBP'!$C8:$BW8)='Final FTE By Grade'!M8</f>
        <v>1</v>
      </c>
      <c r="AC8" s="4" t="b">
        <f>SUMIF('Final FTE BGBP'!$C$3:$BW$3,'Cross Check'!AC$4,'Final FTE BGBP'!$C8:$BW8)='Final FTE By Grade'!N8</f>
        <v>1</v>
      </c>
      <c r="AD8" s="4" t="b">
        <f>SUMIF('Final FTE BGBP'!$C$3:$BW$3,'Cross Check'!AD$4,'Final FTE BGBP'!$C8:$BW8)='Final FTE By Grade'!O8</f>
        <v>1</v>
      </c>
      <c r="AE8" s="4" t="b">
        <f>SUMIF('Final FTE BGBP'!$C$3:$BW$3,'Cross Check'!AE$4,'Final FTE BGBP'!$C8:$BW8)='Final FTE By Grade'!P8</f>
        <v>1</v>
      </c>
      <c r="AK8" s="45"/>
    </row>
    <row r="9" spans="1:37" ht="15">
      <c r="A9">
        <v>5</v>
      </c>
      <c r="B9" t="s">
        <v>17</v>
      </c>
      <c r="C9" s="1" t="b">
        <f>'Final FTE By Grade'!Q9='Final FTE By Prog'!M9</f>
        <v>1</v>
      </c>
      <c r="D9" s="1" t="b">
        <f>'Final FTE By Prog'!M9='Final FTE BGBP'!BX9</f>
        <v>1</v>
      </c>
      <c r="E9" s="1" t="b">
        <f>'Final FTE By Grade'!Q9='Final FTE BGBP'!BX9</f>
        <v>1</v>
      </c>
      <c r="G9" t="b">
        <f>SUMIF('Final FTE BGBP'!$C$2:$BW$2,'Cross Check'!G$4,'Final FTE BGBP'!$C9:$BW9)='Final FTE By Prog'!C9</f>
        <v>1</v>
      </c>
      <c r="H9" t="b">
        <f>SUMIF('Final FTE BGBP'!$C$2:$BW$2,'Cross Check'!H$4,'Final FTE BGBP'!$C9:$BW9)='Final FTE By Prog'!D9</f>
        <v>1</v>
      </c>
      <c r="I9" t="b">
        <f>SUMIF('Final FTE BGBP'!$C$2:$BW$2,'Cross Check'!I$4,'Final FTE BGBP'!$C9:$BW9)='Final FTE By Prog'!E9</f>
        <v>1</v>
      </c>
      <c r="J9" t="b">
        <f>SUMIF('Final FTE BGBP'!$C$2:$BW$2,'Cross Check'!J$4,'Final FTE BGBP'!$C9:$BW9)='Final FTE By Prog'!F9</f>
        <v>1</v>
      </c>
      <c r="K9" t="b">
        <f>SUMIF('Final FTE BGBP'!$C$2:$BW$2,'Cross Check'!K$4,'Final FTE BGBP'!$C9:$BW9)='Final FTE By Prog'!G9</f>
        <v>1</v>
      </c>
      <c r="L9" t="b">
        <f>SUMIF('Final FTE BGBP'!$C$2:$BW$2,'Cross Check'!L$4,'Final FTE BGBP'!$C9:$BW9)='Final FTE By Prog'!H9</f>
        <v>1</v>
      </c>
      <c r="M9" t="b">
        <f>SUMIF('Final FTE BGBP'!$C$2:$BW$2,'Cross Check'!M$4,'Final FTE BGBP'!$C9:$BW9)='Final FTE By Prog'!I9</f>
        <v>1</v>
      </c>
      <c r="N9" t="b">
        <f>SUMIF('Final FTE BGBP'!$C$2:$BW$2,'Cross Check'!N$4,'Final FTE BGBP'!$C9:$BW9)='Final FTE By Prog'!J9</f>
        <v>1</v>
      </c>
      <c r="O9" t="b">
        <f>SUMIF('Final FTE BGBP'!$C$2:$BW$2,'Cross Check'!O$4,'Final FTE BGBP'!$C9:$BW9)='Final FTE By Prog'!K9</f>
        <v>1</v>
      </c>
      <c r="P9" t="b">
        <f>SUMIF('Final FTE BGBP'!$C$2:$BW$2,'Cross Check'!P$4,'Final FTE BGBP'!$C9:$BW9)='Final FTE By Prog'!L9</f>
        <v>1</v>
      </c>
      <c r="R9" s="4" t="b">
        <f>SUMIF('Final FTE BGBP'!$C$3:$BW$3,'Cross Check'!R$4,'Final FTE BGBP'!$C9:$BW9)='Final FTE By Grade'!C9</f>
        <v>1</v>
      </c>
      <c r="S9" s="4" t="b">
        <f>SUMIF('Final FTE BGBP'!$C$3:$BW$3,'Cross Check'!S$4,'Final FTE BGBP'!$C9:$BW9)='Final FTE By Grade'!D9</f>
        <v>1</v>
      </c>
      <c r="T9" s="4" t="b">
        <f>SUMIF('Final FTE BGBP'!$C$3:$BW$3,'Cross Check'!T$4,'Final FTE BGBP'!$C9:$BW9)='Final FTE By Grade'!E9</f>
        <v>1</v>
      </c>
      <c r="U9" s="4" t="b">
        <f>SUMIF('Final FTE BGBP'!$C$3:$BW$3,'Cross Check'!U$4,'Final FTE BGBP'!$C9:$BW9)='Final FTE By Grade'!F9</f>
        <v>1</v>
      </c>
      <c r="V9" s="4" t="b">
        <f>SUMIF('Final FTE BGBP'!$C$3:$BW$3,'Cross Check'!V$4,'Final FTE BGBP'!$C9:$BW9)='Final FTE By Grade'!G9</f>
        <v>1</v>
      </c>
      <c r="W9" s="4" t="b">
        <f>SUMIF('Final FTE BGBP'!$C$3:$BW$3,'Cross Check'!W$4,'Final FTE BGBP'!$C9:$BW9)='Final FTE By Grade'!H9</f>
        <v>1</v>
      </c>
      <c r="X9" s="4" t="b">
        <f>SUMIF('Final FTE BGBP'!$C$3:$BW$3,'Cross Check'!X$4,'Final FTE BGBP'!$C9:$BW9)='Final FTE By Grade'!I9</f>
        <v>1</v>
      </c>
      <c r="Y9" s="4" t="b">
        <f>SUMIF('Final FTE BGBP'!$C$3:$BW$3,'Cross Check'!Y$4,'Final FTE BGBP'!$C9:$BW9)='Final FTE By Grade'!J9</f>
        <v>1</v>
      </c>
      <c r="Z9" s="4" t="b">
        <f>SUMIF('Final FTE BGBP'!$C$3:$BW$3,'Cross Check'!Z$4,'Final FTE BGBP'!$C9:$BW9)='Final FTE By Grade'!K9</f>
        <v>1</v>
      </c>
      <c r="AA9" s="4" t="b">
        <f>SUMIF('Final FTE BGBP'!$C$3:$BW$3,'Cross Check'!AA$4,'Final FTE BGBP'!$C9:$BW9)='Final FTE By Grade'!L9</f>
        <v>1</v>
      </c>
      <c r="AB9" s="4" t="b">
        <f>SUMIF('Final FTE BGBP'!$C$3:$BW$3,'Cross Check'!AB$4,'Final FTE BGBP'!$C9:$BW9)='Final FTE By Grade'!M9</f>
        <v>1</v>
      </c>
      <c r="AC9" s="4" t="b">
        <f>SUMIF('Final FTE BGBP'!$C$3:$BW$3,'Cross Check'!AC$4,'Final FTE BGBP'!$C9:$BW9)='Final FTE By Grade'!N9</f>
        <v>1</v>
      </c>
      <c r="AD9" s="4" t="b">
        <f>SUMIF('Final FTE BGBP'!$C$3:$BW$3,'Cross Check'!AD$4,'Final FTE BGBP'!$C9:$BW9)='Final FTE By Grade'!O9</f>
        <v>1</v>
      </c>
      <c r="AE9" s="4" t="b">
        <f>SUMIF('Final FTE BGBP'!$C$3:$BW$3,'Cross Check'!AE$4,'Final FTE BGBP'!$C9:$BW9)='Final FTE By Grade'!P9</f>
        <v>1</v>
      </c>
      <c r="AK9" s="45"/>
    </row>
    <row r="10" spans="1:37" ht="15">
      <c r="A10">
        <v>6</v>
      </c>
      <c r="B10" t="s">
        <v>18</v>
      </c>
      <c r="C10" s="1" t="b">
        <f>'Final FTE By Grade'!Q10='Final FTE By Prog'!M10</f>
        <v>1</v>
      </c>
      <c r="D10" s="1" t="b">
        <f>'Final FTE By Prog'!M10='Final FTE BGBP'!BX10</f>
        <v>1</v>
      </c>
      <c r="E10" s="1" t="b">
        <f>'Final FTE By Grade'!Q10='Final FTE BGBP'!BX10</f>
        <v>1</v>
      </c>
      <c r="G10" t="b">
        <f>SUMIF('Final FTE BGBP'!$C$2:$BW$2,'Cross Check'!G$4,'Final FTE BGBP'!$C10:$BW10)='Final FTE By Prog'!C10</f>
        <v>1</v>
      </c>
      <c r="H10" t="b">
        <f>SUMIF('Final FTE BGBP'!$C$2:$BW$2,'Cross Check'!H$4,'Final FTE BGBP'!$C10:$BW10)='Final FTE By Prog'!D10</f>
        <v>1</v>
      </c>
      <c r="I10" t="b">
        <f>SUMIF('Final FTE BGBP'!$C$2:$BW$2,'Cross Check'!I$4,'Final FTE BGBP'!$C10:$BW10)='Final FTE By Prog'!E10</f>
        <v>1</v>
      </c>
      <c r="J10" t="b">
        <f>SUMIF('Final FTE BGBP'!$C$2:$BW$2,'Cross Check'!J$4,'Final FTE BGBP'!$C10:$BW10)='Final FTE By Prog'!F10</f>
        <v>1</v>
      </c>
      <c r="K10" t="b">
        <f>SUMIF('Final FTE BGBP'!$C$2:$BW$2,'Cross Check'!K$4,'Final FTE BGBP'!$C10:$BW10)='Final FTE By Prog'!G10</f>
        <v>1</v>
      </c>
      <c r="L10" t="b">
        <f>SUMIF('Final FTE BGBP'!$C$2:$BW$2,'Cross Check'!L$4,'Final FTE BGBP'!$C10:$BW10)='Final FTE By Prog'!H10</f>
        <v>1</v>
      </c>
      <c r="M10" t="b">
        <f>SUMIF('Final FTE BGBP'!$C$2:$BW$2,'Cross Check'!M$4,'Final FTE BGBP'!$C10:$BW10)='Final FTE By Prog'!I10</f>
        <v>1</v>
      </c>
      <c r="N10" t="b">
        <f>SUMIF('Final FTE BGBP'!$C$2:$BW$2,'Cross Check'!N$4,'Final FTE BGBP'!$C10:$BW10)='Final FTE By Prog'!J10</f>
        <v>1</v>
      </c>
      <c r="O10" t="b">
        <f>SUMIF('Final FTE BGBP'!$C$2:$BW$2,'Cross Check'!O$4,'Final FTE BGBP'!$C10:$BW10)='Final FTE By Prog'!K10</f>
        <v>1</v>
      </c>
      <c r="P10" t="b">
        <f>SUMIF('Final FTE BGBP'!$C$2:$BW$2,'Cross Check'!P$4,'Final FTE BGBP'!$C10:$BW10)='Final FTE By Prog'!L10</f>
        <v>1</v>
      </c>
      <c r="R10" s="4" t="b">
        <f>SUMIF('Final FTE BGBP'!$C$3:$BW$3,'Cross Check'!R$4,'Final FTE BGBP'!$C10:$BW10)='Final FTE By Grade'!C10</f>
        <v>1</v>
      </c>
      <c r="S10" s="4" t="b">
        <f>SUMIF('Final FTE BGBP'!$C$3:$BW$3,'Cross Check'!S$4,'Final FTE BGBP'!$C10:$BW10)='Final FTE By Grade'!D10</f>
        <v>1</v>
      </c>
      <c r="T10" s="4" t="b">
        <f>SUMIF('Final FTE BGBP'!$C$3:$BW$3,'Cross Check'!T$4,'Final FTE BGBP'!$C10:$BW10)='Final FTE By Grade'!E10</f>
        <v>1</v>
      </c>
      <c r="U10" s="4" t="b">
        <f>SUMIF('Final FTE BGBP'!$C$3:$BW$3,'Cross Check'!U$4,'Final FTE BGBP'!$C10:$BW10)='Final FTE By Grade'!F10</f>
        <v>1</v>
      </c>
      <c r="V10" s="4" t="b">
        <f>SUMIF('Final FTE BGBP'!$C$3:$BW$3,'Cross Check'!V$4,'Final FTE BGBP'!$C10:$BW10)='Final FTE By Grade'!G10</f>
        <v>1</v>
      </c>
      <c r="W10" s="4" t="b">
        <f>SUMIF('Final FTE BGBP'!$C$3:$BW$3,'Cross Check'!W$4,'Final FTE BGBP'!$C10:$BW10)='Final FTE By Grade'!H10</f>
        <v>1</v>
      </c>
      <c r="X10" s="4" t="b">
        <f>SUMIF('Final FTE BGBP'!$C$3:$BW$3,'Cross Check'!X$4,'Final FTE BGBP'!$C10:$BW10)='Final FTE By Grade'!I10</f>
        <v>1</v>
      </c>
      <c r="Y10" s="4" t="b">
        <f>SUMIF('Final FTE BGBP'!$C$3:$BW$3,'Cross Check'!Y$4,'Final FTE BGBP'!$C10:$BW10)='Final FTE By Grade'!J10</f>
        <v>1</v>
      </c>
      <c r="Z10" s="4" t="b">
        <f>SUMIF('Final FTE BGBP'!$C$3:$BW$3,'Cross Check'!Z$4,'Final FTE BGBP'!$C10:$BW10)='Final FTE By Grade'!K10</f>
        <v>1</v>
      </c>
      <c r="AA10" s="4" t="b">
        <f>SUMIF('Final FTE BGBP'!$C$3:$BW$3,'Cross Check'!AA$4,'Final FTE BGBP'!$C10:$BW10)='Final FTE By Grade'!L10</f>
        <v>1</v>
      </c>
      <c r="AB10" s="4" t="b">
        <f>SUMIF('Final FTE BGBP'!$C$3:$BW$3,'Cross Check'!AB$4,'Final FTE BGBP'!$C10:$BW10)='Final FTE By Grade'!M10</f>
        <v>1</v>
      </c>
      <c r="AC10" s="4" t="b">
        <f>SUMIF('Final FTE BGBP'!$C$3:$BW$3,'Cross Check'!AC$4,'Final FTE BGBP'!$C10:$BW10)='Final FTE By Grade'!N10</f>
        <v>1</v>
      </c>
      <c r="AD10" s="4" t="b">
        <f>SUMIF('Final FTE BGBP'!$C$3:$BW$3,'Cross Check'!AD$4,'Final FTE BGBP'!$C10:$BW10)='Final FTE By Grade'!O10</f>
        <v>1</v>
      </c>
      <c r="AE10" s="4" t="b">
        <f>SUMIF('Final FTE BGBP'!$C$3:$BW$3,'Cross Check'!AE$4,'Final FTE BGBP'!$C10:$BW10)='Final FTE By Grade'!P10</f>
        <v>1</v>
      </c>
      <c r="AK10" s="45"/>
    </row>
    <row r="11" spans="1:37" ht="15">
      <c r="A11">
        <v>7</v>
      </c>
      <c r="B11" s="1" t="s">
        <v>19</v>
      </c>
      <c r="C11" s="1" t="b">
        <f>'Final FTE By Grade'!Q11='Final FTE By Prog'!M11</f>
        <v>1</v>
      </c>
      <c r="D11" s="1" t="b">
        <f>'Final FTE By Prog'!M11='Final FTE BGBP'!BX11</f>
        <v>1</v>
      </c>
      <c r="E11" s="1" t="b">
        <f>'Final FTE By Grade'!Q11='Final FTE BGBP'!BX11</f>
        <v>1</v>
      </c>
      <c r="G11" t="b">
        <f>SUMIF('Final FTE BGBP'!$C$2:$BW$2,'Cross Check'!G$4,'Final FTE BGBP'!$C11:$BW11)='Final FTE By Prog'!C11</f>
        <v>1</v>
      </c>
      <c r="H11" t="b">
        <f>SUMIF('Final FTE BGBP'!$C$2:$BW$2,'Cross Check'!H$4,'Final FTE BGBP'!$C11:$BW11)='Final FTE By Prog'!D11</f>
        <v>1</v>
      </c>
      <c r="I11" t="b">
        <f>SUMIF('Final FTE BGBP'!$C$2:$BW$2,'Cross Check'!I$4,'Final FTE BGBP'!$C11:$BW11)='Final FTE By Prog'!E11</f>
        <v>1</v>
      </c>
      <c r="J11" t="b">
        <f>SUMIF('Final FTE BGBP'!$C$2:$BW$2,'Cross Check'!J$4,'Final FTE BGBP'!$C11:$BW11)='Final FTE By Prog'!F11</f>
        <v>1</v>
      </c>
      <c r="K11" t="b">
        <f>SUMIF('Final FTE BGBP'!$C$2:$BW$2,'Cross Check'!K$4,'Final FTE BGBP'!$C11:$BW11)='Final FTE By Prog'!G11</f>
        <v>1</v>
      </c>
      <c r="L11" t="b">
        <f>SUMIF('Final FTE BGBP'!$C$2:$BW$2,'Cross Check'!L$4,'Final FTE BGBP'!$C11:$BW11)='Final FTE By Prog'!H11</f>
        <v>1</v>
      </c>
      <c r="M11" t="b">
        <f>SUMIF('Final FTE BGBP'!$C$2:$BW$2,'Cross Check'!M$4,'Final FTE BGBP'!$C11:$BW11)='Final FTE By Prog'!I11</f>
        <v>1</v>
      </c>
      <c r="N11" t="b">
        <f>SUMIF('Final FTE BGBP'!$C$2:$BW$2,'Cross Check'!N$4,'Final FTE BGBP'!$C11:$BW11)='Final FTE By Prog'!J11</f>
        <v>1</v>
      </c>
      <c r="O11" t="b">
        <f>SUMIF('Final FTE BGBP'!$C$2:$BW$2,'Cross Check'!O$4,'Final FTE BGBP'!$C11:$BW11)='Final FTE By Prog'!K11</f>
        <v>1</v>
      </c>
      <c r="P11" t="b">
        <f>SUMIF('Final FTE BGBP'!$C$2:$BW$2,'Cross Check'!P$4,'Final FTE BGBP'!$C11:$BW11)='Final FTE By Prog'!L11</f>
        <v>1</v>
      </c>
      <c r="R11" s="4" t="b">
        <f>SUMIF('Final FTE BGBP'!$C$3:$BW$3,'Cross Check'!R$4,'Final FTE BGBP'!$C11:$BW11)='Final FTE By Grade'!C11</f>
        <v>1</v>
      </c>
      <c r="S11" s="4" t="b">
        <f>SUMIF('Final FTE BGBP'!$C$3:$BW$3,'Cross Check'!S$4,'Final FTE BGBP'!$C11:$BW11)='Final FTE By Grade'!D11</f>
        <v>1</v>
      </c>
      <c r="T11" s="4" t="b">
        <f>SUMIF('Final FTE BGBP'!$C$3:$BW$3,'Cross Check'!T$4,'Final FTE BGBP'!$C11:$BW11)='Final FTE By Grade'!E11</f>
        <v>1</v>
      </c>
      <c r="U11" s="4" t="b">
        <f>SUMIF('Final FTE BGBP'!$C$3:$BW$3,'Cross Check'!U$4,'Final FTE BGBP'!$C11:$BW11)='Final FTE By Grade'!F11</f>
        <v>1</v>
      </c>
      <c r="V11" s="4" t="b">
        <f>SUMIF('Final FTE BGBP'!$C$3:$BW$3,'Cross Check'!V$4,'Final FTE BGBP'!$C11:$BW11)='Final FTE By Grade'!G11</f>
        <v>1</v>
      </c>
      <c r="W11" s="4" t="b">
        <f>SUMIF('Final FTE BGBP'!$C$3:$BW$3,'Cross Check'!W$4,'Final FTE BGBP'!$C11:$BW11)='Final FTE By Grade'!H11</f>
        <v>1</v>
      </c>
      <c r="X11" s="4" t="b">
        <f>SUMIF('Final FTE BGBP'!$C$3:$BW$3,'Cross Check'!X$4,'Final FTE BGBP'!$C11:$BW11)='Final FTE By Grade'!I11</f>
        <v>1</v>
      </c>
      <c r="Y11" s="4" t="b">
        <f>SUMIF('Final FTE BGBP'!$C$3:$BW$3,'Cross Check'!Y$4,'Final FTE BGBP'!$C11:$BW11)='Final FTE By Grade'!J11</f>
        <v>1</v>
      </c>
      <c r="Z11" s="4" t="b">
        <f>SUMIF('Final FTE BGBP'!$C$3:$BW$3,'Cross Check'!Z$4,'Final FTE BGBP'!$C11:$BW11)='Final FTE By Grade'!K11</f>
        <v>1</v>
      </c>
      <c r="AA11" s="4" t="b">
        <f>SUMIF('Final FTE BGBP'!$C$3:$BW$3,'Cross Check'!AA$4,'Final FTE BGBP'!$C11:$BW11)='Final FTE By Grade'!L11</f>
        <v>1</v>
      </c>
      <c r="AB11" s="4" t="b">
        <f>SUMIF('Final FTE BGBP'!$C$3:$BW$3,'Cross Check'!AB$4,'Final FTE BGBP'!$C11:$BW11)='Final FTE By Grade'!M11</f>
        <v>1</v>
      </c>
      <c r="AC11" s="4" t="b">
        <f>SUMIF('Final FTE BGBP'!$C$3:$BW$3,'Cross Check'!AC$4,'Final FTE BGBP'!$C11:$BW11)='Final FTE By Grade'!N11</f>
        <v>1</v>
      </c>
      <c r="AD11" s="4" t="b">
        <f>SUMIF('Final FTE BGBP'!$C$3:$BW$3,'Cross Check'!AD$4,'Final FTE BGBP'!$C11:$BW11)='Final FTE By Grade'!O11</f>
        <v>1</v>
      </c>
      <c r="AE11" s="4" t="b">
        <f>SUMIF('Final FTE BGBP'!$C$3:$BW$3,'Cross Check'!AE$4,'Final FTE BGBP'!$C11:$BW11)='Final FTE By Grade'!P11</f>
        <v>1</v>
      </c>
      <c r="AK11" s="45"/>
    </row>
    <row r="12" spans="1:37" ht="15">
      <c r="A12">
        <v>8</v>
      </c>
      <c r="B12" t="s">
        <v>20</v>
      </c>
      <c r="C12" s="1" t="b">
        <f>'Final FTE By Grade'!Q12='Final FTE By Prog'!M12</f>
        <v>1</v>
      </c>
      <c r="D12" s="1" t="b">
        <f>'Final FTE By Prog'!M12='Final FTE BGBP'!BX12</f>
        <v>1</v>
      </c>
      <c r="E12" s="1" t="b">
        <f>'Final FTE By Grade'!Q12='Final FTE BGBP'!BX12</f>
        <v>1</v>
      </c>
      <c r="G12" t="b">
        <f>SUMIF('Final FTE BGBP'!$C$2:$BW$2,'Cross Check'!G$4,'Final FTE BGBP'!$C12:$BW12)='Final FTE By Prog'!C12</f>
        <v>1</v>
      </c>
      <c r="H12" t="b">
        <f>SUMIF('Final FTE BGBP'!$C$2:$BW$2,'Cross Check'!H$4,'Final FTE BGBP'!$C12:$BW12)='Final FTE By Prog'!D12</f>
        <v>1</v>
      </c>
      <c r="I12" t="b">
        <f>SUMIF('Final FTE BGBP'!$C$2:$BW$2,'Cross Check'!I$4,'Final FTE BGBP'!$C12:$BW12)='Final FTE By Prog'!E12</f>
        <v>1</v>
      </c>
      <c r="J12" t="b">
        <f>SUMIF('Final FTE BGBP'!$C$2:$BW$2,'Cross Check'!J$4,'Final FTE BGBP'!$C12:$BW12)='Final FTE By Prog'!F12</f>
        <v>1</v>
      </c>
      <c r="K12" t="b">
        <f>SUMIF('Final FTE BGBP'!$C$2:$BW$2,'Cross Check'!K$4,'Final FTE BGBP'!$C12:$BW12)='Final FTE By Prog'!G12</f>
        <v>1</v>
      </c>
      <c r="L12" t="b">
        <f>SUMIF('Final FTE BGBP'!$C$2:$BW$2,'Cross Check'!L$4,'Final FTE BGBP'!$C12:$BW12)='Final FTE By Prog'!H12</f>
        <v>1</v>
      </c>
      <c r="M12" t="b">
        <f>SUMIF('Final FTE BGBP'!$C$2:$BW$2,'Cross Check'!M$4,'Final FTE BGBP'!$C12:$BW12)='Final FTE By Prog'!I12</f>
        <v>1</v>
      </c>
      <c r="N12" t="b">
        <f>SUMIF('Final FTE BGBP'!$C$2:$BW$2,'Cross Check'!N$4,'Final FTE BGBP'!$C12:$BW12)='Final FTE By Prog'!J12</f>
        <v>1</v>
      </c>
      <c r="O12" t="b">
        <f>SUMIF('Final FTE BGBP'!$C$2:$BW$2,'Cross Check'!O$4,'Final FTE BGBP'!$C12:$BW12)='Final FTE By Prog'!K12</f>
        <v>1</v>
      </c>
      <c r="P12" t="b">
        <f>SUMIF('Final FTE BGBP'!$C$2:$BW$2,'Cross Check'!P$4,'Final FTE BGBP'!$C12:$BW12)='Final FTE By Prog'!L12</f>
        <v>1</v>
      </c>
      <c r="R12" s="4" t="b">
        <f>SUMIF('Final FTE BGBP'!$C$3:$BW$3,'Cross Check'!R$4,'Final FTE BGBP'!$C12:$BW12)='Final FTE By Grade'!C12</f>
        <v>1</v>
      </c>
      <c r="S12" s="4" t="b">
        <f>SUMIF('Final FTE BGBP'!$C$3:$BW$3,'Cross Check'!S$4,'Final FTE BGBP'!$C12:$BW12)='Final FTE By Grade'!D12</f>
        <v>1</v>
      </c>
      <c r="T12" s="4" t="b">
        <f>SUMIF('Final FTE BGBP'!$C$3:$BW$3,'Cross Check'!T$4,'Final FTE BGBP'!$C12:$BW12)='Final FTE By Grade'!E12</f>
        <v>1</v>
      </c>
      <c r="U12" s="4" t="b">
        <f>SUMIF('Final FTE BGBP'!$C$3:$BW$3,'Cross Check'!U$4,'Final FTE BGBP'!$C12:$BW12)='Final FTE By Grade'!F12</f>
        <v>1</v>
      </c>
      <c r="V12" s="4" t="b">
        <f>SUMIF('Final FTE BGBP'!$C$3:$BW$3,'Cross Check'!V$4,'Final FTE BGBP'!$C12:$BW12)='Final FTE By Grade'!G12</f>
        <v>1</v>
      </c>
      <c r="W12" s="4" t="b">
        <f>SUMIF('Final FTE BGBP'!$C$3:$BW$3,'Cross Check'!W$4,'Final FTE BGBP'!$C12:$BW12)='Final FTE By Grade'!H12</f>
        <v>1</v>
      </c>
      <c r="X12" s="4" t="b">
        <f>SUMIF('Final FTE BGBP'!$C$3:$BW$3,'Cross Check'!X$4,'Final FTE BGBP'!$C12:$BW12)='Final FTE By Grade'!I12</f>
        <v>1</v>
      </c>
      <c r="Y12" s="4" t="b">
        <f>SUMIF('Final FTE BGBP'!$C$3:$BW$3,'Cross Check'!Y$4,'Final FTE BGBP'!$C12:$BW12)='Final FTE By Grade'!J12</f>
        <v>1</v>
      </c>
      <c r="Z12" s="4" t="b">
        <f>SUMIF('Final FTE BGBP'!$C$3:$BW$3,'Cross Check'!Z$4,'Final FTE BGBP'!$C12:$BW12)='Final FTE By Grade'!K12</f>
        <v>1</v>
      </c>
      <c r="AA12" s="4" t="b">
        <f>SUMIF('Final FTE BGBP'!$C$3:$BW$3,'Cross Check'!AA$4,'Final FTE BGBP'!$C12:$BW12)='Final FTE By Grade'!L12</f>
        <v>1</v>
      </c>
      <c r="AB12" s="4" t="b">
        <f>SUMIF('Final FTE BGBP'!$C$3:$BW$3,'Cross Check'!AB$4,'Final FTE BGBP'!$C12:$BW12)='Final FTE By Grade'!M12</f>
        <v>1</v>
      </c>
      <c r="AC12" s="4" t="b">
        <f>SUMIF('Final FTE BGBP'!$C$3:$BW$3,'Cross Check'!AC$4,'Final FTE BGBP'!$C12:$BW12)='Final FTE By Grade'!N12</f>
        <v>1</v>
      </c>
      <c r="AD12" s="4" t="b">
        <f>SUMIF('Final FTE BGBP'!$C$3:$BW$3,'Cross Check'!AD$4,'Final FTE BGBP'!$C12:$BW12)='Final FTE By Grade'!O12</f>
        <v>1</v>
      </c>
      <c r="AE12" s="4" t="b">
        <f>SUMIF('Final FTE BGBP'!$C$3:$BW$3,'Cross Check'!AE$4,'Final FTE BGBP'!$C12:$BW12)='Final FTE By Grade'!P12</f>
        <v>1</v>
      </c>
      <c r="AK12" s="45"/>
    </row>
    <row r="13" spans="1:37" ht="15">
      <c r="A13">
        <v>9</v>
      </c>
      <c r="B13" t="s">
        <v>21</v>
      </c>
      <c r="C13" s="1" t="b">
        <f>'Final FTE By Grade'!Q13='Final FTE By Prog'!M13</f>
        <v>1</v>
      </c>
      <c r="D13" s="1" t="b">
        <f>'Final FTE By Prog'!M13='Final FTE BGBP'!BX13</f>
        <v>1</v>
      </c>
      <c r="E13" s="1" t="b">
        <f>'Final FTE By Grade'!Q13='Final FTE BGBP'!BX13</f>
        <v>1</v>
      </c>
      <c r="G13" t="b">
        <f>SUMIF('Final FTE BGBP'!$C$2:$BW$2,'Cross Check'!G$4,'Final FTE BGBP'!$C13:$BW13)='Final FTE By Prog'!C13</f>
        <v>1</v>
      </c>
      <c r="H13" t="b">
        <f>SUMIF('Final FTE BGBP'!$C$2:$BW$2,'Cross Check'!H$4,'Final FTE BGBP'!$C13:$BW13)='Final FTE By Prog'!D13</f>
        <v>1</v>
      </c>
      <c r="I13" t="b">
        <f>SUMIF('Final FTE BGBP'!$C$2:$BW$2,'Cross Check'!I$4,'Final FTE BGBP'!$C13:$BW13)='Final FTE By Prog'!E13</f>
        <v>1</v>
      </c>
      <c r="J13" t="b">
        <f>SUMIF('Final FTE BGBP'!$C$2:$BW$2,'Cross Check'!J$4,'Final FTE BGBP'!$C13:$BW13)='Final FTE By Prog'!F13</f>
        <v>1</v>
      </c>
      <c r="K13" t="b">
        <f>SUMIF('Final FTE BGBP'!$C$2:$BW$2,'Cross Check'!K$4,'Final FTE BGBP'!$C13:$BW13)='Final FTE By Prog'!G13</f>
        <v>1</v>
      </c>
      <c r="L13" t="b">
        <f>SUMIF('Final FTE BGBP'!$C$2:$BW$2,'Cross Check'!L$4,'Final FTE BGBP'!$C13:$BW13)='Final FTE By Prog'!H13</f>
        <v>1</v>
      </c>
      <c r="M13" t="b">
        <f>SUMIF('Final FTE BGBP'!$C$2:$BW$2,'Cross Check'!M$4,'Final FTE BGBP'!$C13:$BW13)='Final FTE By Prog'!I13</f>
        <v>1</v>
      </c>
      <c r="N13" t="b">
        <f>SUMIF('Final FTE BGBP'!$C$2:$BW$2,'Cross Check'!N$4,'Final FTE BGBP'!$C13:$BW13)='Final FTE By Prog'!J13</f>
        <v>1</v>
      </c>
      <c r="O13" t="b">
        <f>SUMIF('Final FTE BGBP'!$C$2:$BW$2,'Cross Check'!O$4,'Final FTE BGBP'!$C13:$BW13)='Final FTE By Prog'!K13</f>
        <v>1</v>
      </c>
      <c r="P13" t="b">
        <f>SUMIF('Final FTE BGBP'!$C$2:$BW$2,'Cross Check'!P$4,'Final FTE BGBP'!$C13:$BW13)='Final FTE By Prog'!L13</f>
        <v>1</v>
      </c>
      <c r="R13" s="4" t="b">
        <f>SUMIF('Final FTE BGBP'!$C$3:$BW$3,'Cross Check'!R$4,'Final FTE BGBP'!$C13:$BW13)='Final FTE By Grade'!C13</f>
        <v>1</v>
      </c>
      <c r="S13" s="4" t="b">
        <f>SUMIF('Final FTE BGBP'!$C$3:$BW$3,'Cross Check'!S$4,'Final FTE BGBP'!$C13:$BW13)='Final FTE By Grade'!D13</f>
        <v>1</v>
      </c>
      <c r="T13" s="4" t="b">
        <f>SUMIF('Final FTE BGBP'!$C$3:$BW$3,'Cross Check'!T$4,'Final FTE BGBP'!$C13:$BW13)='Final FTE By Grade'!E13</f>
        <v>1</v>
      </c>
      <c r="U13" s="4" t="b">
        <f>SUMIF('Final FTE BGBP'!$C$3:$BW$3,'Cross Check'!U$4,'Final FTE BGBP'!$C13:$BW13)='Final FTE By Grade'!F13</f>
        <v>1</v>
      </c>
      <c r="V13" s="4" t="b">
        <f>SUMIF('Final FTE BGBP'!$C$3:$BW$3,'Cross Check'!V$4,'Final FTE BGBP'!$C13:$BW13)='Final FTE By Grade'!G13</f>
        <v>1</v>
      </c>
      <c r="W13" s="4" t="b">
        <f>SUMIF('Final FTE BGBP'!$C$3:$BW$3,'Cross Check'!W$4,'Final FTE BGBP'!$C13:$BW13)='Final FTE By Grade'!H13</f>
        <v>1</v>
      </c>
      <c r="X13" s="4" t="b">
        <f>SUMIF('Final FTE BGBP'!$C$3:$BW$3,'Cross Check'!X$4,'Final FTE BGBP'!$C13:$BW13)='Final FTE By Grade'!I13</f>
        <v>1</v>
      </c>
      <c r="Y13" s="4" t="b">
        <f>SUMIF('Final FTE BGBP'!$C$3:$BW$3,'Cross Check'!Y$4,'Final FTE BGBP'!$C13:$BW13)='Final FTE By Grade'!J13</f>
        <v>1</v>
      </c>
      <c r="Z13" s="4" t="b">
        <f>SUMIF('Final FTE BGBP'!$C$3:$BW$3,'Cross Check'!Z$4,'Final FTE BGBP'!$C13:$BW13)='Final FTE By Grade'!K13</f>
        <v>1</v>
      </c>
      <c r="AA13" s="4" t="b">
        <f>SUMIF('Final FTE BGBP'!$C$3:$BW$3,'Cross Check'!AA$4,'Final FTE BGBP'!$C13:$BW13)='Final FTE By Grade'!L13</f>
        <v>1</v>
      </c>
      <c r="AB13" s="4" t="b">
        <f>SUMIF('Final FTE BGBP'!$C$3:$BW$3,'Cross Check'!AB$4,'Final FTE BGBP'!$C13:$BW13)='Final FTE By Grade'!M13</f>
        <v>1</v>
      </c>
      <c r="AC13" s="4" t="b">
        <f>SUMIF('Final FTE BGBP'!$C$3:$BW$3,'Cross Check'!AC$4,'Final FTE BGBP'!$C13:$BW13)='Final FTE By Grade'!N13</f>
        <v>1</v>
      </c>
      <c r="AD13" s="4" t="b">
        <f>SUMIF('Final FTE BGBP'!$C$3:$BW$3,'Cross Check'!AD$4,'Final FTE BGBP'!$C13:$BW13)='Final FTE By Grade'!O13</f>
        <v>1</v>
      </c>
      <c r="AE13" s="4" t="b">
        <f>SUMIF('Final FTE BGBP'!$C$3:$BW$3,'Cross Check'!AE$4,'Final FTE BGBP'!$C13:$BW13)='Final FTE By Grade'!P13</f>
        <v>1</v>
      </c>
      <c r="AK13" s="45"/>
    </row>
    <row r="14" spans="1:37" ht="15">
      <c r="A14">
        <v>10</v>
      </c>
      <c r="B14" t="s">
        <v>22</v>
      </c>
      <c r="C14" s="1" t="b">
        <f>'Final FTE By Grade'!Q14='Final FTE By Prog'!M14</f>
        <v>1</v>
      </c>
      <c r="D14" s="1" t="b">
        <f>'Final FTE By Prog'!M14='Final FTE BGBP'!BX14</f>
        <v>1</v>
      </c>
      <c r="E14" s="1" t="b">
        <f>'Final FTE By Grade'!Q14='Final FTE BGBP'!BX14</f>
        <v>1</v>
      </c>
      <c r="G14" t="b">
        <f>SUMIF('Final FTE BGBP'!$C$2:$BW$2,'Cross Check'!G$4,'Final FTE BGBP'!$C14:$BW14)='Final FTE By Prog'!C14</f>
        <v>1</v>
      </c>
      <c r="H14" t="b">
        <f>SUMIF('Final FTE BGBP'!$C$2:$BW$2,'Cross Check'!H$4,'Final FTE BGBP'!$C14:$BW14)='Final FTE By Prog'!D14</f>
        <v>1</v>
      </c>
      <c r="I14" t="b">
        <f>SUMIF('Final FTE BGBP'!$C$2:$BW$2,'Cross Check'!I$4,'Final FTE BGBP'!$C14:$BW14)='Final FTE By Prog'!E14</f>
        <v>1</v>
      </c>
      <c r="J14" t="b">
        <f>SUMIF('Final FTE BGBP'!$C$2:$BW$2,'Cross Check'!J$4,'Final FTE BGBP'!$C14:$BW14)='Final FTE By Prog'!F14</f>
        <v>1</v>
      </c>
      <c r="K14" t="b">
        <f>SUMIF('Final FTE BGBP'!$C$2:$BW$2,'Cross Check'!K$4,'Final FTE BGBP'!$C14:$BW14)='Final FTE By Prog'!G14</f>
        <v>1</v>
      </c>
      <c r="L14" t="b">
        <f>SUMIF('Final FTE BGBP'!$C$2:$BW$2,'Cross Check'!L$4,'Final FTE BGBP'!$C14:$BW14)='Final FTE By Prog'!H14</f>
        <v>1</v>
      </c>
      <c r="M14" t="b">
        <f>SUMIF('Final FTE BGBP'!$C$2:$BW$2,'Cross Check'!M$4,'Final FTE BGBP'!$C14:$BW14)='Final FTE By Prog'!I14</f>
        <v>1</v>
      </c>
      <c r="N14" t="b">
        <f>SUMIF('Final FTE BGBP'!$C$2:$BW$2,'Cross Check'!N$4,'Final FTE BGBP'!$C14:$BW14)='Final FTE By Prog'!J14</f>
        <v>1</v>
      </c>
      <c r="O14" t="b">
        <f>SUMIF('Final FTE BGBP'!$C$2:$BW$2,'Cross Check'!O$4,'Final FTE BGBP'!$C14:$BW14)='Final FTE By Prog'!K14</f>
        <v>1</v>
      </c>
      <c r="P14" t="b">
        <f>SUMIF('Final FTE BGBP'!$C$2:$BW$2,'Cross Check'!P$4,'Final FTE BGBP'!$C14:$BW14)='Final FTE By Prog'!L14</f>
        <v>1</v>
      </c>
      <c r="R14" s="4" t="b">
        <f>SUMIF('Final FTE BGBP'!$C$3:$BW$3,'Cross Check'!R$4,'Final FTE BGBP'!$C14:$BW14)='Final FTE By Grade'!C14</f>
        <v>1</v>
      </c>
      <c r="S14" s="4" t="b">
        <f>SUMIF('Final FTE BGBP'!$C$3:$BW$3,'Cross Check'!S$4,'Final FTE BGBP'!$C14:$BW14)='Final FTE By Grade'!D14</f>
        <v>1</v>
      </c>
      <c r="T14" s="4" t="b">
        <f>SUMIF('Final FTE BGBP'!$C$3:$BW$3,'Cross Check'!T$4,'Final FTE BGBP'!$C14:$BW14)='Final FTE By Grade'!E14</f>
        <v>1</v>
      </c>
      <c r="U14" s="4" t="b">
        <f>SUMIF('Final FTE BGBP'!$C$3:$BW$3,'Cross Check'!U$4,'Final FTE BGBP'!$C14:$BW14)='Final FTE By Grade'!F14</f>
        <v>1</v>
      </c>
      <c r="V14" s="4" t="b">
        <f>SUMIF('Final FTE BGBP'!$C$3:$BW$3,'Cross Check'!V$4,'Final FTE BGBP'!$C14:$BW14)='Final FTE By Grade'!G14</f>
        <v>1</v>
      </c>
      <c r="W14" s="4" t="b">
        <f>SUMIF('Final FTE BGBP'!$C$3:$BW$3,'Cross Check'!W$4,'Final FTE BGBP'!$C14:$BW14)='Final FTE By Grade'!H14</f>
        <v>1</v>
      </c>
      <c r="X14" s="4" t="b">
        <f>SUMIF('Final FTE BGBP'!$C$3:$BW$3,'Cross Check'!X$4,'Final FTE BGBP'!$C14:$BW14)='Final FTE By Grade'!I14</f>
        <v>1</v>
      </c>
      <c r="Y14" s="4" t="b">
        <f>SUMIF('Final FTE BGBP'!$C$3:$BW$3,'Cross Check'!Y$4,'Final FTE BGBP'!$C14:$BW14)='Final FTE By Grade'!J14</f>
        <v>1</v>
      </c>
      <c r="Z14" s="4" t="b">
        <f>SUMIF('Final FTE BGBP'!$C$3:$BW$3,'Cross Check'!Z$4,'Final FTE BGBP'!$C14:$BW14)='Final FTE By Grade'!K14</f>
        <v>1</v>
      </c>
      <c r="AA14" s="4" t="b">
        <f>SUMIF('Final FTE BGBP'!$C$3:$BW$3,'Cross Check'!AA$4,'Final FTE BGBP'!$C14:$BW14)='Final FTE By Grade'!L14</f>
        <v>1</v>
      </c>
      <c r="AB14" s="4" t="b">
        <f>SUMIF('Final FTE BGBP'!$C$3:$BW$3,'Cross Check'!AB$4,'Final FTE BGBP'!$C14:$BW14)='Final FTE By Grade'!M14</f>
        <v>1</v>
      </c>
      <c r="AC14" s="4" t="b">
        <f>SUMIF('Final FTE BGBP'!$C$3:$BW$3,'Cross Check'!AC$4,'Final FTE BGBP'!$C14:$BW14)='Final FTE By Grade'!N14</f>
        <v>1</v>
      </c>
      <c r="AD14" s="4" t="b">
        <f>SUMIF('Final FTE BGBP'!$C$3:$BW$3,'Cross Check'!AD$4,'Final FTE BGBP'!$C14:$BW14)='Final FTE By Grade'!O14</f>
        <v>1</v>
      </c>
      <c r="AE14" s="4" t="b">
        <f>SUMIF('Final FTE BGBP'!$C$3:$BW$3,'Cross Check'!AE$4,'Final FTE BGBP'!$C14:$BW14)='Final FTE By Grade'!P14</f>
        <v>1</v>
      </c>
      <c r="AK14" s="45"/>
    </row>
    <row r="15" spans="1:37" ht="15">
      <c r="A15">
        <v>11</v>
      </c>
      <c r="B15" t="s">
        <v>23</v>
      </c>
      <c r="C15" s="1" t="b">
        <f>'Final FTE By Grade'!Q15='Final FTE By Prog'!M15</f>
        <v>1</v>
      </c>
      <c r="D15" s="1" t="b">
        <f>'Final FTE By Prog'!M15='Final FTE BGBP'!BX15</f>
        <v>1</v>
      </c>
      <c r="E15" s="1" t="b">
        <f>'Final FTE By Grade'!Q15='Final FTE BGBP'!BX15</f>
        <v>1</v>
      </c>
      <c r="G15" t="b">
        <f>SUMIF('Final FTE BGBP'!$C$2:$BW$2,'Cross Check'!G$4,'Final FTE BGBP'!$C15:$BW15)='Final FTE By Prog'!C15</f>
        <v>1</v>
      </c>
      <c r="H15" t="b">
        <f>SUMIF('Final FTE BGBP'!$C$2:$BW$2,'Cross Check'!H$4,'Final FTE BGBP'!$C15:$BW15)='Final FTE By Prog'!D15</f>
        <v>1</v>
      </c>
      <c r="I15" t="b">
        <f>SUMIF('Final FTE BGBP'!$C$2:$BW$2,'Cross Check'!I$4,'Final FTE BGBP'!$C15:$BW15)='Final FTE By Prog'!E15</f>
        <v>1</v>
      </c>
      <c r="J15" t="b">
        <f>SUMIF('Final FTE BGBP'!$C$2:$BW$2,'Cross Check'!J$4,'Final FTE BGBP'!$C15:$BW15)='Final FTE By Prog'!F15</f>
        <v>1</v>
      </c>
      <c r="K15" t="b">
        <f>SUMIF('Final FTE BGBP'!$C$2:$BW$2,'Cross Check'!K$4,'Final FTE BGBP'!$C15:$BW15)='Final FTE By Prog'!G15</f>
        <v>1</v>
      </c>
      <c r="L15" t="b">
        <f>SUMIF('Final FTE BGBP'!$C$2:$BW$2,'Cross Check'!L$4,'Final FTE BGBP'!$C15:$BW15)='Final FTE By Prog'!H15</f>
        <v>1</v>
      </c>
      <c r="M15" t="b">
        <f>SUMIF('Final FTE BGBP'!$C$2:$BW$2,'Cross Check'!M$4,'Final FTE BGBP'!$C15:$BW15)='Final FTE By Prog'!I15</f>
        <v>1</v>
      </c>
      <c r="N15" t="b">
        <f>SUMIF('Final FTE BGBP'!$C$2:$BW$2,'Cross Check'!N$4,'Final FTE BGBP'!$C15:$BW15)='Final FTE By Prog'!J15</f>
        <v>1</v>
      </c>
      <c r="O15" t="b">
        <f>SUMIF('Final FTE BGBP'!$C$2:$BW$2,'Cross Check'!O$4,'Final FTE BGBP'!$C15:$BW15)='Final FTE By Prog'!K15</f>
        <v>1</v>
      </c>
      <c r="P15" t="b">
        <f>SUMIF('Final FTE BGBP'!$C$2:$BW$2,'Cross Check'!P$4,'Final FTE BGBP'!$C15:$BW15)='Final FTE By Prog'!L15</f>
        <v>1</v>
      </c>
      <c r="R15" s="4" t="b">
        <f>SUMIF('Final FTE BGBP'!$C$3:$BW$3,'Cross Check'!R$4,'Final FTE BGBP'!$C15:$BW15)='Final FTE By Grade'!C15</f>
        <v>1</v>
      </c>
      <c r="S15" s="4" t="b">
        <f>SUMIF('Final FTE BGBP'!$C$3:$BW$3,'Cross Check'!S$4,'Final FTE BGBP'!$C15:$BW15)='Final FTE By Grade'!D15</f>
        <v>1</v>
      </c>
      <c r="T15" s="4" t="b">
        <f>SUMIF('Final FTE BGBP'!$C$3:$BW$3,'Cross Check'!T$4,'Final FTE BGBP'!$C15:$BW15)='Final FTE By Grade'!E15</f>
        <v>1</v>
      </c>
      <c r="U15" s="4" t="b">
        <f>SUMIF('Final FTE BGBP'!$C$3:$BW$3,'Cross Check'!U$4,'Final FTE BGBP'!$C15:$BW15)='Final FTE By Grade'!F15</f>
        <v>1</v>
      </c>
      <c r="V15" s="4" t="b">
        <f>SUMIF('Final FTE BGBP'!$C$3:$BW$3,'Cross Check'!V$4,'Final FTE BGBP'!$C15:$BW15)='Final FTE By Grade'!G15</f>
        <v>1</v>
      </c>
      <c r="W15" s="4" t="b">
        <f>SUMIF('Final FTE BGBP'!$C$3:$BW$3,'Cross Check'!W$4,'Final FTE BGBP'!$C15:$BW15)='Final FTE By Grade'!H15</f>
        <v>1</v>
      </c>
      <c r="X15" s="4" t="b">
        <f>SUMIF('Final FTE BGBP'!$C$3:$BW$3,'Cross Check'!X$4,'Final FTE BGBP'!$C15:$BW15)='Final FTE By Grade'!I15</f>
        <v>1</v>
      </c>
      <c r="Y15" s="4" t="b">
        <f>SUMIF('Final FTE BGBP'!$C$3:$BW$3,'Cross Check'!Y$4,'Final FTE BGBP'!$C15:$BW15)='Final FTE By Grade'!J15</f>
        <v>1</v>
      </c>
      <c r="Z15" s="4" t="b">
        <f>SUMIF('Final FTE BGBP'!$C$3:$BW$3,'Cross Check'!Z$4,'Final FTE BGBP'!$C15:$BW15)='Final FTE By Grade'!K15</f>
        <v>1</v>
      </c>
      <c r="AA15" s="4" t="b">
        <f>SUMIF('Final FTE BGBP'!$C$3:$BW$3,'Cross Check'!AA$4,'Final FTE BGBP'!$C15:$BW15)='Final FTE By Grade'!L15</f>
        <v>1</v>
      </c>
      <c r="AB15" s="4" t="b">
        <f>SUMIF('Final FTE BGBP'!$C$3:$BW$3,'Cross Check'!AB$4,'Final FTE BGBP'!$C15:$BW15)='Final FTE By Grade'!M15</f>
        <v>1</v>
      </c>
      <c r="AC15" s="4" t="b">
        <f>SUMIF('Final FTE BGBP'!$C$3:$BW$3,'Cross Check'!AC$4,'Final FTE BGBP'!$C15:$BW15)='Final FTE By Grade'!N15</f>
        <v>1</v>
      </c>
      <c r="AD15" s="4" t="b">
        <f>SUMIF('Final FTE BGBP'!$C$3:$BW$3,'Cross Check'!AD$4,'Final FTE BGBP'!$C15:$BW15)='Final FTE By Grade'!O15</f>
        <v>1</v>
      </c>
      <c r="AE15" s="4" t="b">
        <f>SUMIF('Final FTE BGBP'!$C$3:$BW$3,'Cross Check'!AE$4,'Final FTE BGBP'!$C15:$BW15)='Final FTE By Grade'!P15</f>
        <v>1</v>
      </c>
      <c r="AK15" s="45"/>
    </row>
    <row r="16" spans="1:37" ht="15">
      <c r="A16">
        <v>12</v>
      </c>
      <c r="B16" t="s">
        <v>24</v>
      </c>
      <c r="C16" s="1" t="b">
        <f>'Final FTE By Grade'!Q16='Final FTE By Prog'!M16</f>
        <v>1</v>
      </c>
      <c r="D16" s="1" t="b">
        <f>'Final FTE By Prog'!M16='Final FTE BGBP'!BX16</f>
        <v>1</v>
      </c>
      <c r="E16" s="1" t="b">
        <f>'Final FTE By Grade'!Q16='Final FTE BGBP'!BX16</f>
        <v>1</v>
      </c>
      <c r="G16" t="b">
        <f>SUMIF('Final FTE BGBP'!$C$2:$BW$2,'Cross Check'!G$4,'Final FTE BGBP'!$C16:$BW16)='Final FTE By Prog'!C16</f>
        <v>1</v>
      </c>
      <c r="H16" t="b">
        <f>SUMIF('Final FTE BGBP'!$C$2:$BW$2,'Cross Check'!H$4,'Final FTE BGBP'!$C16:$BW16)='Final FTE By Prog'!D16</f>
        <v>1</v>
      </c>
      <c r="I16" t="b">
        <f>SUMIF('Final FTE BGBP'!$C$2:$BW$2,'Cross Check'!I$4,'Final FTE BGBP'!$C16:$BW16)='Final FTE By Prog'!E16</f>
        <v>1</v>
      </c>
      <c r="J16" t="b">
        <f>SUMIF('Final FTE BGBP'!$C$2:$BW$2,'Cross Check'!J$4,'Final FTE BGBP'!$C16:$BW16)='Final FTE By Prog'!F16</f>
        <v>1</v>
      </c>
      <c r="K16" t="b">
        <f>SUMIF('Final FTE BGBP'!$C$2:$BW$2,'Cross Check'!K$4,'Final FTE BGBP'!$C16:$BW16)='Final FTE By Prog'!G16</f>
        <v>1</v>
      </c>
      <c r="L16" t="b">
        <f>SUMIF('Final FTE BGBP'!$C$2:$BW$2,'Cross Check'!L$4,'Final FTE BGBP'!$C16:$BW16)='Final FTE By Prog'!H16</f>
        <v>1</v>
      </c>
      <c r="M16" t="b">
        <f>SUMIF('Final FTE BGBP'!$C$2:$BW$2,'Cross Check'!M$4,'Final FTE BGBP'!$C16:$BW16)='Final FTE By Prog'!I16</f>
        <v>1</v>
      </c>
      <c r="N16" t="b">
        <f>SUMIF('Final FTE BGBP'!$C$2:$BW$2,'Cross Check'!N$4,'Final FTE BGBP'!$C16:$BW16)='Final FTE By Prog'!J16</f>
        <v>1</v>
      </c>
      <c r="O16" t="b">
        <f>SUMIF('Final FTE BGBP'!$C$2:$BW$2,'Cross Check'!O$4,'Final FTE BGBP'!$C16:$BW16)='Final FTE By Prog'!K16</f>
        <v>1</v>
      </c>
      <c r="P16" t="b">
        <f>SUMIF('Final FTE BGBP'!$C$2:$BW$2,'Cross Check'!P$4,'Final FTE BGBP'!$C16:$BW16)='Final FTE By Prog'!L16</f>
        <v>1</v>
      </c>
      <c r="R16" s="4" t="b">
        <f>SUMIF('Final FTE BGBP'!$C$3:$BW$3,'Cross Check'!R$4,'Final FTE BGBP'!$C16:$BW16)='Final FTE By Grade'!C16</f>
        <v>1</v>
      </c>
      <c r="S16" s="4" t="b">
        <f>SUMIF('Final FTE BGBP'!$C$3:$BW$3,'Cross Check'!S$4,'Final FTE BGBP'!$C16:$BW16)='Final FTE By Grade'!D16</f>
        <v>1</v>
      </c>
      <c r="T16" s="4" t="b">
        <f>SUMIF('Final FTE BGBP'!$C$3:$BW$3,'Cross Check'!T$4,'Final FTE BGBP'!$C16:$BW16)='Final FTE By Grade'!E16</f>
        <v>1</v>
      </c>
      <c r="U16" s="4" t="b">
        <f>SUMIF('Final FTE BGBP'!$C$3:$BW$3,'Cross Check'!U$4,'Final FTE BGBP'!$C16:$BW16)='Final FTE By Grade'!F16</f>
        <v>1</v>
      </c>
      <c r="V16" s="4" t="b">
        <f>SUMIF('Final FTE BGBP'!$C$3:$BW$3,'Cross Check'!V$4,'Final FTE BGBP'!$C16:$BW16)='Final FTE By Grade'!G16</f>
        <v>1</v>
      </c>
      <c r="W16" s="4" t="b">
        <f>SUMIF('Final FTE BGBP'!$C$3:$BW$3,'Cross Check'!W$4,'Final FTE BGBP'!$C16:$BW16)='Final FTE By Grade'!H16</f>
        <v>1</v>
      </c>
      <c r="X16" s="4" t="b">
        <f>SUMIF('Final FTE BGBP'!$C$3:$BW$3,'Cross Check'!X$4,'Final FTE BGBP'!$C16:$BW16)='Final FTE By Grade'!I16</f>
        <v>1</v>
      </c>
      <c r="Y16" s="4" t="b">
        <f>SUMIF('Final FTE BGBP'!$C$3:$BW$3,'Cross Check'!Y$4,'Final FTE BGBP'!$C16:$BW16)='Final FTE By Grade'!J16</f>
        <v>1</v>
      </c>
      <c r="Z16" s="4" t="b">
        <f>SUMIF('Final FTE BGBP'!$C$3:$BW$3,'Cross Check'!Z$4,'Final FTE BGBP'!$C16:$BW16)='Final FTE By Grade'!K16</f>
        <v>1</v>
      </c>
      <c r="AA16" s="4" t="b">
        <f>SUMIF('Final FTE BGBP'!$C$3:$BW$3,'Cross Check'!AA$4,'Final FTE BGBP'!$C16:$BW16)='Final FTE By Grade'!L16</f>
        <v>1</v>
      </c>
      <c r="AB16" s="4" t="b">
        <f>SUMIF('Final FTE BGBP'!$C$3:$BW$3,'Cross Check'!AB$4,'Final FTE BGBP'!$C16:$BW16)='Final FTE By Grade'!M16</f>
        <v>1</v>
      </c>
      <c r="AC16" s="4" t="b">
        <f>SUMIF('Final FTE BGBP'!$C$3:$BW$3,'Cross Check'!AC$4,'Final FTE BGBP'!$C16:$BW16)='Final FTE By Grade'!N16</f>
        <v>1</v>
      </c>
      <c r="AD16" s="4" t="b">
        <f>SUMIF('Final FTE BGBP'!$C$3:$BW$3,'Cross Check'!AD$4,'Final FTE BGBP'!$C16:$BW16)='Final FTE By Grade'!O16</f>
        <v>1</v>
      </c>
      <c r="AE16" s="4" t="b">
        <f>SUMIF('Final FTE BGBP'!$C$3:$BW$3,'Cross Check'!AE$4,'Final FTE BGBP'!$C16:$BW16)='Final FTE By Grade'!P16</f>
        <v>1</v>
      </c>
      <c r="AK16" s="45"/>
    </row>
    <row r="17" spans="1:37" ht="15">
      <c r="A17" s="3">
        <v>13</v>
      </c>
      <c r="B17" s="3" t="s">
        <v>82</v>
      </c>
      <c r="C17" s="1" t="b">
        <f>'Final FTE By Grade'!Q17='Final FTE By Prog'!M17</f>
        <v>1</v>
      </c>
      <c r="D17" s="1" t="b">
        <f>'Final FTE By Prog'!M17='Final FTE BGBP'!BX17</f>
        <v>1</v>
      </c>
      <c r="E17" s="1" t="b">
        <f>'Final FTE By Grade'!Q17='Final FTE BGBP'!BX17</f>
        <v>1</v>
      </c>
      <c r="G17" t="b">
        <f>SUMIF('Final FTE BGBP'!$C$2:$BW$2,'Cross Check'!G$4,'Final FTE BGBP'!$C17:$BW17)='Final FTE By Prog'!C17</f>
        <v>1</v>
      </c>
      <c r="H17" t="b">
        <f>SUMIF('Final FTE BGBP'!$C$2:$BW$2,'Cross Check'!H$4,'Final FTE BGBP'!$C17:$BW17)='Final FTE By Prog'!D17</f>
        <v>1</v>
      </c>
      <c r="I17" t="b">
        <f>SUMIF('Final FTE BGBP'!$C$2:$BW$2,'Cross Check'!I$4,'Final FTE BGBP'!$C17:$BW17)='Final FTE By Prog'!E17</f>
        <v>1</v>
      </c>
      <c r="J17" t="b">
        <f>SUMIF('Final FTE BGBP'!$C$2:$BW$2,'Cross Check'!J$4,'Final FTE BGBP'!$C17:$BW17)='Final FTE By Prog'!F17</f>
        <v>1</v>
      </c>
      <c r="K17" t="b">
        <f>SUMIF('Final FTE BGBP'!$C$2:$BW$2,'Cross Check'!K$4,'Final FTE BGBP'!$C17:$BW17)='Final FTE By Prog'!G17</f>
        <v>1</v>
      </c>
      <c r="L17" t="b">
        <f>SUMIF('Final FTE BGBP'!$C$2:$BW$2,'Cross Check'!L$4,'Final FTE BGBP'!$C17:$BW17)='Final FTE By Prog'!H17</f>
        <v>1</v>
      </c>
      <c r="M17" t="b">
        <f>SUMIF('Final FTE BGBP'!$C$2:$BW$2,'Cross Check'!M$4,'Final FTE BGBP'!$C17:$BW17)='Final FTE By Prog'!I17</f>
        <v>1</v>
      </c>
      <c r="N17" t="b">
        <f>SUMIF('Final FTE BGBP'!$C$2:$BW$2,'Cross Check'!N$4,'Final FTE BGBP'!$C17:$BW17)='Final FTE By Prog'!J17</f>
        <v>1</v>
      </c>
      <c r="O17" t="b">
        <f>SUMIF('Final FTE BGBP'!$C$2:$BW$2,'Cross Check'!O$4,'Final FTE BGBP'!$C17:$BW17)='Final FTE By Prog'!K17</f>
        <v>1</v>
      </c>
      <c r="P17" t="b">
        <f>SUMIF('Final FTE BGBP'!$C$2:$BW$2,'Cross Check'!P$4,'Final FTE BGBP'!$C17:$BW17)='Final FTE By Prog'!L17</f>
        <v>1</v>
      </c>
      <c r="R17" s="4" t="b">
        <f>SUMIF('Final FTE BGBP'!$C$3:$BW$3,'Cross Check'!R$4,'Final FTE BGBP'!$C17:$BW17)='Final FTE By Grade'!C17</f>
        <v>1</v>
      </c>
      <c r="S17" s="4" t="b">
        <f>SUMIF('Final FTE BGBP'!$C$3:$BW$3,'Cross Check'!S$4,'Final FTE BGBP'!$C17:$BW17)='Final FTE By Grade'!D17</f>
        <v>1</v>
      </c>
      <c r="T17" s="4" t="b">
        <f>SUMIF('Final FTE BGBP'!$C$3:$BW$3,'Cross Check'!T$4,'Final FTE BGBP'!$C17:$BW17)='Final FTE By Grade'!E17</f>
        <v>1</v>
      </c>
      <c r="U17" s="4" t="b">
        <f>SUMIF('Final FTE BGBP'!$C$3:$BW$3,'Cross Check'!U$4,'Final FTE BGBP'!$C17:$BW17)='Final FTE By Grade'!F17</f>
        <v>1</v>
      </c>
      <c r="V17" s="4" t="b">
        <f>SUMIF('Final FTE BGBP'!$C$3:$BW$3,'Cross Check'!V$4,'Final FTE BGBP'!$C17:$BW17)='Final FTE By Grade'!G17</f>
        <v>1</v>
      </c>
      <c r="W17" s="4" t="b">
        <f>SUMIF('Final FTE BGBP'!$C$3:$BW$3,'Cross Check'!W$4,'Final FTE BGBP'!$C17:$BW17)='Final FTE By Grade'!H17</f>
        <v>1</v>
      </c>
      <c r="X17" s="4" t="b">
        <f>SUMIF('Final FTE BGBP'!$C$3:$BW$3,'Cross Check'!X$4,'Final FTE BGBP'!$C17:$BW17)='Final FTE By Grade'!I17</f>
        <v>1</v>
      </c>
      <c r="Y17" s="4" t="b">
        <f>SUMIF('Final FTE BGBP'!$C$3:$BW$3,'Cross Check'!Y$4,'Final FTE BGBP'!$C17:$BW17)='Final FTE By Grade'!J17</f>
        <v>1</v>
      </c>
      <c r="Z17" s="4" t="b">
        <f>SUMIF('Final FTE BGBP'!$C$3:$BW$3,'Cross Check'!Z$4,'Final FTE BGBP'!$C17:$BW17)='Final FTE By Grade'!K17</f>
        <v>1</v>
      </c>
      <c r="AA17" s="4" t="b">
        <f>SUMIF('Final FTE BGBP'!$C$3:$BW$3,'Cross Check'!AA$4,'Final FTE BGBP'!$C17:$BW17)='Final FTE By Grade'!L17</f>
        <v>1</v>
      </c>
      <c r="AB17" s="4" t="b">
        <f>SUMIF('Final FTE BGBP'!$C$3:$BW$3,'Cross Check'!AB$4,'Final FTE BGBP'!$C17:$BW17)='Final FTE By Grade'!M17</f>
        <v>1</v>
      </c>
      <c r="AC17" s="4" t="b">
        <f>SUMIF('Final FTE BGBP'!$C$3:$BW$3,'Cross Check'!AC$4,'Final FTE BGBP'!$C17:$BW17)='Final FTE By Grade'!N17</f>
        <v>1</v>
      </c>
      <c r="AD17" s="4" t="b">
        <f>SUMIF('Final FTE BGBP'!$C$3:$BW$3,'Cross Check'!AD$4,'Final FTE BGBP'!$C17:$BW17)='Final FTE By Grade'!O17</f>
        <v>1</v>
      </c>
      <c r="AE17" s="4" t="b">
        <f>SUMIF('Final FTE BGBP'!$C$3:$BW$3,'Cross Check'!AE$4,'Final FTE BGBP'!$C17:$BW17)='Final FTE By Grade'!P17</f>
        <v>1</v>
      </c>
      <c r="AK17" s="45"/>
    </row>
    <row r="18" spans="1:37" ht="15">
      <c r="A18">
        <v>14</v>
      </c>
      <c r="B18" t="s">
        <v>83</v>
      </c>
      <c r="C18" s="1" t="b">
        <f>'Final FTE By Grade'!Q18='Final FTE By Prog'!M18</f>
        <v>1</v>
      </c>
      <c r="D18" s="1" t="b">
        <f>'Final FTE By Prog'!M18='Final FTE BGBP'!BX18</f>
        <v>1</v>
      </c>
      <c r="E18" s="1" t="b">
        <f>'Final FTE By Grade'!Q18='Final FTE BGBP'!BX18</f>
        <v>1</v>
      </c>
      <c r="G18" t="b">
        <f>SUMIF('Final FTE BGBP'!$C$2:$BW$2,'Cross Check'!G$4,'Final FTE BGBP'!$C18:$BW18)='Final FTE By Prog'!C18</f>
        <v>1</v>
      </c>
      <c r="H18" t="b">
        <f>SUMIF('Final FTE BGBP'!$C$2:$BW$2,'Cross Check'!H$4,'Final FTE BGBP'!$C18:$BW18)='Final FTE By Prog'!D18</f>
        <v>1</v>
      </c>
      <c r="I18" t="b">
        <f>SUMIF('Final FTE BGBP'!$C$2:$BW$2,'Cross Check'!I$4,'Final FTE BGBP'!$C18:$BW18)='Final FTE By Prog'!E18</f>
        <v>1</v>
      </c>
      <c r="J18" t="b">
        <f>SUMIF('Final FTE BGBP'!$C$2:$BW$2,'Cross Check'!J$4,'Final FTE BGBP'!$C18:$BW18)='Final FTE By Prog'!F18</f>
        <v>1</v>
      </c>
      <c r="K18" t="b">
        <f>SUMIF('Final FTE BGBP'!$C$2:$BW$2,'Cross Check'!K$4,'Final FTE BGBP'!$C18:$BW18)='Final FTE By Prog'!G18</f>
        <v>1</v>
      </c>
      <c r="L18" t="b">
        <f>SUMIF('Final FTE BGBP'!$C$2:$BW$2,'Cross Check'!L$4,'Final FTE BGBP'!$C18:$BW18)='Final FTE By Prog'!H18</f>
        <v>1</v>
      </c>
      <c r="M18" t="b">
        <f>SUMIF('Final FTE BGBP'!$C$2:$BW$2,'Cross Check'!M$4,'Final FTE BGBP'!$C18:$BW18)='Final FTE By Prog'!I18</f>
        <v>1</v>
      </c>
      <c r="N18" t="b">
        <f>SUMIF('Final FTE BGBP'!$C$2:$BW$2,'Cross Check'!N$4,'Final FTE BGBP'!$C18:$BW18)='Final FTE By Prog'!J18</f>
        <v>1</v>
      </c>
      <c r="O18" t="b">
        <f>SUMIF('Final FTE BGBP'!$C$2:$BW$2,'Cross Check'!O$4,'Final FTE BGBP'!$C18:$BW18)='Final FTE By Prog'!K18</f>
        <v>1</v>
      </c>
      <c r="P18" t="b">
        <f>SUMIF('Final FTE BGBP'!$C$2:$BW$2,'Cross Check'!P$4,'Final FTE BGBP'!$C18:$BW18)='Final FTE By Prog'!L18</f>
        <v>1</v>
      </c>
      <c r="R18" s="4" t="b">
        <f>SUMIF('Final FTE BGBP'!$C$3:$BW$3,'Cross Check'!R$4,'Final FTE BGBP'!$C18:$BW18)='Final FTE By Grade'!C18</f>
        <v>1</v>
      </c>
      <c r="S18" s="4" t="b">
        <f>SUMIF('Final FTE BGBP'!$C$3:$BW$3,'Cross Check'!S$4,'Final FTE BGBP'!$C18:$BW18)='Final FTE By Grade'!D18</f>
        <v>1</v>
      </c>
      <c r="T18" s="4" t="b">
        <f>SUMIF('Final FTE BGBP'!$C$3:$BW$3,'Cross Check'!T$4,'Final FTE BGBP'!$C18:$BW18)='Final FTE By Grade'!E18</f>
        <v>1</v>
      </c>
      <c r="U18" s="4" t="b">
        <f>SUMIF('Final FTE BGBP'!$C$3:$BW$3,'Cross Check'!U$4,'Final FTE BGBP'!$C18:$BW18)='Final FTE By Grade'!F18</f>
        <v>1</v>
      </c>
      <c r="V18" s="4" t="b">
        <f>SUMIF('Final FTE BGBP'!$C$3:$BW$3,'Cross Check'!V$4,'Final FTE BGBP'!$C18:$BW18)='Final FTE By Grade'!G18</f>
        <v>1</v>
      </c>
      <c r="W18" s="4" t="b">
        <f>SUMIF('Final FTE BGBP'!$C$3:$BW$3,'Cross Check'!W$4,'Final FTE BGBP'!$C18:$BW18)='Final FTE By Grade'!H18</f>
        <v>1</v>
      </c>
      <c r="X18" s="4" t="b">
        <f>SUMIF('Final FTE BGBP'!$C$3:$BW$3,'Cross Check'!X$4,'Final FTE BGBP'!$C18:$BW18)='Final FTE By Grade'!I18</f>
        <v>1</v>
      </c>
      <c r="Y18" s="4" t="b">
        <f>SUMIF('Final FTE BGBP'!$C$3:$BW$3,'Cross Check'!Y$4,'Final FTE BGBP'!$C18:$BW18)='Final FTE By Grade'!J18</f>
        <v>1</v>
      </c>
      <c r="Z18" s="4" t="b">
        <f>SUMIF('Final FTE BGBP'!$C$3:$BW$3,'Cross Check'!Z$4,'Final FTE BGBP'!$C18:$BW18)='Final FTE By Grade'!K18</f>
        <v>1</v>
      </c>
      <c r="AA18" s="4" t="b">
        <f>SUMIF('Final FTE BGBP'!$C$3:$BW$3,'Cross Check'!AA$4,'Final FTE BGBP'!$C18:$BW18)='Final FTE By Grade'!L18</f>
        <v>1</v>
      </c>
      <c r="AB18" s="4" t="b">
        <f>SUMIF('Final FTE BGBP'!$C$3:$BW$3,'Cross Check'!AB$4,'Final FTE BGBP'!$C18:$BW18)='Final FTE By Grade'!M18</f>
        <v>1</v>
      </c>
      <c r="AC18" s="4" t="b">
        <f>SUMIF('Final FTE BGBP'!$C$3:$BW$3,'Cross Check'!AC$4,'Final FTE BGBP'!$C18:$BW18)='Final FTE By Grade'!N18</f>
        <v>1</v>
      </c>
      <c r="AD18" s="4" t="b">
        <f>SUMIF('Final FTE BGBP'!$C$3:$BW$3,'Cross Check'!AD$4,'Final FTE BGBP'!$C18:$BW18)='Final FTE By Grade'!O18</f>
        <v>1</v>
      </c>
      <c r="AE18" s="4" t="b">
        <f>SUMIF('Final FTE BGBP'!$C$3:$BW$3,'Cross Check'!AE$4,'Final FTE BGBP'!$C18:$BW18)='Final FTE By Grade'!P18</f>
        <v>1</v>
      </c>
      <c r="AK18" s="45"/>
    </row>
    <row r="19" spans="1:37" ht="15">
      <c r="A19">
        <v>15</v>
      </c>
      <c r="B19" t="s">
        <v>26</v>
      </c>
      <c r="C19" s="1" t="b">
        <f>'Final FTE By Grade'!Q19='Final FTE By Prog'!M19</f>
        <v>1</v>
      </c>
      <c r="D19" s="1" t="b">
        <f>'Final FTE By Prog'!M19='Final FTE BGBP'!BX19</f>
        <v>1</v>
      </c>
      <c r="E19" s="1" t="b">
        <f>'Final FTE By Grade'!Q19='Final FTE BGBP'!BX19</f>
        <v>1</v>
      </c>
      <c r="G19" t="b">
        <f>SUMIF('Final FTE BGBP'!$C$2:$BW$2,'Cross Check'!G$4,'Final FTE BGBP'!$C19:$BW19)='Final FTE By Prog'!C19</f>
        <v>1</v>
      </c>
      <c r="H19" t="b">
        <f>SUMIF('Final FTE BGBP'!$C$2:$BW$2,'Cross Check'!H$4,'Final FTE BGBP'!$C19:$BW19)='Final FTE By Prog'!D19</f>
        <v>1</v>
      </c>
      <c r="I19" t="b">
        <f>SUMIF('Final FTE BGBP'!$C$2:$BW$2,'Cross Check'!I$4,'Final FTE BGBP'!$C19:$BW19)='Final FTE By Prog'!E19</f>
        <v>1</v>
      </c>
      <c r="J19" t="b">
        <f>SUMIF('Final FTE BGBP'!$C$2:$BW$2,'Cross Check'!J$4,'Final FTE BGBP'!$C19:$BW19)='Final FTE By Prog'!F19</f>
        <v>1</v>
      </c>
      <c r="K19" t="b">
        <f>SUMIF('Final FTE BGBP'!$C$2:$BW$2,'Cross Check'!K$4,'Final FTE BGBP'!$C19:$BW19)='Final FTE By Prog'!G19</f>
        <v>1</v>
      </c>
      <c r="L19" t="b">
        <f>SUMIF('Final FTE BGBP'!$C$2:$BW$2,'Cross Check'!L$4,'Final FTE BGBP'!$C19:$BW19)='Final FTE By Prog'!H19</f>
        <v>1</v>
      </c>
      <c r="M19" t="b">
        <f>SUMIF('Final FTE BGBP'!$C$2:$BW$2,'Cross Check'!M$4,'Final FTE BGBP'!$C19:$BW19)='Final FTE By Prog'!I19</f>
        <v>1</v>
      </c>
      <c r="N19" t="b">
        <f>SUMIF('Final FTE BGBP'!$C$2:$BW$2,'Cross Check'!N$4,'Final FTE BGBP'!$C19:$BW19)='Final FTE By Prog'!J19</f>
        <v>1</v>
      </c>
      <c r="O19" t="b">
        <f>SUMIF('Final FTE BGBP'!$C$2:$BW$2,'Cross Check'!O$4,'Final FTE BGBP'!$C19:$BW19)='Final FTE By Prog'!K19</f>
        <v>1</v>
      </c>
      <c r="P19" t="b">
        <f>SUMIF('Final FTE BGBP'!$C$2:$BW$2,'Cross Check'!P$4,'Final FTE BGBP'!$C19:$BW19)='Final FTE By Prog'!L19</f>
        <v>1</v>
      </c>
      <c r="R19" s="4" t="b">
        <f>SUMIF('Final FTE BGBP'!$C$3:$BW$3,'Cross Check'!R$4,'Final FTE BGBP'!$C19:$BW19)='Final FTE By Grade'!C19</f>
        <v>1</v>
      </c>
      <c r="S19" s="4" t="b">
        <f>SUMIF('Final FTE BGBP'!$C$3:$BW$3,'Cross Check'!S$4,'Final FTE BGBP'!$C19:$BW19)='Final FTE By Grade'!D19</f>
        <v>1</v>
      </c>
      <c r="T19" s="4" t="b">
        <f>SUMIF('Final FTE BGBP'!$C$3:$BW$3,'Cross Check'!T$4,'Final FTE BGBP'!$C19:$BW19)='Final FTE By Grade'!E19</f>
        <v>1</v>
      </c>
      <c r="U19" s="4" t="b">
        <f>SUMIF('Final FTE BGBP'!$C$3:$BW$3,'Cross Check'!U$4,'Final FTE BGBP'!$C19:$BW19)='Final FTE By Grade'!F19</f>
        <v>1</v>
      </c>
      <c r="V19" s="4" t="b">
        <f>SUMIF('Final FTE BGBP'!$C$3:$BW$3,'Cross Check'!V$4,'Final FTE BGBP'!$C19:$BW19)='Final FTE By Grade'!G19</f>
        <v>1</v>
      </c>
      <c r="W19" s="4" t="b">
        <f>SUMIF('Final FTE BGBP'!$C$3:$BW$3,'Cross Check'!W$4,'Final FTE BGBP'!$C19:$BW19)='Final FTE By Grade'!H19</f>
        <v>1</v>
      </c>
      <c r="X19" s="4" t="b">
        <f>SUMIF('Final FTE BGBP'!$C$3:$BW$3,'Cross Check'!X$4,'Final FTE BGBP'!$C19:$BW19)='Final FTE By Grade'!I19</f>
        <v>1</v>
      </c>
      <c r="Y19" s="4" t="b">
        <f>SUMIF('Final FTE BGBP'!$C$3:$BW$3,'Cross Check'!Y$4,'Final FTE BGBP'!$C19:$BW19)='Final FTE By Grade'!J19</f>
        <v>1</v>
      </c>
      <c r="Z19" s="4" t="b">
        <f>SUMIF('Final FTE BGBP'!$C$3:$BW$3,'Cross Check'!Z$4,'Final FTE BGBP'!$C19:$BW19)='Final FTE By Grade'!K19</f>
        <v>1</v>
      </c>
      <c r="AA19" s="4" t="b">
        <f>SUMIF('Final FTE BGBP'!$C$3:$BW$3,'Cross Check'!AA$4,'Final FTE BGBP'!$C19:$BW19)='Final FTE By Grade'!L19</f>
        <v>1</v>
      </c>
      <c r="AB19" s="4" t="b">
        <f>SUMIF('Final FTE BGBP'!$C$3:$BW$3,'Cross Check'!AB$4,'Final FTE BGBP'!$C19:$BW19)='Final FTE By Grade'!M19</f>
        <v>1</v>
      </c>
      <c r="AC19" s="4" t="b">
        <f>SUMIF('Final FTE BGBP'!$C$3:$BW$3,'Cross Check'!AC$4,'Final FTE BGBP'!$C19:$BW19)='Final FTE By Grade'!N19</f>
        <v>1</v>
      </c>
      <c r="AD19" s="4" t="b">
        <f>SUMIF('Final FTE BGBP'!$C$3:$BW$3,'Cross Check'!AD$4,'Final FTE BGBP'!$C19:$BW19)='Final FTE By Grade'!O19</f>
        <v>1</v>
      </c>
      <c r="AE19" s="4" t="b">
        <f>SUMIF('Final FTE BGBP'!$C$3:$BW$3,'Cross Check'!AE$4,'Final FTE BGBP'!$C19:$BW19)='Final FTE By Grade'!P19</f>
        <v>1</v>
      </c>
      <c r="AK19" s="45"/>
    </row>
    <row r="20" spans="1:37" ht="15">
      <c r="A20">
        <v>16</v>
      </c>
      <c r="B20" t="s">
        <v>27</v>
      </c>
      <c r="C20" s="1" t="b">
        <f>'Final FTE By Grade'!Q20='Final FTE By Prog'!M20</f>
        <v>1</v>
      </c>
      <c r="D20" s="1" t="b">
        <f>'Final FTE By Prog'!M20='Final FTE BGBP'!BX20</f>
        <v>1</v>
      </c>
      <c r="E20" s="1" t="b">
        <f>'Final FTE By Grade'!Q20='Final FTE BGBP'!BX20</f>
        <v>1</v>
      </c>
      <c r="G20" t="b">
        <f>SUMIF('Final FTE BGBP'!$C$2:$BW$2,'Cross Check'!G$4,'Final FTE BGBP'!$C20:$BW20)='Final FTE By Prog'!C20</f>
        <v>1</v>
      </c>
      <c r="H20" t="b">
        <f>SUMIF('Final FTE BGBP'!$C$2:$BW$2,'Cross Check'!H$4,'Final FTE BGBP'!$C20:$BW20)='Final FTE By Prog'!D20</f>
        <v>1</v>
      </c>
      <c r="I20" t="b">
        <f>SUMIF('Final FTE BGBP'!$C$2:$BW$2,'Cross Check'!I$4,'Final FTE BGBP'!$C20:$BW20)='Final FTE By Prog'!E20</f>
        <v>1</v>
      </c>
      <c r="J20" t="b">
        <f>SUMIF('Final FTE BGBP'!$C$2:$BW$2,'Cross Check'!J$4,'Final FTE BGBP'!$C20:$BW20)='Final FTE By Prog'!F20</f>
        <v>1</v>
      </c>
      <c r="K20" t="b">
        <f>SUMIF('Final FTE BGBP'!$C$2:$BW$2,'Cross Check'!K$4,'Final FTE BGBP'!$C20:$BW20)='Final FTE By Prog'!G20</f>
        <v>1</v>
      </c>
      <c r="L20" t="b">
        <f>SUMIF('Final FTE BGBP'!$C$2:$BW$2,'Cross Check'!L$4,'Final FTE BGBP'!$C20:$BW20)='Final FTE By Prog'!H20</f>
        <v>1</v>
      </c>
      <c r="M20" t="b">
        <f>SUMIF('Final FTE BGBP'!$C$2:$BW$2,'Cross Check'!M$4,'Final FTE BGBP'!$C20:$BW20)='Final FTE By Prog'!I20</f>
        <v>1</v>
      </c>
      <c r="N20" t="b">
        <f>SUMIF('Final FTE BGBP'!$C$2:$BW$2,'Cross Check'!N$4,'Final FTE BGBP'!$C20:$BW20)='Final FTE By Prog'!J20</f>
        <v>1</v>
      </c>
      <c r="O20" t="b">
        <f>SUMIF('Final FTE BGBP'!$C$2:$BW$2,'Cross Check'!O$4,'Final FTE BGBP'!$C20:$BW20)='Final FTE By Prog'!K20</f>
        <v>1</v>
      </c>
      <c r="P20" t="b">
        <f>SUMIF('Final FTE BGBP'!$C$2:$BW$2,'Cross Check'!P$4,'Final FTE BGBP'!$C20:$BW20)='Final FTE By Prog'!L20</f>
        <v>1</v>
      </c>
      <c r="R20" s="4" t="b">
        <f>SUMIF('Final FTE BGBP'!$C$3:$BW$3,'Cross Check'!R$4,'Final FTE BGBP'!$C20:$BW20)='Final FTE By Grade'!C20</f>
        <v>1</v>
      </c>
      <c r="S20" s="4" t="b">
        <f>SUMIF('Final FTE BGBP'!$C$3:$BW$3,'Cross Check'!S$4,'Final FTE BGBP'!$C20:$BW20)='Final FTE By Grade'!D20</f>
        <v>1</v>
      </c>
      <c r="T20" s="4" t="b">
        <f>SUMIF('Final FTE BGBP'!$C$3:$BW$3,'Cross Check'!T$4,'Final FTE BGBP'!$C20:$BW20)='Final FTE By Grade'!E20</f>
        <v>1</v>
      </c>
      <c r="U20" s="4" t="b">
        <f>SUMIF('Final FTE BGBP'!$C$3:$BW$3,'Cross Check'!U$4,'Final FTE BGBP'!$C20:$BW20)='Final FTE By Grade'!F20</f>
        <v>1</v>
      </c>
      <c r="V20" s="4" t="b">
        <f>SUMIF('Final FTE BGBP'!$C$3:$BW$3,'Cross Check'!V$4,'Final FTE BGBP'!$C20:$BW20)='Final FTE By Grade'!G20</f>
        <v>1</v>
      </c>
      <c r="W20" s="4" t="b">
        <f>SUMIF('Final FTE BGBP'!$C$3:$BW$3,'Cross Check'!W$4,'Final FTE BGBP'!$C20:$BW20)='Final FTE By Grade'!H20</f>
        <v>1</v>
      </c>
      <c r="X20" s="4" t="b">
        <f>SUMIF('Final FTE BGBP'!$C$3:$BW$3,'Cross Check'!X$4,'Final FTE BGBP'!$C20:$BW20)='Final FTE By Grade'!I20</f>
        <v>1</v>
      </c>
      <c r="Y20" s="4" t="b">
        <f>SUMIF('Final FTE BGBP'!$C$3:$BW$3,'Cross Check'!Y$4,'Final FTE BGBP'!$C20:$BW20)='Final FTE By Grade'!J20</f>
        <v>1</v>
      </c>
      <c r="Z20" s="4" t="b">
        <f>SUMIF('Final FTE BGBP'!$C$3:$BW$3,'Cross Check'!Z$4,'Final FTE BGBP'!$C20:$BW20)='Final FTE By Grade'!K20</f>
        <v>1</v>
      </c>
      <c r="AA20" s="4" t="b">
        <f>SUMIF('Final FTE BGBP'!$C$3:$BW$3,'Cross Check'!AA$4,'Final FTE BGBP'!$C20:$BW20)='Final FTE By Grade'!L20</f>
        <v>1</v>
      </c>
      <c r="AB20" s="4" t="b">
        <f>SUMIF('Final FTE BGBP'!$C$3:$BW$3,'Cross Check'!AB$4,'Final FTE BGBP'!$C20:$BW20)='Final FTE By Grade'!M20</f>
        <v>1</v>
      </c>
      <c r="AC20" s="4" t="b">
        <f>SUMIF('Final FTE BGBP'!$C$3:$BW$3,'Cross Check'!AC$4,'Final FTE BGBP'!$C20:$BW20)='Final FTE By Grade'!N20</f>
        <v>1</v>
      </c>
      <c r="AD20" s="4" t="b">
        <f>SUMIF('Final FTE BGBP'!$C$3:$BW$3,'Cross Check'!AD$4,'Final FTE BGBP'!$C20:$BW20)='Final FTE By Grade'!O20</f>
        <v>1</v>
      </c>
      <c r="AE20" s="4" t="b">
        <f>SUMIF('Final FTE BGBP'!$C$3:$BW$3,'Cross Check'!AE$4,'Final FTE BGBP'!$C20:$BW20)='Final FTE By Grade'!P20</f>
        <v>1</v>
      </c>
      <c r="AK20" s="45"/>
    </row>
    <row r="21" spans="1:37" ht="15">
      <c r="A21">
        <v>17</v>
      </c>
      <c r="B21" t="s">
        <v>28</v>
      </c>
      <c r="C21" s="1" t="b">
        <f>'Final FTE By Grade'!Q21='Final FTE By Prog'!M21</f>
        <v>1</v>
      </c>
      <c r="D21" s="1" t="b">
        <f>'Final FTE By Prog'!M21='Final FTE BGBP'!BX21</f>
        <v>1</v>
      </c>
      <c r="E21" s="1" t="b">
        <f>'Final FTE By Grade'!Q21='Final FTE BGBP'!BX21</f>
        <v>1</v>
      </c>
      <c r="G21" t="b">
        <f>SUMIF('Final FTE BGBP'!$C$2:$BW$2,'Cross Check'!G$4,'Final FTE BGBP'!$C21:$BW21)='Final FTE By Prog'!C21</f>
        <v>1</v>
      </c>
      <c r="H21" t="b">
        <f>SUMIF('Final FTE BGBP'!$C$2:$BW$2,'Cross Check'!H$4,'Final FTE BGBP'!$C21:$BW21)='Final FTE By Prog'!D21</f>
        <v>1</v>
      </c>
      <c r="I21" t="b">
        <f>SUMIF('Final FTE BGBP'!$C$2:$BW$2,'Cross Check'!I$4,'Final FTE BGBP'!$C21:$BW21)='Final FTE By Prog'!E21</f>
        <v>1</v>
      </c>
      <c r="J21" t="b">
        <f>SUMIF('Final FTE BGBP'!$C$2:$BW$2,'Cross Check'!J$4,'Final FTE BGBP'!$C21:$BW21)='Final FTE By Prog'!F21</f>
        <v>1</v>
      </c>
      <c r="K21" t="b">
        <f>SUMIF('Final FTE BGBP'!$C$2:$BW$2,'Cross Check'!K$4,'Final FTE BGBP'!$C21:$BW21)='Final FTE By Prog'!G21</f>
        <v>1</v>
      </c>
      <c r="L21" t="b">
        <f>SUMIF('Final FTE BGBP'!$C$2:$BW$2,'Cross Check'!L$4,'Final FTE BGBP'!$C21:$BW21)='Final FTE By Prog'!H21</f>
        <v>1</v>
      </c>
      <c r="M21" t="b">
        <f>SUMIF('Final FTE BGBP'!$C$2:$BW$2,'Cross Check'!M$4,'Final FTE BGBP'!$C21:$BW21)='Final FTE By Prog'!I21</f>
        <v>1</v>
      </c>
      <c r="N21" t="b">
        <f>SUMIF('Final FTE BGBP'!$C$2:$BW$2,'Cross Check'!N$4,'Final FTE BGBP'!$C21:$BW21)='Final FTE By Prog'!J21</f>
        <v>1</v>
      </c>
      <c r="O21" t="b">
        <f>SUMIF('Final FTE BGBP'!$C$2:$BW$2,'Cross Check'!O$4,'Final FTE BGBP'!$C21:$BW21)='Final FTE By Prog'!K21</f>
        <v>1</v>
      </c>
      <c r="P21" t="b">
        <f>SUMIF('Final FTE BGBP'!$C$2:$BW$2,'Cross Check'!P$4,'Final FTE BGBP'!$C21:$BW21)='Final FTE By Prog'!L21</f>
        <v>1</v>
      </c>
      <c r="R21" s="4" t="b">
        <f>SUMIF('Final FTE BGBP'!$C$3:$BW$3,'Cross Check'!R$4,'Final FTE BGBP'!$C21:$BW21)='Final FTE By Grade'!C21</f>
        <v>1</v>
      </c>
      <c r="S21" s="4" t="b">
        <f>SUMIF('Final FTE BGBP'!$C$3:$BW$3,'Cross Check'!S$4,'Final FTE BGBP'!$C21:$BW21)='Final FTE By Grade'!D21</f>
        <v>1</v>
      </c>
      <c r="T21" s="4" t="b">
        <f>SUMIF('Final FTE BGBP'!$C$3:$BW$3,'Cross Check'!T$4,'Final FTE BGBP'!$C21:$BW21)='Final FTE By Grade'!E21</f>
        <v>1</v>
      </c>
      <c r="U21" s="4" t="b">
        <f>SUMIF('Final FTE BGBP'!$C$3:$BW$3,'Cross Check'!U$4,'Final FTE BGBP'!$C21:$BW21)='Final FTE By Grade'!F21</f>
        <v>1</v>
      </c>
      <c r="V21" s="4" t="b">
        <f>SUMIF('Final FTE BGBP'!$C$3:$BW$3,'Cross Check'!V$4,'Final FTE BGBP'!$C21:$BW21)='Final FTE By Grade'!G21</f>
        <v>1</v>
      </c>
      <c r="W21" s="4" t="b">
        <f>SUMIF('Final FTE BGBP'!$C$3:$BW$3,'Cross Check'!W$4,'Final FTE BGBP'!$C21:$BW21)='Final FTE By Grade'!H21</f>
        <v>1</v>
      </c>
      <c r="X21" s="4" t="b">
        <f>SUMIF('Final FTE BGBP'!$C$3:$BW$3,'Cross Check'!X$4,'Final FTE BGBP'!$C21:$BW21)='Final FTE By Grade'!I21</f>
        <v>1</v>
      </c>
      <c r="Y21" s="4" t="b">
        <f>SUMIF('Final FTE BGBP'!$C$3:$BW$3,'Cross Check'!Y$4,'Final FTE BGBP'!$C21:$BW21)='Final FTE By Grade'!J21</f>
        <v>1</v>
      </c>
      <c r="Z21" s="4" t="b">
        <f>SUMIF('Final FTE BGBP'!$C$3:$BW$3,'Cross Check'!Z$4,'Final FTE BGBP'!$C21:$BW21)='Final FTE By Grade'!K21</f>
        <v>1</v>
      </c>
      <c r="AA21" s="4" t="b">
        <f>SUMIF('Final FTE BGBP'!$C$3:$BW$3,'Cross Check'!AA$4,'Final FTE BGBP'!$C21:$BW21)='Final FTE By Grade'!L21</f>
        <v>1</v>
      </c>
      <c r="AB21" s="4" t="b">
        <f>SUMIF('Final FTE BGBP'!$C$3:$BW$3,'Cross Check'!AB$4,'Final FTE BGBP'!$C21:$BW21)='Final FTE By Grade'!M21</f>
        <v>1</v>
      </c>
      <c r="AC21" s="4" t="b">
        <f>SUMIF('Final FTE BGBP'!$C$3:$BW$3,'Cross Check'!AC$4,'Final FTE BGBP'!$C21:$BW21)='Final FTE By Grade'!N21</f>
        <v>1</v>
      </c>
      <c r="AD21" s="4" t="b">
        <f>SUMIF('Final FTE BGBP'!$C$3:$BW$3,'Cross Check'!AD$4,'Final FTE BGBP'!$C21:$BW21)='Final FTE By Grade'!O21</f>
        <v>1</v>
      </c>
      <c r="AE21" s="4" t="b">
        <f>SUMIF('Final FTE BGBP'!$C$3:$BW$3,'Cross Check'!AE$4,'Final FTE BGBP'!$C21:$BW21)='Final FTE By Grade'!P21</f>
        <v>1</v>
      </c>
      <c r="AK21" s="45"/>
    </row>
    <row r="22" spans="1:37" ht="15">
      <c r="A22">
        <v>18</v>
      </c>
      <c r="B22" t="s">
        <v>29</v>
      </c>
      <c r="C22" s="1" t="b">
        <f>'Final FTE By Grade'!Q22='Final FTE By Prog'!M22</f>
        <v>1</v>
      </c>
      <c r="D22" s="1" t="b">
        <f>'Final FTE By Prog'!M22='Final FTE BGBP'!BX22</f>
        <v>1</v>
      </c>
      <c r="E22" s="1" t="b">
        <f>'Final FTE By Grade'!Q22='Final FTE BGBP'!BX22</f>
        <v>1</v>
      </c>
      <c r="G22" t="b">
        <f>SUMIF('Final FTE BGBP'!$C$2:$BW$2,'Cross Check'!G$4,'Final FTE BGBP'!$C22:$BW22)='Final FTE By Prog'!C22</f>
        <v>1</v>
      </c>
      <c r="H22" t="b">
        <f>SUMIF('Final FTE BGBP'!$C$2:$BW$2,'Cross Check'!H$4,'Final FTE BGBP'!$C22:$BW22)='Final FTE By Prog'!D22</f>
        <v>1</v>
      </c>
      <c r="I22" t="b">
        <f>SUMIF('Final FTE BGBP'!$C$2:$BW$2,'Cross Check'!I$4,'Final FTE BGBP'!$C22:$BW22)='Final FTE By Prog'!E22</f>
        <v>1</v>
      </c>
      <c r="J22" t="b">
        <f>SUMIF('Final FTE BGBP'!$C$2:$BW$2,'Cross Check'!J$4,'Final FTE BGBP'!$C22:$BW22)='Final FTE By Prog'!F22</f>
        <v>1</v>
      </c>
      <c r="K22" t="b">
        <f>SUMIF('Final FTE BGBP'!$C$2:$BW$2,'Cross Check'!K$4,'Final FTE BGBP'!$C22:$BW22)='Final FTE By Prog'!G22</f>
        <v>1</v>
      </c>
      <c r="L22" t="b">
        <f>SUMIF('Final FTE BGBP'!$C$2:$BW$2,'Cross Check'!L$4,'Final FTE BGBP'!$C22:$BW22)='Final FTE By Prog'!H22</f>
        <v>1</v>
      </c>
      <c r="M22" t="b">
        <f>SUMIF('Final FTE BGBP'!$C$2:$BW$2,'Cross Check'!M$4,'Final FTE BGBP'!$C22:$BW22)='Final FTE By Prog'!I22</f>
        <v>1</v>
      </c>
      <c r="N22" t="b">
        <f>SUMIF('Final FTE BGBP'!$C$2:$BW$2,'Cross Check'!N$4,'Final FTE BGBP'!$C22:$BW22)='Final FTE By Prog'!J22</f>
        <v>1</v>
      </c>
      <c r="O22" t="b">
        <f>SUMIF('Final FTE BGBP'!$C$2:$BW$2,'Cross Check'!O$4,'Final FTE BGBP'!$C22:$BW22)='Final FTE By Prog'!K22</f>
        <v>1</v>
      </c>
      <c r="P22" t="b">
        <f>SUMIF('Final FTE BGBP'!$C$2:$BW$2,'Cross Check'!P$4,'Final FTE BGBP'!$C22:$BW22)='Final FTE By Prog'!L22</f>
        <v>1</v>
      </c>
      <c r="R22" s="4" t="b">
        <f>SUMIF('Final FTE BGBP'!$C$3:$BW$3,'Cross Check'!R$4,'Final FTE BGBP'!$C22:$BW22)='Final FTE By Grade'!C22</f>
        <v>1</v>
      </c>
      <c r="S22" s="4" t="b">
        <f>SUMIF('Final FTE BGBP'!$C$3:$BW$3,'Cross Check'!S$4,'Final FTE BGBP'!$C22:$BW22)='Final FTE By Grade'!D22</f>
        <v>1</v>
      </c>
      <c r="T22" s="4" t="b">
        <f>SUMIF('Final FTE BGBP'!$C$3:$BW$3,'Cross Check'!T$4,'Final FTE BGBP'!$C22:$BW22)='Final FTE By Grade'!E22</f>
        <v>1</v>
      </c>
      <c r="U22" s="4" t="b">
        <f>SUMIF('Final FTE BGBP'!$C$3:$BW$3,'Cross Check'!U$4,'Final FTE BGBP'!$C22:$BW22)='Final FTE By Grade'!F22</f>
        <v>1</v>
      </c>
      <c r="V22" s="4" t="b">
        <f>SUMIF('Final FTE BGBP'!$C$3:$BW$3,'Cross Check'!V$4,'Final FTE BGBP'!$C22:$BW22)='Final FTE By Grade'!G22</f>
        <v>1</v>
      </c>
      <c r="W22" s="4" t="b">
        <f>SUMIF('Final FTE BGBP'!$C$3:$BW$3,'Cross Check'!W$4,'Final FTE BGBP'!$C22:$BW22)='Final FTE By Grade'!H22</f>
        <v>1</v>
      </c>
      <c r="X22" s="4" t="b">
        <f>SUMIF('Final FTE BGBP'!$C$3:$BW$3,'Cross Check'!X$4,'Final FTE BGBP'!$C22:$BW22)='Final FTE By Grade'!I22</f>
        <v>1</v>
      </c>
      <c r="Y22" s="4" t="b">
        <f>SUMIF('Final FTE BGBP'!$C$3:$BW$3,'Cross Check'!Y$4,'Final FTE BGBP'!$C22:$BW22)='Final FTE By Grade'!J22</f>
        <v>1</v>
      </c>
      <c r="Z22" s="4" t="b">
        <f>SUMIF('Final FTE BGBP'!$C$3:$BW$3,'Cross Check'!Z$4,'Final FTE BGBP'!$C22:$BW22)='Final FTE By Grade'!K22</f>
        <v>1</v>
      </c>
      <c r="AA22" s="4" t="b">
        <f>SUMIF('Final FTE BGBP'!$C$3:$BW$3,'Cross Check'!AA$4,'Final FTE BGBP'!$C22:$BW22)='Final FTE By Grade'!L22</f>
        <v>1</v>
      </c>
      <c r="AB22" s="4" t="b">
        <f>SUMIF('Final FTE BGBP'!$C$3:$BW$3,'Cross Check'!AB$4,'Final FTE BGBP'!$C22:$BW22)='Final FTE By Grade'!M22</f>
        <v>1</v>
      </c>
      <c r="AC22" s="4" t="b">
        <f>SUMIF('Final FTE BGBP'!$C$3:$BW$3,'Cross Check'!AC$4,'Final FTE BGBP'!$C22:$BW22)='Final FTE By Grade'!N22</f>
        <v>1</v>
      </c>
      <c r="AD22" s="4" t="b">
        <f>SUMIF('Final FTE BGBP'!$C$3:$BW$3,'Cross Check'!AD$4,'Final FTE BGBP'!$C22:$BW22)='Final FTE By Grade'!O22</f>
        <v>1</v>
      </c>
      <c r="AE22" s="4" t="b">
        <f>SUMIF('Final FTE BGBP'!$C$3:$BW$3,'Cross Check'!AE$4,'Final FTE BGBP'!$C22:$BW22)='Final FTE By Grade'!P22</f>
        <v>1</v>
      </c>
      <c r="AK22" s="45"/>
    </row>
    <row r="23" spans="1:37" ht="15">
      <c r="A23" s="3">
        <v>19</v>
      </c>
      <c r="B23" s="3" t="s">
        <v>30</v>
      </c>
      <c r="C23" s="1" t="b">
        <f>'Final FTE By Grade'!Q23='Final FTE By Prog'!M23</f>
        <v>1</v>
      </c>
      <c r="D23" s="1" t="b">
        <f>'Final FTE By Prog'!M23='Final FTE BGBP'!BX23</f>
        <v>1</v>
      </c>
      <c r="E23" s="1" t="b">
        <f>'Final FTE By Grade'!Q23='Final FTE BGBP'!BX23</f>
        <v>1</v>
      </c>
      <c r="G23" t="b">
        <f>SUMIF('Final FTE BGBP'!$C$2:$BW$2,'Cross Check'!G$4,'Final FTE BGBP'!$C23:$BW23)='Final FTE By Prog'!C23</f>
        <v>1</v>
      </c>
      <c r="H23" t="b">
        <f>SUMIF('Final FTE BGBP'!$C$2:$BW$2,'Cross Check'!H$4,'Final FTE BGBP'!$C23:$BW23)='Final FTE By Prog'!D23</f>
        <v>1</v>
      </c>
      <c r="I23" t="b">
        <f>SUMIF('Final FTE BGBP'!$C$2:$BW$2,'Cross Check'!I$4,'Final FTE BGBP'!$C23:$BW23)='Final FTE By Prog'!E23</f>
        <v>1</v>
      </c>
      <c r="J23" t="b">
        <f>SUMIF('Final FTE BGBP'!$C$2:$BW$2,'Cross Check'!J$4,'Final FTE BGBP'!$C23:$BW23)='Final FTE By Prog'!F23</f>
        <v>1</v>
      </c>
      <c r="K23" t="b">
        <f>SUMIF('Final FTE BGBP'!$C$2:$BW$2,'Cross Check'!K$4,'Final FTE BGBP'!$C23:$BW23)='Final FTE By Prog'!G23</f>
        <v>1</v>
      </c>
      <c r="L23" t="b">
        <f>SUMIF('Final FTE BGBP'!$C$2:$BW$2,'Cross Check'!L$4,'Final FTE BGBP'!$C23:$BW23)='Final FTE By Prog'!H23</f>
        <v>1</v>
      </c>
      <c r="M23" t="b">
        <f>SUMIF('Final FTE BGBP'!$C$2:$BW$2,'Cross Check'!M$4,'Final FTE BGBP'!$C23:$BW23)='Final FTE By Prog'!I23</f>
        <v>1</v>
      </c>
      <c r="N23" t="b">
        <f>SUMIF('Final FTE BGBP'!$C$2:$BW$2,'Cross Check'!N$4,'Final FTE BGBP'!$C23:$BW23)='Final FTE By Prog'!J23</f>
        <v>1</v>
      </c>
      <c r="O23" t="b">
        <f>SUMIF('Final FTE BGBP'!$C$2:$BW$2,'Cross Check'!O$4,'Final FTE BGBP'!$C23:$BW23)='Final FTE By Prog'!K23</f>
        <v>1</v>
      </c>
      <c r="P23" t="b">
        <f>SUMIF('Final FTE BGBP'!$C$2:$BW$2,'Cross Check'!P$4,'Final FTE BGBP'!$C23:$BW23)='Final FTE By Prog'!L23</f>
        <v>1</v>
      </c>
      <c r="R23" s="4" t="b">
        <f>SUMIF('Final FTE BGBP'!$C$3:$BW$3,'Cross Check'!R$4,'Final FTE BGBP'!$C23:$BW23)='Final FTE By Grade'!C23</f>
        <v>1</v>
      </c>
      <c r="S23" s="4" t="b">
        <f>SUMIF('Final FTE BGBP'!$C$3:$BW$3,'Cross Check'!S$4,'Final FTE BGBP'!$C23:$BW23)='Final FTE By Grade'!D23</f>
        <v>1</v>
      </c>
      <c r="T23" s="4" t="b">
        <f>SUMIF('Final FTE BGBP'!$C$3:$BW$3,'Cross Check'!T$4,'Final FTE BGBP'!$C23:$BW23)='Final FTE By Grade'!E23</f>
        <v>1</v>
      </c>
      <c r="U23" s="4" t="b">
        <f>SUMIF('Final FTE BGBP'!$C$3:$BW$3,'Cross Check'!U$4,'Final FTE BGBP'!$C23:$BW23)='Final FTE By Grade'!F23</f>
        <v>1</v>
      </c>
      <c r="V23" s="4" t="b">
        <f>SUMIF('Final FTE BGBP'!$C$3:$BW$3,'Cross Check'!V$4,'Final FTE BGBP'!$C23:$BW23)='Final FTE By Grade'!G23</f>
        <v>1</v>
      </c>
      <c r="W23" s="4" t="b">
        <f>SUMIF('Final FTE BGBP'!$C$3:$BW$3,'Cross Check'!W$4,'Final FTE BGBP'!$C23:$BW23)='Final FTE By Grade'!H23</f>
        <v>1</v>
      </c>
      <c r="X23" s="4" t="b">
        <f>SUMIF('Final FTE BGBP'!$C$3:$BW$3,'Cross Check'!X$4,'Final FTE BGBP'!$C23:$BW23)='Final FTE By Grade'!I23</f>
        <v>1</v>
      </c>
      <c r="Y23" s="4" t="b">
        <f>SUMIF('Final FTE BGBP'!$C$3:$BW$3,'Cross Check'!Y$4,'Final FTE BGBP'!$C23:$BW23)='Final FTE By Grade'!J23</f>
        <v>1</v>
      </c>
      <c r="Z23" s="4" t="b">
        <f>SUMIF('Final FTE BGBP'!$C$3:$BW$3,'Cross Check'!Z$4,'Final FTE BGBP'!$C23:$BW23)='Final FTE By Grade'!K23</f>
        <v>1</v>
      </c>
      <c r="AA23" s="4" t="b">
        <f>SUMIF('Final FTE BGBP'!$C$3:$BW$3,'Cross Check'!AA$4,'Final FTE BGBP'!$C23:$BW23)='Final FTE By Grade'!L23</f>
        <v>1</v>
      </c>
      <c r="AB23" s="4" t="b">
        <f>SUMIF('Final FTE BGBP'!$C$3:$BW$3,'Cross Check'!AB$4,'Final FTE BGBP'!$C23:$BW23)='Final FTE By Grade'!M23</f>
        <v>1</v>
      </c>
      <c r="AC23" s="4" t="b">
        <f>SUMIF('Final FTE BGBP'!$C$3:$BW$3,'Cross Check'!AC$4,'Final FTE BGBP'!$C23:$BW23)='Final FTE By Grade'!N23</f>
        <v>1</v>
      </c>
      <c r="AD23" s="4" t="b">
        <f>SUMIF('Final FTE BGBP'!$C$3:$BW$3,'Cross Check'!AD$4,'Final FTE BGBP'!$C23:$BW23)='Final FTE By Grade'!O23</f>
        <v>1</v>
      </c>
      <c r="AE23" s="4" t="b">
        <f>SUMIF('Final FTE BGBP'!$C$3:$BW$3,'Cross Check'!AE$4,'Final FTE BGBP'!$C23:$BW23)='Final FTE By Grade'!P23</f>
        <v>1</v>
      </c>
      <c r="AK23" s="45"/>
    </row>
    <row r="24" spans="1:37" ht="15">
      <c r="A24">
        <v>20</v>
      </c>
      <c r="B24" t="s">
        <v>31</v>
      </c>
      <c r="C24" s="1" t="b">
        <f>'Final FTE By Grade'!Q24='Final FTE By Prog'!M24</f>
        <v>1</v>
      </c>
      <c r="D24" s="1" t="b">
        <f>'Final FTE By Prog'!M24='Final FTE BGBP'!BX24</f>
        <v>1</v>
      </c>
      <c r="E24" s="1" t="b">
        <f>'Final FTE By Grade'!Q24='Final FTE BGBP'!BX24</f>
        <v>1</v>
      </c>
      <c r="G24" t="b">
        <f>SUMIF('Final FTE BGBP'!$C$2:$BW$2,'Cross Check'!G$4,'Final FTE BGBP'!$C24:$BW24)='Final FTE By Prog'!C24</f>
        <v>1</v>
      </c>
      <c r="H24" t="b">
        <f>SUMIF('Final FTE BGBP'!$C$2:$BW$2,'Cross Check'!H$4,'Final FTE BGBP'!$C24:$BW24)='Final FTE By Prog'!D24</f>
        <v>1</v>
      </c>
      <c r="I24" t="b">
        <f>SUMIF('Final FTE BGBP'!$C$2:$BW$2,'Cross Check'!I$4,'Final FTE BGBP'!$C24:$BW24)='Final FTE By Prog'!E24</f>
        <v>1</v>
      </c>
      <c r="J24" t="b">
        <f>SUMIF('Final FTE BGBP'!$C$2:$BW$2,'Cross Check'!J$4,'Final FTE BGBP'!$C24:$BW24)='Final FTE By Prog'!F24</f>
        <v>1</v>
      </c>
      <c r="K24" t="b">
        <f>SUMIF('Final FTE BGBP'!$C$2:$BW$2,'Cross Check'!K$4,'Final FTE BGBP'!$C24:$BW24)='Final FTE By Prog'!G24</f>
        <v>1</v>
      </c>
      <c r="L24" t="b">
        <f>SUMIF('Final FTE BGBP'!$C$2:$BW$2,'Cross Check'!L$4,'Final FTE BGBP'!$C24:$BW24)='Final FTE By Prog'!H24</f>
        <v>1</v>
      </c>
      <c r="M24" t="b">
        <f>SUMIF('Final FTE BGBP'!$C$2:$BW$2,'Cross Check'!M$4,'Final FTE BGBP'!$C24:$BW24)='Final FTE By Prog'!I24</f>
        <v>1</v>
      </c>
      <c r="N24" t="b">
        <f>SUMIF('Final FTE BGBP'!$C$2:$BW$2,'Cross Check'!N$4,'Final FTE BGBP'!$C24:$BW24)='Final FTE By Prog'!J24</f>
        <v>1</v>
      </c>
      <c r="O24" t="b">
        <f>SUMIF('Final FTE BGBP'!$C$2:$BW$2,'Cross Check'!O$4,'Final FTE BGBP'!$C24:$BW24)='Final FTE By Prog'!K24</f>
        <v>1</v>
      </c>
      <c r="P24" t="b">
        <f>SUMIF('Final FTE BGBP'!$C$2:$BW$2,'Cross Check'!P$4,'Final FTE BGBP'!$C24:$BW24)='Final FTE By Prog'!L24</f>
        <v>1</v>
      </c>
      <c r="R24" s="4" t="b">
        <f>SUMIF('Final FTE BGBP'!$C$3:$BW$3,'Cross Check'!R$4,'Final FTE BGBP'!$C24:$BW24)='Final FTE By Grade'!C24</f>
        <v>1</v>
      </c>
      <c r="S24" s="4" t="b">
        <f>SUMIF('Final FTE BGBP'!$C$3:$BW$3,'Cross Check'!S$4,'Final FTE BGBP'!$C24:$BW24)='Final FTE By Grade'!D24</f>
        <v>1</v>
      </c>
      <c r="T24" s="4" t="b">
        <f>SUMIF('Final FTE BGBP'!$C$3:$BW$3,'Cross Check'!T$4,'Final FTE BGBP'!$C24:$BW24)='Final FTE By Grade'!E24</f>
        <v>1</v>
      </c>
      <c r="U24" s="4" t="b">
        <f>SUMIF('Final FTE BGBP'!$C$3:$BW$3,'Cross Check'!U$4,'Final FTE BGBP'!$C24:$BW24)='Final FTE By Grade'!F24</f>
        <v>1</v>
      </c>
      <c r="V24" s="4" t="b">
        <f>SUMIF('Final FTE BGBP'!$C$3:$BW$3,'Cross Check'!V$4,'Final FTE BGBP'!$C24:$BW24)='Final FTE By Grade'!G24</f>
        <v>1</v>
      </c>
      <c r="W24" s="4" t="b">
        <f>SUMIF('Final FTE BGBP'!$C$3:$BW$3,'Cross Check'!W$4,'Final FTE BGBP'!$C24:$BW24)='Final FTE By Grade'!H24</f>
        <v>1</v>
      </c>
      <c r="X24" s="4" t="b">
        <f>SUMIF('Final FTE BGBP'!$C$3:$BW$3,'Cross Check'!X$4,'Final FTE BGBP'!$C24:$BW24)='Final FTE By Grade'!I24</f>
        <v>1</v>
      </c>
      <c r="Y24" s="4" t="b">
        <f>SUMIF('Final FTE BGBP'!$C$3:$BW$3,'Cross Check'!Y$4,'Final FTE BGBP'!$C24:$BW24)='Final FTE By Grade'!J24</f>
        <v>1</v>
      </c>
      <c r="Z24" s="4" t="b">
        <f>SUMIF('Final FTE BGBP'!$C$3:$BW$3,'Cross Check'!Z$4,'Final FTE BGBP'!$C24:$BW24)='Final FTE By Grade'!K24</f>
        <v>1</v>
      </c>
      <c r="AA24" s="4" t="b">
        <f>SUMIF('Final FTE BGBP'!$C$3:$BW$3,'Cross Check'!AA$4,'Final FTE BGBP'!$C24:$BW24)='Final FTE By Grade'!L24</f>
        <v>1</v>
      </c>
      <c r="AB24" s="4" t="b">
        <f>SUMIF('Final FTE BGBP'!$C$3:$BW$3,'Cross Check'!AB$4,'Final FTE BGBP'!$C24:$BW24)='Final FTE By Grade'!M24</f>
        <v>1</v>
      </c>
      <c r="AC24" s="4" t="b">
        <f>SUMIF('Final FTE BGBP'!$C$3:$BW$3,'Cross Check'!AC$4,'Final FTE BGBP'!$C24:$BW24)='Final FTE By Grade'!N24</f>
        <v>1</v>
      </c>
      <c r="AD24" s="4" t="b">
        <f>SUMIF('Final FTE BGBP'!$C$3:$BW$3,'Cross Check'!AD$4,'Final FTE BGBP'!$C24:$BW24)='Final FTE By Grade'!O24</f>
        <v>1</v>
      </c>
      <c r="AE24" s="4" t="b">
        <f>SUMIF('Final FTE BGBP'!$C$3:$BW$3,'Cross Check'!AE$4,'Final FTE BGBP'!$C24:$BW24)='Final FTE By Grade'!P24</f>
        <v>1</v>
      </c>
      <c r="AK24" s="45"/>
    </row>
    <row r="25" spans="1:37" ht="15">
      <c r="A25">
        <v>21</v>
      </c>
      <c r="B25" t="s">
        <v>32</v>
      </c>
      <c r="C25" s="1" t="b">
        <f>'Final FTE By Grade'!Q25='Final FTE By Prog'!M25</f>
        <v>1</v>
      </c>
      <c r="D25" s="1" t="b">
        <f>'Final FTE By Prog'!M25='Final FTE BGBP'!BX25</f>
        <v>1</v>
      </c>
      <c r="E25" s="1" t="b">
        <f>'Final FTE By Grade'!Q25='Final FTE BGBP'!BX25</f>
        <v>1</v>
      </c>
      <c r="G25" t="b">
        <f>SUMIF('Final FTE BGBP'!$C$2:$BW$2,'Cross Check'!G$4,'Final FTE BGBP'!$C25:$BW25)='Final FTE By Prog'!C25</f>
        <v>1</v>
      </c>
      <c r="H25" t="b">
        <f>SUMIF('Final FTE BGBP'!$C$2:$BW$2,'Cross Check'!H$4,'Final FTE BGBP'!$C25:$BW25)='Final FTE By Prog'!D25</f>
        <v>1</v>
      </c>
      <c r="I25" t="b">
        <f>SUMIF('Final FTE BGBP'!$C$2:$BW$2,'Cross Check'!I$4,'Final FTE BGBP'!$C25:$BW25)='Final FTE By Prog'!E25</f>
        <v>1</v>
      </c>
      <c r="J25" t="b">
        <f>SUMIF('Final FTE BGBP'!$C$2:$BW$2,'Cross Check'!J$4,'Final FTE BGBP'!$C25:$BW25)='Final FTE By Prog'!F25</f>
        <v>1</v>
      </c>
      <c r="K25" t="b">
        <f>SUMIF('Final FTE BGBP'!$C$2:$BW$2,'Cross Check'!K$4,'Final FTE BGBP'!$C25:$BW25)='Final FTE By Prog'!G25</f>
        <v>1</v>
      </c>
      <c r="L25" t="b">
        <f>SUMIF('Final FTE BGBP'!$C$2:$BW$2,'Cross Check'!L$4,'Final FTE BGBP'!$C25:$BW25)='Final FTE By Prog'!H25</f>
        <v>1</v>
      </c>
      <c r="M25" t="b">
        <f>SUMIF('Final FTE BGBP'!$C$2:$BW$2,'Cross Check'!M$4,'Final FTE BGBP'!$C25:$BW25)='Final FTE By Prog'!I25</f>
        <v>1</v>
      </c>
      <c r="N25" t="b">
        <f>SUMIF('Final FTE BGBP'!$C$2:$BW$2,'Cross Check'!N$4,'Final FTE BGBP'!$C25:$BW25)='Final FTE By Prog'!J25</f>
        <v>1</v>
      </c>
      <c r="O25" t="b">
        <f>SUMIF('Final FTE BGBP'!$C$2:$BW$2,'Cross Check'!O$4,'Final FTE BGBP'!$C25:$BW25)='Final FTE By Prog'!K25</f>
        <v>1</v>
      </c>
      <c r="P25" t="b">
        <f>SUMIF('Final FTE BGBP'!$C$2:$BW$2,'Cross Check'!P$4,'Final FTE BGBP'!$C25:$BW25)='Final FTE By Prog'!L25</f>
        <v>1</v>
      </c>
      <c r="R25" s="4" t="b">
        <f>SUMIF('Final FTE BGBP'!$C$3:$BW$3,'Cross Check'!R$4,'Final FTE BGBP'!$C25:$BW25)='Final FTE By Grade'!C25</f>
        <v>1</v>
      </c>
      <c r="S25" s="4" t="b">
        <f>SUMIF('Final FTE BGBP'!$C$3:$BW$3,'Cross Check'!S$4,'Final FTE BGBP'!$C25:$BW25)='Final FTE By Grade'!D25</f>
        <v>1</v>
      </c>
      <c r="T25" s="4" t="b">
        <f>SUMIF('Final FTE BGBP'!$C$3:$BW$3,'Cross Check'!T$4,'Final FTE BGBP'!$C25:$BW25)='Final FTE By Grade'!E25</f>
        <v>1</v>
      </c>
      <c r="U25" s="4" t="b">
        <f>SUMIF('Final FTE BGBP'!$C$3:$BW$3,'Cross Check'!U$4,'Final FTE BGBP'!$C25:$BW25)='Final FTE By Grade'!F25</f>
        <v>1</v>
      </c>
      <c r="V25" s="4" t="b">
        <f>SUMIF('Final FTE BGBP'!$C$3:$BW$3,'Cross Check'!V$4,'Final FTE BGBP'!$C25:$BW25)='Final FTE By Grade'!G25</f>
        <v>1</v>
      </c>
      <c r="W25" s="4" t="b">
        <f>SUMIF('Final FTE BGBP'!$C$3:$BW$3,'Cross Check'!W$4,'Final FTE BGBP'!$C25:$BW25)='Final FTE By Grade'!H25</f>
        <v>1</v>
      </c>
      <c r="X25" s="4" t="b">
        <f>SUMIF('Final FTE BGBP'!$C$3:$BW$3,'Cross Check'!X$4,'Final FTE BGBP'!$C25:$BW25)='Final FTE By Grade'!I25</f>
        <v>1</v>
      </c>
      <c r="Y25" s="4" t="b">
        <f>SUMIF('Final FTE BGBP'!$C$3:$BW$3,'Cross Check'!Y$4,'Final FTE BGBP'!$C25:$BW25)='Final FTE By Grade'!J25</f>
        <v>1</v>
      </c>
      <c r="Z25" s="4" t="b">
        <f>SUMIF('Final FTE BGBP'!$C$3:$BW$3,'Cross Check'!Z$4,'Final FTE BGBP'!$C25:$BW25)='Final FTE By Grade'!K25</f>
        <v>1</v>
      </c>
      <c r="AA25" s="4" t="b">
        <f>SUMIF('Final FTE BGBP'!$C$3:$BW$3,'Cross Check'!AA$4,'Final FTE BGBP'!$C25:$BW25)='Final FTE By Grade'!L25</f>
        <v>1</v>
      </c>
      <c r="AB25" s="4" t="b">
        <f>SUMIF('Final FTE BGBP'!$C$3:$BW$3,'Cross Check'!AB$4,'Final FTE BGBP'!$C25:$BW25)='Final FTE By Grade'!M25</f>
        <v>1</v>
      </c>
      <c r="AC25" s="4" t="b">
        <f>SUMIF('Final FTE BGBP'!$C$3:$BW$3,'Cross Check'!AC$4,'Final FTE BGBP'!$C25:$BW25)='Final FTE By Grade'!N25</f>
        <v>1</v>
      </c>
      <c r="AD25" s="4" t="b">
        <f>SUMIF('Final FTE BGBP'!$C$3:$BW$3,'Cross Check'!AD$4,'Final FTE BGBP'!$C25:$BW25)='Final FTE By Grade'!O25</f>
        <v>1</v>
      </c>
      <c r="AE25" s="4" t="b">
        <f>SUMIF('Final FTE BGBP'!$C$3:$BW$3,'Cross Check'!AE$4,'Final FTE BGBP'!$C25:$BW25)='Final FTE By Grade'!P25</f>
        <v>1</v>
      </c>
      <c r="AK25" s="45"/>
    </row>
    <row r="26" spans="1:37" ht="15">
      <c r="A26">
        <v>22</v>
      </c>
      <c r="B26" t="s">
        <v>33</v>
      </c>
      <c r="C26" s="1" t="b">
        <f>'Final FTE By Grade'!Q26='Final FTE By Prog'!M26</f>
        <v>1</v>
      </c>
      <c r="D26" s="1" t="b">
        <f>'Final FTE By Prog'!M26='Final FTE BGBP'!BX26</f>
        <v>1</v>
      </c>
      <c r="E26" s="1" t="b">
        <f>'Final FTE By Grade'!Q26='Final FTE BGBP'!BX26</f>
        <v>1</v>
      </c>
      <c r="G26" t="b">
        <f>SUMIF('Final FTE BGBP'!$C$2:$BW$2,'Cross Check'!G$4,'Final FTE BGBP'!$C26:$BW26)='Final FTE By Prog'!C26</f>
        <v>1</v>
      </c>
      <c r="H26" t="b">
        <f>SUMIF('Final FTE BGBP'!$C$2:$BW$2,'Cross Check'!H$4,'Final FTE BGBP'!$C26:$BW26)='Final FTE By Prog'!D26</f>
        <v>1</v>
      </c>
      <c r="I26" t="b">
        <f>SUMIF('Final FTE BGBP'!$C$2:$BW$2,'Cross Check'!I$4,'Final FTE BGBP'!$C26:$BW26)='Final FTE By Prog'!E26</f>
        <v>1</v>
      </c>
      <c r="J26" t="b">
        <f>SUMIF('Final FTE BGBP'!$C$2:$BW$2,'Cross Check'!J$4,'Final FTE BGBP'!$C26:$BW26)='Final FTE By Prog'!F26</f>
        <v>1</v>
      </c>
      <c r="K26" t="b">
        <f>SUMIF('Final FTE BGBP'!$C$2:$BW$2,'Cross Check'!K$4,'Final FTE BGBP'!$C26:$BW26)='Final FTE By Prog'!G26</f>
        <v>1</v>
      </c>
      <c r="L26" t="b">
        <f>SUMIF('Final FTE BGBP'!$C$2:$BW$2,'Cross Check'!L$4,'Final FTE BGBP'!$C26:$BW26)='Final FTE By Prog'!H26</f>
        <v>1</v>
      </c>
      <c r="M26" t="b">
        <f>SUMIF('Final FTE BGBP'!$C$2:$BW$2,'Cross Check'!M$4,'Final FTE BGBP'!$C26:$BW26)='Final FTE By Prog'!I26</f>
        <v>1</v>
      </c>
      <c r="N26" t="b">
        <f>SUMIF('Final FTE BGBP'!$C$2:$BW$2,'Cross Check'!N$4,'Final FTE BGBP'!$C26:$BW26)='Final FTE By Prog'!J26</f>
        <v>1</v>
      </c>
      <c r="O26" t="b">
        <f>SUMIF('Final FTE BGBP'!$C$2:$BW$2,'Cross Check'!O$4,'Final FTE BGBP'!$C26:$BW26)='Final FTE By Prog'!K26</f>
        <v>1</v>
      </c>
      <c r="P26" t="b">
        <f>SUMIF('Final FTE BGBP'!$C$2:$BW$2,'Cross Check'!P$4,'Final FTE BGBP'!$C26:$BW26)='Final FTE By Prog'!L26</f>
        <v>1</v>
      </c>
      <c r="R26" s="4" t="b">
        <f>SUMIF('Final FTE BGBP'!$C$3:$BW$3,'Cross Check'!R$4,'Final FTE BGBP'!$C26:$BW26)='Final FTE By Grade'!C26</f>
        <v>1</v>
      </c>
      <c r="S26" s="4" t="b">
        <f>SUMIF('Final FTE BGBP'!$C$3:$BW$3,'Cross Check'!S$4,'Final FTE BGBP'!$C26:$BW26)='Final FTE By Grade'!D26</f>
        <v>1</v>
      </c>
      <c r="T26" s="4" t="b">
        <f>SUMIF('Final FTE BGBP'!$C$3:$BW$3,'Cross Check'!T$4,'Final FTE BGBP'!$C26:$BW26)='Final FTE By Grade'!E26</f>
        <v>1</v>
      </c>
      <c r="U26" s="4" t="b">
        <f>SUMIF('Final FTE BGBP'!$C$3:$BW$3,'Cross Check'!U$4,'Final FTE BGBP'!$C26:$BW26)='Final FTE By Grade'!F26</f>
        <v>1</v>
      </c>
      <c r="V26" s="4" t="b">
        <f>SUMIF('Final FTE BGBP'!$C$3:$BW$3,'Cross Check'!V$4,'Final FTE BGBP'!$C26:$BW26)='Final FTE By Grade'!G26</f>
        <v>1</v>
      </c>
      <c r="W26" s="4" t="b">
        <f>SUMIF('Final FTE BGBP'!$C$3:$BW$3,'Cross Check'!W$4,'Final FTE BGBP'!$C26:$BW26)='Final FTE By Grade'!H26</f>
        <v>1</v>
      </c>
      <c r="X26" s="4" t="b">
        <f>SUMIF('Final FTE BGBP'!$C$3:$BW$3,'Cross Check'!X$4,'Final FTE BGBP'!$C26:$BW26)='Final FTE By Grade'!I26</f>
        <v>1</v>
      </c>
      <c r="Y26" s="4" t="b">
        <f>SUMIF('Final FTE BGBP'!$C$3:$BW$3,'Cross Check'!Y$4,'Final FTE BGBP'!$C26:$BW26)='Final FTE By Grade'!J26</f>
        <v>1</v>
      </c>
      <c r="Z26" s="4" t="b">
        <f>SUMIF('Final FTE BGBP'!$C$3:$BW$3,'Cross Check'!Z$4,'Final FTE BGBP'!$C26:$BW26)='Final FTE By Grade'!K26</f>
        <v>1</v>
      </c>
      <c r="AA26" s="4" t="b">
        <f>SUMIF('Final FTE BGBP'!$C$3:$BW$3,'Cross Check'!AA$4,'Final FTE BGBP'!$C26:$BW26)='Final FTE By Grade'!L26</f>
        <v>1</v>
      </c>
      <c r="AB26" s="4" t="b">
        <f>SUMIF('Final FTE BGBP'!$C$3:$BW$3,'Cross Check'!AB$4,'Final FTE BGBP'!$C26:$BW26)='Final FTE By Grade'!M26</f>
        <v>1</v>
      </c>
      <c r="AC26" s="4" t="b">
        <f>SUMIF('Final FTE BGBP'!$C$3:$BW$3,'Cross Check'!AC$4,'Final FTE BGBP'!$C26:$BW26)='Final FTE By Grade'!N26</f>
        <v>1</v>
      </c>
      <c r="AD26" s="4" t="b">
        <f>SUMIF('Final FTE BGBP'!$C$3:$BW$3,'Cross Check'!AD$4,'Final FTE BGBP'!$C26:$BW26)='Final FTE By Grade'!O26</f>
        <v>1</v>
      </c>
      <c r="AE26" s="4" t="b">
        <f>SUMIF('Final FTE BGBP'!$C$3:$BW$3,'Cross Check'!AE$4,'Final FTE BGBP'!$C26:$BW26)='Final FTE By Grade'!P26</f>
        <v>1</v>
      </c>
      <c r="AK26" s="45"/>
    </row>
    <row r="27" spans="1:37" ht="15">
      <c r="A27">
        <v>23</v>
      </c>
      <c r="B27" s="1" t="s">
        <v>34</v>
      </c>
      <c r="C27" s="1" t="b">
        <f>'Final FTE By Grade'!Q27='Final FTE By Prog'!M27</f>
        <v>1</v>
      </c>
      <c r="D27" s="1" t="b">
        <f>'Final FTE By Prog'!M27='Final FTE BGBP'!BX27</f>
        <v>1</v>
      </c>
      <c r="E27" s="1" t="b">
        <f>'Final FTE By Grade'!Q27='Final FTE BGBP'!BX27</f>
        <v>1</v>
      </c>
      <c r="G27" t="b">
        <f>SUMIF('Final FTE BGBP'!$C$2:$BW$2,'Cross Check'!G$4,'Final FTE BGBP'!$C27:$BW27)='Final FTE By Prog'!C27</f>
        <v>1</v>
      </c>
      <c r="H27" t="b">
        <f>SUMIF('Final FTE BGBP'!$C$2:$BW$2,'Cross Check'!H$4,'Final FTE BGBP'!$C27:$BW27)='Final FTE By Prog'!D27</f>
        <v>1</v>
      </c>
      <c r="I27" t="b">
        <f>SUMIF('Final FTE BGBP'!$C$2:$BW$2,'Cross Check'!I$4,'Final FTE BGBP'!$C27:$BW27)='Final FTE By Prog'!E27</f>
        <v>1</v>
      </c>
      <c r="J27" t="b">
        <f>SUMIF('Final FTE BGBP'!$C$2:$BW$2,'Cross Check'!J$4,'Final FTE BGBP'!$C27:$BW27)='Final FTE By Prog'!F27</f>
        <v>1</v>
      </c>
      <c r="K27" t="b">
        <f>SUMIF('Final FTE BGBP'!$C$2:$BW$2,'Cross Check'!K$4,'Final FTE BGBP'!$C27:$BW27)='Final FTE By Prog'!G27</f>
        <v>1</v>
      </c>
      <c r="L27" t="b">
        <f>SUMIF('Final FTE BGBP'!$C$2:$BW$2,'Cross Check'!L$4,'Final FTE BGBP'!$C27:$BW27)='Final FTE By Prog'!H27</f>
        <v>1</v>
      </c>
      <c r="M27" t="b">
        <f>SUMIF('Final FTE BGBP'!$C$2:$BW$2,'Cross Check'!M$4,'Final FTE BGBP'!$C27:$BW27)='Final FTE By Prog'!I27</f>
        <v>1</v>
      </c>
      <c r="N27" t="b">
        <f>SUMIF('Final FTE BGBP'!$C$2:$BW$2,'Cross Check'!N$4,'Final FTE BGBP'!$C27:$BW27)='Final FTE By Prog'!J27</f>
        <v>1</v>
      </c>
      <c r="O27" t="b">
        <f>SUMIF('Final FTE BGBP'!$C$2:$BW$2,'Cross Check'!O$4,'Final FTE BGBP'!$C27:$BW27)='Final FTE By Prog'!K27</f>
        <v>1</v>
      </c>
      <c r="P27" t="b">
        <f>SUMIF('Final FTE BGBP'!$C$2:$BW$2,'Cross Check'!P$4,'Final FTE BGBP'!$C27:$BW27)='Final FTE By Prog'!L27</f>
        <v>1</v>
      </c>
      <c r="R27" s="4" t="b">
        <f>SUMIF('Final FTE BGBP'!$C$3:$BW$3,'Cross Check'!R$4,'Final FTE BGBP'!$C27:$BW27)='Final FTE By Grade'!C27</f>
        <v>1</v>
      </c>
      <c r="S27" s="4" t="b">
        <f>SUMIF('Final FTE BGBP'!$C$3:$BW$3,'Cross Check'!S$4,'Final FTE BGBP'!$C27:$BW27)='Final FTE By Grade'!D27</f>
        <v>1</v>
      </c>
      <c r="T27" s="4" t="b">
        <f>SUMIF('Final FTE BGBP'!$C$3:$BW$3,'Cross Check'!T$4,'Final FTE BGBP'!$C27:$BW27)='Final FTE By Grade'!E27</f>
        <v>1</v>
      </c>
      <c r="U27" s="4" t="b">
        <f>SUMIF('Final FTE BGBP'!$C$3:$BW$3,'Cross Check'!U$4,'Final FTE BGBP'!$C27:$BW27)='Final FTE By Grade'!F27</f>
        <v>1</v>
      </c>
      <c r="V27" s="4" t="b">
        <f>SUMIF('Final FTE BGBP'!$C$3:$BW$3,'Cross Check'!V$4,'Final FTE BGBP'!$C27:$BW27)='Final FTE By Grade'!G27</f>
        <v>1</v>
      </c>
      <c r="W27" s="4" t="b">
        <f>SUMIF('Final FTE BGBP'!$C$3:$BW$3,'Cross Check'!W$4,'Final FTE BGBP'!$C27:$BW27)='Final FTE By Grade'!H27</f>
        <v>1</v>
      </c>
      <c r="X27" s="4" t="b">
        <f>SUMIF('Final FTE BGBP'!$C$3:$BW$3,'Cross Check'!X$4,'Final FTE BGBP'!$C27:$BW27)='Final FTE By Grade'!I27</f>
        <v>1</v>
      </c>
      <c r="Y27" s="4" t="b">
        <f>SUMIF('Final FTE BGBP'!$C$3:$BW$3,'Cross Check'!Y$4,'Final FTE BGBP'!$C27:$BW27)='Final FTE By Grade'!J27</f>
        <v>1</v>
      </c>
      <c r="Z27" s="4" t="b">
        <f>SUMIF('Final FTE BGBP'!$C$3:$BW$3,'Cross Check'!Z$4,'Final FTE BGBP'!$C27:$BW27)='Final FTE By Grade'!K27</f>
        <v>1</v>
      </c>
      <c r="AA27" s="4" t="b">
        <f>SUMIF('Final FTE BGBP'!$C$3:$BW$3,'Cross Check'!AA$4,'Final FTE BGBP'!$C27:$BW27)='Final FTE By Grade'!L27</f>
        <v>1</v>
      </c>
      <c r="AB27" s="4" t="b">
        <f>SUMIF('Final FTE BGBP'!$C$3:$BW$3,'Cross Check'!AB$4,'Final FTE BGBP'!$C27:$BW27)='Final FTE By Grade'!M27</f>
        <v>1</v>
      </c>
      <c r="AC27" s="4" t="b">
        <f>SUMIF('Final FTE BGBP'!$C$3:$BW$3,'Cross Check'!AC$4,'Final FTE BGBP'!$C27:$BW27)='Final FTE By Grade'!N27</f>
        <v>1</v>
      </c>
      <c r="AD27" s="4" t="b">
        <f>SUMIF('Final FTE BGBP'!$C$3:$BW$3,'Cross Check'!AD$4,'Final FTE BGBP'!$C27:$BW27)='Final FTE By Grade'!O27</f>
        <v>1</v>
      </c>
      <c r="AE27" s="4" t="b">
        <f>SUMIF('Final FTE BGBP'!$C$3:$BW$3,'Cross Check'!AE$4,'Final FTE BGBP'!$C27:$BW27)='Final FTE By Grade'!P27</f>
        <v>1</v>
      </c>
      <c r="AK27" s="45"/>
    </row>
    <row r="28" spans="1:37" ht="15">
      <c r="A28">
        <v>24</v>
      </c>
      <c r="B28" t="s">
        <v>35</v>
      </c>
      <c r="C28" s="1" t="b">
        <f>'Final FTE By Grade'!Q28='Final FTE By Prog'!M28</f>
        <v>1</v>
      </c>
      <c r="D28" s="1" t="b">
        <f>'Final FTE By Prog'!M28='Final FTE BGBP'!BX28</f>
        <v>1</v>
      </c>
      <c r="E28" s="1" t="b">
        <f>'Final FTE By Grade'!Q28='Final FTE BGBP'!BX28</f>
        <v>1</v>
      </c>
      <c r="G28" t="b">
        <f>SUMIF('Final FTE BGBP'!$C$2:$BW$2,'Cross Check'!G$4,'Final FTE BGBP'!$C28:$BW28)='Final FTE By Prog'!C28</f>
        <v>1</v>
      </c>
      <c r="H28" t="b">
        <f>SUMIF('Final FTE BGBP'!$C$2:$BW$2,'Cross Check'!H$4,'Final FTE BGBP'!$C28:$BW28)='Final FTE By Prog'!D28</f>
        <v>1</v>
      </c>
      <c r="I28" t="b">
        <f>SUMIF('Final FTE BGBP'!$C$2:$BW$2,'Cross Check'!I$4,'Final FTE BGBP'!$C28:$BW28)='Final FTE By Prog'!E28</f>
        <v>1</v>
      </c>
      <c r="J28" t="b">
        <f>SUMIF('Final FTE BGBP'!$C$2:$BW$2,'Cross Check'!J$4,'Final FTE BGBP'!$C28:$BW28)='Final FTE By Prog'!F28</f>
        <v>1</v>
      </c>
      <c r="K28" t="b">
        <f>SUMIF('Final FTE BGBP'!$C$2:$BW$2,'Cross Check'!K$4,'Final FTE BGBP'!$C28:$BW28)='Final FTE By Prog'!G28</f>
        <v>1</v>
      </c>
      <c r="L28" t="b">
        <f>SUMIF('Final FTE BGBP'!$C$2:$BW$2,'Cross Check'!L$4,'Final FTE BGBP'!$C28:$BW28)='Final FTE By Prog'!H28</f>
        <v>1</v>
      </c>
      <c r="M28" t="b">
        <f>SUMIF('Final FTE BGBP'!$C$2:$BW$2,'Cross Check'!M$4,'Final FTE BGBP'!$C28:$BW28)='Final FTE By Prog'!I28</f>
        <v>1</v>
      </c>
      <c r="N28" t="b">
        <f>SUMIF('Final FTE BGBP'!$C$2:$BW$2,'Cross Check'!N$4,'Final FTE BGBP'!$C28:$BW28)='Final FTE By Prog'!J28</f>
        <v>1</v>
      </c>
      <c r="O28" t="b">
        <f>SUMIF('Final FTE BGBP'!$C$2:$BW$2,'Cross Check'!O$4,'Final FTE BGBP'!$C28:$BW28)='Final FTE By Prog'!K28</f>
        <v>1</v>
      </c>
      <c r="P28" t="b">
        <f>SUMIF('Final FTE BGBP'!$C$2:$BW$2,'Cross Check'!P$4,'Final FTE BGBP'!$C28:$BW28)='Final FTE By Prog'!L28</f>
        <v>1</v>
      </c>
      <c r="R28" s="4" t="b">
        <f>SUMIF('Final FTE BGBP'!$C$3:$BW$3,'Cross Check'!R$4,'Final FTE BGBP'!$C28:$BW28)='Final FTE By Grade'!C28</f>
        <v>1</v>
      </c>
      <c r="S28" s="4" t="b">
        <f>SUMIF('Final FTE BGBP'!$C$3:$BW$3,'Cross Check'!S$4,'Final FTE BGBP'!$C28:$BW28)='Final FTE By Grade'!D28</f>
        <v>1</v>
      </c>
      <c r="T28" s="4" t="b">
        <f>SUMIF('Final FTE BGBP'!$C$3:$BW$3,'Cross Check'!T$4,'Final FTE BGBP'!$C28:$BW28)='Final FTE By Grade'!E28</f>
        <v>1</v>
      </c>
      <c r="U28" s="4" t="b">
        <f>SUMIF('Final FTE BGBP'!$C$3:$BW$3,'Cross Check'!U$4,'Final FTE BGBP'!$C28:$BW28)='Final FTE By Grade'!F28</f>
        <v>1</v>
      </c>
      <c r="V28" s="4" t="b">
        <f>SUMIF('Final FTE BGBP'!$C$3:$BW$3,'Cross Check'!V$4,'Final FTE BGBP'!$C28:$BW28)='Final FTE By Grade'!G28</f>
        <v>1</v>
      </c>
      <c r="W28" s="4" t="b">
        <f>SUMIF('Final FTE BGBP'!$C$3:$BW$3,'Cross Check'!W$4,'Final FTE BGBP'!$C28:$BW28)='Final FTE By Grade'!H28</f>
        <v>1</v>
      </c>
      <c r="X28" s="4" t="b">
        <f>SUMIF('Final FTE BGBP'!$C$3:$BW$3,'Cross Check'!X$4,'Final FTE BGBP'!$C28:$BW28)='Final FTE By Grade'!I28</f>
        <v>1</v>
      </c>
      <c r="Y28" s="4" t="b">
        <f>SUMIF('Final FTE BGBP'!$C$3:$BW$3,'Cross Check'!Y$4,'Final FTE BGBP'!$C28:$BW28)='Final FTE By Grade'!J28</f>
        <v>1</v>
      </c>
      <c r="Z28" s="4" t="b">
        <f>SUMIF('Final FTE BGBP'!$C$3:$BW$3,'Cross Check'!Z$4,'Final FTE BGBP'!$C28:$BW28)='Final FTE By Grade'!K28</f>
        <v>1</v>
      </c>
      <c r="AA28" s="4" t="b">
        <f>SUMIF('Final FTE BGBP'!$C$3:$BW$3,'Cross Check'!AA$4,'Final FTE BGBP'!$C28:$BW28)='Final FTE By Grade'!L28</f>
        <v>1</v>
      </c>
      <c r="AB28" s="4" t="b">
        <f>SUMIF('Final FTE BGBP'!$C$3:$BW$3,'Cross Check'!AB$4,'Final FTE BGBP'!$C28:$BW28)='Final FTE By Grade'!M28</f>
        <v>1</v>
      </c>
      <c r="AC28" s="4" t="b">
        <f>SUMIF('Final FTE BGBP'!$C$3:$BW$3,'Cross Check'!AC$4,'Final FTE BGBP'!$C28:$BW28)='Final FTE By Grade'!N28</f>
        <v>1</v>
      </c>
      <c r="AD28" s="4" t="b">
        <f>SUMIF('Final FTE BGBP'!$C$3:$BW$3,'Cross Check'!AD$4,'Final FTE BGBP'!$C28:$BW28)='Final FTE By Grade'!O28</f>
        <v>1</v>
      </c>
      <c r="AE28" s="4" t="b">
        <f>SUMIF('Final FTE BGBP'!$C$3:$BW$3,'Cross Check'!AE$4,'Final FTE BGBP'!$C28:$BW28)='Final FTE By Grade'!P28</f>
        <v>1</v>
      </c>
      <c r="AK28" s="45"/>
    </row>
    <row r="29" spans="1:37" ht="15">
      <c r="A29">
        <v>25</v>
      </c>
      <c r="B29" t="s">
        <v>36</v>
      </c>
      <c r="C29" s="1" t="b">
        <f>'Final FTE By Grade'!Q29='Final FTE By Prog'!M29</f>
        <v>1</v>
      </c>
      <c r="D29" s="1" t="b">
        <f>'Final FTE By Prog'!M29='Final FTE BGBP'!BX29</f>
        <v>1</v>
      </c>
      <c r="E29" s="1" t="b">
        <f>'Final FTE By Grade'!Q29='Final FTE BGBP'!BX29</f>
        <v>1</v>
      </c>
      <c r="G29" t="b">
        <f>SUMIF('Final FTE BGBP'!$C$2:$BW$2,'Cross Check'!G$4,'Final FTE BGBP'!$C29:$BW29)='Final FTE By Prog'!C29</f>
        <v>1</v>
      </c>
      <c r="H29" t="b">
        <f>SUMIF('Final FTE BGBP'!$C$2:$BW$2,'Cross Check'!H$4,'Final FTE BGBP'!$C29:$BW29)='Final FTE By Prog'!D29</f>
        <v>1</v>
      </c>
      <c r="I29" t="b">
        <f>SUMIF('Final FTE BGBP'!$C$2:$BW$2,'Cross Check'!I$4,'Final FTE BGBP'!$C29:$BW29)='Final FTE By Prog'!E29</f>
        <v>1</v>
      </c>
      <c r="J29" t="b">
        <f>SUMIF('Final FTE BGBP'!$C$2:$BW$2,'Cross Check'!J$4,'Final FTE BGBP'!$C29:$BW29)='Final FTE By Prog'!F29</f>
        <v>1</v>
      </c>
      <c r="K29" t="b">
        <f>SUMIF('Final FTE BGBP'!$C$2:$BW$2,'Cross Check'!K$4,'Final FTE BGBP'!$C29:$BW29)='Final FTE By Prog'!G29</f>
        <v>1</v>
      </c>
      <c r="L29" t="b">
        <f>SUMIF('Final FTE BGBP'!$C$2:$BW$2,'Cross Check'!L$4,'Final FTE BGBP'!$C29:$BW29)='Final FTE By Prog'!H29</f>
        <v>1</v>
      </c>
      <c r="M29" t="b">
        <f>SUMIF('Final FTE BGBP'!$C$2:$BW$2,'Cross Check'!M$4,'Final FTE BGBP'!$C29:$BW29)='Final FTE By Prog'!I29</f>
        <v>1</v>
      </c>
      <c r="N29" t="b">
        <f>SUMIF('Final FTE BGBP'!$C$2:$BW$2,'Cross Check'!N$4,'Final FTE BGBP'!$C29:$BW29)='Final FTE By Prog'!J29</f>
        <v>1</v>
      </c>
      <c r="O29" t="b">
        <f>SUMIF('Final FTE BGBP'!$C$2:$BW$2,'Cross Check'!O$4,'Final FTE BGBP'!$C29:$BW29)='Final FTE By Prog'!K29</f>
        <v>1</v>
      </c>
      <c r="P29" t="b">
        <f>SUMIF('Final FTE BGBP'!$C$2:$BW$2,'Cross Check'!P$4,'Final FTE BGBP'!$C29:$BW29)='Final FTE By Prog'!L29</f>
        <v>1</v>
      </c>
      <c r="R29" s="4" t="b">
        <f>SUMIF('Final FTE BGBP'!$C$3:$BW$3,'Cross Check'!R$4,'Final FTE BGBP'!$C29:$BW29)='Final FTE By Grade'!C29</f>
        <v>1</v>
      </c>
      <c r="S29" s="4" t="b">
        <f>SUMIF('Final FTE BGBP'!$C$3:$BW$3,'Cross Check'!S$4,'Final FTE BGBP'!$C29:$BW29)='Final FTE By Grade'!D29</f>
        <v>1</v>
      </c>
      <c r="T29" s="4" t="b">
        <f>SUMIF('Final FTE BGBP'!$C$3:$BW$3,'Cross Check'!T$4,'Final FTE BGBP'!$C29:$BW29)='Final FTE By Grade'!E29</f>
        <v>1</v>
      </c>
      <c r="U29" s="4" t="b">
        <f>SUMIF('Final FTE BGBP'!$C$3:$BW$3,'Cross Check'!U$4,'Final FTE BGBP'!$C29:$BW29)='Final FTE By Grade'!F29</f>
        <v>1</v>
      </c>
      <c r="V29" s="4" t="b">
        <f>SUMIF('Final FTE BGBP'!$C$3:$BW$3,'Cross Check'!V$4,'Final FTE BGBP'!$C29:$BW29)='Final FTE By Grade'!G29</f>
        <v>1</v>
      </c>
      <c r="W29" s="4" t="b">
        <f>SUMIF('Final FTE BGBP'!$C$3:$BW$3,'Cross Check'!W$4,'Final FTE BGBP'!$C29:$BW29)='Final FTE By Grade'!H29</f>
        <v>1</v>
      </c>
      <c r="X29" s="4" t="b">
        <f>SUMIF('Final FTE BGBP'!$C$3:$BW$3,'Cross Check'!X$4,'Final FTE BGBP'!$C29:$BW29)='Final FTE By Grade'!I29</f>
        <v>1</v>
      </c>
      <c r="Y29" s="4" t="b">
        <f>SUMIF('Final FTE BGBP'!$C$3:$BW$3,'Cross Check'!Y$4,'Final FTE BGBP'!$C29:$BW29)='Final FTE By Grade'!J29</f>
        <v>1</v>
      </c>
      <c r="Z29" s="4" t="b">
        <f>SUMIF('Final FTE BGBP'!$C$3:$BW$3,'Cross Check'!Z$4,'Final FTE BGBP'!$C29:$BW29)='Final FTE By Grade'!K29</f>
        <v>1</v>
      </c>
      <c r="AA29" s="4" t="b">
        <f>SUMIF('Final FTE BGBP'!$C$3:$BW$3,'Cross Check'!AA$4,'Final FTE BGBP'!$C29:$BW29)='Final FTE By Grade'!L29</f>
        <v>1</v>
      </c>
      <c r="AB29" s="4" t="b">
        <f>SUMIF('Final FTE BGBP'!$C$3:$BW$3,'Cross Check'!AB$4,'Final FTE BGBP'!$C29:$BW29)='Final FTE By Grade'!M29</f>
        <v>1</v>
      </c>
      <c r="AC29" s="4" t="b">
        <f>SUMIF('Final FTE BGBP'!$C$3:$BW$3,'Cross Check'!AC$4,'Final FTE BGBP'!$C29:$BW29)='Final FTE By Grade'!N29</f>
        <v>1</v>
      </c>
      <c r="AD29" s="4" t="b">
        <f>SUMIF('Final FTE BGBP'!$C$3:$BW$3,'Cross Check'!AD$4,'Final FTE BGBP'!$C29:$BW29)='Final FTE By Grade'!O29</f>
        <v>1</v>
      </c>
      <c r="AE29" s="4" t="b">
        <f>SUMIF('Final FTE BGBP'!$C$3:$BW$3,'Cross Check'!AE$4,'Final FTE BGBP'!$C29:$BW29)='Final FTE By Grade'!P29</f>
        <v>1</v>
      </c>
      <c r="AK29" s="45"/>
    </row>
    <row r="30" spans="1:37" ht="15">
      <c r="A30">
        <v>26</v>
      </c>
      <c r="B30" t="s">
        <v>37</v>
      </c>
      <c r="C30" s="1" t="b">
        <f>'Final FTE By Grade'!Q30='Final FTE By Prog'!M30</f>
        <v>1</v>
      </c>
      <c r="D30" s="1" t="b">
        <f>'Final FTE By Prog'!M30='Final FTE BGBP'!BX30</f>
        <v>1</v>
      </c>
      <c r="E30" s="1" t="b">
        <f>'Final FTE By Grade'!Q30='Final FTE BGBP'!BX30</f>
        <v>1</v>
      </c>
      <c r="G30" t="b">
        <f>SUMIF('Final FTE BGBP'!$C$2:$BW$2,'Cross Check'!G$4,'Final FTE BGBP'!$C30:$BW30)='Final FTE By Prog'!C30</f>
        <v>1</v>
      </c>
      <c r="H30" t="b">
        <f>SUMIF('Final FTE BGBP'!$C$2:$BW$2,'Cross Check'!H$4,'Final FTE BGBP'!$C30:$BW30)='Final FTE By Prog'!D30</f>
        <v>1</v>
      </c>
      <c r="I30" t="b">
        <f>SUMIF('Final FTE BGBP'!$C$2:$BW$2,'Cross Check'!I$4,'Final FTE BGBP'!$C30:$BW30)='Final FTE By Prog'!E30</f>
        <v>1</v>
      </c>
      <c r="J30" t="b">
        <f>SUMIF('Final FTE BGBP'!$C$2:$BW$2,'Cross Check'!J$4,'Final FTE BGBP'!$C30:$BW30)='Final FTE By Prog'!F30</f>
        <v>1</v>
      </c>
      <c r="K30" t="b">
        <f>SUMIF('Final FTE BGBP'!$C$2:$BW$2,'Cross Check'!K$4,'Final FTE BGBP'!$C30:$BW30)='Final FTE By Prog'!G30</f>
        <v>1</v>
      </c>
      <c r="L30" t="b">
        <f>SUMIF('Final FTE BGBP'!$C$2:$BW$2,'Cross Check'!L$4,'Final FTE BGBP'!$C30:$BW30)='Final FTE By Prog'!H30</f>
        <v>1</v>
      </c>
      <c r="M30" t="b">
        <f>SUMIF('Final FTE BGBP'!$C$2:$BW$2,'Cross Check'!M$4,'Final FTE BGBP'!$C30:$BW30)='Final FTE By Prog'!I30</f>
        <v>1</v>
      </c>
      <c r="N30" t="b">
        <f>SUMIF('Final FTE BGBP'!$C$2:$BW$2,'Cross Check'!N$4,'Final FTE BGBP'!$C30:$BW30)='Final FTE By Prog'!J30</f>
        <v>1</v>
      </c>
      <c r="O30" t="b">
        <f>SUMIF('Final FTE BGBP'!$C$2:$BW$2,'Cross Check'!O$4,'Final FTE BGBP'!$C30:$BW30)='Final FTE By Prog'!K30</f>
        <v>1</v>
      </c>
      <c r="P30" t="b">
        <f>SUMIF('Final FTE BGBP'!$C$2:$BW$2,'Cross Check'!P$4,'Final FTE BGBP'!$C30:$BW30)='Final FTE By Prog'!L30</f>
        <v>1</v>
      </c>
      <c r="R30" s="4" t="b">
        <f>SUMIF('Final FTE BGBP'!$C$3:$BW$3,'Cross Check'!R$4,'Final FTE BGBP'!$C30:$BW30)='Final FTE By Grade'!C30</f>
        <v>1</v>
      </c>
      <c r="S30" s="4" t="b">
        <f>SUMIF('Final FTE BGBP'!$C$3:$BW$3,'Cross Check'!S$4,'Final FTE BGBP'!$C30:$BW30)='Final FTE By Grade'!D30</f>
        <v>1</v>
      </c>
      <c r="T30" s="4" t="b">
        <f>SUMIF('Final FTE BGBP'!$C$3:$BW$3,'Cross Check'!T$4,'Final FTE BGBP'!$C30:$BW30)='Final FTE By Grade'!E30</f>
        <v>1</v>
      </c>
      <c r="U30" s="4" t="b">
        <f>SUMIF('Final FTE BGBP'!$C$3:$BW$3,'Cross Check'!U$4,'Final FTE BGBP'!$C30:$BW30)='Final FTE By Grade'!F30</f>
        <v>1</v>
      </c>
      <c r="V30" s="4" t="b">
        <f>SUMIF('Final FTE BGBP'!$C$3:$BW$3,'Cross Check'!V$4,'Final FTE BGBP'!$C30:$BW30)='Final FTE By Grade'!G30</f>
        <v>1</v>
      </c>
      <c r="W30" s="4" t="b">
        <f>SUMIF('Final FTE BGBP'!$C$3:$BW$3,'Cross Check'!W$4,'Final FTE BGBP'!$C30:$BW30)='Final FTE By Grade'!H30</f>
        <v>1</v>
      </c>
      <c r="X30" s="4" t="b">
        <f>SUMIF('Final FTE BGBP'!$C$3:$BW$3,'Cross Check'!X$4,'Final FTE BGBP'!$C30:$BW30)='Final FTE By Grade'!I30</f>
        <v>1</v>
      </c>
      <c r="Y30" s="4" t="b">
        <f>SUMIF('Final FTE BGBP'!$C$3:$BW$3,'Cross Check'!Y$4,'Final FTE BGBP'!$C30:$BW30)='Final FTE By Grade'!J30</f>
        <v>1</v>
      </c>
      <c r="Z30" s="4" t="b">
        <f>SUMIF('Final FTE BGBP'!$C$3:$BW$3,'Cross Check'!Z$4,'Final FTE BGBP'!$C30:$BW30)='Final FTE By Grade'!K30</f>
        <v>1</v>
      </c>
      <c r="AA30" s="4" t="b">
        <f>SUMIF('Final FTE BGBP'!$C$3:$BW$3,'Cross Check'!AA$4,'Final FTE BGBP'!$C30:$BW30)='Final FTE By Grade'!L30</f>
        <v>1</v>
      </c>
      <c r="AB30" s="4" t="b">
        <f>SUMIF('Final FTE BGBP'!$C$3:$BW$3,'Cross Check'!AB$4,'Final FTE BGBP'!$C30:$BW30)='Final FTE By Grade'!M30</f>
        <v>1</v>
      </c>
      <c r="AC30" s="4" t="b">
        <f>SUMIF('Final FTE BGBP'!$C$3:$BW$3,'Cross Check'!AC$4,'Final FTE BGBP'!$C30:$BW30)='Final FTE By Grade'!N30</f>
        <v>1</v>
      </c>
      <c r="AD30" s="4" t="b">
        <f>SUMIF('Final FTE BGBP'!$C$3:$BW$3,'Cross Check'!AD$4,'Final FTE BGBP'!$C30:$BW30)='Final FTE By Grade'!O30</f>
        <v>1</v>
      </c>
      <c r="AE30" s="4" t="b">
        <f>SUMIF('Final FTE BGBP'!$C$3:$BW$3,'Cross Check'!AE$4,'Final FTE BGBP'!$C30:$BW30)='Final FTE By Grade'!P30</f>
        <v>1</v>
      </c>
      <c r="AK30" s="45"/>
    </row>
    <row r="31" spans="1:37" ht="15">
      <c r="A31">
        <v>27</v>
      </c>
      <c r="B31" t="s">
        <v>38</v>
      </c>
      <c r="C31" s="1" t="b">
        <f>'Final FTE By Grade'!Q31='Final FTE By Prog'!M31</f>
        <v>1</v>
      </c>
      <c r="D31" s="1" t="b">
        <f>'Final FTE By Prog'!M31='Final FTE BGBP'!BX31</f>
        <v>1</v>
      </c>
      <c r="E31" s="1" t="b">
        <f>'Final FTE By Grade'!Q31='Final FTE BGBP'!BX31</f>
        <v>1</v>
      </c>
      <c r="G31" t="b">
        <f>SUMIF('Final FTE BGBP'!$C$2:$BW$2,'Cross Check'!G$4,'Final FTE BGBP'!$C31:$BW31)='Final FTE By Prog'!C31</f>
        <v>1</v>
      </c>
      <c r="H31" t="b">
        <f>SUMIF('Final FTE BGBP'!$C$2:$BW$2,'Cross Check'!H$4,'Final FTE BGBP'!$C31:$BW31)='Final FTE By Prog'!D31</f>
        <v>1</v>
      </c>
      <c r="I31" t="b">
        <f>SUMIF('Final FTE BGBP'!$C$2:$BW$2,'Cross Check'!I$4,'Final FTE BGBP'!$C31:$BW31)='Final FTE By Prog'!E31</f>
        <v>1</v>
      </c>
      <c r="J31" t="b">
        <f>SUMIF('Final FTE BGBP'!$C$2:$BW$2,'Cross Check'!J$4,'Final FTE BGBP'!$C31:$BW31)='Final FTE By Prog'!F31</f>
        <v>1</v>
      </c>
      <c r="K31" t="b">
        <f>SUMIF('Final FTE BGBP'!$C$2:$BW$2,'Cross Check'!K$4,'Final FTE BGBP'!$C31:$BW31)='Final FTE By Prog'!G31</f>
        <v>1</v>
      </c>
      <c r="L31" t="b">
        <f>SUMIF('Final FTE BGBP'!$C$2:$BW$2,'Cross Check'!L$4,'Final FTE BGBP'!$C31:$BW31)='Final FTE By Prog'!H31</f>
        <v>1</v>
      </c>
      <c r="M31" t="b">
        <f>SUMIF('Final FTE BGBP'!$C$2:$BW$2,'Cross Check'!M$4,'Final FTE BGBP'!$C31:$BW31)='Final FTE By Prog'!I31</f>
        <v>1</v>
      </c>
      <c r="N31" t="b">
        <f>SUMIF('Final FTE BGBP'!$C$2:$BW$2,'Cross Check'!N$4,'Final FTE BGBP'!$C31:$BW31)='Final FTE By Prog'!J31</f>
        <v>1</v>
      </c>
      <c r="O31" t="b">
        <f>SUMIF('Final FTE BGBP'!$C$2:$BW$2,'Cross Check'!O$4,'Final FTE BGBP'!$C31:$BW31)='Final FTE By Prog'!K31</f>
        <v>1</v>
      </c>
      <c r="P31" t="b">
        <f>SUMIF('Final FTE BGBP'!$C$2:$BW$2,'Cross Check'!P$4,'Final FTE BGBP'!$C31:$BW31)='Final FTE By Prog'!L31</f>
        <v>1</v>
      </c>
      <c r="R31" s="4" t="b">
        <f>SUMIF('Final FTE BGBP'!$C$3:$BW$3,'Cross Check'!R$4,'Final FTE BGBP'!$C31:$BW31)='Final FTE By Grade'!C31</f>
        <v>1</v>
      </c>
      <c r="S31" s="4" t="b">
        <f>SUMIF('Final FTE BGBP'!$C$3:$BW$3,'Cross Check'!S$4,'Final FTE BGBP'!$C31:$BW31)='Final FTE By Grade'!D31</f>
        <v>1</v>
      </c>
      <c r="T31" s="4" t="b">
        <f>SUMIF('Final FTE BGBP'!$C$3:$BW$3,'Cross Check'!T$4,'Final FTE BGBP'!$C31:$BW31)='Final FTE By Grade'!E31</f>
        <v>1</v>
      </c>
      <c r="U31" s="4" t="b">
        <f>SUMIF('Final FTE BGBP'!$C$3:$BW$3,'Cross Check'!U$4,'Final FTE BGBP'!$C31:$BW31)='Final FTE By Grade'!F31</f>
        <v>1</v>
      </c>
      <c r="V31" s="4" t="b">
        <f>SUMIF('Final FTE BGBP'!$C$3:$BW$3,'Cross Check'!V$4,'Final FTE BGBP'!$C31:$BW31)='Final FTE By Grade'!G31</f>
        <v>1</v>
      </c>
      <c r="W31" s="4" t="b">
        <f>SUMIF('Final FTE BGBP'!$C$3:$BW$3,'Cross Check'!W$4,'Final FTE BGBP'!$C31:$BW31)='Final FTE By Grade'!H31</f>
        <v>1</v>
      </c>
      <c r="X31" s="4" t="b">
        <f>SUMIF('Final FTE BGBP'!$C$3:$BW$3,'Cross Check'!X$4,'Final FTE BGBP'!$C31:$BW31)='Final FTE By Grade'!I31</f>
        <v>1</v>
      </c>
      <c r="Y31" s="4" t="b">
        <f>SUMIF('Final FTE BGBP'!$C$3:$BW$3,'Cross Check'!Y$4,'Final FTE BGBP'!$C31:$BW31)='Final FTE By Grade'!J31</f>
        <v>1</v>
      </c>
      <c r="Z31" s="4" t="b">
        <f>SUMIF('Final FTE BGBP'!$C$3:$BW$3,'Cross Check'!Z$4,'Final FTE BGBP'!$C31:$BW31)='Final FTE By Grade'!K31</f>
        <v>1</v>
      </c>
      <c r="AA31" s="4" t="b">
        <f>SUMIF('Final FTE BGBP'!$C$3:$BW$3,'Cross Check'!AA$4,'Final FTE BGBP'!$C31:$BW31)='Final FTE By Grade'!L31</f>
        <v>1</v>
      </c>
      <c r="AB31" s="4" t="b">
        <f>SUMIF('Final FTE BGBP'!$C$3:$BW$3,'Cross Check'!AB$4,'Final FTE BGBP'!$C31:$BW31)='Final FTE By Grade'!M31</f>
        <v>1</v>
      </c>
      <c r="AC31" s="4" t="b">
        <f>SUMIF('Final FTE BGBP'!$C$3:$BW$3,'Cross Check'!AC$4,'Final FTE BGBP'!$C31:$BW31)='Final FTE By Grade'!N31</f>
        <v>1</v>
      </c>
      <c r="AD31" s="4" t="b">
        <f>SUMIF('Final FTE BGBP'!$C$3:$BW$3,'Cross Check'!AD$4,'Final FTE BGBP'!$C31:$BW31)='Final FTE By Grade'!O31</f>
        <v>1</v>
      </c>
      <c r="AE31" s="4" t="b">
        <f>SUMIF('Final FTE BGBP'!$C$3:$BW$3,'Cross Check'!AE$4,'Final FTE BGBP'!$C31:$BW31)='Final FTE By Grade'!P31</f>
        <v>1</v>
      </c>
      <c r="AK31" s="45"/>
    </row>
    <row r="32" spans="1:37" ht="15">
      <c r="A32">
        <v>28</v>
      </c>
      <c r="B32" t="s">
        <v>39</v>
      </c>
      <c r="C32" s="1" t="b">
        <f>'Final FTE By Grade'!Q32='Final FTE By Prog'!M32</f>
        <v>1</v>
      </c>
      <c r="D32" s="1" t="b">
        <f>'Final FTE By Prog'!M32='Final FTE BGBP'!BX32</f>
        <v>1</v>
      </c>
      <c r="E32" s="1" t="b">
        <f>'Final FTE By Grade'!Q32='Final FTE BGBP'!BX32</f>
        <v>1</v>
      </c>
      <c r="G32" t="b">
        <f>SUMIF('Final FTE BGBP'!$C$2:$BW$2,'Cross Check'!G$4,'Final FTE BGBP'!$C32:$BW32)='Final FTE By Prog'!C32</f>
        <v>1</v>
      </c>
      <c r="H32" t="b">
        <f>SUMIF('Final FTE BGBP'!$C$2:$BW$2,'Cross Check'!H$4,'Final FTE BGBP'!$C32:$BW32)='Final FTE By Prog'!D32</f>
        <v>1</v>
      </c>
      <c r="I32" t="b">
        <f>SUMIF('Final FTE BGBP'!$C$2:$BW$2,'Cross Check'!I$4,'Final FTE BGBP'!$C32:$BW32)='Final FTE By Prog'!E32</f>
        <v>1</v>
      </c>
      <c r="J32" t="b">
        <f>SUMIF('Final FTE BGBP'!$C$2:$BW$2,'Cross Check'!J$4,'Final FTE BGBP'!$C32:$BW32)='Final FTE By Prog'!F32</f>
        <v>1</v>
      </c>
      <c r="K32" t="b">
        <f>SUMIF('Final FTE BGBP'!$C$2:$BW$2,'Cross Check'!K$4,'Final FTE BGBP'!$C32:$BW32)='Final FTE By Prog'!G32</f>
        <v>1</v>
      </c>
      <c r="L32" t="b">
        <f>SUMIF('Final FTE BGBP'!$C$2:$BW$2,'Cross Check'!L$4,'Final FTE BGBP'!$C32:$BW32)='Final FTE By Prog'!H32</f>
        <v>1</v>
      </c>
      <c r="M32" t="b">
        <f>SUMIF('Final FTE BGBP'!$C$2:$BW$2,'Cross Check'!M$4,'Final FTE BGBP'!$C32:$BW32)='Final FTE By Prog'!I32</f>
        <v>1</v>
      </c>
      <c r="N32" t="b">
        <f>SUMIF('Final FTE BGBP'!$C$2:$BW$2,'Cross Check'!N$4,'Final FTE BGBP'!$C32:$BW32)='Final FTE By Prog'!J32</f>
        <v>1</v>
      </c>
      <c r="O32" t="b">
        <f>SUMIF('Final FTE BGBP'!$C$2:$BW$2,'Cross Check'!O$4,'Final FTE BGBP'!$C32:$BW32)='Final FTE By Prog'!K32</f>
        <v>1</v>
      </c>
      <c r="P32" t="b">
        <f>SUMIF('Final FTE BGBP'!$C$2:$BW$2,'Cross Check'!P$4,'Final FTE BGBP'!$C32:$BW32)='Final FTE By Prog'!L32</f>
        <v>1</v>
      </c>
      <c r="R32" s="4" t="b">
        <f>SUMIF('Final FTE BGBP'!$C$3:$BW$3,'Cross Check'!R$4,'Final FTE BGBP'!$C32:$BW32)='Final FTE By Grade'!C32</f>
        <v>1</v>
      </c>
      <c r="S32" s="4" t="b">
        <f>SUMIF('Final FTE BGBP'!$C$3:$BW$3,'Cross Check'!S$4,'Final FTE BGBP'!$C32:$BW32)='Final FTE By Grade'!D32</f>
        <v>1</v>
      </c>
      <c r="T32" s="4" t="b">
        <f>SUMIF('Final FTE BGBP'!$C$3:$BW$3,'Cross Check'!T$4,'Final FTE BGBP'!$C32:$BW32)='Final FTE By Grade'!E32</f>
        <v>1</v>
      </c>
      <c r="U32" s="4" t="b">
        <f>SUMIF('Final FTE BGBP'!$C$3:$BW$3,'Cross Check'!U$4,'Final FTE BGBP'!$C32:$BW32)='Final FTE By Grade'!F32</f>
        <v>1</v>
      </c>
      <c r="V32" s="4" t="b">
        <f>SUMIF('Final FTE BGBP'!$C$3:$BW$3,'Cross Check'!V$4,'Final FTE BGBP'!$C32:$BW32)='Final FTE By Grade'!G32</f>
        <v>1</v>
      </c>
      <c r="W32" s="4" t="b">
        <f>SUMIF('Final FTE BGBP'!$C$3:$BW$3,'Cross Check'!W$4,'Final FTE BGBP'!$C32:$BW32)='Final FTE By Grade'!H32</f>
        <v>1</v>
      </c>
      <c r="X32" s="4" t="b">
        <f>SUMIF('Final FTE BGBP'!$C$3:$BW$3,'Cross Check'!X$4,'Final FTE BGBP'!$C32:$BW32)='Final FTE By Grade'!I32</f>
        <v>1</v>
      </c>
      <c r="Y32" s="4" t="b">
        <f>SUMIF('Final FTE BGBP'!$C$3:$BW$3,'Cross Check'!Y$4,'Final FTE BGBP'!$C32:$BW32)='Final FTE By Grade'!J32</f>
        <v>1</v>
      </c>
      <c r="Z32" s="4" t="b">
        <f>SUMIF('Final FTE BGBP'!$C$3:$BW$3,'Cross Check'!Z$4,'Final FTE BGBP'!$C32:$BW32)='Final FTE By Grade'!K32</f>
        <v>1</v>
      </c>
      <c r="AA32" s="4" t="b">
        <f>SUMIF('Final FTE BGBP'!$C$3:$BW$3,'Cross Check'!AA$4,'Final FTE BGBP'!$C32:$BW32)='Final FTE By Grade'!L32</f>
        <v>1</v>
      </c>
      <c r="AB32" s="4" t="b">
        <f>SUMIF('Final FTE BGBP'!$C$3:$BW$3,'Cross Check'!AB$4,'Final FTE BGBP'!$C32:$BW32)='Final FTE By Grade'!M32</f>
        <v>1</v>
      </c>
      <c r="AC32" s="4" t="b">
        <f>SUMIF('Final FTE BGBP'!$C$3:$BW$3,'Cross Check'!AC$4,'Final FTE BGBP'!$C32:$BW32)='Final FTE By Grade'!N32</f>
        <v>1</v>
      </c>
      <c r="AD32" s="4" t="b">
        <f>SUMIF('Final FTE BGBP'!$C$3:$BW$3,'Cross Check'!AD$4,'Final FTE BGBP'!$C32:$BW32)='Final FTE By Grade'!O32</f>
        <v>1</v>
      </c>
      <c r="AE32" s="4" t="b">
        <f>SUMIF('Final FTE BGBP'!$C$3:$BW$3,'Cross Check'!AE$4,'Final FTE BGBP'!$C32:$BW32)='Final FTE By Grade'!P32</f>
        <v>1</v>
      </c>
      <c r="AK32" s="45"/>
    </row>
    <row r="33" spans="1:37" ht="15">
      <c r="A33">
        <v>29</v>
      </c>
      <c r="B33" t="s">
        <v>40</v>
      </c>
      <c r="C33" s="1" t="b">
        <f>'Final FTE By Grade'!Q33='Final FTE By Prog'!M33</f>
        <v>1</v>
      </c>
      <c r="D33" s="1" t="b">
        <f>'Final FTE By Prog'!M33='Final FTE BGBP'!BX33</f>
        <v>1</v>
      </c>
      <c r="E33" s="1" t="b">
        <f>'Final FTE By Grade'!Q33='Final FTE BGBP'!BX33</f>
        <v>1</v>
      </c>
      <c r="G33" t="b">
        <f>SUMIF('Final FTE BGBP'!$C$2:$BW$2,'Cross Check'!G$4,'Final FTE BGBP'!$C33:$BW33)='Final FTE By Prog'!C33</f>
        <v>1</v>
      </c>
      <c r="H33" t="b">
        <f>SUMIF('Final FTE BGBP'!$C$2:$BW$2,'Cross Check'!H$4,'Final FTE BGBP'!$C33:$BW33)='Final FTE By Prog'!D33</f>
        <v>1</v>
      </c>
      <c r="I33" t="b">
        <f>SUMIF('Final FTE BGBP'!$C$2:$BW$2,'Cross Check'!I$4,'Final FTE BGBP'!$C33:$BW33)='Final FTE By Prog'!E33</f>
        <v>1</v>
      </c>
      <c r="J33" t="b">
        <f>SUMIF('Final FTE BGBP'!$C$2:$BW$2,'Cross Check'!J$4,'Final FTE BGBP'!$C33:$BW33)='Final FTE By Prog'!F33</f>
        <v>1</v>
      </c>
      <c r="K33" t="b">
        <f>SUMIF('Final FTE BGBP'!$C$2:$BW$2,'Cross Check'!K$4,'Final FTE BGBP'!$C33:$BW33)='Final FTE By Prog'!G33</f>
        <v>1</v>
      </c>
      <c r="L33" t="b">
        <f>SUMIF('Final FTE BGBP'!$C$2:$BW$2,'Cross Check'!L$4,'Final FTE BGBP'!$C33:$BW33)='Final FTE By Prog'!H33</f>
        <v>1</v>
      </c>
      <c r="M33" t="b">
        <f>SUMIF('Final FTE BGBP'!$C$2:$BW$2,'Cross Check'!M$4,'Final FTE BGBP'!$C33:$BW33)='Final FTE By Prog'!I33</f>
        <v>1</v>
      </c>
      <c r="N33" t="b">
        <f>SUMIF('Final FTE BGBP'!$C$2:$BW$2,'Cross Check'!N$4,'Final FTE BGBP'!$C33:$BW33)='Final FTE By Prog'!J33</f>
        <v>1</v>
      </c>
      <c r="O33" t="b">
        <f>SUMIF('Final FTE BGBP'!$C$2:$BW$2,'Cross Check'!O$4,'Final FTE BGBP'!$C33:$BW33)='Final FTE By Prog'!K33</f>
        <v>1</v>
      </c>
      <c r="P33" t="b">
        <f>SUMIF('Final FTE BGBP'!$C$2:$BW$2,'Cross Check'!P$4,'Final FTE BGBP'!$C33:$BW33)='Final FTE By Prog'!L33</f>
        <v>1</v>
      </c>
      <c r="R33" s="4" t="b">
        <f>SUMIF('Final FTE BGBP'!$C$3:$BW$3,'Cross Check'!R$4,'Final FTE BGBP'!$C33:$BW33)='Final FTE By Grade'!C33</f>
        <v>1</v>
      </c>
      <c r="S33" s="4" t="b">
        <f>SUMIF('Final FTE BGBP'!$C$3:$BW$3,'Cross Check'!S$4,'Final FTE BGBP'!$C33:$BW33)='Final FTE By Grade'!D33</f>
        <v>1</v>
      </c>
      <c r="T33" s="4" t="b">
        <f>SUMIF('Final FTE BGBP'!$C$3:$BW$3,'Cross Check'!T$4,'Final FTE BGBP'!$C33:$BW33)='Final FTE By Grade'!E33</f>
        <v>1</v>
      </c>
      <c r="U33" s="4" t="b">
        <f>SUMIF('Final FTE BGBP'!$C$3:$BW$3,'Cross Check'!U$4,'Final FTE BGBP'!$C33:$BW33)='Final FTE By Grade'!F33</f>
        <v>1</v>
      </c>
      <c r="V33" s="4" t="b">
        <f>SUMIF('Final FTE BGBP'!$C$3:$BW$3,'Cross Check'!V$4,'Final FTE BGBP'!$C33:$BW33)='Final FTE By Grade'!G33</f>
        <v>1</v>
      </c>
      <c r="W33" s="4" t="b">
        <f>SUMIF('Final FTE BGBP'!$C$3:$BW$3,'Cross Check'!W$4,'Final FTE BGBP'!$C33:$BW33)='Final FTE By Grade'!H33</f>
        <v>1</v>
      </c>
      <c r="X33" s="4" t="b">
        <f>SUMIF('Final FTE BGBP'!$C$3:$BW$3,'Cross Check'!X$4,'Final FTE BGBP'!$C33:$BW33)='Final FTE By Grade'!I33</f>
        <v>1</v>
      </c>
      <c r="Y33" s="4" t="b">
        <f>SUMIF('Final FTE BGBP'!$C$3:$BW$3,'Cross Check'!Y$4,'Final FTE BGBP'!$C33:$BW33)='Final FTE By Grade'!J33</f>
        <v>1</v>
      </c>
      <c r="Z33" s="4" t="b">
        <f>SUMIF('Final FTE BGBP'!$C$3:$BW$3,'Cross Check'!Z$4,'Final FTE BGBP'!$C33:$BW33)='Final FTE By Grade'!K33</f>
        <v>1</v>
      </c>
      <c r="AA33" s="4" t="b">
        <f>SUMIF('Final FTE BGBP'!$C$3:$BW$3,'Cross Check'!AA$4,'Final FTE BGBP'!$C33:$BW33)='Final FTE By Grade'!L33</f>
        <v>1</v>
      </c>
      <c r="AB33" s="4" t="b">
        <f>SUMIF('Final FTE BGBP'!$C$3:$BW$3,'Cross Check'!AB$4,'Final FTE BGBP'!$C33:$BW33)='Final FTE By Grade'!M33</f>
        <v>1</v>
      </c>
      <c r="AC33" s="4" t="b">
        <f>SUMIF('Final FTE BGBP'!$C$3:$BW$3,'Cross Check'!AC$4,'Final FTE BGBP'!$C33:$BW33)='Final FTE By Grade'!N33</f>
        <v>1</v>
      </c>
      <c r="AD33" s="4" t="b">
        <f>SUMIF('Final FTE BGBP'!$C$3:$BW$3,'Cross Check'!AD$4,'Final FTE BGBP'!$C33:$BW33)='Final FTE By Grade'!O33</f>
        <v>1</v>
      </c>
      <c r="AE33" s="4" t="b">
        <f>SUMIF('Final FTE BGBP'!$C$3:$BW$3,'Cross Check'!AE$4,'Final FTE BGBP'!$C33:$BW33)='Final FTE By Grade'!P33</f>
        <v>1</v>
      </c>
      <c r="AK33" s="45"/>
    </row>
    <row r="34" spans="1:37" ht="15">
      <c r="A34" s="3">
        <v>30</v>
      </c>
      <c r="B34" s="3" t="s">
        <v>41</v>
      </c>
      <c r="C34" s="1" t="b">
        <f>'Final FTE By Grade'!Q34='Final FTE By Prog'!M34</f>
        <v>1</v>
      </c>
      <c r="D34" s="1" t="b">
        <f>'Final FTE By Prog'!M34='Final FTE BGBP'!BX34</f>
        <v>1</v>
      </c>
      <c r="E34" s="1" t="b">
        <f>'Final FTE By Grade'!Q34='Final FTE BGBP'!BX34</f>
        <v>1</v>
      </c>
      <c r="G34" t="b">
        <f>SUMIF('Final FTE BGBP'!$C$2:$BW$2,'Cross Check'!G$4,'Final FTE BGBP'!$C34:$BW34)='Final FTE By Prog'!C34</f>
        <v>1</v>
      </c>
      <c r="H34" t="b">
        <f>SUMIF('Final FTE BGBP'!$C$2:$BW$2,'Cross Check'!H$4,'Final FTE BGBP'!$C34:$BW34)='Final FTE By Prog'!D34</f>
        <v>1</v>
      </c>
      <c r="I34" t="b">
        <f>SUMIF('Final FTE BGBP'!$C$2:$BW$2,'Cross Check'!I$4,'Final FTE BGBP'!$C34:$BW34)='Final FTE By Prog'!E34</f>
        <v>1</v>
      </c>
      <c r="J34" t="b">
        <f>SUMIF('Final FTE BGBP'!$C$2:$BW$2,'Cross Check'!J$4,'Final FTE BGBP'!$C34:$BW34)='Final FTE By Prog'!F34</f>
        <v>1</v>
      </c>
      <c r="K34" t="b">
        <f>SUMIF('Final FTE BGBP'!$C$2:$BW$2,'Cross Check'!K$4,'Final FTE BGBP'!$C34:$BW34)='Final FTE By Prog'!G34</f>
        <v>1</v>
      </c>
      <c r="L34" t="b">
        <f>SUMIF('Final FTE BGBP'!$C$2:$BW$2,'Cross Check'!L$4,'Final FTE BGBP'!$C34:$BW34)='Final FTE By Prog'!H34</f>
        <v>1</v>
      </c>
      <c r="M34" t="b">
        <f>SUMIF('Final FTE BGBP'!$C$2:$BW$2,'Cross Check'!M$4,'Final FTE BGBP'!$C34:$BW34)='Final FTE By Prog'!I34</f>
        <v>1</v>
      </c>
      <c r="N34" t="b">
        <f>SUMIF('Final FTE BGBP'!$C$2:$BW$2,'Cross Check'!N$4,'Final FTE BGBP'!$C34:$BW34)='Final FTE By Prog'!J34</f>
        <v>1</v>
      </c>
      <c r="O34" t="b">
        <f>SUMIF('Final FTE BGBP'!$C$2:$BW$2,'Cross Check'!O$4,'Final FTE BGBP'!$C34:$BW34)='Final FTE By Prog'!K34</f>
        <v>1</v>
      </c>
      <c r="P34" t="b">
        <f>SUMIF('Final FTE BGBP'!$C$2:$BW$2,'Cross Check'!P$4,'Final FTE BGBP'!$C34:$BW34)='Final FTE By Prog'!L34</f>
        <v>1</v>
      </c>
      <c r="R34" s="4" t="b">
        <f>SUMIF('Final FTE BGBP'!$C$3:$BW$3,'Cross Check'!R$4,'Final FTE BGBP'!$C34:$BW34)='Final FTE By Grade'!C34</f>
        <v>1</v>
      </c>
      <c r="S34" s="4" t="b">
        <f>SUMIF('Final FTE BGBP'!$C$3:$BW$3,'Cross Check'!S$4,'Final FTE BGBP'!$C34:$BW34)='Final FTE By Grade'!D34</f>
        <v>1</v>
      </c>
      <c r="T34" s="4" t="b">
        <f>SUMIF('Final FTE BGBP'!$C$3:$BW$3,'Cross Check'!T$4,'Final FTE BGBP'!$C34:$BW34)='Final FTE By Grade'!E34</f>
        <v>1</v>
      </c>
      <c r="U34" s="4" t="b">
        <f>SUMIF('Final FTE BGBP'!$C$3:$BW$3,'Cross Check'!U$4,'Final FTE BGBP'!$C34:$BW34)='Final FTE By Grade'!F34</f>
        <v>1</v>
      </c>
      <c r="V34" s="4" t="b">
        <f>SUMIF('Final FTE BGBP'!$C$3:$BW$3,'Cross Check'!V$4,'Final FTE BGBP'!$C34:$BW34)='Final FTE By Grade'!G34</f>
        <v>1</v>
      </c>
      <c r="W34" s="4" t="b">
        <f>SUMIF('Final FTE BGBP'!$C$3:$BW$3,'Cross Check'!W$4,'Final FTE BGBP'!$C34:$BW34)='Final FTE By Grade'!H34</f>
        <v>1</v>
      </c>
      <c r="X34" s="4" t="b">
        <f>SUMIF('Final FTE BGBP'!$C$3:$BW$3,'Cross Check'!X$4,'Final FTE BGBP'!$C34:$BW34)='Final FTE By Grade'!I34</f>
        <v>1</v>
      </c>
      <c r="Y34" s="4" t="b">
        <f>SUMIF('Final FTE BGBP'!$C$3:$BW$3,'Cross Check'!Y$4,'Final FTE BGBP'!$C34:$BW34)='Final FTE By Grade'!J34</f>
        <v>1</v>
      </c>
      <c r="Z34" s="4" t="b">
        <f>SUMIF('Final FTE BGBP'!$C$3:$BW$3,'Cross Check'!Z$4,'Final FTE BGBP'!$C34:$BW34)='Final FTE By Grade'!K34</f>
        <v>1</v>
      </c>
      <c r="AA34" s="4" t="b">
        <f>SUMIF('Final FTE BGBP'!$C$3:$BW$3,'Cross Check'!AA$4,'Final FTE BGBP'!$C34:$BW34)='Final FTE By Grade'!L34</f>
        <v>1</v>
      </c>
      <c r="AB34" s="4" t="b">
        <f>SUMIF('Final FTE BGBP'!$C$3:$BW$3,'Cross Check'!AB$4,'Final FTE BGBP'!$C34:$BW34)='Final FTE By Grade'!M34</f>
        <v>1</v>
      </c>
      <c r="AC34" s="4" t="b">
        <f>SUMIF('Final FTE BGBP'!$C$3:$BW$3,'Cross Check'!AC$4,'Final FTE BGBP'!$C34:$BW34)='Final FTE By Grade'!N34</f>
        <v>1</v>
      </c>
      <c r="AD34" s="4" t="b">
        <f>SUMIF('Final FTE BGBP'!$C$3:$BW$3,'Cross Check'!AD$4,'Final FTE BGBP'!$C34:$BW34)='Final FTE By Grade'!O34</f>
        <v>1</v>
      </c>
      <c r="AE34" s="4" t="b">
        <f>SUMIF('Final FTE BGBP'!$C$3:$BW$3,'Cross Check'!AE$4,'Final FTE BGBP'!$C34:$BW34)='Final FTE By Grade'!P34</f>
        <v>1</v>
      </c>
      <c r="AK34" s="45"/>
    </row>
    <row r="35" spans="1:37" ht="15">
      <c r="A35">
        <v>31</v>
      </c>
      <c r="B35" t="s">
        <v>42</v>
      </c>
      <c r="C35" s="1" t="b">
        <f>'Final FTE By Grade'!Q35='Final FTE By Prog'!M35</f>
        <v>1</v>
      </c>
      <c r="D35" s="1" t="b">
        <f>'Final FTE By Prog'!M35='Final FTE BGBP'!BX35</f>
        <v>1</v>
      </c>
      <c r="E35" s="1" t="b">
        <f>'Final FTE By Grade'!Q35='Final FTE BGBP'!BX35</f>
        <v>1</v>
      </c>
      <c r="G35" t="b">
        <f>SUMIF('Final FTE BGBP'!$C$2:$BW$2,'Cross Check'!G$4,'Final FTE BGBP'!$C35:$BW35)='Final FTE By Prog'!C35</f>
        <v>1</v>
      </c>
      <c r="H35" t="b">
        <f>SUMIF('Final FTE BGBP'!$C$2:$BW$2,'Cross Check'!H$4,'Final FTE BGBP'!$C35:$BW35)='Final FTE By Prog'!D35</f>
        <v>1</v>
      </c>
      <c r="I35" t="b">
        <f>SUMIF('Final FTE BGBP'!$C$2:$BW$2,'Cross Check'!I$4,'Final FTE BGBP'!$C35:$BW35)='Final FTE By Prog'!E35</f>
        <v>1</v>
      </c>
      <c r="J35" t="b">
        <f>SUMIF('Final FTE BGBP'!$C$2:$BW$2,'Cross Check'!J$4,'Final FTE BGBP'!$C35:$BW35)='Final FTE By Prog'!F35</f>
        <v>1</v>
      </c>
      <c r="K35" t="b">
        <f>SUMIF('Final FTE BGBP'!$C$2:$BW$2,'Cross Check'!K$4,'Final FTE BGBP'!$C35:$BW35)='Final FTE By Prog'!G35</f>
        <v>1</v>
      </c>
      <c r="L35" t="b">
        <f>SUMIF('Final FTE BGBP'!$C$2:$BW$2,'Cross Check'!L$4,'Final FTE BGBP'!$C35:$BW35)='Final FTE By Prog'!H35</f>
        <v>1</v>
      </c>
      <c r="M35" t="b">
        <f>SUMIF('Final FTE BGBP'!$C$2:$BW$2,'Cross Check'!M$4,'Final FTE BGBP'!$C35:$BW35)='Final FTE By Prog'!I35</f>
        <v>1</v>
      </c>
      <c r="N35" t="b">
        <f>SUMIF('Final FTE BGBP'!$C$2:$BW$2,'Cross Check'!N$4,'Final FTE BGBP'!$C35:$BW35)='Final FTE By Prog'!J35</f>
        <v>1</v>
      </c>
      <c r="O35" t="b">
        <f>SUMIF('Final FTE BGBP'!$C$2:$BW$2,'Cross Check'!O$4,'Final FTE BGBP'!$C35:$BW35)='Final FTE By Prog'!K35</f>
        <v>1</v>
      </c>
      <c r="P35" t="b">
        <f>SUMIF('Final FTE BGBP'!$C$2:$BW$2,'Cross Check'!P$4,'Final FTE BGBP'!$C35:$BW35)='Final FTE By Prog'!L35</f>
        <v>1</v>
      </c>
      <c r="R35" s="4" t="b">
        <f>SUMIF('Final FTE BGBP'!$C$3:$BW$3,'Cross Check'!R$4,'Final FTE BGBP'!$C35:$BW35)='Final FTE By Grade'!C35</f>
        <v>1</v>
      </c>
      <c r="S35" s="4" t="b">
        <f>SUMIF('Final FTE BGBP'!$C$3:$BW$3,'Cross Check'!S$4,'Final FTE BGBP'!$C35:$BW35)='Final FTE By Grade'!D35</f>
        <v>1</v>
      </c>
      <c r="T35" s="4" t="b">
        <f>SUMIF('Final FTE BGBP'!$C$3:$BW$3,'Cross Check'!T$4,'Final FTE BGBP'!$C35:$BW35)='Final FTE By Grade'!E35</f>
        <v>1</v>
      </c>
      <c r="U35" s="4" t="b">
        <f>SUMIF('Final FTE BGBP'!$C$3:$BW$3,'Cross Check'!U$4,'Final FTE BGBP'!$C35:$BW35)='Final FTE By Grade'!F35</f>
        <v>1</v>
      </c>
      <c r="V35" s="4" t="b">
        <f>SUMIF('Final FTE BGBP'!$C$3:$BW$3,'Cross Check'!V$4,'Final FTE BGBP'!$C35:$BW35)='Final FTE By Grade'!G35</f>
        <v>1</v>
      </c>
      <c r="W35" s="4" t="b">
        <f>SUMIF('Final FTE BGBP'!$C$3:$BW$3,'Cross Check'!W$4,'Final FTE BGBP'!$C35:$BW35)='Final FTE By Grade'!H35</f>
        <v>1</v>
      </c>
      <c r="X35" s="4" t="b">
        <f>SUMIF('Final FTE BGBP'!$C$3:$BW$3,'Cross Check'!X$4,'Final FTE BGBP'!$C35:$BW35)='Final FTE By Grade'!I35</f>
        <v>1</v>
      </c>
      <c r="Y35" s="4" t="b">
        <f>SUMIF('Final FTE BGBP'!$C$3:$BW$3,'Cross Check'!Y$4,'Final FTE BGBP'!$C35:$BW35)='Final FTE By Grade'!J35</f>
        <v>1</v>
      </c>
      <c r="Z35" s="4" t="b">
        <f>SUMIF('Final FTE BGBP'!$C$3:$BW$3,'Cross Check'!Z$4,'Final FTE BGBP'!$C35:$BW35)='Final FTE By Grade'!K35</f>
        <v>1</v>
      </c>
      <c r="AA35" s="4" t="b">
        <f>SUMIF('Final FTE BGBP'!$C$3:$BW$3,'Cross Check'!AA$4,'Final FTE BGBP'!$C35:$BW35)='Final FTE By Grade'!L35</f>
        <v>1</v>
      </c>
      <c r="AB35" s="4" t="b">
        <f>SUMIF('Final FTE BGBP'!$C$3:$BW$3,'Cross Check'!AB$4,'Final FTE BGBP'!$C35:$BW35)='Final FTE By Grade'!M35</f>
        <v>1</v>
      </c>
      <c r="AC35" s="4" t="b">
        <f>SUMIF('Final FTE BGBP'!$C$3:$BW$3,'Cross Check'!AC$4,'Final FTE BGBP'!$C35:$BW35)='Final FTE By Grade'!N35</f>
        <v>1</v>
      </c>
      <c r="AD35" s="4" t="b">
        <f>SUMIF('Final FTE BGBP'!$C$3:$BW$3,'Cross Check'!AD$4,'Final FTE BGBP'!$C35:$BW35)='Final FTE By Grade'!O35</f>
        <v>1</v>
      </c>
      <c r="AE35" s="4" t="b">
        <f>SUMIF('Final FTE BGBP'!$C$3:$BW$3,'Cross Check'!AE$4,'Final FTE BGBP'!$C35:$BW35)='Final FTE By Grade'!P35</f>
        <v>1</v>
      </c>
      <c r="AK35" s="45"/>
    </row>
    <row r="36" spans="1:37" ht="15">
      <c r="A36">
        <v>32</v>
      </c>
      <c r="B36" t="s">
        <v>43</v>
      </c>
      <c r="C36" s="1" t="b">
        <f>'Final FTE By Grade'!Q36='Final FTE By Prog'!M36</f>
        <v>1</v>
      </c>
      <c r="D36" s="1" t="b">
        <f>'Final FTE By Prog'!M36='Final FTE BGBP'!BX36</f>
        <v>1</v>
      </c>
      <c r="E36" s="1" t="b">
        <f>'Final FTE By Grade'!Q36='Final FTE BGBP'!BX36</f>
        <v>1</v>
      </c>
      <c r="G36" t="b">
        <f>SUMIF('Final FTE BGBP'!$C$2:$BW$2,'Cross Check'!G$4,'Final FTE BGBP'!$C36:$BW36)='Final FTE By Prog'!C36</f>
        <v>1</v>
      </c>
      <c r="H36" t="b">
        <f>SUMIF('Final FTE BGBP'!$C$2:$BW$2,'Cross Check'!H$4,'Final FTE BGBP'!$C36:$BW36)='Final FTE By Prog'!D36</f>
        <v>1</v>
      </c>
      <c r="I36" t="b">
        <f>SUMIF('Final FTE BGBP'!$C$2:$BW$2,'Cross Check'!I$4,'Final FTE BGBP'!$C36:$BW36)='Final FTE By Prog'!E36</f>
        <v>1</v>
      </c>
      <c r="J36" t="b">
        <f>SUMIF('Final FTE BGBP'!$C$2:$BW$2,'Cross Check'!J$4,'Final FTE BGBP'!$C36:$BW36)='Final FTE By Prog'!F36</f>
        <v>1</v>
      </c>
      <c r="K36" t="b">
        <f>SUMIF('Final FTE BGBP'!$C$2:$BW$2,'Cross Check'!K$4,'Final FTE BGBP'!$C36:$BW36)='Final FTE By Prog'!G36</f>
        <v>1</v>
      </c>
      <c r="L36" t="b">
        <f>SUMIF('Final FTE BGBP'!$C$2:$BW$2,'Cross Check'!L$4,'Final FTE BGBP'!$C36:$BW36)='Final FTE By Prog'!H36</f>
        <v>1</v>
      </c>
      <c r="M36" t="b">
        <f>SUMIF('Final FTE BGBP'!$C$2:$BW$2,'Cross Check'!M$4,'Final FTE BGBP'!$C36:$BW36)='Final FTE By Prog'!I36</f>
        <v>1</v>
      </c>
      <c r="N36" t="b">
        <f>SUMIF('Final FTE BGBP'!$C$2:$BW$2,'Cross Check'!N$4,'Final FTE BGBP'!$C36:$BW36)='Final FTE By Prog'!J36</f>
        <v>1</v>
      </c>
      <c r="O36" t="b">
        <f>SUMIF('Final FTE BGBP'!$C$2:$BW$2,'Cross Check'!O$4,'Final FTE BGBP'!$C36:$BW36)='Final FTE By Prog'!K36</f>
        <v>1</v>
      </c>
      <c r="P36" t="b">
        <f>SUMIF('Final FTE BGBP'!$C$2:$BW$2,'Cross Check'!P$4,'Final FTE BGBP'!$C36:$BW36)='Final FTE By Prog'!L36</f>
        <v>1</v>
      </c>
      <c r="R36" s="4" t="b">
        <f>SUMIF('Final FTE BGBP'!$C$3:$BW$3,'Cross Check'!R$4,'Final FTE BGBP'!$C36:$BW36)='Final FTE By Grade'!C36</f>
        <v>1</v>
      </c>
      <c r="S36" s="4" t="b">
        <f>SUMIF('Final FTE BGBP'!$C$3:$BW$3,'Cross Check'!S$4,'Final FTE BGBP'!$C36:$BW36)='Final FTE By Grade'!D36</f>
        <v>1</v>
      </c>
      <c r="T36" s="4" t="b">
        <f>SUMIF('Final FTE BGBP'!$C$3:$BW$3,'Cross Check'!T$4,'Final FTE BGBP'!$C36:$BW36)='Final FTE By Grade'!E36</f>
        <v>1</v>
      </c>
      <c r="U36" s="4" t="b">
        <f>SUMIF('Final FTE BGBP'!$C$3:$BW$3,'Cross Check'!U$4,'Final FTE BGBP'!$C36:$BW36)='Final FTE By Grade'!F36</f>
        <v>1</v>
      </c>
      <c r="V36" s="4" t="b">
        <f>SUMIF('Final FTE BGBP'!$C$3:$BW$3,'Cross Check'!V$4,'Final FTE BGBP'!$C36:$BW36)='Final FTE By Grade'!G36</f>
        <v>1</v>
      </c>
      <c r="W36" s="4" t="b">
        <f>SUMIF('Final FTE BGBP'!$C$3:$BW$3,'Cross Check'!W$4,'Final FTE BGBP'!$C36:$BW36)='Final FTE By Grade'!H36</f>
        <v>1</v>
      </c>
      <c r="X36" s="4" t="b">
        <f>SUMIF('Final FTE BGBP'!$C$3:$BW$3,'Cross Check'!X$4,'Final FTE BGBP'!$C36:$BW36)='Final FTE By Grade'!I36</f>
        <v>1</v>
      </c>
      <c r="Y36" s="4" t="b">
        <f>SUMIF('Final FTE BGBP'!$C$3:$BW$3,'Cross Check'!Y$4,'Final FTE BGBP'!$C36:$BW36)='Final FTE By Grade'!J36</f>
        <v>1</v>
      </c>
      <c r="Z36" s="4" t="b">
        <f>SUMIF('Final FTE BGBP'!$C$3:$BW$3,'Cross Check'!Z$4,'Final FTE BGBP'!$C36:$BW36)='Final FTE By Grade'!K36</f>
        <v>1</v>
      </c>
      <c r="AA36" s="4" t="b">
        <f>SUMIF('Final FTE BGBP'!$C$3:$BW$3,'Cross Check'!AA$4,'Final FTE BGBP'!$C36:$BW36)='Final FTE By Grade'!L36</f>
        <v>1</v>
      </c>
      <c r="AB36" s="4" t="b">
        <f>SUMIF('Final FTE BGBP'!$C$3:$BW$3,'Cross Check'!AB$4,'Final FTE BGBP'!$C36:$BW36)='Final FTE By Grade'!M36</f>
        <v>1</v>
      </c>
      <c r="AC36" s="4" t="b">
        <f>SUMIF('Final FTE BGBP'!$C$3:$BW$3,'Cross Check'!AC$4,'Final FTE BGBP'!$C36:$BW36)='Final FTE By Grade'!N36</f>
        <v>1</v>
      </c>
      <c r="AD36" s="4" t="b">
        <f>SUMIF('Final FTE BGBP'!$C$3:$BW$3,'Cross Check'!AD$4,'Final FTE BGBP'!$C36:$BW36)='Final FTE By Grade'!O36</f>
        <v>1</v>
      </c>
      <c r="AE36" s="4" t="b">
        <f>SUMIF('Final FTE BGBP'!$C$3:$BW$3,'Cross Check'!AE$4,'Final FTE BGBP'!$C36:$BW36)='Final FTE By Grade'!P36</f>
        <v>1</v>
      </c>
      <c r="AK36" s="45"/>
    </row>
    <row r="37" spans="1:37" ht="15">
      <c r="A37">
        <v>33</v>
      </c>
      <c r="B37" t="s">
        <v>44</v>
      </c>
      <c r="C37" s="1" t="b">
        <f>'Final FTE By Grade'!Q37='Final FTE By Prog'!M37</f>
        <v>1</v>
      </c>
      <c r="D37" s="1" t="b">
        <f>'Final FTE By Prog'!M37='Final FTE BGBP'!BX37</f>
        <v>1</v>
      </c>
      <c r="E37" s="1" t="b">
        <f>'Final FTE By Grade'!Q37='Final FTE BGBP'!BX37</f>
        <v>1</v>
      </c>
      <c r="G37" t="b">
        <f>SUMIF('Final FTE BGBP'!$C$2:$BW$2,'Cross Check'!G$4,'Final FTE BGBP'!$C37:$BW37)='Final FTE By Prog'!C37</f>
        <v>1</v>
      </c>
      <c r="H37" t="b">
        <f>SUMIF('Final FTE BGBP'!$C$2:$BW$2,'Cross Check'!H$4,'Final FTE BGBP'!$C37:$BW37)='Final FTE By Prog'!D37</f>
        <v>1</v>
      </c>
      <c r="I37" t="b">
        <f>SUMIF('Final FTE BGBP'!$C$2:$BW$2,'Cross Check'!I$4,'Final FTE BGBP'!$C37:$BW37)='Final FTE By Prog'!E37</f>
        <v>1</v>
      </c>
      <c r="J37" t="b">
        <f>SUMIF('Final FTE BGBP'!$C$2:$BW$2,'Cross Check'!J$4,'Final FTE BGBP'!$C37:$BW37)='Final FTE By Prog'!F37</f>
        <v>1</v>
      </c>
      <c r="K37" t="b">
        <f>SUMIF('Final FTE BGBP'!$C$2:$BW$2,'Cross Check'!K$4,'Final FTE BGBP'!$C37:$BW37)='Final FTE By Prog'!G37</f>
        <v>1</v>
      </c>
      <c r="L37" t="b">
        <f>SUMIF('Final FTE BGBP'!$C$2:$BW$2,'Cross Check'!L$4,'Final FTE BGBP'!$C37:$BW37)='Final FTE By Prog'!H37</f>
        <v>1</v>
      </c>
      <c r="M37" t="b">
        <f>SUMIF('Final FTE BGBP'!$C$2:$BW$2,'Cross Check'!M$4,'Final FTE BGBP'!$C37:$BW37)='Final FTE By Prog'!I37</f>
        <v>1</v>
      </c>
      <c r="N37" t="b">
        <f>SUMIF('Final FTE BGBP'!$C$2:$BW$2,'Cross Check'!N$4,'Final FTE BGBP'!$C37:$BW37)='Final FTE By Prog'!J37</f>
        <v>1</v>
      </c>
      <c r="O37" t="b">
        <f>SUMIF('Final FTE BGBP'!$C$2:$BW$2,'Cross Check'!O$4,'Final FTE BGBP'!$C37:$BW37)='Final FTE By Prog'!K37</f>
        <v>1</v>
      </c>
      <c r="P37" t="b">
        <f>SUMIF('Final FTE BGBP'!$C$2:$BW$2,'Cross Check'!P$4,'Final FTE BGBP'!$C37:$BW37)='Final FTE By Prog'!L37</f>
        <v>1</v>
      </c>
      <c r="R37" s="4" t="b">
        <f>SUMIF('Final FTE BGBP'!$C$3:$BW$3,'Cross Check'!R$4,'Final FTE BGBP'!$C37:$BW37)='Final FTE By Grade'!C37</f>
        <v>1</v>
      </c>
      <c r="S37" s="4" t="b">
        <f>SUMIF('Final FTE BGBP'!$C$3:$BW$3,'Cross Check'!S$4,'Final FTE BGBP'!$C37:$BW37)='Final FTE By Grade'!D37</f>
        <v>1</v>
      </c>
      <c r="T37" s="4" t="b">
        <f>SUMIF('Final FTE BGBP'!$C$3:$BW$3,'Cross Check'!T$4,'Final FTE BGBP'!$C37:$BW37)='Final FTE By Grade'!E37</f>
        <v>1</v>
      </c>
      <c r="U37" s="4" t="b">
        <f>SUMIF('Final FTE BGBP'!$C$3:$BW$3,'Cross Check'!U$4,'Final FTE BGBP'!$C37:$BW37)='Final FTE By Grade'!F37</f>
        <v>1</v>
      </c>
      <c r="V37" s="4" t="b">
        <f>SUMIF('Final FTE BGBP'!$C$3:$BW$3,'Cross Check'!V$4,'Final FTE BGBP'!$C37:$BW37)='Final FTE By Grade'!G37</f>
        <v>1</v>
      </c>
      <c r="W37" s="4" t="b">
        <f>SUMIF('Final FTE BGBP'!$C$3:$BW$3,'Cross Check'!W$4,'Final FTE BGBP'!$C37:$BW37)='Final FTE By Grade'!H37</f>
        <v>1</v>
      </c>
      <c r="X37" s="4" t="b">
        <f>SUMIF('Final FTE BGBP'!$C$3:$BW$3,'Cross Check'!X$4,'Final FTE BGBP'!$C37:$BW37)='Final FTE By Grade'!I37</f>
        <v>1</v>
      </c>
      <c r="Y37" s="4" t="b">
        <f>SUMIF('Final FTE BGBP'!$C$3:$BW$3,'Cross Check'!Y$4,'Final FTE BGBP'!$C37:$BW37)='Final FTE By Grade'!J37</f>
        <v>1</v>
      </c>
      <c r="Z37" s="4" t="b">
        <f>SUMIF('Final FTE BGBP'!$C$3:$BW$3,'Cross Check'!Z$4,'Final FTE BGBP'!$C37:$BW37)='Final FTE By Grade'!K37</f>
        <v>1</v>
      </c>
      <c r="AA37" s="4" t="b">
        <f>SUMIF('Final FTE BGBP'!$C$3:$BW$3,'Cross Check'!AA$4,'Final FTE BGBP'!$C37:$BW37)='Final FTE By Grade'!L37</f>
        <v>1</v>
      </c>
      <c r="AB37" s="4" t="b">
        <f>SUMIF('Final FTE BGBP'!$C$3:$BW$3,'Cross Check'!AB$4,'Final FTE BGBP'!$C37:$BW37)='Final FTE By Grade'!M37</f>
        <v>1</v>
      </c>
      <c r="AC37" s="4" t="b">
        <f>SUMIF('Final FTE BGBP'!$C$3:$BW$3,'Cross Check'!AC$4,'Final FTE BGBP'!$C37:$BW37)='Final FTE By Grade'!N37</f>
        <v>1</v>
      </c>
      <c r="AD37" s="4" t="b">
        <f>SUMIF('Final FTE BGBP'!$C$3:$BW$3,'Cross Check'!AD$4,'Final FTE BGBP'!$C37:$BW37)='Final FTE By Grade'!O37</f>
        <v>1</v>
      </c>
      <c r="AE37" s="4" t="b">
        <f>SUMIF('Final FTE BGBP'!$C$3:$BW$3,'Cross Check'!AE$4,'Final FTE BGBP'!$C37:$BW37)='Final FTE By Grade'!P37</f>
        <v>1</v>
      </c>
      <c r="AK37" s="45"/>
    </row>
    <row r="38" spans="1:37" ht="15">
      <c r="A38">
        <v>34</v>
      </c>
      <c r="B38" t="s">
        <v>45</v>
      </c>
      <c r="C38" s="1" t="b">
        <f>'Final FTE By Grade'!Q38='Final FTE By Prog'!M38</f>
        <v>1</v>
      </c>
      <c r="D38" s="1" t="b">
        <f>'Final FTE By Prog'!M38='Final FTE BGBP'!BX38</f>
        <v>1</v>
      </c>
      <c r="E38" s="1" t="b">
        <f>'Final FTE By Grade'!Q38='Final FTE BGBP'!BX38</f>
        <v>1</v>
      </c>
      <c r="G38" t="b">
        <f>SUMIF('Final FTE BGBP'!$C$2:$BW$2,'Cross Check'!G$4,'Final FTE BGBP'!$C38:$BW38)='Final FTE By Prog'!C38</f>
        <v>1</v>
      </c>
      <c r="H38" t="b">
        <f>SUMIF('Final FTE BGBP'!$C$2:$BW$2,'Cross Check'!H$4,'Final FTE BGBP'!$C38:$BW38)='Final FTE By Prog'!D38</f>
        <v>1</v>
      </c>
      <c r="I38" t="b">
        <f>SUMIF('Final FTE BGBP'!$C$2:$BW$2,'Cross Check'!I$4,'Final FTE BGBP'!$C38:$BW38)='Final FTE By Prog'!E38</f>
        <v>1</v>
      </c>
      <c r="J38" t="b">
        <f>SUMIF('Final FTE BGBP'!$C$2:$BW$2,'Cross Check'!J$4,'Final FTE BGBP'!$C38:$BW38)='Final FTE By Prog'!F38</f>
        <v>1</v>
      </c>
      <c r="K38" t="b">
        <f>SUMIF('Final FTE BGBP'!$C$2:$BW$2,'Cross Check'!K$4,'Final FTE BGBP'!$C38:$BW38)='Final FTE By Prog'!G38</f>
        <v>1</v>
      </c>
      <c r="L38" t="b">
        <f>SUMIF('Final FTE BGBP'!$C$2:$BW$2,'Cross Check'!L$4,'Final FTE BGBP'!$C38:$BW38)='Final FTE By Prog'!H38</f>
        <v>1</v>
      </c>
      <c r="M38" t="b">
        <f>SUMIF('Final FTE BGBP'!$C$2:$BW$2,'Cross Check'!M$4,'Final FTE BGBP'!$C38:$BW38)='Final FTE By Prog'!I38</f>
        <v>1</v>
      </c>
      <c r="N38" t="b">
        <f>SUMIF('Final FTE BGBP'!$C$2:$BW$2,'Cross Check'!N$4,'Final FTE BGBP'!$C38:$BW38)='Final FTE By Prog'!J38</f>
        <v>1</v>
      </c>
      <c r="O38" t="b">
        <f>SUMIF('Final FTE BGBP'!$C$2:$BW$2,'Cross Check'!O$4,'Final FTE BGBP'!$C38:$BW38)='Final FTE By Prog'!K38</f>
        <v>1</v>
      </c>
      <c r="P38" t="b">
        <f>SUMIF('Final FTE BGBP'!$C$2:$BW$2,'Cross Check'!P$4,'Final FTE BGBP'!$C38:$BW38)='Final FTE By Prog'!L38</f>
        <v>1</v>
      </c>
      <c r="R38" s="4" t="b">
        <f>SUMIF('Final FTE BGBP'!$C$3:$BW$3,'Cross Check'!R$4,'Final FTE BGBP'!$C38:$BW38)='Final FTE By Grade'!C38</f>
        <v>1</v>
      </c>
      <c r="S38" s="4" t="b">
        <f>SUMIF('Final FTE BGBP'!$C$3:$BW$3,'Cross Check'!S$4,'Final FTE BGBP'!$C38:$BW38)='Final FTE By Grade'!D38</f>
        <v>1</v>
      </c>
      <c r="T38" s="4" t="b">
        <f>SUMIF('Final FTE BGBP'!$C$3:$BW$3,'Cross Check'!T$4,'Final FTE BGBP'!$C38:$BW38)='Final FTE By Grade'!E38</f>
        <v>1</v>
      </c>
      <c r="U38" s="4" t="b">
        <f>SUMIF('Final FTE BGBP'!$C$3:$BW$3,'Cross Check'!U$4,'Final FTE BGBP'!$C38:$BW38)='Final FTE By Grade'!F38</f>
        <v>1</v>
      </c>
      <c r="V38" s="4" t="b">
        <f>SUMIF('Final FTE BGBP'!$C$3:$BW$3,'Cross Check'!V$4,'Final FTE BGBP'!$C38:$BW38)='Final FTE By Grade'!G38</f>
        <v>1</v>
      </c>
      <c r="W38" s="4" t="b">
        <f>SUMIF('Final FTE BGBP'!$C$3:$BW$3,'Cross Check'!W$4,'Final FTE BGBP'!$C38:$BW38)='Final FTE By Grade'!H38</f>
        <v>1</v>
      </c>
      <c r="X38" s="4" t="b">
        <f>SUMIF('Final FTE BGBP'!$C$3:$BW$3,'Cross Check'!X$4,'Final FTE BGBP'!$C38:$BW38)='Final FTE By Grade'!I38</f>
        <v>1</v>
      </c>
      <c r="Y38" s="4" t="b">
        <f>SUMIF('Final FTE BGBP'!$C$3:$BW$3,'Cross Check'!Y$4,'Final FTE BGBP'!$C38:$BW38)='Final FTE By Grade'!J38</f>
        <v>1</v>
      </c>
      <c r="Z38" s="4" t="b">
        <f>SUMIF('Final FTE BGBP'!$C$3:$BW$3,'Cross Check'!Z$4,'Final FTE BGBP'!$C38:$BW38)='Final FTE By Grade'!K38</f>
        <v>1</v>
      </c>
      <c r="AA38" s="4" t="b">
        <f>SUMIF('Final FTE BGBP'!$C$3:$BW$3,'Cross Check'!AA$4,'Final FTE BGBP'!$C38:$BW38)='Final FTE By Grade'!L38</f>
        <v>1</v>
      </c>
      <c r="AB38" s="4" t="b">
        <f>SUMIF('Final FTE BGBP'!$C$3:$BW$3,'Cross Check'!AB$4,'Final FTE BGBP'!$C38:$BW38)='Final FTE By Grade'!M38</f>
        <v>1</v>
      </c>
      <c r="AC38" s="4" t="b">
        <f>SUMIF('Final FTE BGBP'!$C$3:$BW$3,'Cross Check'!AC$4,'Final FTE BGBP'!$C38:$BW38)='Final FTE By Grade'!N38</f>
        <v>1</v>
      </c>
      <c r="AD38" s="4" t="b">
        <f>SUMIF('Final FTE BGBP'!$C$3:$BW$3,'Cross Check'!AD$4,'Final FTE BGBP'!$C38:$BW38)='Final FTE By Grade'!O38</f>
        <v>1</v>
      </c>
      <c r="AE38" s="4" t="b">
        <f>SUMIF('Final FTE BGBP'!$C$3:$BW$3,'Cross Check'!AE$4,'Final FTE BGBP'!$C38:$BW38)='Final FTE By Grade'!P38</f>
        <v>1</v>
      </c>
      <c r="AK38" s="45"/>
    </row>
    <row r="39" spans="1:37" ht="15">
      <c r="A39" s="1">
        <v>35</v>
      </c>
      <c r="B39" s="1" t="s">
        <v>46</v>
      </c>
      <c r="C39" s="1" t="b">
        <f>'Final FTE By Grade'!Q39='Final FTE By Prog'!M39</f>
        <v>1</v>
      </c>
      <c r="D39" s="1" t="b">
        <f>'Final FTE By Prog'!M39='Final FTE BGBP'!BX39</f>
        <v>1</v>
      </c>
      <c r="E39" s="1" t="b">
        <f>'Final FTE By Grade'!Q39='Final FTE BGBP'!BX39</f>
        <v>1</v>
      </c>
      <c r="G39" t="b">
        <f>SUMIF('Final FTE BGBP'!$C$2:$BW$2,'Cross Check'!G$4,'Final FTE BGBP'!$C39:$BW39)='Final FTE By Prog'!C39</f>
        <v>1</v>
      </c>
      <c r="H39" t="b">
        <f>SUMIF('Final FTE BGBP'!$C$2:$BW$2,'Cross Check'!H$4,'Final FTE BGBP'!$C39:$BW39)='Final FTE By Prog'!D39</f>
        <v>1</v>
      </c>
      <c r="I39" t="b">
        <f>SUMIF('Final FTE BGBP'!$C$2:$BW$2,'Cross Check'!I$4,'Final FTE BGBP'!$C39:$BW39)='Final FTE By Prog'!E39</f>
        <v>1</v>
      </c>
      <c r="J39" t="b">
        <f>SUMIF('Final FTE BGBP'!$C$2:$BW$2,'Cross Check'!J$4,'Final FTE BGBP'!$C39:$BW39)='Final FTE By Prog'!F39</f>
        <v>1</v>
      </c>
      <c r="K39" t="b">
        <f>SUMIF('Final FTE BGBP'!$C$2:$BW$2,'Cross Check'!K$4,'Final FTE BGBP'!$C39:$BW39)='Final FTE By Prog'!G39</f>
        <v>1</v>
      </c>
      <c r="L39" t="b">
        <f>SUMIF('Final FTE BGBP'!$C$2:$BW$2,'Cross Check'!L$4,'Final FTE BGBP'!$C39:$BW39)='Final FTE By Prog'!H39</f>
        <v>1</v>
      </c>
      <c r="M39" t="b">
        <f>SUMIF('Final FTE BGBP'!$C$2:$BW$2,'Cross Check'!M$4,'Final FTE BGBP'!$C39:$BW39)='Final FTE By Prog'!I39</f>
        <v>1</v>
      </c>
      <c r="N39" t="b">
        <f>SUMIF('Final FTE BGBP'!$C$2:$BW$2,'Cross Check'!N$4,'Final FTE BGBP'!$C39:$BW39)='Final FTE By Prog'!J39</f>
        <v>1</v>
      </c>
      <c r="O39" t="b">
        <f>SUMIF('Final FTE BGBP'!$C$2:$BW$2,'Cross Check'!O$4,'Final FTE BGBP'!$C39:$BW39)='Final FTE By Prog'!K39</f>
        <v>1</v>
      </c>
      <c r="P39" t="b">
        <f>SUMIF('Final FTE BGBP'!$C$2:$BW$2,'Cross Check'!P$4,'Final FTE BGBP'!$C39:$BW39)='Final FTE By Prog'!L39</f>
        <v>1</v>
      </c>
      <c r="R39" s="4" t="b">
        <f>SUMIF('Final FTE BGBP'!$C$3:$BW$3,'Cross Check'!R$4,'Final FTE BGBP'!$C39:$BW39)='Final FTE By Grade'!C39</f>
        <v>1</v>
      </c>
      <c r="S39" s="4" t="b">
        <f>SUMIF('Final FTE BGBP'!$C$3:$BW$3,'Cross Check'!S$4,'Final FTE BGBP'!$C39:$BW39)='Final FTE By Grade'!D39</f>
        <v>1</v>
      </c>
      <c r="T39" s="4" t="b">
        <f>SUMIF('Final FTE BGBP'!$C$3:$BW$3,'Cross Check'!T$4,'Final FTE BGBP'!$C39:$BW39)='Final FTE By Grade'!E39</f>
        <v>1</v>
      </c>
      <c r="U39" s="4" t="b">
        <f>SUMIF('Final FTE BGBP'!$C$3:$BW$3,'Cross Check'!U$4,'Final FTE BGBP'!$C39:$BW39)='Final FTE By Grade'!F39</f>
        <v>1</v>
      </c>
      <c r="V39" s="4" t="b">
        <f>SUMIF('Final FTE BGBP'!$C$3:$BW$3,'Cross Check'!V$4,'Final FTE BGBP'!$C39:$BW39)='Final FTE By Grade'!G39</f>
        <v>1</v>
      </c>
      <c r="W39" s="4" t="b">
        <f>SUMIF('Final FTE BGBP'!$C$3:$BW$3,'Cross Check'!W$4,'Final FTE BGBP'!$C39:$BW39)='Final FTE By Grade'!H39</f>
        <v>1</v>
      </c>
      <c r="X39" s="4" t="b">
        <f>SUMIF('Final FTE BGBP'!$C$3:$BW$3,'Cross Check'!X$4,'Final FTE BGBP'!$C39:$BW39)='Final FTE By Grade'!I39</f>
        <v>1</v>
      </c>
      <c r="Y39" s="4" t="b">
        <f>SUMIF('Final FTE BGBP'!$C$3:$BW$3,'Cross Check'!Y$4,'Final FTE BGBP'!$C39:$BW39)='Final FTE By Grade'!J39</f>
        <v>1</v>
      </c>
      <c r="Z39" s="4" t="b">
        <f>SUMIF('Final FTE BGBP'!$C$3:$BW$3,'Cross Check'!Z$4,'Final FTE BGBP'!$C39:$BW39)='Final FTE By Grade'!K39</f>
        <v>1</v>
      </c>
      <c r="AA39" s="4" t="b">
        <f>SUMIF('Final FTE BGBP'!$C$3:$BW$3,'Cross Check'!AA$4,'Final FTE BGBP'!$C39:$BW39)='Final FTE By Grade'!L39</f>
        <v>1</v>
      </c>
      <c r="AB39" s="4" t="b">
        <f>SUMIF('Final FTE BGBP'!$C$3:$BW$3,'Cross Check'!AB$4,'Final FTE BGBP'!$C39:$BW39)='Final FTE By Grade'!M39</f>
        <v>1</v>
      </c>
      <c r="AC39" s="4" t="b">
        <f>SUMIF('Final FTE BGBP'!$C$3:$BW$3,'Cross Check'!AC$4,'Final FTE BGBP'!$C39:$BW39)='Final FTE By Grade'!N39</f>
        <v>1</v>
      </c>
      <c r="AD39" s="4" t="b">
        <f>SUMIF('Final FTE BGBP'!$C$3:$BW$3,'Cross Check'!AD$4,'Final FTE BGBP'!$C39:$BW39)='Final FTE By Grade'!O39</f>
        <v>1</v>
      </c>
      <c r="AE39" s="4" t="b">
        <f>SUMIF('Final FTE BGBP'!$C$3:$BW$3,'Cross Check'!AE$4,'Final FTE BGBP'!$C39:$BW39)='Final FTE By Grade'!P39</f>
        <v>1</v>
      </c>
      <c r="AK39" s="45"/>
    </row>
    <row r="40" spans="1:37" ht="15">
      <c r="A40">
        <v>36</v>
      </c>
      <c r="B40" t="s">
        <v>47</v>
      </c>
      <c r="C40" s="1" t="b">
        <f>'Final FTE By Grade'!Q40='Final FTE By Prog'!M40</f>
        <v>1</v>
      </c>
      <c r="D40" s="1" t="b">
        <f>'Final FTE By Prog'!M40='Final FTE BGBP'!BX40</f>
        <v>1</v>
      </c>
      <c r="E40" s="1" t="b">
        <f>'Final FTE By Grade'!Q40='Final FTE BGBP'!BX40</f>
        <v>1</v>
      </c>
      <c r="G40" t="b">
        <f>SUMIF('Final FTE BGBP'!$C$2:$BW$2,'Cross Check'!G$4,'Final FTE BGBP'!$C40:$BW40)='Final FTE By Prog'!C40</f>
        <v>1</v>
      </c>
      <c r="H40" t="b">
        <f>SUMIF('Final FTE BGBP'!$C$2:$BW$2,'Cross Check'!H$4,'Final FTE BGBP'!$C40:$BW40)='Final FTE By Prog'!D40</f>
        <v>1</v>
      </c>
      <c r="I40" t="b">
        <f>SUMIF('Final FTE BGBP'!$C$2:$BW$2,'Cross Check'!I$4,'Final FTE BGBP'!$C40:$BW40)='Final FTE By Prog'!E40</f>
        <v>1</v>
      </c>
      <c r="J40" t="b">
        <f>SUMIF('Final FTE BGBP'!$C$2:$BW$2,'Cross Check'!J$4,'Final FTE BGBP'!$C40:$BW40)='Final FTE By Prog'!F40</f>
        <v>1</v>
      </c>
      <c r="K40" t="b">
        <f>SUMIF('Final FTE BGBP'!$C$2:$BW$2,'Cross Check'!K$4,'Final FTE BGBP'!$C40:$BW40)='Final FTE By Prog'!G40</f>
        <v>1</v>
      </c>
      <c r="L40" t="b">
        <f>SUMIF('Final FTE BGBP'!$C$2:$BW$2,'Cross Check'!L$4,'Final FTE BGBP'!$C40:$BW40)='Final FTE By Prog'!H40</f>
        <v>1</v>
      </c>
      <c r="M40" t="b">
        <f>SUMIF('Final FTE BGBP'!$C$2:$BW$2,'Cross Check'!M$4,'Final FTE BGBP'!$C40:$BW40)='Final FTE By Prog'!I40</f>
        <v>1</v>
      </c>
      <c r="N40" t="b">
        <f>SUMIF('Final FTE BGBP'!$C$2:$BW$2,'Cross Check'!N$4,'Final FTE BGBP'!$C40:$BW40)='Final FTE By Prog'!J40</f>
        <v>1</v>
      </c>
      <c r="O40" t="b">
        <f>SUMIF('Final FTE BGBP'!$C$2:$BW$2,'Cross Check'!O$4,'Final FTE BGBP'!$C40:$BW40)='Final FTE By Prog'!K40</f>
        <v>1</v>
      </c>
      <c r="P40" t="b">
        <f>SUMIF('Final FTE BGBP'!$C$2:$BW$2,'Cross Check'!P$4,'Final FTE BGBP'!$C40:$BW40)='Final FTE By Prog'!L40</f>
        <v>1</v>
      </c>
      <c r="R40" s="4" t="b">
        <f>SUMIF('Final FTE BGBP'!$C$3:$BW$3,'Cross Check'!R$4,'Final FTE BGBP'!$C40:$BW40)='Final FTE By Grade'!C40</f>
        <v>1</v>
      </c>
      <c r="S40" s="4" t="b">
        <f>SUMIF('Final FTE BGBP'!$C$3:$BW$3,'Cross Check'!S$4,'Final FTE BGBP'!$C40:$BW40)='Final FTE By Grade'!D40</f>
        <v>1</v>
      </c>
      <c r="T40" s="4" t="b">
        <f>SUMIF('Final FTE BGBP'!$C$3:$BW$3,'Cross Check'!T$4,'Final FTE BGBP'!$C40:$BW40)='Final FTE By Grade'!E40</f>
        <v>1</v>
      </c>
      <c r="U40" s="4" t="b">
        <f>SUMIF('Final FTE BGBP'!$C$3:$BW$3,'Cross Check'!U$4,'Final FTE BGBP'!$C40:$BW40)='Final FTE By Grade'!F40</f>
        <v>1</v>
      </c>
      <c r="V40" s="4" t="b">
        <f>SUMIF('Final FTE BGBP'!$C$3:$BW$3,'Cross Check'!V$4,'Final FTE BGBP'!$C40:$BW40)='Final FTE By Grade'!G40</f>
        <v>1</v>
      </c>
      <c r="W40" s="4" t="b">
        <f>SUMIF('Final FTE BGBP'!$C$3:$BW$3,'Cross Check'!W$4,'Final FTE BGBP'!$C40:$BW40)='Final FTE By Grade'!H40</f>
        <v>1</v>
      </c>
      <c r="X40" s="4" t="b">
        <f>SUMIF('Final FTE BGBP'!$C$3:$BW$3,'Cross Check'!X$4,'Final FTE BGBP'!$C40:$BW40)='Final FTE By Grade'!I40</f>
        <v>1</v>
      </c>
      <c r="Y40" s="4" t="b">
        <f>SUMIF('Final FTE BGBP'!$C$3:$BW$3,'Cross Check'!Y$4,'Final FTE BGBP'!$C40:$BW40)='Final FTE By Grade'!J40</f>
        <v>1</v>
      </c>
      <c r="Z40" s="4" t="b">
        <f>SUMIF('Final FTE BGBP'!$C$3:$BW$3,'Cross Check'!Z$4,'Final FTE BGBP'!$C40:$BW40)='Final FTE By Grade'!K40</f>
        <v>1</v>
      </c>
      <c r="AA40" s="4" t="b">
        <f>SUMIF('Final FTE BGBP'!$C$3:$BW$3,'Cross Check'!AA$4,'Final FTE BGBP'!$C40:$BW40)='Final FTE By Grade'!L40</f>
        <v>1</v>
      </c>
      <c r="AB40" s="4" t="b">
        <f>SUMIF('Final FTE BGBP'!$C$3:$BW$3,'Cross Check'!AB$4,'Final FTE BGBP'!$C40:$BW40)='Final FTE By Grade'!M40</f>
        <v>1</v>
      </c>
      <c r="AC40" s="4" t="b">
        <f>SUMIF('Final FTE BGBP'!$C$3:$BW$3,'Cross Check'!AC$4,'Final FTE BGBP'!$C40:$BW40)='Final FTE By Grade'!N40</f>
        <v>1</v>
      </c>
      <c r="AD40" s="4" t="b">
        <f>SUMIF('Final FTE BGBP'!$C$3:$BW$3,'Cross Check'!AD$4,'Final FTE BGBP'!$C40:$BW40)='Final FTE By Grade'!O40</f>
        <v>1</v>
      </c>
      <c r="AE40" s="4" t="b">
        <f>SUMIF('Final FTE BGBP'!$C$3:$BW$3,'Cross Check'!AE$4,'Final FTE BGBP'!$C40:$BW40)='Final FTE By Grade'!P40</f>
        <v>1</v>
      </c>
      <c r="AK40" s="45"/>
    </row>
    <row r="41" spans="1:37" ht="15">
      <c r="A41">
        <v>37</v>
      </c>
      <c r="B41" t="s">
        <v>48</v>
      </c>
      <c r="C41" s="1" t="b">
        <f>'Final FTE By Grade'!Q41='Final FTE By Prog'!M41</f>
        <v>1</v>
      </c>
      <c r="D41" s="1" t="b">
        <f>'Final FTE By Prog'!M41='Final FTE BGBP'!BX41</f>
        <v>1</v>
      </c>
      <c r="E41" s="1" t="b">
        <f>'Final FTE By Grade'!Q41='Final FTE BGBP'!BX41</f>
        <v>1</v>
      </c>
      <c r="G41" t="b">
        <f>SUMIF('Final FTE BGBP'!$C$2:$BW$2,'Cross Check'!G$4,'Final FTE BGBP'!$C41:$BW41)='Final FTE By Prog'!C41</f>
        <v>1</v>
      </c>
      <c r="H41" t="b">
        <f>SUMIF('Final FTE BGBP'!$C$2:$BW$2,'Cross Check'!H$4,'Final FTE BGBP'!$C41:$BW41)='Final FTE By Prog'!D41</f>
        <v>1</v>
      </c>
      <c r="I41" t="b">
        <f>SUMIF('Final FTE BGBP'!$C$2:$BW$2,'Cross Check'!I$4,'Final FTE BGBP'!$C41:$BW41)='Final FTE By Prog'!E41</f>
        <v>1</v>
      </c>
      <c r="J41" t="b">
        <f>SUMIF('Final FTE BGBP'!$C$2:$BW$2,'Cross Check'!J$4,'Final FTE BGBP'!$C41:$BW41)='Final FTE By Prog'!F41</f>
        <v>1</v>
      </c>
      <c r="K41" t="b">
        <f>SUMIF('Final FTE BGBP'!$C$2:$BW$2,'Cross Check'!K$4,'Final FTE BGBP'!$C41:$BW41)='Final FTE By Prog'!G41</f>
        <v>1</v>
      </c>
      <c r="L41" t="b">
        <f>SUMIF('Final FTE BGBP'!$C$2:$BW$2,'Cross Check'!L$4,'Final FTE BGBP'!$C41:$BW41)='Final FTE By Prog'!H41</f>
        <v>1</v>
      </c>
      <c r="M41" t="b">
        <f>SUMIF('Final FTE BGBP'!$C$2:$BW$2,'Cross Check'!M$4,'Final FTE BGBP'!$C41:$BW41)='Final FTE By Prog'!I41</f>
        <v>1</v>
      </c>
      <c r="N41" t="b">
        <f>SUMIF('Final FTE BGBP'!$C$2:$BW$2,'Cross Check'!N$4,'Final FTE BGBP'!$C41:$BW41)='Final FTE By Prog'!J41</f>
        <v>1</v>
      </c>
      <c r="O41" t="b">
        <f>SUMIF('Final FTE BGBP'!$C$2:$BW$2,'Cross Check'!O$4,'Final FTE BGBP'!$C41:$BW41)='Final FTE By Prog'!K41</f>
        <v>1</v>
      </c>
      <c r="P41" t="b">
        <f>SUMIF('Final FTE BGBP'!$C$2:$BW$2,'Cross Check'!P$4,'Final FTE BGBP'!$C41:$BW41)='Final FTE By Prog'!L41</f>
        <v>1</v>
      </c>
      <c r="R41" s="4" t="b">
        <f>SUMIF('Final FTE BGBP'!$C$3:$BW$3,'Cross Check'!R$4,'Final FTE BGBP'!$C41:$BW41)='Final FTE By Grade'!C41</f>
        <v>1</v>
      </c>
      <c r="S41" s="4" t="b">
        <f>SUMIF('Final FTE BGBP'!$C$3:$BW$3,'Cross Check'!S$4,'Final FTE BGBP'!$C41:$BW41)='Final FTE By Grade'!D41</f>
        <v>1</v>
      </c>
      <c r="T41" s="4" t="b">
        <f>SUMIF('Final FTE BGBP'!$C$3:$BW$3,'Cross Check'!T$4,'Final FTE BGBP'!$C41:$BW41)='Final FTE By Grade'!E41</f>
        <v>1</v>
      </c>
      <c r="U41" s="4" t="b">
        <f>SUMIF('Final FTE BGBP'!$C$3:$BW$3,'Cross Check'!U$4,'Final FTE BGBP'!$C41:$BW41)='Final FTE By Grade'!F41</f>
        <v>1</v>
      </c>
      <c r="V41" s="4" t="b">
        <f>SUMIF('Final FTE BGBP'!$C$3:$BW$3,'Cross Check'!V$4,'Final FTE BGBP'!$C41:$BW41)='Final FTE By Grade'!G41</f>
        <v>1</v>
      </c>
      <c r="W41" s="4" t="b">
        <f>SUMIF('Final FTE BGBP'!$C$3:$BW$3,'Cross Check'!W$4,'Final FTE BGBP'!$C41:$BW41)='Final FTE By Grade'!H41</f>
        <v>1</v>
      </c>
      <c r="X41" s="4" t="b">
        <f>SUMIF('Final FTE BGBP'!$C$3:$BW$3,'Cross Check'!X$4,'Final FTE BGBP'!$C41:$BW41)='Final FTE By Grade'!I41</f>
        <v>1</v>
      </c>
      <c r="Y41" s="4" t="b">
        <f>SUMIF('Final FTE BGBP'!$C$3:$BW$3,'Cross Check'!Y$4,'Final FTE BGBP'!$C41:$BW41)='Final FTE By Grade'!J41</f>
        <v>1</v>
      </c>
      <c r="Z41" s="4" t="b">
        <f>SUMIF('Final FTE BGBP'!$C$3:$BW$3,'Cross Check'!Z$4,'Final FTE BGBP'!$C41:$BW41)='Final FTE By Grade'!K41</f>
        <v>1</v>
      </c>
      <c r="AA41" s="4" t="b">
        <f>SUMIF('Final FTE BGBP'!$C$3:$BW$3,'Cross Check'!AA$4,'Final FTE BGBP'!$C41:$BW41)='Final FTE By Grade'!L41</f>
        <v>1</v>
      </c>
      <c r="AB41" s="4" t="b">
        <f>SUMIF('Final FTE BGBP'!$C$3:$BW$3,'Cross Check'!AB$4,'Final FTE BGBP'!$C41:$BW41)='Final FTE By Grade'!M41</f>
        <v>1</v>
      </c>
      <c r="AC41" s="4" t="b">
        <f>SUMIF('Final FTE BGBP'!$C$3:$BW$3,'Cross Check'!AC$4,'Final FTE BGBP'!$C41:$BW41)='Final FTE By Grade'!N41</f>
        <v>1</v>
      </c>
      <c r="AD41" s="4" t="b">
        <f>SUMIF('Final FTE BGBP'!$C$3:$BW$3,'Cross Check'!AD$4,'Final FTE BGBP'!$C41:$BW41)='Final FTE By Grade'!O41</f>
        <v>1</v>
      </c>
      <c r="AE41" s="4" t="b">
        <f>SUMIF('Final FTE BGBP'!$C$3:$BW$3,'Cross Check'!AE$4,'Final FTE BGBP'!$C41:$BW41)='Final FTE By Grade'!P41</f>
        <v>1</v>
      </c>
      <c r="AK41" s="45"/>
    </row>
    <row r="42" spans="1:37" ht="15">
      <c r="A42">
        <v>38</v>
      </c>
      <c r="B42" t="s">
        <v>49</v>
      </c>
      <c r="C42" s="1" t="b">
        <f>'Final FTE By Grade'!Q42='Final FTE By Prog'!M42</f>
        <v>1</v>
      </c>
      <c r="D42" s="1" t="b">
        <f>'Final FTE By Prog'!M42='Final FTE BGBP'!BX42</f>
        <v>1</v>
      </c>
      <c r="E42" s="1" t="b">
        <f>'Final FTE By Grade'!Q42='Final FTE BGBP'!BX42</f>
        <v>1</v>
      </c>
      <c r="G42" t="b">
        <f>SUMIF('Final FTE BGBP'!$C$2:$BW$2,'Cross Check'!G$4,'Final FTE BGBP'!$C42:$BW42)='Final FTE By Prog'!C42</f>
        <v>1</v>
      </c>
      <c r="H42" t="b">
        <f>SUMIF('Final FTE BGBP'!$C$2:$BW$2,'Cross Check'!H$4,'Final FTE BGBP'!$C42:$BW42)='Final FTE By Prog'!D42</f>
        <v>1</v>
      </c>
      <c r="I42" t="b">
        <f>SUMIF('Final FTE BGBP'!$C$2:$BW$2,'Cross Check'!I$4,'Final FTE BGBP'!$C42:$BW42)='Final FTE By Prog'!E42</f>
        <v>1</v>
      </c>
      <c r="J42" t="b">
        <f>SUMIF('Final FTE BGBP'!$C$2:$BW$2,'Cross Check'!J$4,'Final FTE BGBP'!$C42:$BW42)='Final FTE By Prog'!F42</f>
        <v>1</v>
      </c>
      <c r="K42" t="b">
        <f>SUMIF('Final FTE BGBP'!$C$2:$BW$2,'Cross Check'!K$4,'Final FTE BGBP'!$C42:$BW42)='Final FTE By Prog'!G42</f>
        <v>1</v>
      </c>
      <c r="L42" t="b">
        <f>SUMIF('Final FTE BGBP'!$C$2:$BW$2,'Cross Check'!L$4,'Final FTE BGBP'!$C42:$BW42)='Final FTE By Prog'!H42</f>
        <v>1</v>
      </c>
      <c r="M42" t="b">
        <f>SUMIF('Final FTE BGBP'!$C$2:$BW$2,'Cross Check'!M$4,'Final FTE BGBP'!$C42:$BW42)='Final FTE By Prog'!I42</f>
        <v>1</v>
      </c>
      <c r="N42" t="b">
        <f>SUMIF('Final FTE BGBP'!$C$2:$BW$2,'Cross Check'!N$4,'Final FTE BGBP'!$C42:$BW42)='Final FTE By Prog'!J42</f>
        <v>1</v>
      </c>
      <c r="O42" t="b">
        <f>SUMIF('Final FTE BGBP'!$C$2:$BW$2,'Cross Check'!O$4,'Final FTE BGBP'!$C42:$BW42)='Final FTE By Prog'!K42</f>
        <v>1</v>
      </c>
      <c r="P42" t="b">
        <f>SUMIF('Final FTE BGBP'!$C$2:$BW$2,'Cross Check'!P$4,'Final FTE BGBP'!$C42:$BW42)='Final FTE By Prog'!L42</f>
        <v>1</v>
      </c>
      <c r="R42" s="4" t="b">
        <f>SUMIF('Final FTE BGBP'!$C$3:$BW$3,'Cross Check'!R$4,'Final FTE BGBP'!$C42:$BW42)='Final FTE By Grade'!C42</f>
        <v>1</v>
      </c>
      <c r="S42" s="4" t="b">
        <f>SUMIF('Final FTE BGBP'!$C$3:$BW$3,'Cross Check'!S$4,'Final FTE BGBP'!$C42:$BW42)='Final FTE By Grade'!D42</f>
        <v>1</v>
      </c>
      <c r="T42" s="4" t="b">
        <f>SUMIF('Final FTE BGBP'!$C$3:$BW$3,'Cross Check'!T$4,'Final FTE BGBP'!$C42:$BW42)='Final FTE By Grade'!E42</f>
        <v>1</v>
      </c>
      <c r="U42" s="4" t="b">
        <f>SUMIF('Final FTE BGBP'!$C$3:$BW$3,'Cross Check'!U$4,'Final FTE BGBP'!$C42:$BW42)='Final FTE By Grade'!F42</f>
        <v>1</v>
      </c>
      <c r="V42" s="4" t="b">
        <f>SUMIF('Final FTE BGBP'!$C$3:$BW$3,'Cross Check'!V$4,'Final FTE BGBP'!$C42:$BW42)='Final FTE By Grade'!G42</f>
        <v>1</v>
      </c>
      <c r="W42" s="4" t="b">
        <f>SUMIF('Final FTE BGBP'!$C$3:$BW$3,'Cross Check'!W$4,'Final FTE BGBP'!$C42:$BW42)='Final FTE By Grade'!H42</f>
        <v>1</v>
      </c>
      <c r="X42" s="4" t="b">
        <f>SUMIF('Final FTE BGBP'!$C$3:$BW$3,'Cross Check'!X$4,'Final FTE BGBP'!$C42:$BW42)='Final FTE By Grade'!I42</f>
        <v>1</v>
      </c>
      <c r="Y42" s="4" t="b">
        <f>SUMIF('Final FTE BGBP'!$C$3:$BW$3,'Cross Check'!Y$4,'Final FTE BGBP'!$C42:$BW42)='Final FTE By Grade'!J42</f>
        <v>1</v>
      </c>
      <c r="Z42" s="4" t="b">
        <f>SUMIF('Final FTE BGBP'!$C$3:$BW$3,'Cross Check'!Z$4,'Final FTE BGBP'!$C42:$BW42)='Final FTE By Grade'!K42</f>
        <v>1</v>
      </c>
      <c r="AA42" s="4" t="b">
        <f>SUMIF('Final FTE BGBP'!$C$3:$BW$3,'Cross Check'!AA$4,'Final FTE BGBP'!$C42:$BW42)='Final FTE By Grade'!L42</f>
        <v>1</v>
      </c>
      <c r="AB42" s="4" t="b">
        <f>SUMIF('Final FTE BGBP'!$C$3:$BW$3,'Cross Check'!AB$4,'Final FTE BGBP'!$C42:$BW42)='Final FTE By Grade'!M42</f>
        <v>1</v>
      </c>
      <c r="AC42" s="4" t="b">
        <f>SUMIF('Final FTE BGBP'!$C$3:$BW$3,'Cross Check'!AC$4,'Final FTE BGBP'!$C42:$BW42)='Final FTE By Grade'!N42</f>
        <v>1</v>
      </c>
      <c r="AD42" s="4" t="b">
        <f>SUMIF('Final FTE BGBP'!$C$3:$BW$3,'Cross Check'!AD$4,'Final FTE BGBP'!$C42:$BW42)='Final FTE By Grade'!O42</f>
        <v>1</v>
      </c>
      <c r="AE42" s="4" t="b">
        <f>SUMIF('Final FTE BGBP'!$C$3:$BW$3,'Cross Check'!AE$4,'Final FTE BGBP'!$C42:$BW42)='Final FTE By Grade'!P42</f>
        <v>1</v>
      </c>
      <c r="AK42" s="45"/>
    </row>
    <row r="43" spans="1:37" ht="15">
      <c r="A43">
        <v>39</v>
      </c>
      <c r="B43" t="s">
        <v>50</v>
      </c>
      <c r="C43" s="1" t="b">
        <f>'Final FTE By Grade'!Q43='Final FTE By Prog'!M43</f>
        <v>1</v>
      </c>
      <c r="D43" s="1" t="b">
        <f>'Final FTE By Prog'!M43='Final FTE BGBP'!BX43</f>
        <v>1</v>
      </c>
      <c r="E43" s="1" t="b">
        <f>'Final FTE By Grade'!Q43='Final FTE BGBP'!BX43</f>
        <v>1</v>
      </c>
      <c r="G43" t="b">
        <f>SUMIF('Final FTE BGBP'!$C$2:$BW$2,'Cross Check'!G$4,'Final FTE BGBP'!$C43:$BW43)='Final FTE By Prog'!C43</f>
        <v>1</v>
      </c>
      <c r="H43" t="b">
        <f>SUMIF('Final FTE BGBP'!$C$2:$BW$2,'Cross Check'!H$4,'Final FTE BGBP'!$C43:$BW43)='Final FTE By Prog'!D43</f>
        <v>1</v>
      </c>
      <c r="I43" t="b">
        <f>SUMIF('Final FTE BGBP'!$C$2:$BW$2,'Cross Check'!I$4,'Final FTE BGBP'!$C43:$BW43)='Final FTE By Prog'!E43</f>
        <v>1</v>
      </c>
      <c r="J43" t="b">
        <f>SUMIF('Final FTE BGBP'!$C$2:$BW$2,'Cross Check'!J$4,'Final FTE BGBP'!$C43:$BW43)='Final FTE By Prog'!F43</f>
        <v>1</v>
      </c>
      <c r="K43" t="b">
        <f>SUMIF('Final FTE BGBP'!$C$2:$BW$2,'Cross Check'!K$4,'Final FTE BGBP'!$C43:$BW43)='Final FTE By Prog'!G43</f>
        <v>1</v>
      </c>
      <c r="L43" t="b">
        <f>SUMIF('Final FTE BGBP'!$C$2:$BW$2,'Cross Check'!L$4,'Final FTE BGBP'!$C43:$BW43)='Final FTE By Prog'!H43</f>
        <v>1</v>
      </c>
      <c r="M43" t="b">
        <f>SUMIF('Final FTE BGBP'!$C$2:$BW$2,'Cross Check'!M$4,'Final FTE BGBP'!$C43:$BW43)='Final FTE By Prog'!I43</f>
        <v>1</v>
      </c>
      <c r="N43" t="b">
        <f>SUMIF('Final FTE BGBP'!$C$2:$BW$2,'Cross Check'!N$4,'Final FTE BGBP'!$C43:$BW43)='Final FTE By Prog'!J43</f>
        <v>1</v>
      </c>
      <c r="O43" t="b">
        <f>SUMIF('Final FTE BGBP'!$C$2:$BW$2,'Cross Check'!O$4,'Final FTE BGBP'!$C43:$BW43)='Final FTE By Prog'!K43</f>
        <v>1</v>
      </c>
      <c r="P43" t="b">
        <f>SUMIF('Final FTE BGBP'!$C$2:$BW$2,'Cross Check'!P$4,'Final FTE BGBP'!$C43:$BW43)='Final FTE By Prog'!L43</f>
        <v>1</v>
      </c>
      <c r="R43" s="4" t="b">
        <f>SUMIF('Final FTE BGBP'!$C$3:$BW$3,'Cross Check'!R$4,'Final FTE BGBP'!$C43:$BW43)='Final FTE By Grade'!C43</f>
        <v>1</v>
      </c>
      <c r="S43" s="4" t="b">
        <f>SUMIF('Final FTE BGBP'!$C$3:$BW$3,'Cross Check'!S$4,'Final FTE BGBP'!$C43:$BW43)='Final FTE By Grade'!D43</f>
        <v>1</v>
      </c>
      <c r="T43" s="4" t="b">
        <f>SUMIF('Final FTE BGBP'!$C$3:$BW$3,'Cross Check'!T$4,'Final FTE BGBP'!$C43:$BW43)='Final FTE By Grade'!E43</f>
        <v>1</v>
      </c>
      <c r="U43" s="4" t="b">
        <f>SUMIF('Final FTE BGBP'!$C$3:$BW$3,'Cross Check'!U$4,'Final FTE BGBP'!$C43:$BW43)='Final FTE By Grade'!F43</f>
        <v>1</v>
      </c>
      <c r="V43" s="4" t="b">
        <f>SUMIF('Final FTE BGBP'!$C$3:$BW$3,'Cross Check'!V$4,'Final FTE BGBP'!$C43:$BW43)='Final FTE By Grade'!G43</f>
        <v>1</v>
      </c>
      <c r="W43" s="4" t="b">
        <f>SUMIF('Final FTE BGBP'!$C$3:$BW$3,'Cross Check'!W$4,'Final FTE BGBP'!$C43:$BW43)='Final FTE By Grade'!H43</f>
        <v>1</v>
      </c>
      <c r="X43" s="4" t="b">
        <f>SUMIF('Final FTE BGBP'!$C$3:$BW$3,'Cross Check'!X$4,'Final FTE BGBP'!$C43:$BW43)='Final FTE By Grade'!I43</f>
        <v>1</v>
      </c>
      <c r="Y43" s="4" t="b">
        <f>SUMIF('Final FTE BGBP'!$C$3:$BW$3,'Cross Check'!Y$4,'Final FTE BGBP'!$C43:$BW43)='Final FTE By Grade'!J43</f>
        <v>1</v>
      </c>
      <c r="Z43" s="4" t="b">
        <f>SUMIF('Final FTE BGBP'!$C$3:$BW$3,'Cross Check'!Z$4,'Final FTE BGBP'!$C43:$BW43)='Final FTE By Grade'!K43</f>
        <v>1</v>
      </c>
      <c r="AA43" s="4" t="b">
        <f>SUMIF('Final FTE BGBP'!$C$3:$BW$3,'Cross Check'!AA$4,'Final FTE BGBP'!$C43:$BW43)='Final FTE By Grade'!L43</f>
        <v>1</v>
      </c>
      <c r="AB43" s="4" t="b">
        <f>SUMIF('Final FTE BGBP'!$C$3:$BW$3,'Cross Check'!AB$4,'Final FTE BGBP'!$C43:$BW43)='Final FTE By Grade'!M43</f>
        <v>1</v>
      </c>
      <c r="AC43" s="4" t="b">
        <f>SUMIF('Final FTE BGBP'!$C$3:$BW$3,'Cross Check'!AC$4,'Final FTE BGBP'!$C43:$BW43)='Final FTE By Grade'!N43</f>
        <v>1</v>
      </c>
      <c r="AD43" s="4" t="b">
        <f>SUMIF('Final FTE BGBP'!$C$3:$BW$3,'Cross Check'!AD$4,'Final FTE BGBP'!$C43:$BW43)='Final FTE By Grade'!O43</f>
        <v>1</v>
      </c>
      <c r="AE43" s="4" t="b">
        <f>SUMIF('Final FTE BGBP'!$C$3:$BW$3,'Cross Check'!AE$4,'Final FTE BGBP'!$C43:$BW43)='Final FTE By Grade'!P43</f>
        <v>1</v>
      </c>
      <c r="AK43" s="45"/>
    </row>
    <row r="44" spans="1:37" ht="15">
      <c r="A44">
        <v>40</v>
      </c>
      <c r="B44" t="s">
        <v>51</v>
      </c>
      <c r="C44" s="1" t="b">
        <f>'Final FTE By Grade'!Q44='Final FTE By Prog'!M44</f>
        <v>1</v>
      </c>
      <c r="D44" s="1" t="b">
        <f>'Final FTE By Prog'!M44='Final FTE BGBP'!BX44</f>
        <v>1</v>
      </c>
      <c r="E44" s="1" t="b">
        <f>'Final FTE By Grade'!Q44='Final FTE BGBP'!BX44</f>
        <v>1</v>
      </c>
      <c r="G44" t="b">
        <f>SUMIF('Final FTE BGBP'!$C$2:$BW$2,'Cross Check'!G$4,'Final FTE BGBP'!$C44:$BW44)='Final FTE By Prog'!C44</f>
        <v>1</v>
      </c>
      <c r="H44" t="b">
        <f>SUMIF('Final FTE BGBP'!$C$2:$BW$2,'Cross Check'!H$4,'Final FTE BGBP'!$C44:$BW44)='Final FTE By Prog'!D44</f>
        <v>1</v>
      </c>
      <c r="I44" t="b">
        <f>SUMIF('Final FTE BGBP'!$C$2:$BW$2,'Cross Check'!I$4,'Final FTE BGBP'!$C44:$BW44)='Final FTE By Prog'!E44</f>
        <v>1</v>
      </c>
      <c r="J44" t="b">
        <f>SUMIF('Final FTE BGBP'!$C$2:$BW$2,'Cross Check'!J$4,'Final FTE BGBP'!$C44:$BW44)='Final FTE By Prog'!F44</f>
        <v>1</v>
      </c>
      <c r="K44" t="b">
        <f>SUMIF('Final FTE BGBP'!$C$2:$BW$2,'Cross Check'!K$4,'Final FTE BGBP'!$C44:$BW44)='Final FTE By Prog'!G44</f>
        <v>1</v>
      </c>
      <c r="L44" t="b">
        <f>SUMIF('Final FTE BGBP'!$C$2:$BW$2,'Cross Check'!L$4,'Final FTE BGBP'!$C44:$BW44)='Final FTE By Prog'!H44</f>
        <v>1</v>
      </c>
      <c r="M44" t="b">
        <f>SUMIF('Final FTE BGBP'!$C$2:$BW$2,'Cross Check'!M$4,'Final FTE BGBP'!$C44:$BW44)='Final FTE By Prog'!I44</f>
        <v>1</v>
      </c>
      <c r="N44" t="b">
        <f>SUMIF('Final FTE BGBP'!$C$2:$BW$2,'Cross Check'!N$4,'Final FTE BGBP'!$C44:$BW44)='Final FTE By Prog'!J44</f>
        <v>1</v>
      </c>
      <c r="O44" t="b">
        <f>SUMIF('Final FTE BGBP'!$C$2:$BW$2,'Cross Check'!O$4,'Final FTE BGBP'!$C44:$BW44)='Final FTE By Prog'!K44</f>
        <v>1</v>
      </c>
      <c r="P44" t="b">
        <f>SUMIF('Final FTE BGBP'!$C$2:$BW$2,'Cross Check'!P$4,'Final FTE BGBP'!$C44:$BW44)='Final FTE By Prog'!L44</f>
        <v>1</v>
      </c>
      <c r="R44" s="4" t="b">
        <f>SUMIF('Final FTE BGBP'!$C$3:$BW$3,'Cross Check'!R$4,'Final FTE BGBP'!$C44:$BW44)='Final FTE By Grade'!C44</f>
        <v>1</v>
      </c>
      <c r="S44" s="4" t="b">
        <f>SUMIF('Final FTE BGBP'!$C$3:$BW$3,'Cross Check'!S$4,'Final FTE BGBP'!$C44:$BW44)='Final FTE By Grade'!D44</f>
        <v>1</v>
      </c>
      <c r="T44" s="4" t="b">
        <f>SUMIF('Final FTE BGBP'!$C$3:$BW$3,'Cross Check'!T$4,'Final FTE BGBP'!$C44:$BW44)='Final FTE By Grade'!E44</f>
        <v>1</v>
      </c>
      <c r="U44" s="4" t="b">
        <f>SUMIF('Final FTE BGBP'!$C$3:$BW$3,'Cross Check'!U$4,'Final FTE BGBP'!$C44:$BW44)='Final FTE By Grade'!F44</f>
        <v>1</v>
      </c>
      <c r="V44" s="4" t="b">
        <f>SUMIF('Final FTE BGBP'!$C$3:$BW$3,'Cross Check'!V$4,'Final FTE BGBP'!$C44:$BW44)='Final FTE By Grade'!G44</f>
        <v>1</v>
      </c>
      <c r="W44" s="4" t="b">
        <f>SUMIF('Final FTE BGBP'!$C$3:$BW$3,'Cross Check'!W$4,'Final FTE BGBP'!$C44:$BW44)='Final FTE By Grade'!H44</f>
        <v>1</v>
      </c>
      <c r="X44" s="4" t="b">
        <f>SUMIF('Final FTE BGBP'!$C$3:$BW$3,'Cross Check'!X$4,'Final FTE BGBP'!$C44:$BW44)='Final FTE By Grade'!I44</f>
        <v>1</v>
      </c>
      <c r="Y44" s="4" t="b">
        <f>SUMIF('Final FTE BGBP'!$C$3:$BW$3,'Cross Check'!Y$4,'Final FTE BGBP'!$C44:$BW44)='Final FTE By Grade'!J44</f>
        <v>1</v>
      </c>
      <c r="Z44" s="4" t="b">
        <f>SUMIF('Final FTE BGBP'!$C$3:$BW$3,'Cross Check'!Z$4,'Final FTE BGBP'!$C44:$BW44)='Final FTE By Grade'!K44</f>
        <v>1</v>
      </c>
      <c r="AA44" s="4" t="b">
        <f>SUMIF('Final FTE BGBP'!$C$3:$BW$3,'Cross Check'!AA$4,'Final FTE BGBP'!$C44:$BW44)='Final FTE By Grade'!L44</f>
        <v>1</v>
      </c>
      <c r="AB44" s="4" t="b">
        <f>SUMIF('Final FTE BGBP'!$C$3:$BW$3,'Cross Check'!AB$4,'Final FTE BGBP'!$C44:$BW44)='Final FTE By Grade'!M44</f>
        <v>1</v>
      </c>
      <c r="AC44" s="4" t="b">
        <f>SUMIF('Final FTE BGBP'!$C$3:$BW$3,'Cross Check'!AC$4,'Final FTE BGBP'!$C44:$BW44)='Final FTE By Grade'!N44</f>
        <v>1</v>
      </c>
      <c r="AD44" s="4" t="b">
        <f>SUMIF('Final FTE BGBP'!$C$3:$BW$3,'Cross Check'!AD$4,'Final FTE BGBP'!$C44:$BW44)='Final FTE By Grade'!O44</f>
        <v>1</v>
      </c>
      <c r="AE44" s="4" t="b">
        <f>SUMIF('Final FTE BGBP'!$C$3:$BW$3,'Cross Check'!AE$4,'Final FTE BGBP'!$C44:$BW44)='Final FTE By Grade'!P44</f>
        <v>1</v>
      </c>
      <c r="AK44" s="45"/>
    </row>
    <row r="45" spans="1:37" ht="15">
      <c r="A45">
        <v>41</v>
      </c>
      <c r="B45" t="s">
        <v>52</v>
      </c>
      <c r="C45" s="1" t="b">
        <f>'Final FTE By Grade'!Q45='Final FTE By Prog'!M45</f>
        <v>1</v>
      </c>
      <c r="D45" s="1" t="b">
        <f>'Final FTE By Prog'!M45='Final FTE BGBP'!BX45</f>
        <v>1</v>
      </c>
      <c r="E45" s="1" t="b">
        <f>'Final FTE By Grade'!Q45='Final FTE BGBP'!BX45</f>
        <v>1</v>
      </c>
      <c r="G45" t="b">
        <f>SUMIF('Final FTE BGBP'!$C$2:$BW$2,'Cross Check'!G$4,'Final FTE BGBP'!$C45:$BW45)='Final FTE By Prog'!C45</f>
        <v>1</v>
      </c>
      <c r="H45" t="b">
        <f>SUMIF('Final FTE BGBP'!$C$2:$BW$2,'Cross Check'!H$4,'Final FTE BGBP'!$C45:$BW45)='Final FTE By Prog'!D45</f>
        <v>1</v>
      </c>
      <c r="I45" t="b">
        <f>SUMIF('Final FTE BGBP'!$C$2:$BW$2,'Cross Check'!I$4,'Final FTE BGBP'!$C45:$BW45)='Final FTE By Prog'!E45</f>
        <v>1</v>
      </c>
      <c r="J45" t="b">
        <f>SUMIF('Final FTE BGBP'!$C$2:$BW$2,'Cross Check'!J$4,'Final FTE BGBP'!$C45:$BW45)='Final FTE By Prog'!F45</f>
        <v>1</v>
      </c>
      <c r="K45" t="b">
        <f>SUMIF('Final FTE BGBP'!$C$2:$BW$2,'Cross Check'!K$4,'Final FTE BGBP'!$C45:$BW45)='Final FTE By Prog'!G45</f>
        <v>1</v>
      </c>
      <c r="L45" t="b">
        <f>SUMIF('Final FTE BGBP'!$C$2:$BW$2,'Cross Check'!L$4,'Final FTE BGBP'!$C45:$BW45)='Final FTE By Prog'!H45</f>
        <v>1</v>
      </c>
      <c r="M45" t="b">
        <f>SUMIF('Final FTE BGBP'!$C$2:$BW$2,'Cross Check'!M$4,'Final FTE BGBP'!$C45:$BW45)='Final FTE By Prog'!I45</f>
        <v>1</v>
      </c>
      <c r="N45" t="b">
        <f>SUMIF('Final FTE BGBP'!$C$2:$BW$2,'Cross Check'!N$4,'Final FTE BGBP'!$C45:$BW45)='Final FTE By Prog'!J45</f>
        <v>1</v>
      </c>
      <c r="O45" t="b">
        <f>SUMIF('Final FTE BGBP'!$C$2:$BW$2,'Cross Check'!O$4,'Final FTE BGBP'!$C45:$BW45)='Final FTE By Prog'!K45</f>
        <v>1</v>
      </c>
      <c r="P45" t="b">
        <f>SUMIF('Final FTE BGBP'!$C$2:$BW$2,'Cross Check'!P$4,'Final FTE BGBP'!$C45:$BW45)='Final FTE By Prog'!L45</f>
        <v>1</v>
      </c>
      <c r="R45" s="4" t="b">
        <f>SUMIF('Final FTE BGBP'!$C$3:$BW$3,'Cross Check'!R$4,'Final FTE BGBP'!$C45:$BW45)='Final FTE By Grade'!C45</f>
        <v>1</v>
      </c>
      <c r="S45" s="4" t="b">
        <f>SUMIF('Final FTE BGBP'!$C$3:$BW$3,'Cross Check'!S$4,'Final FTE BGBP'!$C45:$BW45)='Final FTE By Grade'!D45</f>
        <v>1</v>
      </c>
      <c r="T45" s="4" t="b">
        <f>SUMIF('Final FTE BGBP'!$C$3:$BW$3,'Cross Check'!T$4,'Final FTE BGBP'!$C45:$BW45)='Final FTE By Grade'!E45</f>
        <v>1</v>
      </c>
      <c r="U45" s="4" t="b">
        <f>SUMIF('Final FTE BGBP'!$C$3:$BW$3,'Cross Check'!U$4,'Final FTE BGBP'!$C45:$BW45)='Final FTE By Grade'!F45</f>
        <v>1</v>
      </c>
      <c r="V45" s="4" t="b">
        <f>SUMIF('Final FTE BGBP'!$C$3:$BW$3,'Cross Check'!V$4,'Final FTE BGBP'!$C45:$BW45)='Final FTE By Grade'!G45</f>
        <v>1</v>
      </c>
      <c r="W45" s="4" t="b">
        <f>SUMIF('Final FTE BGBP'!$C$3:$BW$3,'Cross Check'!W$4,'Final FTE BGBP'!$C45:$BW45)='Final FTE By Grade'!H45</f>
        <v>1</v>
      </c>
      <c r="X45" s="4" t="b">
        <f>SUMIF('Final FTE BGBP'!$C$3:$BW$3,'Cross Check'!X$4,'Final FTE BGBP'!$C45:$BW45)='Final FTE By Grade'!I45</f>
        <v>1</v>
      </c>
      <c r="Y45" s="4" t="b">
        <f>SUMIF('Final FTE BGBP'!$C$3:$BW$3,'Cross Check'!Y$4,'Final FTE BGBP'!$C45:$BW45)='Final FTE By Grade'!J45</f>
        <v>1</v>
      </c>
      <c r="Z45" s="4" t="b">
        <f>SUMIF('Final FTE BGBP'!$C$3:$BW$3,'Cross Check'!Z$4,'Final FTE BGBP'!$C45:$BW45)='Final FTE By Grade'!K45</f>
        <v>1</v>
      </c>
      <c r="AA45" s="4" t="b">
        <f>SUMIF('Final FTE BGBP'!$C$3:$BW$3,'Cross Check'!AA$4,'Final FTE BGBP'!$C45:$BW45)='Final FTE By Grade'!L45</f>
        <v>1</v>
      </c>
      <c r="AB45" s="4" t="b">
        <f>SUMIF('Final FTE BGBP'!$C$3:$BW$3,'Cross Check'!AB$4,'Final FTE BGBP'!$C45:$BW45)='Final FTE By Grade'!M45</f>
        <v>1</v>
      </c>
      <c r="AC45" s="4" t="b">
        <f>SUMIF('Final FTE BGBP'!$C$3:$BW$3,'Cross Check'!AC$4,'Final FTE BGBP'!$C45:$BW45)='Final FTE By Grade'!N45</f>
        <v>1</v>
      </c>
      <c r="AD45" s="4" t="b">
        <f>SUMIF('Final FTE BGBP'!$C$3:$BW$3,'Cross Check'!AD$4,'Final FTE BGBP'!$C45:$BW45)='Final FTE By Grade'!O45</f>
        <v>1</v>
      </c>
      <c r="AE45" s="4" t="b">
        <f>SUMIF('Final FTE BGBP'!$C$3:$BW$3,'Cross Check'!AE$4,'Final FTE BGBP'!$C45:$BW45)='Final FTE By Grade'!P45</f>
        <v>1</v>
      </c>
      <c r="AK45" s="45"/>
    </row>
    <row r="46" spans="1:37" ht="15">
      <c r="A46">
        <v>42</v>
      </c>
      <c r="B46" t="s">
        <v>53</v>
      </c>
      <c r="C46" s="1" t="b">
        <f>'Final FTE By Grade'!Q46='Final FTE By Prog'!M46</f>
        <v>1</v>
      </c>
      <c r="D46" s="1" t="b">
        <f>'Final FTE By Prog'!M46='Final FTE BGBP'!BX46</f>
        <v>1</v>
      </c>
      <c r="E46" s="1" t="b">
        <f>'Final FTE By Grade'!Q46='Final FTE BGBP'!BX46</f>
        <v>1</v>
      </c>
      <c r="G46" t="b">
        <f>SUMIF('Final FTE BGBP'!$C$2:$BW$2,'Cross Check'!G$4,'Final FTE BGBP'!$C46:$BW46)='Final FTE By Prog'!C46</f>
        <v>1</v>
      </c>
      <c r="H46" t="b">
        <f>SUMIF('Final FTE BGBP'!$C$2:$BW$2,'Cross Check'!H$4,'Final FTE BGBP'!$C46:$BW46)='Final FTE By Prog'!D46</f>
        <v>1</v>
      </c>
      <c r="I46" t="b">
        <f>SUMIF('Final FTE BGBP'!$C$2:$BW$2,'Cross Check'!I$4,'Final FTE BGBP'!$C46:$BW46)='Final FTE By Prog'!E46</f>
        <v>1</v>
      </c>
      <c r="J46" t="b">
        <f>SUMIF('Final FTE BGBP'!$C$2:$BW$2,'Cross Check'!J$4,'Final FTE BGBP'!$C46:$BW46)='Final FTE By Prog'!F46</f>
        <v>1</v>
      </c>
      <c r="K46" t="b">
        <f>SUMIF('Final FTE BGBP'!$C$2:$BW$2,'Cross Check'!K$4,'Final FTE BGBP'!$C46:$BW46)='Final FTE By Prog'!G46</f>
        <v>1</v>
      </c>
      <c r="L46" t="b">
        <f>SUMIF('Final FTE BGBP'!$C$2:$BW$2,'Cross Check'!L$4,'Final FTE BGBP'!$C46:$BW46)='Final FTE By Prog'!H46</f>
        <v>1</v>
      </c>
      <c r="M46" t="b">
        <f>SUMIF('Final FTE BGBP'!$C$2:$BW$2,'Cross Check'!M$4,'Final FTE BGBP'!$C46:$BW46)='Final FTE By Prog'!I46</f>
        <v>1</v>
      </c>
      <c r="N46" t="b">
        <f>SUMIF('Final FTE BGBP'!$C$2:$BW$2,'Cross Check'!N$4,'Final FTE BGBP'!$C46:$BW46)='Final FTE By Prog'!J46</f>
        <v>1</v>
      </c>
      <c r="O46" t="b">
        <f>SUMIF('Final FTE BGBP'!$C$2:$BW$2,'Cross Check'!O$4,'Final FTE BGBP'!$C46:$BW46)='Final FTE By Prog'!K46</f>
        <v>1</v>
      </c>
      <c r="P46" t="b">
        <f>SUMIF('Final FTE BGBP'!$C$2:$BW$2,'Cross Check'!P$4,'Final FTE BGBP'!$C46:$BW46)='Final FTE By Prog'!L46</f>
        <v>1</v>
      </c>
      <c r="R46" s="4" t="b">
        <f>SUMIF('Final FTE BGBP'!$C$3:$BW$3,'Cross Check'!R$4,'Final FTE BGBP'!$C46:$BW46)='Final FTE By Grade'!C46</f>
        <v>1</v>
      </c>
      <c r="S46" s="4" t="b">
        <f>SUMIF('Final FTE BGBP'!$C$3:$BW$3,'Cross Check'!S$4,'Final FTE BGBP'!$C46:$BW46)='Final FTE By Grade'!D46</f>
        <v>1</v>
      </c>
      <c r="T46" s="4" t="b">
        <f>SUMIF('Final FTE BGBP'!$C$3:$BW$3,'Cross Check'!T$4,'Final FTE BGBP'!$C46:$BW46)='Final FTE By Grade'!E46</f>
        <v>1</v>
      </c>
      <c r="U46" s="4" t="b">
        <f>SUMIF('Final FTE BGBP'!$C$3:$BW$3,'Cross Check'!U$4,'Final FTE BGBP'!$C46:$BW46)='Final FTE By Grade'!F46</f>
        <v>1</v>
      </c>
      <c r="V46" s="4" t="b">
        <f>SUMIF('Final FTE BGBP'!$C$3:$BW$3,'Cross Check'!V$4,'Final FTE BGBP'!$C46:$BW46)='Final FTE By Grade'!G46</f>
        <v>1</v>
      </c>
      <c r="W46" s="4" t="b">
        <f>SUMIF('Final FTE BGBP'!$C$3:$BW$3,'Cross Check'!W$4,'Final FTE BGBP'!$C46:$BW46)='Final FTE By Grade'!H46</f>
        <v>1</v>
      </c>
      <c r="X46" s="4" t="b">
        <f>SUMIF('Final FTE BGBP'!$C$3:$BW$3,'Cross Check'!X$4,'Final FTE BGBP'!$C46:$BW46)='Final FTE By Grade'!I46</f>
        <v>1</v>
      </c>
      <c r="Y46" s="4" t="b">
        <f>SUMIF('Final FTE BGBP'!$C$3:$BW$3,'Cross Check'!Y$4,'Final FTE BGBP'!$C46:$BW46)='Final FTE By Grade'!J46</f>
        <v>1</v>
      </c>
      <c r="Z46" s="4" t="b">
        <f>SUMIF('Final FTE BGBP'!$C$3:$BW$3,'Cross Check'!Z$4,'Final FTE BGBP'!$C46:$BW46)='Final FTE By Grade'!K46</f>
        <v>1</v>
      </c>
      <c r="AA46" s="4" t="b">
        <f>SUMIF('Final FTE BGBP'!$C$3:$BW$3,'Cross Check'!AA$4,'Final FTE BGBP'!$C46:$BW46)='Final FTE By Grade'!L46</f>
        <v>1</v>
      </c>
      <c r="AB46" s="4" t="b">
        <f>SUMIF('Final FTE BGBP'!$C$3:$BW$3,'Cross Check'!AB$4,'Final FTE BGBP'!$C46:$BW46)='Final FTE By Grade'!M46</f>
        <v>1</v>
      </c>
      <c r="AC46" s="4" t="b">
        <f>SUMIF('Final FTE BGBP'!$C$3:$BW$3,'Cross Check'!AC$4,'Final FTE BGBP'!$C46:$BW46)='Final FTE By Grade'!N46</f>
        <v>1</v>
      </c>
      <c r="AD46" s="4" t="b">
        <f>SUMIF('Final FTE BGBP'!$C$3:$BW$3,'Cross Check'!AD$4,'Final FTE BGBP'!$C46:$BW46)='Final FTE By Grade'!O46</f>
        <v>1</v>
      </c>
      <c r="AE46" s="4" t="b">
        <f>SUMIF('Final FTE BGBP'!$C$3:$BW$3,'Cross Check'!AE$4,'Final FTE BGBP'!$C46:$BW46)='Final FTE By Grade'!P46</f>
        <v>1</v>
      </c>
      <c r="AK46" s="45"/>
    </row>
    <row r="47" spans="1:37" ht="15">
      <c r="A47">
        <v>43</v>
      </c>
      <c r="B47" t="s">
        <v>54</v>
      </c>
      <c r="C47" s="1" t="b">
        <f>'Final FTE By Grade'!Q47='Final FTE By Prog'!M47</f>
        <v>1</v>
      </c>
      <c r="D47" s="1" t="b">
        <f>'Final FTE By Prog'!M47='Final FTE BGBP'!BX47</f>
        <v>1</v>
      </c>
      <c r="E47" s="1" t="b">
        <f>'Final FTE By Grade'!Q47='Final FTE BGBP'!BX47</f>
        <v>1</v>
      </c>
      <c r="G47" t="b">
        <f>SUMIF('Final FTE BGBP'!$C$2:$BW$2,'Cross Check'!G$4,'Final FTE BGBP'!$C47:$BW47)='Final FTE By Prog'!C47</f>
        <v>1</v>
      </c>
      <c r="H47" t="b">
        <f>SUMIF('Final FTE BGBP'!$C$2:$BW$2,'Cross Check'!H$4,'Final FTE BGBP'!$C47:$BW47)='Final FTE By Prog'!D47</f>
        <v>1</v>
      </c>
      <c r="I47" t="b">
        <f>SUMIF('Final FTE BGBP'!$C$2:$BW$2,'Cross Check'!I$4,'Final FTE BGBP'!$C47:$BW47)='Final FTE By Prog'!E47</f>
        <v>1</v>
      </c>
      <c r="J47" t="b">
        <f>SUMIF('Final FTE BGBP'!$C$2:$BW$2,'Cross Check'!J$4,'Final FTE BGBP'!$C47:$BW47)='Final FTE By Prog'!F47</f>
        <v>1</v>
      </c>
      <c r="K47" t="b">
        <f>SUMIF('Final FTE BGBP'!$C$2:$BW$2,'Cross Check'!K$4,'Final FTE BGBP'!$C47:$BW47)='Final FTE By Prog'!G47</f>
        <v>1</v>
      </c>
      <c r="L47" t="b">
        <f>SUMIF('Final FTE BGBP'!$C$2:$BW$2,'Cross Check'!L$4,'Final FTE BGBP'!$C47:$BW47)='Final FTE By Prog'!H47</f>
        <v>1</v>
      </c>
      <c r="M47" t="b">
        <f>SUMIF('Final FTE BGBP'!$C$2:$BW$2,'Cross Check'!M$4,'Final FTE BGBP'!$C47:$BW47)='Final FTE By Prog'!I47</f>
        <v>1</v>
      </c>
      <c r="N47" t="b">
        <f>SUMIF('Final FTE BGBP'!$C$2:$BW$2,'Cross Check'!N$4,'Final FTE BGBP'!$C47:$BW47)='Final FTE By Prog'!J47</f>
        <v>1</v>
      </c>
      <c r="O47" t="b">
        <f>SUMIF('Final FTE BGBP'!$C$2:$BW$2,'Cross Check'!O$4,'Final FTE BGBP'!$C47:$BW47)='Final FTE By Prog'!K47</f>
        <v>1</v>
      </c>
      <c r="P47" t="b">
        <f>SUMIF('Final FTE BGBP'!$C$2:$BW$2,'Cross Check'!P$4,'Final FTE BGBP'!$C47:$BW47)='Final FTE By Prog'!L47</f>
        <v>1</v>
      </c>
      <c r="R47" s="4" t="b">
        <f>SUMIF('Final FTE BGBP'!$C$3:$BW$3,'Cross Check'!R$4,'Final FTE BGBP'!$C47:$BW47)='Final FTE By Grade'!C47</f>
        <v>1</v>
      </c>
      <c r="S47" s="4" t="b">
        <f>SUMIF('Final FTE BGBP'!$C$3:$BW$3,'Cross Check'!S$4,'Final FTE BGBP'!$C47:$BW47)='Final FTE By Grade'!D47</f>
        <v>1</v>
      </c>
      <c r="T47" s="4" t="b">
        <f>SUMIF('Final FTE BGBP'!$C$3:$BW$3,'Cross Check'!T$4,'Final FTE BGBP'!$C47:$BW47)='Final FTE By Grade'!E47</f>
        <v>1</v>
      </c>
      <c r="U47" s="4" t="b">
        <f>SUMIF('Final FTE BGBP'!$C$3:$BW$3,'Cross Check'!U$4,'Final FTE BGBP'!$C47:$BW47)='Final FTE By Grade'!F47</f>
        <v>1</v>
      </c>
      <c r="V47" s="4" t="b">
        <f>SUMIF('Final FTE BGBP'!$C$3:$BW$3,'Cross Check'!V$4,'Final FTE BGBP'!$C47:$BW47)='Final FTE By Grade'!G47</f>
        <v>1</v>
      </c>
      <c r="W47" s="4" t="b">
        <f>SUMIF('Final FTE BGBP'!$C$3:$BW$3,'Cross Check'!W$4,'Final FTE BGBP'!$C47:$BW47)='Final FTE By Grade'!H47</f>
        <v>1</v>
      </c>
      <c r="X47" s="4" t="b">
        <f>SUMIF('Final FTE BGBP'!$C$3:$BW$3,'Cross Check'!X$4,'Final FTE BGBP'!$C47:$BW47)='Final FTE By Grade'!I47</f>
        <v>1</v>
      </c>
      <c r="Y47" s="4" t="b">
        <f>SUMIF('Final FTE BGBP'!$C$3:$BW$3,'Cross Check'!Y$4,'Final FTE BGBP'!$C47:$BW47)='Final FTE By Grade'!J47</f>
        <v>1</v>
      </c>
      <c r="Z47" s="4" t="b">
        <f>SUMIF('Final FTE BGBP'!$C$3:$BW$3,'Cross Check'!Z$4,'Final FTE BGBP'!$C47:$BW47)='Final FTE By Grade'!K47</f>
        <v>1</v>
      </c>
      <c r="AA47" s="4" t="b">
        <f>SUMIF('Final FTE BGBP'!$C$3:$BW$3,'Cross Check'!AA$4,'Final FTE BGBP'!$C47:$BW47)='Final FTE By Grade'!L47</f>
        <v>1</v>
      </c>
      <c r="AB47" s="4" t="b">
        <f>SUMIF('Final FTE BGBP'!$C$3:$BW$3,'Cross Check'!AB$4,'Final FTE BGBP'!$C47:$BW47)='Final FTE By Grade'!M47</f>
        <v>1</v>
      </c>
      <c r="AC47" s="4" t="b">
        <f>SUMIF('Final FTE BGBP'!$C$3:$BW$3,'Cross Check'!AC$4,'Final FTE BGBP'!$C47:$BW47)='Final FTE By Grade'!N47</f>
        <v>1</v>
      </c>
      <c r="AD47" s="4" t="b">
        <f>SUMIF('Final FTE BGBP'!$C$3:$BW$3,'Cross Check'!AD$4,'Final FTE BGBP'!$C47:$BW47)='Final FTE By Grade'!O47</f>
        <v>1</v>
      </c>
      <c r="AE47" s="4" t="b">
        <f>SUMIF('Final FTE BGBP'!$C$3:$BW$3,'Cross Check'!AE$4,'Final FTE BGBP'!$C47:$BW47)='Final FTE By Grade'!P47</f>
        <v>1</v>
      </c>
      <c r="AK47" s="45"/>
    </row>
    <row r="48" spans="1:37" ht="15">
      <c r="A48" s="1">
        <v>44</v>
      </c>
      <c r="B48" s="1" t="s">
        <v>55</v>
      </c>
      <c r="C48" s="1" t="b">
        <f>'Final FTE By Grade'!Q48='Final FTE By Prog'!M48</f>
        <v>1</v>
      </c>
      <c r="D48" s="1" t="b">
        <f>'Final FTE By Prog'!M48='Final FTE BGBP'!BX48</f>
        <v>1</v>
      </c>
      <c r="E48" s="1" t="b">
        <f>'Final FTE By Grade'!Q48='Final FTE BGBP'!BX48</f>
        <v>1</v>
      </c>
      <c r="G48" t="b">
        <f>SUMIF('Final FTE BGBP'!$C$2:$BW$2,'Cross Check'!G$4,'Final FTE BGBP'!$C48:$BW48)='Final FTE By Prog'!C48</f>
        <v>1</v>
      </c>
      <c r="H48" t="b">
        <f>SUMIF('Final FTE BGBP'!$C$2:$BW$2,'Cross Check'!H$4,'Final FTE BGBP'!$C48:$BW48)='Final FTE By Prog'!D48</f>
        <v>1</v>
      </c>
      <c r="I48" t="b">
        <f>SUMIF('Final FTE BGBP'!$C$2:$BW$2,'Cross Check'!I$4,'Final FTE BGBP'!$C48:$BW48)='Final FTE By Prog'!E48</f>
        <v>1</v>
      </c>
      <c r="J48" t="b">
        <f>SUMIF('Final FTE BGBP'!$C$2:$BW$2,'Cross Check'!J$4,'Final FTE BGBP'!$C48:$BW48)='Final FTE By Prog'!F48</f>
        <v>1</v>
      </c>
      <c r="K48" t="b">
        <f>SUMIF('Final FTE BGBP'!$C$2:$BW$2,'Cross Check'!K$4,'Final FTE BGBP'!$C48:$BW48)='Final FTE By Prog'!G48</f>
        <v>1</v>
      </c>
      <c r="L48" t="b">
        <f>SUMIF('Final FTE BGBP'!$C$2:$BW$2,'Cross Check'!L$4,'Final FTE BGBP'!$C48:$BW48)='Final FTE By Prog'!H48</f>
        <v>1</v>
      </c>
      <c r="M48" t="b">
        <f>SUMIF('Final FTE BGBP'!$C$2:$BW$2,'Cross Check'!M$4,'Final FTE BGBP'!$C48:$BW48)='Final FTE By Prog'!I48</f>
        <v>1</v>
      </c>
      <c r="N48" t="b">
        <f>SUMIF('Final FTE BGBP'!$C$2:$BW$2,'Cross Check'!N$4,'Final FTE BGBP'!$C48:$BW48)='Final FTE By Prog'!J48</f>
        <v>1</v>
      </c>
      <c r="O48" t="b">
        <f>SUMIF('Final FTE BGBP'!$C$2:$BW$2,'Cross Check'!O$4,'Final FTE BGBP'!$C48:$BW48)='Final FTE By Prog'!K48</f>
        <v>1</v>
      </c>
      <c r="P48" t="b">
        <f>SUMIF('Final FTE BGBP'!$C$2:$BW$2,'Cross Check'!P$4,'Final FTE BGBP'!$C48:$BW48)='Final FTE By Prog'!L48</f>
        <v>1</v>
      </c>
      <c r="R48" s="4" t="b">
        <f>SUMIF('Final FTE BGBP'!$C$3:$BW$3,'Cross Check'!R$4,'Final FTE BGBP'!$C48:$BW48)='Final FTE By Grade'!C48</f>
        <v>1</v>
      </c>
      <c r="S48" s="4" t="b">
        <f>SUMIF('Final FTE BGBP'!$C$3:$BW$3,'Cross Check'!S$4,'Final FTE BGBP'!$C48:$BW48)='Final FTE By Grade'!D48</f>
        <v>1</v>
      </c>
      <c r="T48" s="4" t="b">
        <f>SUMIF('Final FTE BGBP'!$C$3:$BW$3,'Cross Check'!T$4,'Final FTE BGBP'!$C48:$BW48)='Final FTE By Grade'!E48</f>
        <v>1</v>
      </c>
      <c r="U48" s="4" t="b">
        <f>SUMIF('Final FTE BGBP'!$C$3:$BW$3,'Cross Check'!U$4,'Final FTE BGBP'!$C48:$BW48)='Final FTE By Grade'!F48</f>
        <v>1</v>
      </c>
      <c r="V48" s="4" t="b">
        <f>SUMIF('Final FTE BGBP'!$C$3:$BW$3,'Cross Check'!V$4,'Final FTE BGBP'!$C48:$BW48)='Final FTE By Grade'!G48</f>
        <v>1</v>
      </c>
      <c r="W48" s="4" t="b">
        <f>SUMIF('Final FTE BGBP'!$C$3:$BW$3,'Cross Check'!W$4,'Final FTE BGBP'!$C48:$BW48)='Final FTE By Grade'!H48</f>
        <v>1</v>
      </c>
      <c r="X48" s="4" t="b">
        <f>SUMIF('Final FTE BGBP'!$C$3:$BW$3,'Cross Check'!X$4,'Final FTE BGBP'!$C48:$BW48)='Final FTE By Grade'!I48</f>
        <v>1</v>
      </c>
      <c r="Y48" s="4" t="b">
        <f>SUMIF('Final FTE BGBP'!$C$3:$BW$3,'Cross Check'!Y$4,'Final FTE BGBP'!$C48:$BW48)='Final FTE By Grade'!J48</f>
        <v>1</v>
      </c>
      <c r="Z48" s="4" t="b">
        <f>SUMIF('Final FTE BGBP'!$C$3:$BW$3,'Cross Check'!Z$4,'Final FTE BGBP'!$C48:$BW48)='Final FTE By Grade'!K48</f>
        <v>1</v>
      </c>
      <c r="AA48" s="4" t="b">
        <f>SUMIF('Final FTE BGBP'!$C$3:$BW$3,'Cross Check'!AA$4,'Final FTE BGBP'!$C48:$BW48)='Final FTE By Grade'!L48</f>
        <v>1</v>
      </c>
      <c r="AB48" s="4" t="b">
        <f>SUMIF('Final FTE BGBP'!$C$3:$BW$3,'Cross Check'!AB$4,'Final FTE BGBP'!$C48:$BW48)='Final FTE By Grade'!M48</f>
        <v>1</v>
      </c>
      <c r="AC48" s="4" t="b">
        <f>SUMIF('Final FTE BGBP'!$C$3:$BW$3,'Cross Check'!AC$4,'Final FTE BGBP'!$C48:$BW48)='Final FTE By Grade'!N48</f>
        <v>1</v>
      </c>
      <c r="AD48" s="4" t="b">
        <f>SUMIF('Final FTE BGBP'!$C$3:$BW$3,'Cross Check'!AD$4,'Final FTE BGBP'!$C48:$BW48)='Final FTE By Grade'!O48</f>
        <v>1</v>
      </c>
      <c r="AE48" s="4" t="b">
        <f>SUMIF('Final FTE BGBP'!$C$3:$BW$3,'Cross Check'!AE$4,'Final FTE BGBP'!$C48:$BW48)='Final FTE By Grade'!P48</f>
        <v>1</v>
      </c>
      <c r="AK48" s="45"/>
    </row>
    <row r="49" spans="1:37" ht="15">
      <c r="A49">
        <v>45</v>
      </c>
      <c r="B49" t="s">
        <v>56</v>
      </c>
      <c r="C49" s="1" t="b">
        <f>'Final FTE By Grade'!Q49='Final FTE By Prog'!M49</f>
        <v>1</v>
      </c>
      <c r="D49" s="1" t="b">
        <f>'Final FTE By Prog'!M49='Final FTE BGBP'!BX49</f>
        <v>1</v>
      </c>
      <c r="E49" s="1" t="b">
        <f>'Final FTE By Grade'!Q49='Final FTE BGBP'!BX49</f>
        <v>1</v>
      </c>
      <c r="G49" t="b">
        <f>SUMIF('Final FTE BGBP'!$C$2:$BW$2,'Cross Check'!G$4,'Final FTE BGBP'!$C49:$BW49)='Final FTE By Prog'!C49</f>
        <v>1</v>
      </c>
      <c r="H49" t="b">
        <f>SUMIF('Final FTE BGBP'!$C$2:$BW$2,'Cross Check'!H$4,'Final FTE BGBP'!$C49:$BW49)='Final FTE By Prog'!D49</f>
        <v>1</v>
      </c>
      <c r="I49" t="b">
        <f>SUMIF('Final FTE BGBP'!$C$2:$BW$2,'Cross Check'!I$4,'Final FTE BGBP'!$C49:$BW49)='Final FTE By Prog'!E49</f>
        <v>1</v>
      </c>
      <c r="J49" t="b">
        <f>SUMIF('Final FTE BGBP'!$C$2:$BW$2,'Cross Check'!J$4,'Final FTE BGBP'!$C49:$BW49)='Final FTE By Prog'!F49</f>
        <v>1</v>
      </c>
      <c r="K49" t="b">
        <f>SUMIF('Final FTE BGBP'!$C$2:$BW$2,'Cross Check'!K$4,'Final FTE BGBP'!$C49:$BW49)='Final FTE By Prog'!G49</f>
        <v>1</v>
      </c>
      <c r="L49" t="b">
        <f>SUMIF('Final FTE BGBP'!$C$2:$BW$2,'Cross Check'!L$4,'Final FTE BGBP'!$C49:$BW49)='Final FTE By Prog'!H49</f>
        <v>1</v>
      </c>
      <c r="M49" t="b">
        <f>SUMIF('Final FTE BGBP'!$C$2:$BW$2,'Cross Check'!M$4,'Final FTE BGBP'!$C49:$BW49)='Final FTE By Prog'!I49</f>
        <v>1</v>
      </c>
      <c r="N49" t="b">
        <f>SUMIF('Final FTE BGBP'!$C$2:$BW$2,'Cross Check'!N$4,'Final FTE BGBP'!$C49:$BW49)='Final FTE By Prog'!J49</f>
        <v>1</v>
      </c>
      <c r="O49" t="b">
        <f>SUMIF('Final FTE BGBP'!$C$2:$BW$2,'Cross Check'!O$4,'Final FTE BGBP'!$C49:$BW49)='Final FTE By Prog'!K49</f>
        <v>1</v>
      </c>
      <c r="P49" t="b">
        <f>SUMIF('Final FTE BGBP'!$C$2:$BW$2,'Cross Check'!P$4,'Final FTE BGBP'!$C49:$BW49)='Final FTE By Prog'!L49</f>
        <v>1</v>
      </c>
      <c r="R49" s="4" t="b">
        <f>SUMIF('Final FTE BGBP'!$C$3:$BW$3,'Cross Check'!R$4,'Final FTE BGBP'!$C49:$BW49)='Final FTE By Grade'!C49</f>
        <v>1</v>
      </c>
      <c r="S49" s="4" t="b">
        <f>SUMIF('Final FTE BGBP'!$C$3:$BW$3,'Cross Check'!S$4,'Final FTE BGBP'!$C49:$BW49)='Final FTE By Grade'!D49</f>
        <v>1</v>
      </c>
      <c r="T49" s="4" t="b">
        <f>SUMIF('Final FTE BGBP'!$C$3:$BW$3,'Cross Check'!T$4,'Final FTE BGBP'!$C49:$BW49)='Final FTE By Grade'!E49</f>
        <v>1</v>
      </c>
      <c r="U49" s="4" t="b">
        <f>SUMIF('Final FTE BGBP'!$C$3:$BW$3,'Cross Check'!U$4,'Final FTE BGBP'!$C49:$BW49)='Final FTE By Grade'!F49</f>
        <v>1</v>
      </c>
      <c r="V49" s="4" t="b">
        <f>SUMIF('Final FTE BGBP'!$C$3:$BW$3,'Cross Check'!V$4,'Final FTE BGBP'!$C49:$BW49)='Final FTE By Grade'!G49</f>
        <v>1</v>
      </c>
      <c r="W49" s="4" t="b">
        <f>SUMIF('Final FTE BGBP'!$C$3:$BW$3,'Cross Check'!W$4,'Final FTE BGBP'!$C49:$BW49)='Final FTE By Grade'!H49</f>
        <v>1</v>
      </c>
      <c r="X49" s="4" t="b">
        <f>SUMIF('Final FTE BGBP'!$C$3:$BW$3,'Cross Check'!X$4,'Final FTE BGBP'!$C49:$BW49)='Final FTE By Grade'!I49</f>
        <v>1</v>
      </c>
      <c r="Y49" s="4" t="b">
        <f>SUMIF('Final FTE BGBP'!$C$3:$BW$3,'Cross Check'!Y$4,'Final FTE BGBP'!$C49:$BW49)='Final FTE By Grade'!J49</f>
        <v>1</v>
      </c>
      <c r="Z49" s="4" t="b">
        <f>SUMIF('Final FTE BGBP'!$C$3:$BW$3,'Cross Check'!Z$4,'Final FTE BGBP'!$C49:$BW49)='Final FTE By Grade'!K49</f>
        <v>1</v>
      </c>
      <c r="AA49" s="4" t="b">
        <f>SUMIF('Final FTE BGBP'!$C$3:$BW$3,'Cross Check'!AA$4,'Final FTE BGBP'!$C49:$BW49)='Final FTE By Grade'!L49</f>
        <v>1</v>
      </c>
      <c r="AB49" s="4" t="b">
        <f>SUMIF('Final FTE BGBP'!$C$3:$BW$3,'Cross Check'!AB$4,'Final FTE BGBP'!$C49:$BW49)='Final FTE By Grade'!M49</f>
        <v>1</v>
      </c>
      <c r="AC49" s="4" t="b">
        <f>SUMIF('Final FTE BGBP'!$C$3:$BW$3,'Cross Check'!AC$4,'Final FTE BGBP'!$C49:$BW49)='Final FTE By Grade'!N49</f>
        <v>1</v>
      </c>
      <c r="AD49" s="4" t="b">
        <f>SUMIF('Final FTE BGBP'!$C$3:$BW$3,'Cross Check'!AD$4,'Final FTE BGBP'!$C49:$BW49)='Final FTE By Grade'!O49</f>
        <v>1</v>
      </c>
      <c r="AE49" s="4" t="b">
        <f>SUMIF('Final FTE BGBP'!$C$3:$BW$3,'Cross Check'!AE$4,'Final FTE BGBP'!$C49:$BW49)='Final FTE By Grade'!P49</f>
        <v>1</v>
      </c>
      <c r="AK49" s="45"/>
    </row>
    <row r="50" spans="1:37" ht="15">
      <c r="A50">
        <v>46</v>
      </c>
      <c r="B50" t="s">
        <v>57</v>
      </c>
      <c r="C50" s="1" t="b">
        <f>'Final FTE By Grade'!Q50='Final FTE By Prog'!M50</f>
        <v>1</v>
      </c>
      <c r="D50" s="1" t="b">
        <f>'Final FTE By Prog'!M50='Final FTE BGBP'!BX50</f>
        <v>1</v>
      </c>
      <c r="E50" s="1" t="b">
        <f>'Final FTE By Grade'!Q50='Final FTE BGBP'!BX50</f>
        <v>1</v>
      </c>
      <c r="G50" t="b">
        <f>SUMIF('Final FTE BGBP'!$C$2:$BW$2,'Cross Check'!G$4,'Final FTE BGBP'!$C50:$BW50)='Final FTE By Prog'!C50</f>
        <v>1</v>
      </c>
      <c r="H50" t="b">
        <f>SUMIF('Final FTE BGBP'!$C$2:$BW$2,'Cross Check'!H$4,'Final FTE BGBP'!$C50:$BW50)='Final FTE By Prog'!D50</f>
        <v>1</v>
      </c>
      <c r="I50" t="b">
        <f>SUMIF('Final FTE BGBP'!$C$2:$BW$2,'Cross Check'!I$4,'Final FTE BGBP'!$C50:$BW50)='Final FTE By Prog'!E50</f>
        <v>1</v>
      </c>
      <c r="J50" t="b">
        <f>SUMIF('Final FTE BGBP'!$C$2:$BW$2,'Cross Check'!J$4,'Final FTE BGBP'!$C50:$BW50)='Final FTE By Prog'!F50</f>
        <v>1</v>
      </c>
      <c r="K50" t="b">
        <f>SUMIF('Final FTE BGBP'!$C$2:$BW$2,'Cross Check'!K$4,'Final FTE BGBP'!$C50:$BW50)='Final FTE By Prog'!G50</f>
        <v>1</v>
      </c>
      <c r="L50" t="b">
        <f>SUMIF('Final FTE BGBP'!$C$2:$BW$2,'Cross Check'!L$4,'Final FTE BGBP'!$C50:$BW50)='Final FTE By Prog'!H50</f>
        <v>1</v>
      </c>
      <c r="M50" t="b">
        <f>SUMIF('Final FTE BGBP'!$C$2:$BW$2,'Cross Check'!M$4,'Final FTE BGBP'!$C50:$BW50)='Final FTE By Prog'!I50</f>
        <v>1</v>
      </c>
      <c r="N50" t="b">
        <f>SUMIF('Final FTE BGBP'!$C$2:$BW$2,'Cross Check'!N$4,'Final FTE BGBP'!$C50:$BW50)='Final FTE By Prog'!J50</f>
        <v>1</v>
      </c>
      <c r="O50" t="b">
        <f>SUMIF('Final FTE BGBP'!$C$2:$BW$2,'Cross Check'!O$4,'Final FTE BGBP'!$C50:$BW50)='Final FTE By Prog'!K50</f>
        <v>1</v>
      </c>
      <c r="P50" t="b">
        <f>SUMIF('Final FTE BGBP'!$C$2:$BW$2,'Cross Check'!P$4,'Final FTE BGBP'!$C50:$BW50)='Final FTE By Prog'!L50</f>
        <v>1</v>
      </c>
      <c r="R50" s="4" t="b">
        <f>SUMIF('Final FTE BGBP'!$C$3:$BW$3,'Cross Check'!R$4,'Final FTE BGBP'!$C50:$BW50)='Final FTE By Grade'!C50</f>
        <v>1</v>
      </c>
      <c r="S50" s="4" t="b">
        <f>SUMIF('Final FTE BGBP'!$C$3:$BW$3,'Cross Check'!S$4,'Final FTE BGBP'!$C50:$BW50)='Final FTE By Grade'!D50</f>
        <v>1</v>
      </c>
      <c r="T50" s="4" t="b">
        <f>SUMIF('Final FTE BGBP'!$C$3:$BW$3,'Cross Check'!T$4,'Final FTE BGBP'!$C50:$BW50)='Final FTE By Grade'!E50</f>
        <v>1</v>
      </c>
      <c r="U50" s="4" t="b">
        <f>SUMIF('Final FTE BGBP'!$C$3:$BW$3,'Cross Check'!U$4,'Final FTE BGBP'!$C50:$BW50)='Final FTE By Grade'!F50</f>
        <v>1</v>
      </c>
      <c r="V50" s="4" t="b">
        <f>SUMIF('Final FTE BGBP'!$C$3:$BW$3,'Cross Check'!V$4,'Final FTE BGBP'!$C50:$BW50)='Final FTE By Grade'!G50</f>
        <v>1</v>
      </c>
      <c r="W50" s="4" t="b">
        <f>SUMIF('Final FTE BGBP'!$C$3:$BW$3,'Cross Check'!W$4,'Final FTE BGBP'!$C50:$BW50)='Final FTE By Grade'!H50</f>
        <v>1</v>
      </c>
      <c r="X50" s="4" t="b">
        <f>SUMIF('Final FTE BGBP'!$C$3:$BW$3,'Cross Check'!X$4,'Final FTE BGBP'!$C50:$BW50)='Final FTE By Grade'!I50</f>
        <v>1</v>
      </c>
      <c r="Y50" s="4" t="b">
        <f>SUMIF('Final FTE BGBP'!$C$3:$BW$3,'Cross Check'!Y$4,'Final FTE BGBP'!$C50:$BW50)='Final FTE By Grade'!J50</f>
        <v>1</v>
      </c>
      <c r="Z50" s="4" t="b">
        <f>SUMIF('Final FTE BGBP'!$C$3:$BW$3,'Cross Check'!Z$4,'Final FTE BGBP'!$C50:$BW50)='Final FTE By Grade'!K50</f>
        <v>1</v>
      </c>
      <c r="AA50" s="4" t="b">
        <f>SUMIF('Final FTE BGBP'!$C$3:$BW$3,'Cross Check'!AA$4,'Final FTE BGBP'!$C50:$BW50)='Final FTE By Grade'!L50</f>
        <v>1</v>
      </c>
      <c r="AB50" s="4" t="b">
        <f>SUMIF('Final FTE BGBP'!$C$3:$BW$3,'Cross Check'!AB$4,'Final FTE BGBP'!$C50:$BW50)='Final FTE By Grade'!M50</f>
        <v>1</v>
      </c>
      <c r="AC50" s="4" t="b">
        <f>SUMIF('Final FTE BGBP'!$C$3:$BW$3,'Cross Check'!AC$4,'Final FTE BGBP'!$C50:$BW50)='Final FTE By Grade'!N50</f>
        <v>1</v>
      </c>
      <c r="AD50" s="4" t="b">
        <f>SUMIF('Final FTE BGBP'!$C$3:$BW$3,'Cross Check'!AD$4,'Final FTE BGBP'!$C50:$BW50)='Final FTE By Grade'!O50</f>
        <v>1</v>
      </c>
      <c r="AE50" s="4" t="b">
        <f>SUMIF('Final FTE BGBP'!$C$3:$BW$3,'Cross Check'!AE$4,'Final FTE BGBP'!$C50:$BW50)='Final FTE By Grade'!P50</f>
        <v>1</v>
      </c>
      <c r="AK50" s="45"/>
    </row>
    <row r="51" spans="1:37" ht="15">
      <c r="A51">
        <v>47</v>
      </c>
      <c r="B51" t="s">
        <v>58</v>
      </c>
      <c r="C51" s="1" t="b">
        <f>'Final FTE By Grade'!Q51='Final FTE By Prog'!M51</f>
        <v>1</v>
      </c>
      <c r="D51" s="1" t="b">
        <f>'Final FTE By Prog'!M51='Final FTE BGBP'!BX51</f>
        <v>1</v>
      </c>
      <c r="E51" s="1" t="b">
        <f>'Final FTE By Grade'!Q51='Final FTE BGBP'!BX51</f>
        <v>1</v>
      </c>
      <c r="G51" t="b">
        <f>SUMIF('Final FTE BGBP'!$C$2:$BW$2,'Cross Check'!G$4,'Final FTE BGBP'!$C51:$BW51)='Final FTE By Prog'!C51</f>
        <v>1</v>
      </c>
      <c r="H51" t="b">
        <f>SUMIF('Final FTE BGBP'!$C$2:$BW$2,'Cross Check'!H$4,'Final FTE BGBP'!$C51:$BW51)='Final FTE By Prog'!D51</f>
        <v>1</v>
      </c>
      <c r="I51" t="b">
        <f>SUMIF('Final FTE BGBP'!$C$2:$BW$2,'Cross Check'!I$4,'Final FTE BGBP'!$C51:$BW51)='Final FTE By Prog'!E51</f>
        <v>1</v>
      </c>
      <c r="J51" t="b">
        <f>SUMIF('Final FTE BGBP'!$C$2:$BW$2,'Cross Check'!J$4,'Final FTE BGBP'!$C51:$BW51)='Final FTE By Prog'!F51</f>
        <v>1</v>
      </c>
      <c r="K51" t="b">
        <f>SUMIF('Final FTE BGBP'!$C$2:$BW$2,'Cross Check'!K$4,'Final FTE BGBP'!$C51:$BW51)='Final FTE By Prog'!G51</f>
        <v>1</v>
      </c>
      <c r="L51" t="b">
        <f>SUMIF('Final FTE BGBP'!$C$2:$BW$2,'Cross Check'!L$4,'Final FTE BGBP'!$C51:$BW51)='Final FTE By Prog'!H51</f>
        <v>1</v>
      </c>
      <c r="M51" t="b">
        <f>SUMIF('Final FTE BGBP'!$C$2:$BW$2,'Cross Check'!M$4,'Final FTE BGBP'!$C51:$BW51)='Final FTE By Prog'!I51</f>
        <v>1</v>
      </c>
      <c r="N51" t="b">
        <f>SUMIF('Final FTE BGBP'!$C$2:$BW$2,'Cross Check'!N$4,'Final FTE BGBP'!$C51:$BW51)='Final FTE By Prog'!J51</f>
        <v>1</v>
      </c>
      <c r="O51" t="b">
        <f>SUMIF('Final FTE BGBP'!$C$2:$BW$2,'Cross Check'!O$4,'Final FTE BGBP'!$C51:$BW51)='Final FTE By Prog'!K51</f>
        <v>1</v>
      </c>
      <c r="P51" t="b">
        <f>SUMIF('Final FTE BGBP'!$C$2:$BW$2,'Cross Check'!P$4,'Final FTE BGBP'!$C51:$BW51)='Final FTE By Prog'!L51</f>
        <v>1</v>
      </c>
      <c r="R51" s="4" t="b">
        <f>SUMIF('Final FTE BGBP'!$C$3:$BW$3,'Cross Check'!R$4,'Final FTE BGBP'!$C51:$BW51)='Final FTE By Grade'!C51</f>
        <v>1</v>
      </c>
      <c r="S51" s="4" t="b">
        <f>SUMIF('Final FTE BGBP'!$C$3:$BW$3,'Cross Check'!S$4,'Final FTE BGBP'!$C51:$BW51)='Final FTE By Grade'!D51</f>
        <v>1</v>
      </c>
      <c r="T51" s="4" t="b">
        <f>SUMIF('Final FTE BGBP'!$C$3:$BW$3,'Cross Check'!T$4,'Final FTE BGBP'!$C51:$BW51)='Final FTE By Grade'!E51</f>
        <v>1</v>
      </c>
      <c r="U51" s="4" t="b">
        <f>SUMIF('Final FTE BGBP'!$C$3:$BW$3,'Cross Check'!U$4,'Final FTE BGBP'!$C51:$BW51)='Final FTE By Grade'!F51</f>
        <v>1</v>
      </c>
      <c r="V51" s="4" t="b">
        <f>SUMIF('Final FTE BGBP'!$C$3:$BW$3,'Cross Check'!V$4,'Final FTE BGBP'!$C51:$BW51)='Final FTE By Grade'!G51</f>
        <v>1</v>
      </c>
      <c r="W51" s="4" t="b">
        <f>SUMIF('Final FTE BGBP'!$C$3:$BW$3,'Cross Check'!W$4,'Final FTE BGBP'!$C51:$BW51)='Final FTE By Grade'!H51</f>
        <v>1</v>
      </c>
      <c r="X51" s="4" t="b">
        <f>SUMIF('Final FTE BGBP'!$C$3:$BW$3,'Cross Check'!X$4,'Final FTE BGBP'!$C51:$BW51)='Final FTE By Grade'!I51</f>
        <v>1</v>
      </c>
      <c r="Y51" s="4" t="b">
        <f>SUMIF('Final FTE BGBP'!$C$3:$BW$3,'Cross Check'!Y$4,'Final FTE BGBP'!$C51:$BW51)='Final FTE By Grade'!J51</f>
        <v>1</v>
      </c>
      <c r="Z51" s="4" t="b">
        <f>SUMIF('Final FTE BGBP'!$C$3:$BW$3,'Cross Check'!Z$4,'Final FTE BGBP'!$C51:$BW51)='Final FTE By Grade'!K51</f>
        <v>1</v>
      </c>
      <c r="AA51" s="4" t="b">
        <f>SUMIF('Final FTE BGBP'!$C$3:$BW$3,'Cross Check'!AA$4,'Final FTE BGBP'!$C51:$BW51)='Final FTE By Grade'!L51</f>
        <v>1</v>
      </c>
      <c r="AB51" s="4" t="b">
        <f>SUMIF('Final FTE BGBP'!$C$3:$BW$3,'Cross Check'!AB$4,'Final FTE BGBP'!$C51:$BW51)='Final FTE By Grade'!M51</f>
        <v>1</v>
      </c>
      <c r="AC51" s="4" t="b">
        <f>SUMIF('Final FTE BGBP'!$C$3:$BW$3,'Cross Check'!AC$4,'Final FTE BGBP'!$C51:$BW51)='Final FTE By Grade'!N51</f>
        <v>1</v>
      </c>
      <c r="AD51" s="4" t="b">
        <f>SUMIF('Final FTE BGBP'!$C$3:$BW$3,'Cross Check'!AD$4,'Final FTE BGBP'!$C51:$BW51)='Final FTE By Grade'!O51</f>
        <v>1</v>
      </c>
      <c r="AE51" s="4" t="b">
        <f>SUMIF('Final FTE BGBP'!$C$3:$BW$3,'Cross Check'!AE$4,'Final FTE BGBP'!$C51:$BW51)='Final FTE By Grade'!P51</f>
        <v>1</v>
      </c>
      <c r="AK51" s="45"/>
    </row>
    <row r="52" spans="1:37" ht="15">
      <c r="A52">
        <v>48</v>
      </c>
      <c r="B52" s="3" t="s">
        <v>59</v>
      </c>
      <c r="C52" s="1" t="b">
        <f>'Final FTE By Grade'!Q52='Final FTE By Prog'!M52</f>
        <v>1</v>
      </c>
      <c r="D52" s="1" t="b">
        <f>'Final FTE By Prog'!M52='Final FTE BGBP'!BX52</f>
        <v>1</v>
      </c>
      <c r="E52" s="1" t="b">
        <f>'Final FTE By Grade'!Q52='Final FTE BGBP'!BX52</f>
        <v>1</v>
      </c>
      <c r="G52" t="b">
        <f>SUMIF('Final FTE BGBP'!$C$2:$BW$2,'Cross Check'!G$4,'Final FTE BGBP'!$C52:$BW52)='Final FTE By Prog'!C52</f>
        <v>1</v>
      </c>
      <c r="H52" t="b">
        <f>SUMIF('Final FTE BGBP'!$C$2:$BW$2,'Cross Check'!H$4,'Final FTE BGBP'!$C52:$BW52)='Final FTE By Prog'!D52</f>
        <v>1</v>
      </c>
      <c r="I52" t="b">
        <f>SUMIF('Final FTE BGBP'!$C$2:$BW$2,'Cross Check'!I$4,'Final FTE BGBP'!$C52:$BW52)='Final FTE By Prog'!E52</f>
        <v>1</v>
      </c>
      <c r="J52" t="b">
        <f>SUMIF('Final FTE BGBP'!$C$2:$BW$2,'Cross Check'!J$4,'Final FTE BGBP'!$C52:$BW52)='Final FTE By Prog'!F52</f>
        <v>1</v>
      </c>
      <c r="K52" t="b">
        <f>SUMIF('Final FTE BGBP'!$C$2:$BW$2,'Cross Check'!K$4,'Final FTE BGBP'!$C52:$BW52)='Final FTE By Prog'!G52</f>
        <v>1</v>
      </c>
      <c r="L52" t="b">
        <f>SUMIF('Final FTE BGBP'!$C$2:$BW$2,'Cross Check'!L$4,'Final FTE BGBP'!$C52:$BW52)='Final FTE By Prog'!H52</f>
        <v>1</v>
      </c>
      <c r="M52" t="b">
        <f>SUMIF('Final FTE BGBP'!$C$2:$BW$2,'Cross Check'!M$4,'Final FTE BGBP'!$C52:$BW52)='Final FTE By Prog'!I52</f>
        <v>1</v>
      </c>
      <c r="N52" t="b">
        <f>SUMIF('Final FTE BGBP'!$C$2:$BW$2,'Cross Check'!N$4,'Final FTE BGBP'!$C52:$BW52)='Final FTE By Prog'!J52</f>
        <v>1</v>
      </c>
      <c r="O52" t="b">
        <f>SUMIF('Final FTE BGBP'!$C$2:$BW$2,'Cross Check'!O$4,'Final FTE BGBP'!$C52:$BW52)='Final FTE By Prog'!K52</f>
        <v>1</v>
      </c>
      <c r="P52" t="b">
        <f>SUMIF('Final FTE BGBP'!$C$2:$BW$2,'Cross Check'!P$4,'Final FTE BGBP'!$C52:$BW52)='Final FTE By Prog'!L52</f>
        <v>1</v>
      </c>
      <c r="R52" s="4" t="b">
        <f>SUMIF('Final FTE BGBP'!$C$3:$BW$3,'Cross Check'!R$4,'Final FTE BGBP'!$C52:$BW52)='Final FTE By Grade'!C52</f>
        <v>1</v>
      </c>
      <c r="S52" s="4" t="b">
        <f>SUMIF('Final FTE BGBP'!$C$3:$BW$3,'Cross Check'!S$4,'Final FTE BGBP'!$C52:$BW52)='Final FTE By Grade'!D52</f>
        <v>1</v>
      </c>
      <c r="T52" s="4" t="b">
        <f>SUMIF('Final FTE BGBP'!$C$3:$BW$3,'Cross Check'!T$4,'Final FTE BGBP'!$C52:$BW52)='Final FTE By Grade'!E52</f>
        <v>1</v>
      </c>
      <c r="U52" s="4" t="b">
        <f>SUMIF('Final FTE BGBP'!$C$3:$BW$3,'Cross Check'!U$4,'Final FTE BGBP'!$C52:$BW52)='Final FTE By Grade'!F52</f>
        <v>1</v>
      </c>
      <c r="V52" s="4" t="b">
        <f>SUMIF('Final FTE BGBP'!$C$3:$BW$3,'Cross Check'!V$4,'Final FTE BGBP'!$C52:$BW52)='Final FTE By Grade'!G52</f>
        <v>1</v>
      </c>
      <c r="W52" s="4" t="b">
        <f>SUMIF('Final FTE BGBP'!$C$3:$BW$3,'Cross Check'!W$4,'Final FTE BGBP'!$C52:$BW52)='Final FTE By Grade'!H52</f>
        <v>1</v>
      </c>
      <c r="X52" s="4" t="b">
        <f>SUMIF('Final FTE BGBP'!$C$3:$BW$3,'Cross Check'!X$4,'Final FTE BGBP'!$C52:$BW52)='Final FTE By Grade'!I52</f>
        <v>1</v>
      </c>
      <c r="Y52" s="4" t="b">
        <f>SUMIF('Final FTE BGBP'!$C$3:$BW$3,'Cross Check'!Y$4,'Final FTE BGBP'!$C52:$BW52)='Final FTE By Grade'!J52</f>
        <v>1</v>
      </c>
      <c r="Z52" s="4" t="b">
        <f>SUMIF('Final FTE BGBP'!$C$3:$BW$3,'Cross Check'!Z$4,'Final FTE BGBP'!$C52:$BW52)='Final FTE By Grade'!K52</f>
        <v>1</v>
      </c>
      <c r="AA52" s="4" t="b">
        <f>SUMIF('Final FTE BGBP'!$C$3:$BW$3,'Cross Check'!AA$4,'Final FTE BGBP'!$C52:$BW52)='Final FTE By Grade'!L52</f>
        <v>1</v>
      </c>
      <c r="AB52" s="4" t="b">
        <f>SUMIF('Final FTE BGBP'!$C$3:$BW$3,'Cross Check'!AB$4,'Final FTE BGBP'!$C52:$BW52)='Final FTE By Grade'!M52</f>
        <v>1</v>
      </c>
      <c r="AC52" s="4" t="b">
        <f>SUMIF('Final FTE BGBP'!$C$3:$BW$3,'Cross Check'!AC$4,'Final FTE BGBP'!$C52:$BW52)='Final FTE By Grade'!N52</f>
        <v>1</v>
      </c>
      <c r="AD52" s="4" t="b">
        <f>SUMIF('Final FTE BGBP'!$C$3:$BW$3,'Cross Check'!AD$4,'Final FTE BGBP'!$C52:$BW52)='Final FTE By Grade'!O52</f>
        <v>1</v>
      </c>
      <c r="AE52" s="4" t="b">
        <f>SUMIF('Final FTE BGBP'!$C$3:$BW$3,'Cross Check'!AE$4,'Final FTE BGBP'!$C52:$BW52)='Final FTE By Grade'!P52</f>
        <v>1</v>
      </c>
      <c r="AK52" s="45"/>
    </row>
    <row r="53" spans="1:37" ht="15">
      <c r="A53">
        <v>49</v>
      </c>
      <c r="B53" t="s">
        <v>60</v>
      </c>
      <c r="C53" s="1" t="b">
        <f>'Final FTE By Grade'!Q53='Final FTE By Prog'!M53</f>
        <v>1</v>
      </c>
      <c r="D53" s="1" t="b">
        <f>'Final FTE By Prog'!M53='Final FTE BGBP'!BX53</f>
        <v>1</v>
      </c>
      <c r="E53" s="1" t="b">
        <f>'Final FTE By Grade'!Q53='Final FTE BGBP'!BX53</f>
        <v>1</v>
      </c>
      <c r="G53" t="b">
        <f>SUMIF('Final FTE BGBP'!$C$2:$BW$2,'Cross Check'!G$4,'Final FTE BGBP'!$C53:$BW53)='Final FTE By Prog'!C53</f>
        <v>1</v>
      </c>
      <c r="H53" t="b">
        <f>SUMIF('Final FTE BGBP'!$C$2:$BW$2,'Cross Check'!H$4,'Final FTE BGBP'!$C53:$BW53)='Final FTE By Prog'!D53</f>
        <v>1</v>
      </c>
      <c r="I53" t="b">
        <f>SUMIF('Final FTE BGBP'!$C$2:$BW$2,'Cross Check'!I$4,'Final FTE BGBP'!$C53:$BW53)='Final FTE By Prog'!E53</f>
        <v>1</v>
      </c>
      <c r="J53" t="b">
        <f>SUMIF('Final FTE BGBP'!$C$2:$BW$2,'Cross Check'!J$4,'Final FTE BGBP'!$C53:$BW53)='Final FTE By Prog'!F53</f>
        <v>1</v>
      </c>
      <c r="K53" t="b">
        <f>SUMIF('Final FTE BGBP'!$C$2:$BW$2,'Cross Check'!K$4,'Final FTE BGBP'!$C53:$BW53)='Final FTE By Prog'!G53</f>
        <v>1</v>
      </c>
      <c r="L53" t="b">
        <f>SUMIF('Final FTE BGBP'!$C$2:$BW$2,'Cross Check'!L$4,'Final FTE BGBP'!$C53:$BW53)='Final FTE By Prog'!H53</f>
        <v>1</v>
      </c>
      <c r="M53" t="b">
        <f>SUMIF('Final FTE BGBP'!$C$2:$BW$2,'Cross Check'!M$4,'Final FTE BGBP'!$C53:$BW53)='Final FTE By Prog'!I53</f>
        <v>1</v>
      </c>
      <c r="N53" t="b">
        <f>SUMIF('Final FTE BGBP'!$C$2:$BW$2,'Cross Check'!N$4,'Final FTE BGBP'!$C53:$BW53)='Final FTE By Prog'!J53</f>
        <v>1</v>
      </c>
      <c r="O53" t="b">
        <f>SUMIF('Final FTE BGBP'!$C$2:$BW$2,'Cross Check'!O$4,'Final FTE BGBP'!$C53:$BW53)='Final FTE By Prog'!K53</f>
        <v>1</v>
      </c>
      <c r="P53" t="b">
        <f>SUMIF('Final FTE BGBP'!$C$2:$BW$2,'Cross Check'!P$4,'Final FTE BGBP'!$C53:$BW53)='Final FTE By Prog'!L53</f>
        <v>1</v>
      </c>
      <c r="R53" s="4" t="b">
        <f>SUMIF('Final FTE BGBP'!$C$3:$BW$3,'Cross Check'!R$4,'Final FTE BGBP'!$C53:$BW53)='Final FTE By Grade'!C53</f>
        <v>1</v>
      </c>
      <c r="S53" s="4" t="b">
        <f>SUMIF('Final FTE BGBP'!$C$3:$BW$3,'Cross Check'!S$4,'Final FTE BGBP'!$C53:$BW53)='Final FTE By Grade'!D53</f>
        <v>1</v>
      </c>
      <c r="T53" s="4" t="b">
        <f>SUMIF('Final FTE BGBP'!$C$3:$BW$3,'Cross Check'!T$4,'Final FTE BGBP'!$C53:$BW53)='Final FTE By Grade'!E53</f>
        <v>1</v>
      </c>
      <c r="U53" s="4" t="b">
        <f>SUMIF('Final FTE BGBP'!$C$3:$BW$3,'Cross Check'!U$4,'Final FTE BGBP'!$C53:$BW53)='Final FTE By Grade'!F53</f>
        <v>1</v>
      </c>
      <c r="V53" s="4" t="b">
        <f>SUMIF('Final FTE BGBP'!$C$3:$BW$3,'Cross Check'!V$4,'Final FTE BGBP'!$C53:$BW53)='Final FTE By Grade'!G53</f>
        <v>1</v>
      </c>
      <c r="W53" s="4" t="b">
        <f>SUMIF('Final FTE BGBP'!$C$3:$BW$3,'Cross Check'!W$4,'Final FTE BGBP'!$C53:$BW53)='Final FTE By Grade'!H53</f>
        <v>1</v>
      </c>
      <c r="X53" s="4" t="b">
        <f>SUMIF('Final FTE BGBP'!$C$3:$BW$3,'Cross Check'!X$4,'Final FTE BGBP'!$C53:$BW53)='Final FTE By Grade'!I53</f>
        <v>1</v>
      </c>
      <c r="Y53" s="4" t="b">
        <f>SUMIF('Final FTE BGBP'!$C$3:$BW$3,'Cross Check'!Y$4,'Final FTE BGBP'!$C53:$BW53)='Final FTE By Grade'!J53</f>
        <v>1</v>
      </c>
      <c r="Z53" s="4" t="b">
        <f>SUMIF('Final FTE BGBP'!$C$3:$BW$3,'Cross Check'!Z$4,'Final FTE BGBP'!$C53:$BW53)='Final FTE By Grade'!K53</f>
        <v>1</v>
      </c>
      <c r="AA53" s="4" t="b">
        <f>SUMIF('Final FTE BGBP'!$C$3:$BW$3,'Cross Check'!AA$4,'Final FTE BGBP'!$C53:$BW53)='Final FTE By Grade'!L53</f>
        <v>1</v>
      </c>
      <c r="AB53" s="4" t="b">
        <f>SUMIF('Final FTE BGBP'!$C$3:$BW$3,'Cross Check'!AB$4,'Final FTE BGBP'!$C53:$BW53)='Final FTE By Grade'!M53</f>
        <v>1</v>
      </c>
      <c r="AC53" s="4" t="b">
        <f>SUMIF('Final FTE BGBP'!$C$3:$BW$3,'Cross Check'!AC$4,'Final FTE BGBP'!$C53:$BW53)='Final FTE By Grade'!N53</f>
        <v>1</v>
      </c>
      <c r="AD53" s="4" t="b">
        <f>SUMIF('Final FTE BGBP'!$C$3:$BW$3,'Cross Check'!AD$4,'Final FTE BGBP'!$C53:$BW53)='Final FTE By Grade'!O53</f>
        <v>1</v>
      </c>
      <c r="AE53" s="4" t="b">
        <f>SUMIF('Final FTE BGBP'!$C$3:$BW$3,'Cross Check'!AE$4,'Final FTE BGBP'!$C53:$BW53)='Final FTE By Grade'!P53</f>
        <v>1</v>
      </c>
      <c r="AK53" s="45"/>
    </row>
    <row r="54" spans="1:37" ht="15">
      <c r="A54">
        <v>50</v>
      </c>
      <c r="B54" t="s">
        <v>61</v>
      </c>
      <c r="C54" s="1" t="b">
        <f>'Final FTE By Grade'!Q54='Final FTE By Prog'!M54</f>
        <v>1</v>
      </c>
      <c r="D54" s="1" t="b">
        <f>'Final FTE By Prog'!M54='Final FTE BGBP'!BX54</f>
        <v>1</v>
      </c>
      <c r="E54" s="1" t="b">
        <f>'Final FTE By Grade'!Q54='Final FTE BGBP'!BX54</f>
        <v>1</v>
      </c>
      <c r="G54" t="b">
        <f>SUMIF('Final FTE BGBP'!$C$2:$BW$2,'Cross Check'!G$4,'Final FTE BGBP'!$C54:$BW54)='Final FTE By Prog'!C54</f>
        <v>1</v>
      </c>
      <c r="H54" t="b">
        <f>SUMIF('Final FTE BGBP'!$C$2:$BW$2,'Cross Check'!H$4,'Final FTE BGBP'!$C54:$BW54)='Final FTE By Prog'!D54</f>
        <v>1</v>
      </c>
      <c r="I54" t="b">
        <f>SUMIF('Final FTE BGBP'!$C$2:$BW$2,'Cross Check'!I$4,'Final FTE BGBP'!$C54:$BW54)='Final FTE By Prog'!E54</f>
        <v>1</v>
      </c>
      <c r="J54" t="b">
        <f>SUMIF('Final FTE BGBP'!$C$2:$BW$2,'Cross Check'!J$4,'Final FTE BGBP'!$C54:$BW54)='Final FTE By Prog'!F54</f>
        <v>1</v>
      </c>
      <c r="K54" t="b">
        <f>SUMIF('Final FTE BGBP'!$C$2:$BW$2,'Cross Check'!K$4,'Final FTE BGBP'!$C54:$BW54)='Final FTE By Prog'!G54</f>
        <v>1</v>
      </c>
      <c r="L54" t="b">
        <f>SUMIF('Final FTE BGBP'!$C$2:$BW$2,'Cross Check'!L$4,'Final FTE BGBP'!$C54:$BW54)='Final FTE By Prog'!H54</f>
        <v>1</v>
      </c>
      <c r="M54" t="b">
        <f>SUMIF('Final FTE BGBP'!$C$2:$BW$2,'Cross Check'!M$4,'Final FTE BGBP'!$C54:$BW54)='Final FTE By Prog'!I54</f>
        <v>1</v>
      </c>
      <c r="N54" t="b">
        <f>SUMIF('Final FTE BGBP'!$C$2:$BW$2,'Cross Check'!N$4,'Final FTE BGBP'!$C54:$BW54)='Final FTE By Prog'!J54</f>
        <v>1</v>
      </c>
      <c r="O54" t="b">
        <f>SUMIF('Final FTE BGBP'!$C$2:$BW$2,'Cross Check'!O$4,'Final FTE BGBP'!$C54:$BW54)='Final FTE By Prog'!K54</f>
        <v>1</v>
      </c>
      <c r="P54" t="b">
        <f>SUMIF('Final FTE BGBP'!$C$2:$BW$2,'Cross Check'!P$4,'Final FTE BGBP'!$C54:$BW54)='Final FTE By Prog'!L54</f>
        <v>1</v>
      </c>
      <c r="R54" s="4" t="b">
        <f>SUMIF('Final FTE BGBP'!$C$3:$BW$3,'Cross Check'!R$4,'Final FTE BGBP'!$C54:$BW54)='Final FTE By Grade'!C54</f>
        <v>1</v>
      </c>
      <c r="S54" s="4" t="b">
        <f>SUMIF('Final FTE BGBP'!$C$3:$BW$3,'Cross Check'!S$4,'Final FTE BGBP'!$C54:$BW54)='Final FTE By Grade'!D54</f>
        <v>1</v>
      </c>
      <c r="T54" s="4" t="b">
        <f>SUMIF('Final FTE BGBP'!$C$3:$BW$3,'Cross Check'!T$4,'Final FTE BGBP'!$C54:$BW54)='Final FTE By Grade'!E54</f>
        <v>1</v>
      </c>
      <c r="U54" s="4" t="b">
        <f>SUMIF('Final FTE BGBP'!$C$3:$BW$3,'Cross Check'!U$4,'Final FTE BGBP'!$C54:$BW54)='Final FTE By Grade'!F54</f>
        <v>1</v>
      </c>
      <c r="V54" s="4" t="b">
        <f>SUMIF('Final FTE BGBP'!$C$3:$BW$3,'Cross Check'!V$4,'Final FTE BGBP'!$C54:$BW54)='Final FTE By Grade'!G54</f>
        <v>1</v>
      </c>
      <c r="W54" s="4" t="b">
        <f>SUMIF('Final FTE BGBP'!$C$3:$BW$3,'Cross Check'!W$4,'Final FTE BGBP'!$C54:$BW54)='Final FTE By Grade'!H54</f>
        <v>1</v>
      </c>
      <c r="X54" s="4" t="b">
        <f>SUMIF('Final FTE BGBP'!$C$3:$BW$3,'Cross Check'!X$4,'Final FTE BGBP'!$C54:$BW54)='Final FTE By Grade'!I54</f>
        <v>1</v>
      </c>
      <c r="Y54" s="4" t="b">
        <f>SUMIF('Final FTE BGBP'!$C$3:$BW$3,'Cross Check'!Y$4,'Final FTE BGBP'!$C54:$BW54)='Final FTE By Grade'!J54</f>
        <v>1</v>
      </c>
      <c r="Z54" s="4" t="b">
        <f>SUMIF('Final FTE BGBP'!$C$3:$BW$3,'Cross Check'!Z$4,'Final FTE BGBP'!$C54:$BW54)='Final FTE By Grade'!K54</f>
        <v>1</v>
      </c>
      <c r="AA54" s="4" t="b">
        <f>SUMIF('Final FTE BGBP'!$C$3:$BW$3,'Cross Check'!AA$4,'Final FTE BGBP'!$C54:$BW54)='Final FTE By Grade'!L54</f>
        <v>1</v>
      </c>
      <c r="AB54" s="4" t="b">
        <f>SUMIF('Final FTE BGBP'!$C$3:$BW$3,'Cross Check'!AB$4,'Final FTE BGBP'!$C54:$BW54)='Final FTE By Grade'!M54</f>
        <v>1</v>
      </c>
      <c r="AC54" s="4" t="b">
        <f>SUMIF('Final FTE BGBP'!$C$3:$BW$3,'Cross Check'!AC$4,'Final FTE BGBP'!$C54:$BW54)='Final FTE By Grade'!N54</f>
        <v>1</v>
      </c>
      <c r="AD54" s="4" t="b">
        <f>SUMIF('Final FTE BGBP'!$C$3:$BW$3,'Cross Check'!AD$4,'Final FTE BGBP'!$C54:$BW54)='Final FTE By Grade'!O54</f>
        <v>1</v>
      </c>
      <c r="AE54" s="4" t="b">
        <f>SUMIF('Final FTE BGBP'!$C$3:$BW$3,'Cross Check'!AE$4,'Final FTE BGBP'!$C54:$BW54)='Final FTE By Grade'!P54</f>
        <v>1</v>
      </c>
      <c r="AK54" s="45"/>
    </row>
    <row r="55" spans="1:37" ht="15">
      <c r="A55">
        <v>51</v>
      </c>
      <c r="B55" t="s">
        <v>62</v>
      </c>
      <c r="C55" s="1" t="b">
        <f>'Final FTE By Grade'!Q55='Final FTE By Prog'!M55</f>
        <v>1</v>
      </c>
      <c r="D55" s="1" t="b">
        <f>'Final FTE By Prog'!M55='Final FTE BGBP'!BX55</f>
        <v>1</v>
      </c>
      <c r="E55" s="1" t="b">
        <f>'Final FTE By Grade'!Q55='Final FTE BGBP'!BX55</f>
        <v>1</v>
      </c>
      <c r="G55" t="b">
        <f>SUMIF('Final FTE BGBP'!$C$2:$BW$2,'Cross Check'!G$4,'Final FTE BGBP'!$C55:$BW55)='Final FTE By Prog'!C55</f>
        <v>1</v>
      </c>
      <c r="H55" t="b">
        <f>SUMIF('Final FTE BGBP'!$C$2:$BW$2,'Cross Check'!H$4,'Final FTE BGBP'!$C55:$BW55)='Final FTE By Prog'!D55</f>
        <v>1</v>
      </c>
      <c r="I55" t="b">
        <f>SUMIF('Final FTE BGBP'!$C$2:$BW$2,'Cross Check'!I$4,'Final FTE BGBP'!$C55:$BW55)='Final FTE By Prog'!E55</f>
        <v>1</v>
      </c>
      <c r="J55" t="b">
        <f>SUMIF('Final FTE BGBP'!$C$2:$BW$2,'Cross Check'!J$4,'Final FTE BGBP'!$C55:$BW55)='Final FTE By Prog'!F55</f>
        <v>1</v>
      </c>
      <c r="K55" t="b">
        <f>SUMIF('Final FTE BGBP'!$C$2:$BW$2,'Cross Check'!K$4,'Final FTE BGBP'!$C55:$BW55)='Final FTE By Prog'!G55</f>
        <v>1</v>
      </c>
      <c r="L55" t="b">
        <f>SUMIF('Final FTE BGBP'!$C$2:$BW$2,'Cross Check'!L$4,'Final FTE BGBP'!$C55:$BW55)='Final FTE By Prog'!H55</f>
        <v>1</v>
      </c>
      <c r="M55" t="b">
        <f>SUMIF('Final FTE BGBP'!$C$2:$BW$2,'Cross Check'!M$4,'Final FTE BGBP'!$C55:$BW55)='Final FTE By Prog'!I55</f>
        <v>1</v>
      </c>
      <c r="N55" t="b">
        <f>SUMIF('Final FTE BGBP'!$C$2:$BW$2,'Cross Check'!N$4,'Final FTE BGBP'!$C55:$BW55)='Final FTE By Prog'!J55</f>
        <v>1</v>
      </c>
      <c r="O55" t="b">
        <f>SUMIF('Final FTE BGBP'!$C$2:$BW$2,'Cross Check'!O$4,'Final FTE BGBP'!$C55:$BW55)='Final FTE By Prog'!K55</f>
        <v>1</v>
      </c>
      <c r="P55" t="b">
        <f>SUMIF('Final FTE BGBP'!$C$2:$BW$2,'Cross Check'!P$4,'Final FTE BGBP'!$C55:$BW55)='Final FTE By Prog'!L55</f>
        <v>1</v>
      </c>
      <c r="R55" s="4" t="b">
        <f>SUMIF('Final FTE BGBP'!$C$3:$BW$3,'Cross Check'!R$4,'Final FTE BGBP'!$C55:$BW55)='Final FTE By Grade'!C55</f>
        <v>1</v>
      </c>
      <c r="S55" s="4" t="b">
        <f>SUMIF('Final FTE BGBP'!$C$3:$BW$3,'Cross Check'!S$4,'Final FTE BGBP'!$C55:$BW55)='Final FTE By Grade'!D55</f>
        <v>1</v>
      </c>
      <c r="T55" s="4" t="b">
        <f>SUMIF('Final FTE BGBP'!$C$3:$BW$3,'Cross Check'!T$4,'Final FTE BGBP'!$C55:$BW55)='Final FTE By Grade'!E55</f>
        <v>1</v>
      </c>
      <c r="U55" s="4" t="b">
        <f>SUMIF('Final FTE BGBP'!$C$3:$BW$3,'Cross Check'!U$4,'Final FTE BGBP'!$C55:$BW55)='Final FTE By Grade'!F55</f>
        <v>1</v>
      </c>
      <c r="V55" s="4" t="b">
        <f>SUMIF('Final FTE BGBP'!$C$3:$BW$3,'Cross Check'!V$4,'Final FTE BGBP'!$C55:$BW55)='Final FTE By Grade'!G55</f>
        <v>1</v>
      </c>
      <c r="W55" s="4" t="b">
        <f>SUMIF('Final FTE BGBP'!$C$3:$BW$3,'Cross Check'!W$4,'Final FTE BGBP'!$C55:$BW55)='Final FTE By Grade'!H55</f>
        <v>1</v>
      </c>
      <c r="X55" s="4" t="b">
        <f>SUMIF('Final FTE BGBP'!$C$3:$BW$3,'Cross Check'!X$4,'Final FTE BGBP'!$C55:$BW55)='Final FTE By Grade'!I55</f>
        <v>1</v>
      </c>
      <c r="Y55" s="4" t="b">
        <f>SUMIF('Final FTE BGBP'!$C$3:$BW$3,'Cross Check'!Y$4,'Final FTE BGBP'!$C55:$BW55)='Final FTE By Grade'!J55</f>
        <v>1</v>
      </c>
      <c r="Z55" s="4" t="b">
        <f>SUMIF('Final FTE BGBP'!$C$3:$BW$3,'Cross Check'!Z$4,'Final FTE BGBP'!$C55:$BW55)='Final FTE By Grade'!K55</f>
        <v>1</v>
      </c>
      <c r="AA55" s="4" t="b">
        <f>SUMIF('Final FTE BGBP'!$C$3:$BW$3,'Cross Check'!AA$4,'Final FTE BGBP'!$C55:$BW55)='Final FTE By Grade'!L55</f>
        <v>1</v>
      </c>
      <c r="AB55" s="4" t="b">
        <f>SUMIF('Final FTE BGBP'!$C$3:$BW$3,'Cross Check'!AB$4,'Final FTE BGBP'!$C55:$BW55)='Final FTE By Grade'!M55</f>
        <v>1</v>
      </c>
      <c r="AC55" s="4" t="b">
        <f>SUMIF('Final FTE BGBP'!$C$3:$BW$3,'Cross Check'!AC$4,'Final FTE BGBP'!$C55:$BW55)='Final FTE By Grade'!N55</f>
        <v>1</v>
      </c>
      <c r="AD55" s="4" t="b">
        <f>SUMIF('Final FTE BGBP'!$C$3:$BW$3,'Cross Check'!AD$4,'Final FTE BGBP'!$C55:$BW55)='Final FTE By Grade'!O55</f>
        <v>1</v>
      </c>
      <c r="AE55" s="4" t="b">
        <f>SUMIF('Final FTE BGBP'!$C$3:$BW$3,'Cross Check'!AE$4,'Final FTE BGBP'!$C55:$BW55)='Final FTE By Grade'!P55</f>
        <v>1</v>
      </c>
      <c r="AK55" s="45"/>
    </row>
    <row r="56" spans="1:37" ht="15">
      <c r="A56">
        <v>52</v>
      </c>
      <c r="B56" t="s">
        <v>63</v>
      </c>
      <c r="C56" s="1" t="b">
        <f>'Final FTE By Grade'!Q56='Final FTE By Prog'!M56</f>
        <v>1</v>
      </c>
      <c r="D56" s="1" t="b">
        <f>'Final FTE By Prog'!M56='Final FTE BGBP'!BX56</f>
        <v>1</v>
      </c>
      <c r="E56" s="1" t="b">
        <f>'Final FTE By Grade'!Q56='Final FTE BGBP'!BX56</f>
        <v>1</v>
      </c>
      <c r="G56" t="b">
        <f>SUMIF('Final FTE BGBP'!$C$2:$BW$2,'Cross Check'!G$4,'Final FTE BGBP'!$C56:$BW56)='Final FTE By Prog'!C56</f>
        <v>1</v>
      </c>
      <c r="H56" t="b">
        <f>SUMIF('Final FTE BGBP'!$C$2:$BW$2,'Cross Check'!H$4,'Final FTE BGBP'!$C56:$BW56)='Final FTE By Prog'!D56</f>
        <v>1</v>
      </c>
      <c r="I56" t="b">
        <f>SUMIF('Final FTE BGBP'!$C$2:$BW$2,'Cross Check'!I$4,'Final FTE BGBP'!$C56:$BW56)='Final FTE By Prog'!E56</f>
        <v>1</v>
      </c>
      <c r="J56" t="b">
        <f>SUMIF('Final FTE BGBP'!$C$2:$BW$2,'Cross Check'!J$4,'Final FTE BGBP'!$C56:$BW56)='Final FTE By Prog'!F56</f>
        <v>1</v>
      </c>
      <c r="K56" t="b">
        <f>SUMIF('Final FTE BGBP'!$C$2:$BW$2,'Cross Check'!K$4,'Final FTE BGBP'!$C56:$BW56)='Final FTE By Prog'!G56</f>
        <v>1</v>
      </c>
      <c r="L56" t="b">
        <f>SUMIF('Final FTE BGBP'!$C$2:$BW$2,'Cross Check'!L$4,'Final FTE BGBP'!$C56:$BW56)='Final FTE By Prog'!H56</f>
        <v>1</v>
      </c>
      <c r="M56" t="b">
        <f>SUMIF('Final FTE BGBP'!$C$2:$BW$2,'Cross Check'!M$4,'Final FTE BGBP'!$C56:$BW56)='Final FTE By Prog'!I56</f>
        <v>1</v>
      </c>
      <c r="N56" t="b">
        <f>SUMIF('Final FTE BGBP'!$C$2:$BW$2,'Cross Check'!N$4,'Final FTE BGBP'!$C56:$BW56)='Final FTE By Prog'!J56</f>
        <v>1</v>
      </c>
      <c r="O56" t="b">
        <f>SUMIF('Final FTE BGBP'!$C$2:$BW$2,'Cross Check'!O$4,'Final FTE BGBP'!$C56:$BW56)='Final FTE By Prog'!K56</f>
        <v>1</v>
      </c>
      <c r="P56" t="b">
        <f>SUMIF('Final FTE BGBP'!$C$2:$BW$2,'Cross Check'!P$4,'Final FTE BGBP'!$C56:$BW56)='Final FTE By Prog'!L56</f>
        <v>1</v>
      </c>
      <c r="R56" s="4" t="b">
        <f>SUMIF('Final FTE BGBP'!$C$3:$BW$3,'Cross Check'!R$4,'Final FTE BGBP'!$C56:$BW56)='Final FTE By Grade'!C56</f>
        <v>1</v>
      </c>
      <c r="S56" s="4" t="b">
        <f>SUMIF('Final FTE BGBP'!$C$3:$BW$3,'Cross Check'!S$4,'Final FTE BGBP'!$C56:$BW56)='Final FTE By Grade'!D56</f>
        <v>1</v>
      </c>
      <c r="T56" s="4" t="b">
        <f>SUMIF('Final FTE BGBP'!$C$3:$BW$3,'Cross Check'!T$4,'Final FTE BGBP'!$C56:$BW56)='Final FTE By Grade'!E56</f>
        <v>1</v>
      </c>
      <c r="U56" s="4" t="b">
        <f>SUMIF('Final FTE BGBP'!$C$3:$BW$3,'Cross Check'!U$4,'Final FTE BGBP'!$C56:$BW56)='Final FTE By Grade'!F56</f>
        <v>1</v>
      </c>
      <c r="V56" s="4" t="b">
        <f>SUMIF('Final FTE BGBP'!$C$3:$BW$3,'Cross Check'!V$4,'Final FTE BGBP'!$C56:$BW56)='Final FTE By Grade'!G56</f>
        <v>1</v>
      </c>
      <c r="W56" s="4" t="b">
        <f>SUMIF('Final FTE BGBP'!$C$3:$BW$3,'Cross Check'!W$4,'Final FTE BGBP'!$C56:$BW56)='Final FTE By Grade'!H56</f>
        <v>1</v>
      </c>
      <c r="X56" s="4" t="b">
        <f>SUMIF('Final FTE BGBP'!$C$3:$BW$3,'Cross Check'!X$4,'Final FTE BGBP'!$C56:$BW56)='Final FTE By Grade'!I56</f>
        <v>1</v>
      </c>
      <c r="Y56" s="4" t="b">
        <f>SUMIF('Final FTE BGBP'!$C$3:$BW$3,'Cross Check'!Y$4,'Final FTE BGBP'!$C56:$BW56)='Final FTE By Grade'!J56</f>
        <v>1</v>
      </c>
      <c r="Z56" s="4" t="b">
        <f>SUMIF('Final FTE BGBP'!$C$3:$BW$3,'Cross Check'!Z$4,'Final FTE BGBP'!$C56:$BW56)='Final FTE By Grade'!K56</f>
        <v>1</v>
      </c>
      <c r="AA56" s="4" t="b">
        <f>SUMIF('Final FTE BGBP'!$C$3:$BW$3,'Cross Check'!AA$4,'Final FTE BGBP'!$C56:$BW56)='Final FTE By Grade'!L56</f>
        <v>1</v>
      </c>
      <c r="AB56" s="4" t="b">
        <f>SUMIF('Final FTE BGBP'!$C$3:$BW$3,'Cross Check'!AB$4,'Final FTE BGBP'!$C56:$BW56)='Final FTE By Grade'!M56</f>
        <v>1</v>
      </c>
      <c r="AC56" s="4" t="b">
        <f>SUMIF('Final FTE BGBP'!$C$3:$BW$3,'Cross Check'!AC$4,'Final FTE BGBP'!$C56:$BW56)='Final FTE By Grade'!N56</f>
        <v>1</v>
      </c>
      <c r="AD56" s="4" t="b">
        <f>SUMIF('Final FTE BGBP'!$C$3:$BW$3,'Cross Check'!AD$4,'Final FTE BGBP'!$C56:$BW56)='Final FTE By Grade'!O56</f>
        <v>1</v>
      </c>
      <c r="AE56" s="4" t="b">
        <f>SUMIF('Final FTE BGBP'!$C$3:$BW$3,'Cross Check'!AE$4,'Final FTE BGBP'!$C56:$BW56)='Final FTE By Grade'!P56</f>
        <v>1</v>
      </c>
      <c r="AK56" s="45"/>
    </row>
    <row r="57" spans="1:37" ht="15">
      <c r="A57">
        <v>53</v>
      </c>
      <c r="B57" t="s">
        <v>64</v>
      </c>
      <c r="C57" s="1" t="b">
        <f>'Final FTE By Grade'!Q57='Final FTE By Prog'!M57</f>
        <v>1</v>
      </c>
      <c r="D57" s="1" t="b">
        <f>'Final FTE By Prog'!M57='Final FTE BGBP'!BX57</f>
        <v>1</v>
      </c>
      <c r="E57" s="1" t="b">
        <f>'Final FTE By Grade'!Q57='Final FTE BGBP'!BX57</f>
        <v>1</v>
      </c>
      <c r="G57" t="b">
        <f>SUMIF('Final FTE BGBP'!$C$2:$BW$2,'Cross Check'!G$4,'Final FTE BGBP'!$C57:$BW57)='Final FTE By Prog'!C57</f>
        <v>1</v>
      </c>
      <c r="H57" t="b">
        <f>SUMIF('Final FTE BGBP'!$C$2:$BW$2,'Cross Check'!H$4,'Final FTE BGBP'!$C57:$BW57)='Final FTE By Prog'!D57</f>
        <v>1</v>
      </c>
      <c r="I57" t="b">
        <f>SUMIF('Final FTE BGBP'!$C$2:$BW$2,'Cross Check'!I$4,'Final FTE BGBP'!$C57:$BW57)='Final FTE By Prog'!E57</f>
        <v>1</v>
      </c>
      <c r="J57" t="b">
        <f>SUMIF('Final FTE BGBP'!$C$2:$BW$2,'Cross Check'!J$4,'Final FTE BGBP'!$C57:$BW57)='Final FTE By Prog'!F57</f>
        <v>1</v>
      </c>
      <c r="K57" t="b">
        <f>SUMIF('Final FTE BGBP'!$C$2:$BW$2,'Cross Check'!K$4,'Final FTE BGBP'!$C57:$BW57)='Final FTE By Prog'!G57</f>
        <v>1</v>
      </c>
      <c r="L57" t="b">
        <f>SUMIF('Final FTE BGBP'!$C$2:$BW$2,'Cross Check'!L$4,'Final FTE BGBP'!$C57:$BW57)='Final FTE By Prog'!H57</f>
        <v>1</v>
      </c>
      <c r="M57" t="b">
        <f>SUMIF('Final FTE BGBP'!$C$2:$BW$2,'Cross Check'!M$4,'Final FTE BGBP'!$C57:$BW57)='Final FTE By Prog'!I57</f>
        <v>1</v>
      </c>
      <c r="N57" t="b">
        <f>SUMIF('Final FTE BGBP'!$C$2:$BW$2,'Cross Check'!N$4,'Final FTE BGBP'!$C57:$BW57)='Final FTE By Prog'!J57</f>
        <v>1</v>
      </c>
      <c r="O57" t="b">
        <f>SUMIF('Final FTE BGBP'!$C$2:$BW$2,'Cross Check'!O$4,'Final FTE BGBP'!$C57:$BW57)='Final FTE By Prog'!K57</f>
        <v>1</v>
      </c>
      <c r="P57" t="b">
        <f>SUMIF('Final FTE BGBP'!$C$2:$BW$2,'Cross Check'!P$4,'Final FTE BGBP'!$C57:$BW57)='Final FTE By Prog'!L57</f>
        <v>1</v>
      </c>
      <c r="R57" s="4" t="b">
        <f>SUMIF('Final FTE BGBP'!$C$3:$BW$3,'Cross Check'!R$4,'Final FTE BGBP'!$C57:$BW57)='Final FTE By Grade'!C57</f>
        <v>1</v>
      </c>
      <c r="S57" s="4" t="b">
        <f>SUMIF('Final FTE BGBP'!$C$3:$BW$3,'Cross Check'!S$4,'Final FTE BGBP'!$C57:$BW57)='Final FTE By Grade'!D57</f>
        <v>1</v>
      </c>
      <c r="T57" s="4" t="b">
        <f>SUMIF('Final FTE BGBP'!$C$3:$BW$3,'Cross Check'!T$4,'Final FTE BGBP'!$C57:$BW57)='Final FTE By Grade'!E57</f>
        <v>1</v>
      </c>
      <c r="U57" s="4" t="b">
        <f>SUMIF('Final FTE BGBP'!$C$3:$BW$3,'Cross Check'!U$4,'Final FTE BGBP'!$C57:$BW57)='Final FTE By Grade'!F57</f>
        <v>1</v>
      </c>
      <c r="V57" s="4" t="b">
        <f>SUMIF('Final FTE BGBP'!$C$3:$BW$3,'Cross Check'!V$4,'Final FTE BGBP'!$C57:$BW57)='Final FTE By Grade'!G57</f>
        <v>1</v>
      </c>
      <c r="W57" s="4" t="b">
        <f>SUMIF('Final FTE BGBP'!$C$3:$BW$3,'Cross Check'!W$4,'Final FTE BGBP'!$C57:$BW57)='Final FTE By Grade'!H57</f>
        <v>1</v>
      </c>
      <c r="X57" s="4" t="b">
        <f>SUMIF('Final FTE BGBP'!$C$3:$BW$3,'Cross Check'!X$4,'Final FTE BGBP'!$C57:$BW57)='Final FTE By Grade'!I57</f>
        <v>1</v>
      </c>
      <c r="Y57" s="4" t="b">
        <f>SUMIF('Final FTE BGBP'!$C$3:$BW$3,'Cross Check'!Y$4,'Final FTE BGBP'!$C57:$BW57)='Final FTE By Grade'!J57</f>
        <v>1</v>
      </c>
      <c r="Z57" s="4" t="b">
        <f>SUMIF('Final FTE BGBP'!$C$3:$BW$3,'Cross Check'!Z$4,'Final FTE BGBP'!$C57:$BW57)='Final FTE By Grade'!K57</f>
        <v>1</v>
      </c>
      <c r="AA57" s="4" t="b">
        <f>SUMIF('Final FTE BGBP'!$C$3:$BW$3,'Cross Check'!AA$4,'Final FTE BGBP'!$C57:$BW57)='Final FTE By Grade'!L57</f>
        <v>1</v>
      </c>
      <c r="AB57" s="4" t="b">
        <f>SUMIF('Final FTE BGBP'!$C$3:$BW$3,'Cross Check'!AB$4,'Final FTE BGBP'!$C57:$BW57)='Final FTE By Grade'!M57</f>
        <v>1</v>
      </c>
      <c r="AC57" s="4" t="b">
        <f>SUMIF('Final FTE BGBP'!$C$3:$BW$3,'Cross Check'!AC$4,'Final FTE BGBP'!$C57:$BW57)='Final FTE By Grade'!N57</f>
        <v>1</v>
      </c>
      <c r="AD57" s="4" t="b">
        <f>SUMIF('Final FTE BGBP'!$C$3:$BW$3,'Cross Check'!AD$4,'Final FTE BGBP'!$C57:$BW57)='Final FTE By Grade'!O57</f>
        <v>1</v>
      </c>
      <c r="AE57" s="4" t="b">
        <f>SUMIF('Final FTE BGBP'!$C$3:$BW$3,'Cross Check'!AE$4,'Final FTE BGBP'!$C57:$BW57)='Final FTE By Grade'!P57</f>
        <v>1</v>
      </c>
      <c r="AK57" s="45"/>
    </row>
    <row r="58" spans="1:37" ht="15">
      <c r="A58">
        <v>54</v>
      </c>
      <c r="B58" t="s">
        <v>65</v>
      </c>
      <c r="C58" s="1" t="b">
        <f>'Final FTE By Grade'!Q58='Final FTE By Prog'!M58</f>
        <v>1</v>
      </c>
      <c r="D58" s="1" t="b">
        <f>'Final FTE By Prog'!M58='Final FTE BGBP'!BX58</f>
        <v>1</v>
      </c>
      <c r="E58" s="1" t="b">
        <f>'Final FTE By Grade'!Q58='Final FTE BGBP'!BX58</f>
        <v>1</v>
      </c>
      <c r="G58" t="b">
        <f>SUMIF('Final FTE BGBP'!$C$2:$BW$2,'Cross Check'!G$4,'Final FTE BGBP'!$C58:$BW58)='Final FTE By Prog'!C58</f>
        <v>1</v>
      </c>
      <c r="H58" t="b">
        <f>SUMIF('Final FTE BGBP'!$C$2:$BW$2,'Cross Check'!H$4,'Final FTE BGBP'!$C58:$BW58)='Final FTE By Prog'!D58</f>
        <v>1</v>
      </c>
      <c r="I58" t="b">
        <f>SUMIF('Final FTE BGBP'!$C$2:$BW$2,'Cross Check'!I$4,'Final FTE BGBP'!$C58:$BW58)='Final FTE By Prog'!E58</f>
        <v>1</v>
      </c>
      <c r="J58" t="b">
        <f>SUMIF('Final FTE BGBP'!$C$2:$BW$2,'Cross Check'!J$4,'Final FTE BGBP'!$C58:$BW58)='Final FTE By Prog'!F58</f>
        <v>1</v>
      </c>
      <c r="K58" t="b">
        <f>SUMIF('Final FTE BGBP'!$C$2:$BW$2,'Cross Check'!K$4,'Final FTE BGBP'!$C58:$BW58)='Final FTE By Prog'!G58</f>
        <v>1</v>
      </c>
      <c r="L58" t="b">
        <f>SUMIF('Final FTE BGBP'!$C$2:$BW$2,'Cross Check'!L$4,'Final FTE BGBP'!$C58:$BW58)='Final FTE By Prog'!H58</f>
        <v>1</v>
      </c>
      <c r="M58" t="b">
        <f>SUMIF('Final FTE BGBP'!$C$2:$BW$2,'Cross Check'!M$4,'Final FTE BGBP'!$C58:$BW58)='Final FTE By Prog'!I58</f>
        <v>1</v>
      </c>
      <c r="N58" t="b">
        <f>SUMIF('Final FTE BGBP'!$C$2:$BW$2,'Cross Check'!N$4,'Final FTE BGBP'!$C58:$BW58)='Final FTE By Prog'!J58</f>
        <v>1</v>
      </c>
      <c r="O58" t="b">
        <f>SUMIF('Final FTE BGBP'!$C$2:$BW$2,'Cross Check'!O$4,'Final FTE BGBP'!$C58:$BW58)='Final FTE By Prog'!K58</f>
        <v>1</v>
      </c>
      <c r="P58" t="b">
        <f>SUMIF('Final FTE BGBP'!$C$2:$BW$2,'Cross Check'!P$4,'Final FTE BGBP'!$C58:$BW58)='Final FTE By Prog'!L58</f>
        <v>1</v>
      </c>
      <c r="R58" s="4" t="b">
        <f>SUMIF('Final FTE BGBP'!$C$3:$BW$3,'Cross Check'!R$4,'Final FTE BGBP'!$C58:$BW58)='Final FTE By Grade'!C58</f>
        <v>1</v>
      </c>
      <c r="S58" s="4" t="b">
        <f>SUMIF('Final FTE BGBP'!$C$3:$BW$3,'Cross Check'!S$4,'Final FTE BGBP'!$C58:$BW58)='Final FTE By Grade'!D58</f>
        <v>1</v>
      </c>
      <c r="T58" s="4" t="b">
        <f>SUMIF('Final FTE BGBP'!$C$3:$BW$3,'Cross Check'!T$4,'Final FTE BGBP'!$C58:$BW58)='Final FTE By Grade'!E58</f>
        <v>1</v>
      </c>
      <c r="U58" s="4" t="b">
        <f>SUMIF('Final FTE BGBP'!$C$3:$BW$3,'Cross Check'!U$4,'Final FTE BGBP'!$C58:$BW58)='Final FTE By Grade'!F58</f>
        <v>1</v>
      </c>
      <c r="V58" s="4" t="b">
        <f>SUMIF('Final FTE BGBP'!$C$3:$BW$3,'Cross Check'!V$4,'Final FTE BGBP'!$C58:$BW58)='Final FTE By Grade'!G58</f>
        <v>1</v>
      </c>
      <c r="W58" s="4" t="b">
        <f>SUMIF('Final FTE BGBP'!$C$3:$BW$3,'Cross Check'!W$4,'Final FTE BGBP'!$C58:$BW58)='Final FTE By Grade'!H58</f>
        <v>1</v>
      </c>
      <c r="X58" s="4" t="b">
        <f>SUMIF('Final FTE BGBP'!$C$3:$BW$3,'Cross Check'!X$4,'Final FTE BGBP'!$C58:$BW58)='Final FTE By Grade'!I58</f>
        <v>1</v>
      </c>
      <c r="Y58" s="4" t="b">
        <f>SUMIF('Final FTE BGBP'!$C$3:$BW$3,'Cross Check'!Y$4,'Final FTE BGBP'!$C58:$BW58)='Final FTE By Grade'!J58</f>
        <v>1</v>
      </c>
      <c r="Z58" s="4" t="b">
        <f>SUMIF('Final FTE BGBP'!$C$3:$BW$3,'Cross Check'!Z$4,'Final FTE BGBP'!$C58:$BW58)='Final FTE By Grade'!K58</f>
        <v>1</v>
      </c>
      <c r="AA58" s="4" t="b">
        <f>SUMIF('Final FTE BGBP'!$C$3:$BW$3,'Cross Check'!AA$4,'Final FTE BGBP'!$C58:$BW58)='Final FTE By Grade'!L58</f>
        <v>1</v>
      </c>
      <c r="AB58" s="4" t="b">
        <f>SUMIF('Final FTE BGBP'!$C$3:$BW$3,'Cross Check'!AB$4,'Final FTE BGBP'!$C58:$BW58)='Final FTE By Grade'!M58</f>
        <v>1</v>
      </c>
      <c r="AC58" s="4" t="b">
        <f>SUMIF('Final FTE BGBP'!$C$3:$BW$3,'Cross Check'!AC$4,'Final FTE BGBP'!$C58:$BW58)='Final FTE By Grade'!N58</f>
        <v>1</v>
      </c>
      <c r="AD58" s="4" t="b">
        <f>SUMIF('Final FTE BGBP'!$C$3:$BW$3,'Cross Check'!AD$4,'Final FTE BGBP'!$C58:$BW58)='Final FTE By Grade'!O58</f>
        <v>1</v>
      </c>
      <c r="AE58" s="4" t="b">
        <f>SUMIF('Final FTE BGBP'!$C$3:$BW$3,'Cross Check'!AE$4,'Final FTE BGBP'!$C58:$BW58)='Final FTE By Grade'!P58</f>
        <v>1</v>
      </c>
      <c r="AK58" s="45"/>
    </row>
    <row r="59" spans="1:37" ht="15">
      <c r="A59">
        <v>55</v>
      </c>
      <c r="B59" t="s">
        <v>66</v>
      </c>
      <c r="C59" s="1" t="b">
        <f>'Final FTE By Grade'!Q59='Final FTE By Prog'!M59</f>
        <v>1</v>
      </c>
      <c r="D59" s="1" t="b">
        <f>'Final FTE By Prog'!M59='Final FTE BGBP'!BX59</f>
        <v>1</v>
      </c>
      <c r="E59" s="1" t="b">
        <f>'Final FTE By Grade'!Q59='Final FTE BGBP'!BX59</f>
        <v>1</v>
      </c>
      <c r="G59" t="b">
        <f>SUMIF('Final FTE BGBP'!$C$2:$BW$2,'Cross Check'!G$4,'Final FTE BGBP'!$C59:$BW59)='Final FTE By Prog'!C59</f>
        <v>1</v>
      </c>
      <c r="H59" t="b">
        <f>SUMIF('Final FTE BGBP'!$C$2:$BW$2,'Cross Check'!H$4,'Final FTE BGBP'!$C59:$BW59)='Final FTE By Prog'!D59</f>
        <v>1</v>
      </c>
      <c r="I59" t="b">
        <f>SUMIF('Final FTE BGBP'!$C$2:$BW$2,'Cross Check'!I$4,'Final FTE BGBP'!$C59:$BW59)='Final FTE By Prog'!E59</f>
        <v>1</v>
      </c>
      <c r="J59" t="b">
        <f>SUMIF('Final FTE BGBP'!$C$2:$BW$2,'Cross Check'!J$4,'Final FTE BGBP'!$C59:$BW59)='Final FTE By Prog'!F59</f>
        <v>1</v>
      </c>
      <c r="K59" t="b">
        <f>SUMIF('Final FTE BGBP'!$C$2:$BW$2,'Cross Check'!K$4,'Final FTE BGBP'!$C59:$BW59)='Final FTE By Prog'!G59</f>
        <v>1</v>
      </c>
      <c r="L59" t="b">
        <f>SUMIF('Final FTE BGBP'!$C$2:$BW$2,'Cross Check'!L$4,'Final FTE BGBP'!$C59:$BW59)='Final FTE By Prog'!H59</f>
        <v>1</v>
      </c>
      <c r="M59" t="b">
        <f>SUMIF('Final FTE BGBP'!$C$2:$BW$2,'Cross Check'!M$4,'Final FTE BGBP'!$C59:$BW59)='Final FTE By Prog'!I59</f>
        <v>1</v>
      </c>
      <c r="N59" t="b">
        <f>SUMIF('Final FTE BGBP'!$C$2:$BW$2,'Cross Check'!N$4,'Final FTE BGBP'!$C59:$BW59)='Final FTE By Prog'!J59</f>
        <v>1</v>
      </c>
      <c r="O59" t="b">
        <f>SUMIF('Final FTE BGBP'!$C$2:$BW$2,'Cross Check'!O$4,'Final FTE BGBP'!$C59:$BW59)='Final FTE By Prog'!K59</f>
        <v>1</v>
      </c>
      <c r="P59" t="b">
        <f>SUMIF('Final FTE BGBP'!$C$2:$BW$2,'Cross Check'!P$4,'Final FTE BGBP'!$C59:$BW59)='Final FTE By Prog'!L59</f>
        <v>1</v>
      </c>
      <c r="R59" s="4" t="b">
        <f>SUMIF('Final FTE BGBP'!$C$3:$BW$3,'Cross Check'!R$4,'Final FTE BGBP'!$C59:$BW59)='Final FTE By Grade'!C59</f>
        <v>1</v>
      </c>
      <c r="S59" s="4" t="b">
        <f>SUMIF('Final FTE BGBP'!$C$3:$BW$3,'Cross Check'!S$4,'Final FTE BGBP'!$C59:$BW59)='Final FTE By Grade'!D59</f>
        <v>1</v>
      </c>
      <c r="T59" s="4" t="b">
        <f>SUMIF('Final FTE BGBP'!$C$3:$BW$3,'Cross Check'!T$4,'Final FTE BGBP'!$C59:$BW59)='Final FTE By Grade'!E59</f>
        <v>1</v>
      </c>
      <c r="U59" s="4" t="b">
        <f>SUMIF('Final FTE BGBP'!$C$3:$BW$3,'Cross Check'!U$4,'Final FTE BGBP'!$C59:$BW59)='Final FTE By Grade'!F59</f>
        <v>1</v>
      </c>
      <c r="V59" s="4" t="b">
        <f>SUMIF('Final FTE BGBP'!$C$3:$BW$3,'Cross Check'!V$4,'Final FTE BGBP'!$C59:$BW59)='Final FTE By Grade'!G59</f>
        <v>1</v>
      </c>
      <c r="W59" s="4" t="b">
        <f>SUMIF('Final FTE BGBP'!$C$3:$BW$3,'Cross Check'!W$4,'Final FTE BGBP'!$C59:$BW59)='Final FTE By Grade'!H59</f>
        <v>1</v>
      </c>
      <c r="X59" s="4" t="b">
        <f>SUMIF('Final FTE BGBP'!$C$3:$BW$3,'Cross Check'!X$4,'Final FTE BGBP'!$C59:$BW59)='Final FTE By Grade'!I59</f>
        <v>1</v>
      </c>
      <c r="Y59" s="4" t="b">
        <f>SUMIF('Final FTE BGBP'!$C$3:$BW$3,'Cross Check'!Y$4,'Final FTE BGBP'!$C59:$BW59)='Final FTE By Grade'!J59</f>
        <v>1</v>
      </c>
      <c r="Z59" s="4" t="b">
        <f>SUMIF('Final FTE BGBP'!$C$3:$BW$3,'Cross Check'!Z$4,'Final FTE BGBP'!$C59:$BW59)='Final FTE By Grade'!K59</f>
        <v>1</v>
      </c>
      <c r="AA59" s="4" t="b">
        <f>SUMIF('Final FTE BGBP'!$C$3:$BW$3,'Cross Check'!AA$4,'Final FTE BGBP'!$C59:$BW59)='Final FTE By Grade'!L59</f>
        <v>1</v>
      </c>
      <c r="AB59" s="4" t="b">
        <f>SUMIF('Final FTE BGBP'!$C$3:$BW$3,'Cross Check'!AB$4,'Final FTE BGBP'!$C59:$BW59)='Final FTE By Grade'!M59</f>
        <v>1</v>
      </c>
      <c r="AC59" s="4" t="b">
        <f>SUMIF('Final FTE BGBP'!$C$3:$BW$3,'Cross Check'!AC$4,'Final FTE BGBP'!$C59:$BW59)='Final FTE By Grade'!N59</f>
        <v>1</v>
      </c>
      <c r="AD59" s="4" t="b">
        <f>SUMIF('Final FTE BGBP'!$C$3:$BW$3,'Cross Check'!AD$4,'Final FTE BGBP'!$C59:$BW59)='Final FTE By Grade'!O59</f>
        <v>1</v>
      </c>
      <c r="AE59" s="4" t="b">
        <f>SUMIF('Final FTE BGBP'!$C$3:$BW$3,'Cross Check'!AE$4,'Final FTE BGBP'!$C59:$BW59)='Final FTE By Grade'!P59</f>
        <v>1</v>
      </c>
      <c r="AK59" s="45"/>
    </row>
    <row r="60" spans="1:37" ht="15">
      <c r="A60">
        <v>56</v>
      </c>
      <c r="B60" t="s">
        <v>67</v>
      </c>
      <c r="C60" s="1" t="b">
        <f>'Final FTE By Grade'!Q60='Final FTE By Prog'!M60</f>
        <v>1</v>
      </c>
      <c r="D60" s="1" t="b">
        <f>'Final FTE By Prog'!M60='Final FTE BGBP'!BX60</f>
        <v>1</v>
      </c>
      <c r="E60" s="1" t="b">
        <f>'Final FTE By Grade'!Q60='Final FTE BGBP'!BX60</f>
        <v>1</v>
      </c>
      <c r="G60" t="b">
        <f>SUMIF('Final FTE BGBP'!$C$2:$BW$2,'Cross Check'!G$4,'Final FTE BGBP'!$C60:$BW60)='Final FTE By Prog'!C60</f>
        <v>1</v>
      </c>
      <c r="H60" t="b">
        <f>SUMIF('Final FTE BGBP'!$C$2:$BW$2,'Cross Check'!H$4,'Final FTE BGBP'!$C60:$BW60)='Final FTE By Prog'!D60</f>
        <v>1</v>
      </c>
      <c r="I60" t="b">
        <f>SUMIF('Final FTE BGBP'!$C$2:$BW$2,'Cross Check'!I$4,'Final FTE BGBP'!$C60:$BW60)='Final FTE By Prog'!E60</f>
        <v>1</v>
      </c>
      <c r="J60" t="b">
        <f>SUMIF('Final FTE BGBP'!$C$2:$BW$2,'Cross Check'!J$4,'Final FTE BGBP'!$C60:$BW60)='Final FTE By Prog'!F60</f>
        <v>1</v>
      </c>
      <c r="K60" t="b">
        <f>SUMIF('Final FTE BGBP'!$C$2:$BW$2,'Cross Check'!K$4,'Final FTE BGBP'!$C60:$BW60)='Final FTE By Prog'!G60</f>
        <v>1</v>
      </c>
      <c r="L60" t="b">
        <f>SUMIF('Final FTE BGBP'!$C$2:$BW$2,'Cross Check'!L$4,'Final FTE BGBP'!$C60:$BW60)='Final FTE By Prog'!H60</f>
        <v>1</v>
      </c>
      <c r="M60" t="b">
        <f>SUMIF('Final FTE BGBP'!$C$2:$BW$2,'Cross Check'!M$4,'Final FTE BGBP'!$C60:$BW60)='Final FTE By Prog'!I60</f>
        <v>1</v>
      </c>
      <c r="N60" t="b">
        <f>SUMIF('Final FTE BGBP'!$C$2:$BW$2,'Cross Check'!N$4,'Final FTE BGBP'!$C60:$BW60)='Final FTE By Prog'!J60</f>
        <v>1</v>
      </c>
      <c r="O60" t="b">
        <f>SUMIF('Final FTE BGBP'!$C$2:$BW$2,'Cross Check'!O$4,'Final FTE BGBP'!$C60:$BW60)='Final FTE By Prog'!K60</f>
        <v>1</v>
      </c>
      <c r="P60" t="b">
        <f>SUMIF('Final FTE BGBP'!$C$2:$BW$2,'Cross Check'!P$4,'Final FTE BGBP'!$C60:$BW60)='Final FTE By Prog'!L60</f>
        <v>1</v>
      </c>
      <c r="R60" s="4" t="b">
        <f>SUMIF('Final FTE BGBP'!$C$3:$BW$3,'Cross Check'!R$4,'Final FTE BGBP'!$C60:$BW60)='Final FTE By Grade'!C60</f>
        <v>1</v>
      </c>
      <c r="S60" s="4" t="b">
        <f>SUMIF('Final FTE BGBP'!$C$3:$BW$3,'Cross Check'!S$4,'Final FTE BGBP'!$C60:$BW60)='Final FTE By Grade'!D60</f>
        <v>1</v>
      </c>
      <c r="T60" s="4" t="b">
        <f>SUMIF('Final FTE BGBP'!$C$3:$BW$3,'Cross Check'!T$4,'Final FTE BGBP'!$C60:$BW60)='Final FTE By Grade'!E60</f>
        <v>1</v>
      </c>
      <c r="U60" s="4" t="b">
        <f>SUMIF('Final FTE BGBP'!$C$3:$BW$3,'Cross Check'!U$4,'Final FTE BGBP'!$C60:$BW60)='Final FTE By Grade'!F60</f>
        <v>1</v>
      </c>
      <c r="V60" s="4" t="b">
        <f>SUMIF('Final FTE BGBP'!$C$3:$BW$3,'Cross Check'!V$4,'Final FTE BGBP'!$C60:$BW60)='Final FTE By Grade'!G60</f>
        <v>1</v>
      </c>
      <c r="W60" s="4" t="b">
        <f>SUMIF('Final FTE BGBP'!$C$3:$BW$3,'Cross Check'!W$4,'Final FTE BGBP'!$C60:$BW60)='Final FTE By Grade'!H60</f>
        <v>1</v>
      </c>
      <c r="X60" s="4" t="b">
        <f>SUMIF('Final FTE BGBP'!$C$3:$BW$3,'Cross Check'!X$4,'Final FTE BGBP'!$C60:$BW60)='Final FTE By Grade'!I60</f>
        <v>1</v>
      </c>
      <c r="Y60" s="4" t="b">
        <f>SUMIF('Final FTE BGBP'!$C$3:$BW$3,'Cross Check'!Y$4,'Final FTE BGBP'!$C60:$BW60)='Final FTE By Grade'!J60</f>
        <v>1</v>
      </c>
      <c r="Z60" s="4" t="b">
        <f>SUMIF('Final FTE BGBP'!$C$3:$BW$3,'Cross Check'!Z$4,'Final FTE BGBP'!$C60:$BW60)='Final FTE By Grade'!K60</f>
        <v>1</v>
      </c>
      <c r="AA60" s="4" t="b">
        <f>SUMIF('Final FTE BGBP'!$C$3:$BW$3,'Cross Check'!AA$4,'Final FTE BGBP'!$C60:$BW60)='Final FTE By Grade'!L60</f>
        <v>1</v>
      </c>
      <c r="AB60" s="4" t="b">
        <f>SUMIF('Final FTE BGBP'!$C$3:$BW$3,'Cross Check'!AB$4,'Final FTE BGBP'!$C60:$BW60)='Final FTE By Grade'!M60</f>
        <v>1</v>
      </c>
      <c r="AC60" s="4" t="b">
        <f>SUMIF('Final FTE BGBP'!$C$3:$BW$3,'Cross Check'!AC$4,'Final FTE BGBP'!$C60:$BW60)='Final FTE By Grade'!N60</f>
        <v>1</v>
      </c>
      <c r="AD60" s="4" t="b">
        <f>SUMIF('Final FTE BGBP'!$C$3:$BW$3,'Cross Check'!AD$4,'Final FTE BGBP'!$C60:$BW60)='Final FTE By Grade'!O60</f>
        <v>1</v>
      </c>
      <c r="AE60" s="4" t="b">
        <f>SUMIF('Final FTE BGBP'!$C$3:$BW$3,'Cross Check'!AE$4,'Final FTE BGBP'!$C60:$BW60)='Final FTE By Grade'!P60</f>
        <v>1</v>
      </c>
      <c r="AK60" s="45"/>
    </row>
    <row r="61" spans="1:37" ht="15">
      <c r="A61">
        <v>57</v>
      </c>
      <c r="B61" t="s">
        <v>68</v>
      </c>
      <c r="C61" s="1" t="b">
        <f>'Final FTE By Grade'!Q61='Final FTE By Prog'!M61</f>
        <v>1</v>
      </c>
      <c r="D61" s="1" t="b">
        <f>'Final FTE By Prog'!M61='Final FTE BGBP'!BX61</f>
        <v>1</v>
      </c>
      <c r="E61" s="1" t="b">
        <f>'Final FTE By Grade'!Q61='Final FTE BGBP'!BX61</f>
        <v>1</v>
      </c>
      <c r="G61" t="b">
        <f>SUMIF('Final FTE BGBP'!$C$2:$BW$2,'Cross Check'!G$4,'Final FTE BGBP'!$C61:$BW61)='Final FTE By Prog'!C61</f>
        <v>1</v>
      </c>
      <c r="H61" t="b">
        <f>SUMIF('Final FTE BGBP'!$C$2:$BW$2,'Cross Check'!H$4,'Final FTE BGBP'!$C61:$BW61)='Final FTE By Prog'!D61</f>
        <v>1</v>
      </c>
      <c r="I61" t="b">
        <f>SUMIF('Final FTE BGBP'!$C$2:$BW$2,'Cross Check'!I$4,'Final FTE BGBP'!$C61:$BW61)='Final FTE By Prog'!E61</f>
        <v>1</v>
      </c>
      <c r="J61" t="b">
        <f>SUMIF('Final FTE BGBP'!$C$2:$BW$2,'Cross Check'!J$4,'Final FTE BGBP'!$C61:$BW61)='Final FTE By Prog'!F61</f>
        <v>1</v>
      </c>
      <c r="K61" t="b">
        <f>SUMIF('Final FTE BGBP'!$C$2:$BW$2,'Cross Check'!K$4,'Final FTE BGBP'!$C61:$BW61)='Final FTE By Prog'!G61</f>
        <v>1</v>
      </c>
      <c r="L61" t="b">
        <f>SUMIF('Final FTE BGBP'!$C$2:$BW$2,'Cross Check'!L$4,'Final FTE BGBP'!$C61:$BW61)='Final FTE By Prog'!H61</f>
        <v>1</v>
      </c>
      <c r="M61" t="b">
        <f>SUMIF('Final FTE BGBP'!$C$2:$BW$2,'Cross Check'!M$4,'Final FTE BGBP'!$C61:$BW61)='Final FTE By Prog'!I61</f>
        <v>1</v>
      </c>
      <c r="N61" t="b">
        <f>SUMIF('Final FTE BGBP'!$C$2:$BW$2,'Cross Check'!N$4,'Final FTE BGBP'!$C61:$BW61)='Final FTE By Prog'!J61</f>
        <v>1</v>
      </c>
      <c r="O61" t="b">
        <f>SUMIF('Final FTE BGBP'!$C$2:$BW$2,'Cross Check'!O$4,'Final FTE BGBP'!$C61:$BW61)='Final FTE By Prog'!K61</f>
        <v>1</v>
      </c>
      <c r="P61" t="b">
        <f>SUMIF('Final FTE BGBP'!$C$2:$BW$2,'Cross Check'!P$4,'Final FTE BGBP'!$C61:$BW61)='Final FTE By Prog'!L61</f>
        <v>1</v>
      </c>
      <c r="R61" s="4" t="b">
        <f>SUMIF('Final FTE BGBP'!$C$3:$BW$3,'Cross Check'!R$4,'Final FTE BGBP'!$C61:$BW61)='Final FTE By Grade'!C61</f>
        <v>1</v>
      </c>
      <c r="S61" s="4" t="b">
        <f>SUMIF('Final FTE BGBP'!$C$3:$BW$3,'Cross Check'!S$4,'Final FTE BGBP'!$C61:$BW61)='Final FTE By Grade'!D61</f>
        <v>1</v>
      </c>
      <c r="T61" s="4" t="b">
        <f>SUMIF('Final FTE BGBP'!$C$3:$BW$3,'Cross Check'!T$4,'Final FTE BGBP'!$C61:$BW61)='Final FTE By Grade'!E61</f>
        <v>1</v>
      </c>
      <c r="U61" s="4" t="b">
        <f>SUMIF('Final FTE BGBP'!$C$3:$BW$3,'Cross Check'!U$4,'Final FTE BGBP'!$C61:$BW61)='Final FTE By Grade'!F61</f>
        <v>1</v>
      </c>
      <c r="V61" s="4" t="b">
        <f>SUMIF('Final FTE BGBP'!$C$3:$BW$3,'Cross Check'!V$4,'Final FTE BGBP'!$C61:$BW61)='Final FTE By Grade'!G61</f>
        <v>1</v>
      </c>
      <c r="W61" s="4" t="b">
        <f>SUMIF('Final FTE BGBP'!$C$3:$BW$3,'Cross Check'!W$4,'Final FTE BGBP'!$C61:$BW61)='Final FTE By Grade'!H61</f>
        <v>1</v>
      </c>
      <c r="X61" s="4" t="b">
        <f>SUMIF('Final FTE BGBP'!$C$3:$BW$3,'Cross Check'!X$4,'Final FTE BGBP'!$C61:$BW61)='Final FTE By Grade'!I61</f>
        <v>1</v>
      </c>
      <c r="Y61" s="4" t="b">
        <f>SUMIF('Final FTE BGBP'!$C$3:$BW$3,'Cross Check'!Y$4,'Final FTE BGBP'!$C61:$BW61)='Final FTE By Grade'!J61</f>
        <v>1</v>
      </c>
      <c r="Z61" s="4" t="b">
        <f>SUMIF('Final FTE BGBP'!$C$3:$BW$3,'Cross Check'!Z$4,'Final FTE BGBP'!$C61:$BW61)='Final FTE By Grade'!K61</f>
        <v>1</v>
      </c>
      <c r="AA61" s="4" t="b">
        <f>SUMIF('Final FTE BGBP'!$C$3:$BW$3,'Cross Check'!AA$4,'Final FTE BGBP'!$C61:$BW61)='Final FTE By Grade'!L61</f>
        <v>1</v>
      </c>
      <c r="AB61" s="4" t="b">
        <f>SUMIF('Final FTE BGBP'!$C$3:$BW$3,'Cross Check'!AB$4,'Final FTE BGBP'!$C61:$BW61)='Final FTE By Grade'!M61</f>
        <v>1</v>
      </c>
      <c r="AC61" s="4" t="b">
        <f>SUMIF('Final FTE BGBP'!$C$3:$BW$3,'Cross Check'!AC$4,'Final FTE BGBP'!$C61:$BW61)='Final FTE By Grade'!N61</f>
        <v>1</v>
      </c>
      <c r="AD61" s="4" t="b">
        <f>SUMIF('Final FTE BGBP'!$C$3:$BW$3,'Cross Check'!AD$4,'Final FTE BGBP'!$C61:$BW61)='Final FTE By Grade'!O61</f>
        <v>1</v>
      </c>
      <c r="AE61" s="4" t="b">
        <f>SUMIF('Final FTE BGBP'!$C$3:$BW$3,'Cross Check'!AE$4,'Final FTE BGBP'!$C61:$BW61)='Final FTE By Grade'!P61</f>
        <v>1</v>
      </c>
      <c r="AK61" s="45"/>
    </row>
    <row r="62" spans="1:37" ht="15">
      <c r="A62">
        <v>58</v>
      </c>
      <c r="B62" t="s">
        <v>69</v>
      </c>
      <c r="C62" s="1" t="b">
        <f>'Final FTE By Grade'!Q62='Final FTE By Prog'!M62</f>
        <v>1</v>
      </c>
      <c r="D62" s="1" t="b">
        <f>'Final FTE By Prog'!M62='Final FTE BGBP'!BX62</f>
        <v>1</v>
      </c>
      <c r="E62" s="1" t="b">
        <f>'Final FTE By Grade'!Q62='Final FTE BGBP'!BX62</f>
        <v>1</v>
      </c>
      <c r="G62" t="b">
        <f>SUMIF('Final FTE BGBP'!$C$2:$BW$2,'Cross Check'!G$4,'Final FTE BGBP'!$C62:$BW62)='Final FTE By Prog'!C62</f>
        <v>1</v>
      </c>
      <c r="H62" t="b">
        <f>SUMIF('Final FTE BGBP'!$C$2:$BW$2,'Cross Check'!H$4,'Final FTE BGBP'!$C62:$BW62)='Final FTE By Prog'!D62</f>
        <v>1</v>
      </c>
      <c r="I62" t="b">
        <f>SUMIF('Final FTE BGBP'!$C$2:$BW$2,'Cross Check'!I$4,'Final FTE BGBP'!$C62:$BW62)='Final FTE By Prog'!E62</f>
        <v>1</v>
      </c>
      <c r="J62" t="b">
        <f>SUMIF('Final FTE BGBP'!$C$2:$BW$2,'Cross Check'!J$4,'Final FTE BGBP'!$C62:$BW62)='Final FTE By Prog'!F62</f>
        <v>1</v>
      </c>
      <c r="K62" t="b">
        <f>SUMIF('Final FTE BGBP'!$C$2:$BW$2,'Cross Check'!K$4,'Final FTE BGBP'!$C62:$BW62)='Final FTE By Prog'!G62</f>
        <v>1</v>
      </c>
      <c r="L62" t="b">
        <f>SUMIF('Final FTE BGBP'!$C$2:$BW$2,'Cross Check'!L$4,'Final FTE BGBP'!$C62:$BW62)='Final FTE By Prog'!H62</f>
        <v>1</v>
      </c>
      <c r="M62" t="b">
        <f>SUMIF('Final FTE BGBP'!$C$2:$BW$2,'Cross Check'!M$4,'Final FTE BGBP'!$C62:$BW62)='Final FTE By Prog'!I62</f>
        <v>1</v>
      </c>
      <c r="N62" t="b">
        <f>SUMIF('Final FTE BGBP'!$C$2:$BW$2,'Cross Check'!N$4,'Final FTE BGBP'!$C62:$BW62)='Final FTE By Prog'!J62</f>
        <v>1</v>
      </c>
      <c r="O62" t="b">
        <f>SUMIF('Final FTE BGBP'!$C$2:$BW$2,'Cross Check'!O$4,'Final FTE BGBP'!$C62:$BW62)='Final FTE By Prog'!K62</f>
        <v>1</v>
      </c>
      <c r="P62" t="b">
        <f>SUMIF('Final FTE BGBP'!$C$2:$BW$2,'Cross Check'!P$4,'Final FTE BGBP'!$C62:$BW62)='Final FTE By Prog'!L62</f>
        <v>1</v>
      </c>
      <c r="R62" s="4" t="b">
        <f>SUMIF('Final FTE BGBP'!$C$3:$BW$3,'Cross Check'!R$4,'Final FTE BGBP'!$C62:$BW62)='Final FTE By Grade'!C62</f>
        <v>1</v>
      </c>
      <c r="S62" s="4" t="b">
        <f>SUMIF('Final FTE BGBP'!$C$3:$BW$3,'Cross Check'!S$4,'Final FTE BGBP'!$C62:$BW62)='Final FTE By Grade'!D62</f>
        <v>1</v>
      </c>
      <c r="T62" s="4" t="b">
        <f>SUMIF('Final FTE BGBP'!$C$3:$BW$3,'Cross Check'!T$4,'Final FTE BGBP'!$C62:$BW62)='Final FTE By Grade'!E62</f>
        <v>1</v>
      </c>
      <c r="U62" s="4" t="b">
        <f>SUMIF('Final FTE BGBP'!$C$3:$BW$3,'Cross Check'!U$4,'Final FTE BGBP'!$C62:$BW62)='Final FTE By Grade'!F62</f>
        <v>1</v>
      </c>
      <c r="V62" s="4" t="b">
        <f>SUMIF('Final FTE BGBP'!$C$3:$BW$3,'Cross Check'!V$4,'Final FTE BGBP'!$C62:$BW62)='Final FTE By Grade'!G62</f>
        <v>1</v>
      </c>
      <c r="W62" s="4" t="b">
        <f>SUMIF('Final FTE BGBP'!$C$3:$BW$3,'Cross Check'!W$4,'Final FTE BGBP'!$C62:$BW62)='Final FTE By Grade'!H62</f>
        <v>1</v>
      </c>
      <c r="X62" s="4" t="b">
        <f>SUMIF('Final FTE BGBP'!$C$3:$BW$3,'Cross Check'!X$4,'Final FTE BGBP'!$C62:$BW62)='Final FTE By Grade'!I62</f>
        <v>1</v>
      </c>
      <c r="Y62" s="4" t="b">
        <f>SUMIF('Final FTE BGBP'!$C$3:$BW$3,'Cross Check'!Y$4,'Final FTE BGBP'!$C62:$BW62)='Final FTE By Grade'!J62</f>
        <v>1</v>
      </c>
      <c r="Z62" s="4" t="b">
        <f>SUMIF('Final FTE BGBP'!$C$3:$BW$3,'Cross Check'!Z$4,'Final FTE BGBP'!$C62:$BW62)='Final FTE By Grade'!K62</f>
        <v>1</v>
      </c>
      <c r="AA62" s="4" t="b">
        <f>SUMIF('Final FTE BGBP'!$C$3:$BW$3,'Cross Check'!AA$4,'Final FTE BGBP'!$C62:$BW62)='Final FTE By Grade'!L62</f>
        <v>1</v>
      </c>
      <c r="AB62" s="4" t="b">
        <f>SUMIF('Final FTE BGBP'!$C$3:$BW$3,'Cross Check'!AB$4,'Final FTE BGBP'!$C62:$BW62)='Final FTE By Grade'!M62</f>
        <v>1</v>
      </c>
      <c r="AC62" s="4" t="b">
        <f>SUMIF('Final FTE BGBP'!$C$3:$BW$3,'Cross Check'!AC$4,'Final FTE BGBP'!$C62:$BW62)='Final FTE By Grade'!N62</f>
        <v>1</v>
      </c>
      <c r="AD62" s="4" t="b">
        <f>SUMIF('Final FTE BGBP'!$C$3:$BW$3,'Cross Check'!AD$4,'Final FTE BGBP'!$C62:$BW62)='Final FTE By Grade'!O62</f>
        <v>1</v>
      </c>
      <c r="AE62" s="4" t="b">
        <f>SUMIF('Final FTE BGBP'!$C$3:$BW$3,'Cross Check'!AE$4,'Final FTE BGBP'!$C62:$BW62)='Final FTE By Grade'!P62</f>
        <v>1</v>
      </c>
      <c r="AK62" s="45"/>
    </row>
    <row r="63" spans="1:37" ht="15">
      <c r="A63">
        <v>59</v>
      </c>
      <c r="B63" t="s">
        <v>70</v>
      </c>
      <c r="C63" s="1" t="b">
        <f>'Final FTE By Grade'!Q63='Final FTE By Prog'!M63</f>
        <v>1</v>
      </c>
      <c r="D63" s="1" t="b">
        <f>'Final FTE By Prog'!M63='Final FTE BGBP'!BX63</f>
        <v>1</v>
      </c>
      <c r="E63" s="1" t="b">
        <f>'Final FTE By Grade'!Q63='Final FTE BGBP'!BX63</f>
        <v>1</v>
      </c>
      <c r="G63" t="b">
        <f>SUMIF('Final FTE BGBP'!$C$2:$BW$2,'Cross Check'!G$4,'Final FTE BGBP'!$C63:$BW63)='Final FTE By Prog'!C63</f>
        <v>1</v>
      </c>
      <c r="H63" t="b">
        <f>SUMIF('Final FTE BGBP'!$C$2:$BW$2,'Cross Check'!H$4,'Final FTE BGBP'!$C63:$BW63)='Final FTE By Prog'!D63</f>
        <v>1</v>
      </c>
      <c r="I63" t="b">
        <f>SUMIF('Final FTE BGBP'!$C$2:$BW$2,'Cross Check'!I$4,'Final FTE BGBP'!$C63:$BW63)='Final FTE By Prog'!E63</f>
        <v>1</v>
      </c>
      <c r="J63" t="b">
        <f>SUMIF('Final FTE BGBP'!$C$2:$BW$2,'Cross Check'!J$4,'Final FTE BGBP'!$C63:$BW63)='Final FTE By Prog'!F63</f>
        <v>1</v>
      </c>
      <c r="K63" t="b">
        <f>SUMIF('Final FTE BGBP'!$C$2:$BW$2,'Cross Check'!K$4,'Final FTE BGBP'!$C63:$BW63)='Final FTE By Prog'!G63</f>
        <v>1</v>
      </c>
      <c r="L63" t="b">
        <f>SUMIF('Final FTE BGBP'!$C$2:$BW$2,'Cross Check'!L$4,'Final FTE BGBP'!$C63:$BW63)='Final FTE By Prog'!H63</f>
        <v>1</v>
      </c>
      <c r="M63" t="b">
        <f>SUMIF('Final FTE BGBP'!$C$2:$BW$2,'Cross Check'!M$4,'Final FTE BGBP'!$C63:$BW63)='Final FTE By Prog'!I63</f>
        <v>1</v>
      </c>
      <c r="N63" t="b">
        <f>SUMIF('Final FTE BGBP'!$C$2:$BW$2,'Cross Check'!N$4,'Final FTE BGBP'!$C63:$BW63)='Final FTE By Prog'!J63</f>
        <v>1</v>
      </c>
      <c r="O63" t="b">
        <f>SUMIF('Final FTE BGBP'!$C$2:$BW$2,'Cross Check'!O$4,'Final FTE BGBP'!$C63:$BW63)='Final FTE By Prog'!K63</f>
        <v>1</v>
      </c>
      <c r="P63" t="b">
        <f>SUMIF('Final FTE BGBP'!$C$2:$BW$2,'Cross Check'!P$4,'Final FTE BGBP'!$C63:$BW63)='Final FTE By Prog'!L63</f>
        <v>1</v>
      </c>
      <c r="R63" s="4" t="b">
        <f>SUMIF('Final FTE BGBP'!$C$3:$BW$3,'Cross Check'!R$4,'Final FTE BGBP'!$C63:$BW63)='Final FTE By Grade'!C63</f>
        <v>1</v>
      </c>
      <c r="S63" s="4" t="b">
        <f>SUMIF('Final FTE BGBP'!$C$3:$BW$3,'Cross Check'!S$4,'Final FTE BGBP'!$C63:$BW63)='Final FTE By Grade'!D63</f>
        <v>1</v>
      </c>
      <c r="T63" s="4" t="b">
        <f>SUMIF('Final FTE BGBP'!$C$3:$BW$3,'Cross Check'!T$4,'Final FTE BGBP'!$C63:$BW63)='Final FTE By Grade'!E63</f>
        <v>1</v>
      </c>
      <c r="U63" s="4" t="b">
        <f>SUMIF('Final FTE BGBP'!$C$3:$BW$3,'Cross Check'!U$4,'Final FTE BGBP'!$C63:$BW63)='Final FTE By Grade'!F63</f>
        <v>1</v>
      </c>
      <c r="V63" s="4" t="b">
        <f>SUMIF('Final FTE BGBP'!$C$3:$BW$3,'Cross Check'!V$4,'Final FTE BGBP'!$C63:$BW63)='Final FTE By Grade'!G63</f>
        <v>1</v>
      </c>
      <c r="W63" s="4" t="b">
        <f>SUMIF('Final FTE BGBP'!$C$3:$BW$3,'Cross Check'!W$4,'Final FTE BGBP'!$C63:$BW63)='Final FTE By Grade'!H63</f>
        <v>1</v>
      </c>
      <c r="X63" s="4" t="b">
        <f>SUMIF('Final FTE BGBP'!$C$3:$BW$3,'Cross Check'!X$4,'Final FTE BGBP'!$C63:$BW63)='Final FTE By Grade'!I63</f>
        <v>1</v>
      </c>
      <c r="Y63" s="4" t="b">
        <f>SUMIF('Final FTE BGBP'!$C$3:$BW$3,'Cross Check'!Y$4,'Final FTE BGBP'!$C63:$BW63)='Final FTE By Grade'!J63</f>
        <v>1</v>
      </c>
      <c r="Z63" s="4" t="b">
        <f>SUMIF('Final FTE BGBP'!$C$3:$BW$3,'Cross Check'!Z$4,'Final FTE BGBP'!$C63:$BW63)='Final FTE By Grade'!K63</f>
        <v>1</v>
      </c>
      <c r="AA63" s="4" t="b">
        <f>SUMIF('Final FTE BGBP'!$C$3:$BW$3,'Cross Check'!AA$4,'Final FTE BGBP'!$C63:$BW63)='Final FTE By Grade'!L63</f>
        <v>1</v>
      </c>
      <c r="AB63" s="4" t="b">
        <f>SUMIF('Final FTE BGBP'!$C$3:$BW$3,'Cross Check'!AB$4,'Final FTE BGBP'!$C63:$BW63)='Final FTE By Grade'!M63</f>
        <v>1</v>
      </c>
      <c r="AC63" s="4" t="b">
        <f>SUMIF('Final FTE BGBP'!$C$3:$BW$3,'Cross Check'!AC$4,'Final FTE BGBP'!$C63:$BW63)='Final FTE By Grade'!N63</f>
        <v>1</v>
      </c>
      <c r="AD63" s="4" t="b">
        <f>SUMIF('Final FTE BGBP'!$C$3:$BW$3,'Cross Check'!AD$4,'Final FTE BGBP'!$C63:$BW63)='Final FTE By Grade'!O63</f>
        <v>1</v>
      </c>
      <c r="AE63" s="4" t="b">
        <f>SUMIF('Final FTE BGBP'!$C$3:$BW$3,'Cross Check'!AE$4,'Final FTE BGBP'!$C63:$BW63)='Final FTE By Grade'!P63</f>
        <v>1</v>
      </c>
      <c r="AK63" s="45"/>
    </row>
    <row r="64" spans="1:37" ht="15">
      <c r="A64">
        <v>60</v>
      </c>
      <c r="B64" t="s">
        <v>71</v>
      </c>
      <c r="C64" s="1" t="b">
        <f>'Final FTE By Grade'!Q64='Final FTE By Prog'!M64</f>
        <v>1</v>
      </c>
      <c r="D64" s="1" t="b">
        <f>'Final FTE By Prog'!M64='Final FTE BGBP'!BX64</f>
        <v>1</v>
      </c>
      <c r="E64" s="1" t="b">
        <f>'Final FTE By Grade'!Q64='Final FTE BGBP'!BX64</f>
        <v>1</v>
      </c>
      <c r="G64" t="b">
        <f>SUMIF('Final FTE BGBP'!$C$2:$BW$2,'Cross Check'!G$4,'Final FTE BGBP'!$C64:$BW64)='Final FTE By Prog'!C64</f>
        <v>1</v>
      </c>
      <c r="H64" t="b">
        <f>SUMIF('Final FTE BGBP'!$C$2:$BW$2,'Cross Check'!H$4,'Final FTE BGBP'!$C64:$BW64)='Final FTE By Prog'!D64</f>
        <v>1</v>
      </c>
      <c r="I64" t="b">
        <f>SUMIF('Final FTE BGBP'!$C$2:$BW$2,'Cross Check'!I$4,'Final FTE BGBP'!$C64:$BW64)='Final FTE By Prog'!E64</f>
        <v>1</v>
      </c>
      <c r="J64" t="b">
        <f>SUMIF('Final FTE BGBP'!$C$2:$BW$2,'Cross Check'!J$4,'Final FTE BGBP'!$C64:$BW64)='Final FTE By Prog'!F64</f>
        <v>1</v>
      </c>
      <c r="K64" t="b">
        <f>SUMIF('Final FTE BGBP'!$C$2:$BW$2,'Cross Check'!K$4,'Final FTE BGBP'!$C64:$BW64)='Final FTE By Prog'!G64</f>
        <v>1</v>
      </c>
      <c r="L64" t="b">
        <f>SUMIF('Final FTE BGBP'!$C$2:$BW$2,'Cross Check'!L$4,'Final FTE BGBP'!$C64:$BW64)='Final FTE By Prog'!H64</f>
        <v>1</v>
      </c>
      <c r="M64" t="b">
        <f>SUMIF('Final FTE BGBP'!$C$2:$BW$2,'Cross Check'!M$4,'Final FTE BGBP'!$C64:$BW64)='Final FTE By Prog'!I64</f>
        <v>1</v>
      </c>
      <c r="N64" t="b">
        <f>SUMIF('Final FTE BGBP'!$C$2:$BW$2,'Cross Check'!N$4,'Final FTE BGBP'!$C64:$BW64)='Final FTE By Prog'!J64</f>
        <v>1</v>
      </c>
      <c r="O64" t="b">
        <f>SUMIF('Final FTE BGBP'!$C$2:$BW$2,'Cross Check'!O$4,'Final FTE BGBP'!$C64:$BW64)='Final FTE By Prog'!K64</f>
        <v>1</v>
      </c>
      <c r="P64" t="b">
        <f>SUMIF('Final FTE BGBP'!$C$2:$BW$2,'Cross Check'!P$4,'Final FTE BGBP'!$C64:$BW64)='Final FTE By Prog'!L64</f>
        <v>1</v>
      </c>
      <c r="R64" s="4" t="b">
        <f>SUMIF('Final FTE BGBP'!$C$3:$BW$3,'Cross Check'!R$4,'Final FTE BGBP'!$C64:$BW64)='Final FTE By Grade'!C64</f>
        <v>1</v>
      </c>
      <c r="S64" s="4" t="b">
        <f>SUMIF('Final FTE BGBP'!$C$3:$BW$3,'Cross Check'!S$4,'Final FTE BGBP'!$C64:$BW64)='Final FTE By Grade'!D64</f>
        <v>1</v>
      </c>
      <c r="T64" s="4" t="b">
        <f>SUMIF('Final FTE BGBP'!$C$3:$BW$3,'Cross Check'!T$4,'Final FTE BGBP'!$C64:$BW64)='Final FTE By Grade'!E64</f>
        <v>1</v>
      </c>
      <c r="U64" s="4" t="b">
        <f>SUMIF('Final FTE BGBP'!$C$3:$BW$3,'Cross Check'!U$4,'Final FTE BGBP'!$C64:$BW64)='Final FTE By Grade'!F64</f>
        <v>1</v>
      </c>
      <c r="V64" s="4" t="b">
        <f>SUMIF('Final FTE BGBP'!$C$3:$BW$3,'Cross Check'!V$4,'Final FTE BGBP'!$C64:$BW64)='Final FTE By Grade'!G64</f>
        <v>1</v>
      </c>
      <c r="W64" s="4" t="b">
        <f>SUMIF('Final FTE BGBP'!$C$3:$BW$3,'Cross Check'!W$4,'Final FTE BGBP'!$C64:$BW64)='Final FTE By Grade'!H64</f>
        <v>1</v>
      </c>
      <c r="X64" s="4" t="b">
        <f>SUMIF('Final FTE BGBP'!$C$3:$BW$3,'Cross Check'!X$4,'Final FTE BGBP'!$C64:$BW64)='Final FTE By Grade'!I64</f>
        <v>1</v>
      </c>
      <c r="Y64" s="4" t="b">
        <f>SUMIF('Final FTE BGBP'!$C$3:$BW$3,'Cross Check'!Y$4,'Final FTE BGBP'!$C64:$BW64)='Final FTE By Grade'!J64</f>
        <v>1</v>
      </c>
      <c r="Z64" s="4" t="b">
        <f>SUMIF('Final FTE BGBP'!$C$3:$BW$3,'Cross Check'!Z$4,'Final FTE BGBP'!$C64:$BW64)='Final FTE By Grade'!K64</f>
        <v>1</v>
      </c>
      <c r="AA64" s="4" t="b">
        <f>SUMIF('Final FTE BGBP'!$C$3:$BW$3,'Cross Check'!AA$4,'Final FTE BGBP'!$C64:$BW64)='Final FTE By Grade'!L64</f>
        <v>1</v>
      </c>
      <c r="AB64" s="4" t="b">
        <f>SUMIF('Final FTE BGBP'!$C$3:$BW$3,'Cross Check'!AB$4,'Final FTE BGBP'!$C64:$BW64)='Final FTE By Grade'!M64</f>
        <v>1</v>
      </c>
      <c r="AC64" s="4" t="b">
        <f>SUMIF('Final FTE BGBP'!$C$3:$BW$3,'Cross Check'!AC$4,'Final FTE BGBP'!$C64:$BW64)='Final FTE By Grade'!N64</f>
        <v>1</v>
      </c>
      <c r="AD64" s="4" t="b">
        <f>SUMIF('Final FTE BGBP'!$C$3:$BW$3,'Cross Check'!AD$4,'Final FTE BGBP'!$C64:$BW64)='Final FTE By Grade'!O64</f>
        <v>1</v>
      </c>
      <c r="AE64" s="4" t="b">
        <f>SUMIF('Final FTE BGBP'!$C$3:$BW$3,'Cross Check'!AE$4,'Final FTE BGBP'!$C64:$BW64)='Final FTE By Grade'!P64</f>
        <v>1</v>
      </c>
      <c r="AK64" s="45"/>
    </row>
    <row r="65" spans="1:37" ht="15">
      <c r="A65">
        <v>61</v>
      </c>
      <c r="B65" t="s">
        <v>72</v>
      </c>
      <c r="C65" s="1" t="b">
        <f>'Final FTE By Grade'!Q65='Final FTE By Prog'!M65</f>
        <v>1</v>
      </c>
      <c r="D65" s="1" t="b">
        <f>'Final FTE By Prog'!M65='Final FTE BGBP'!BX65</f>
        <v>1</v>
      </c>
      <c r="E65" s="1" t="b">
        <f>'Final FTE By Grade'!Q65='Final FTE BGBP'!BX65</f>
        <v>1</v>
      </c>
      <c r="G65" t="b">
        <f>SUMIF('Final FTE BGBP'!$C$2:$BW$2,'Cross Check'!G$4,'Final FTE BGBP'!$C65:$BW65)='Final FTE By Prog'!C65</f>
        <v>1</v>
      </c>
      <c r="H65" t="b">
        <f>SUMIF('Final FTE BGBP'!$C$2:$BW$2,'Cross Check'!H$4,'Final FTE BGBP'!$C65:$BW65)='Final FTE By Prog'!D65</f>
        <v>1</v>
      </c>
      <c r="I65" t="b">
        <f>SUMIF('Final FTE BGBP'!$C$2:$BW$2,'Cross Check'!I$4,'Final FTE BGBP'!$C65:$BW65)='Final FTE By Prog'!E65</f>
        <v>1</v>
      </c>
      <c r="J65" t="b">
        <f>SUMIF('Final FTE BGBP'!$C$2:$BW$2,'Cross Check'!J$4,'Final FTE BGBP'!$C65:$BW65)='Final FTE By Prog'!F65</f>
        <v>1</v>
      </c>
      <c r="K65" t="b">
        <f>SUMIF('Final FTE BGBP'!$C$2:$BW$2,'Cross Check'!K$4,'Final FTE BGBP'!$C65:$BW65)='Final FTE By Prog'!G65</f>
        <v>1</v>
      </c>
      <c r="L65" t="b">
        <f>SUMIF('Final FTE BGBP'!$C$2:$BW$2,'Cross Check'!L$4,'Final FTE BGBP'!$C65:$BW65)='Final FTE By Prog'!H65</f>
        <v>1</v>
      </c>
      <c r="M65" t="b">
        <f>SUMIF('Final FTE BGBP'!$C$2:$BW$2,'Cross Check'!M$4,'Final FTE BGBP'!$C65:$BW65)='Final FTE By Prog'!I65</f>
        <v>1</v>
      </c>
      <c r="N65" t="b">
        <f>SUMIF('Final FTE BGBP'!$C$2:$BW$2,'Cross Check'!N$4,'Final FTE BGBP'!$C65:$BW65)='Final FTE By Prog'!J65</f>
        <v>1</v>
      </c>
      <c r="O65" t="b">
        <f>SUMIF('Final FTE BGBP'!$C$2:$BW$2,'Cross Check'!O$4,'Final FTE BGBP'!$C65:$BW65)='Final FTE By Prog'!K65</f>
        <v>1</v>
      </c>
      <c r="P65" t="b">
        <f>SUMIF('Final FTE BGBP'!$C$2:$BW$2,'Cross Check'!P$4,'Final FTE BGBP'!$C65:$BW65)='Final FTE By Prog'!L65</f>
        <v>1</v>
      </c>
      <c r="R65" s="4" t="b">
        <f>SUMIF('Final FTE BGBP'!$C$3:$BW$3,'Cross Check'!R$4,'Final FTE BGBP'!$C65:$BW65)='Final FTE By Grade'!C65</f>
        <v>1</v>
      </c>
      <c r="S65" s="4" t="b">
        <f>SUMIF('Final FTE BGBP'!$C$3:$BW$3,'Cross Check'!S$4,'Final FTE BGBP'!$C65:$BW65)='Final FTE By Grade'!D65</f>
        <v>1</v>
      </c>
      <c r="T65" s="4" t="b">
        <f>SUMIF('Final FTE BGBP'!$C$3:$BW$3,'Cross Check'!T$4,'Final FTE BGBP'!$C65:$BW65)='Final FTE By Grade'!E65</f>
        <v>1</v>
      </c>
      <c r="U65" s="4" t="b">
        <f>SUMIF('Final FTE BGBP'!$C$3:$BW$3,'Cross Check'!U$4,'Final FTE BGBP'!$C65:$BW65)='Final FTE By Grade'!F65</f>
        <v>1</v>
      </c>
      <c r="V65" s="4" t="b">
        <f>SUMIF('Final FTE BGBP'!$C$3:$BW$3,'Cross Check'!V$4,'Final FTE BGBP'!$C65:$BW65)='Final FTE By Grade'!G65</f>
        <v>1</v>
      </c>
      <c r="W65" s="4" t="b">
        <f>SUMIF('Final FTE BGBP'!$C$3:$BW$3,'Cross Check'!W$4,'Final FTE BGBP'!$C65:$BW65)='Final FTE By Grade'!H65</f>
        <v>1</v>
      </c>
      <c r="X65" s="4" t="b">
        <f>SUMIF('Final FTE BGBP'!$C$3:$BW$3,'Cross Check'!X$4,'Final FTE BGBP'!$C65:$BW65)='Final FTE By Grade'!I65</f>
        <v>1</v>
      </c>
      <c r="Y65" s="4" t="b">
        <f>SUMIF('Final FTE BGBP'!$C$3:$BW$3,'Cross Check'!Y$4,'Final FTE BGBP'!$C65:$BW65)='Final FTE By Grade'!J65</f>
        <v>1</v>
      </c>
      <c r="Z65" s="4" t="b">
        <f>SUMIF('Final FTE BGBP'!$C$3:$BW$3,'Cross Check'!Z$4,'Final FTE BGBP'!$C65:$BW65)='Final FTE By Grade'!K65</f>
        <v>1</v>
      </c>
      <c r="AA65" s="4" t="b">
        <f>SUMIF('Final FTE BGBP'!$C$3:$BW$3,'Cross Check'!AA$4,'Final FTE BGBP'!$C65:$BW65)='Final FTE By Grade'!L65</f>
        <v>1</v>
      </c>
      <c r="AB65" s="4" t="b">
        <f>SUMIF('Final FTE BGBP'!$C$3:$BW$3,'Cross Check'!AB$4,'Final FTE BGBP'!$C65:$BW65)='Final FTE By Grade'!M65</f>
        <v>1</v>
      </c>
      <c r="AC65" s="4" t="b">
        <f>SUMIF('Final FTE BGBP'!$C$3:$BW$3,'Cross Check'!AC$4,'Final FTE BGBP'!$C65:$BW65)='Final FTE By Grade'!N65</f>
        <v>1</v>
      </c>
      <c r="AD65" s="4" t="b">
        <f>SUMIF('Final FTE BGBP'!$C$3:$BW$3,'Cross Check'!AD$4,'Final FTE BGBP'!$C65:$BW65)='Final FTE By Grade'!O65</f>
        <v>1</v>
      </c>
      <c r="AE65" s="4" t="b">
        <f>SUMIF('Final FTE BGBP'!$C$3:$BW$3,'Cross Check'!AE$4,'Final FTE BGBP'!$C65:$BW65)='Final FTE By Grade'!P65</f>
        <v>1</v>
      </c>
      <c r="AK65" s="45"/>
    </row>
    <row r="66" spans="1:37" ht="15">
      <c r="A66">
        <v>62</v>
      </c>
      <c r="B66" t="s">
        <v>73</v>
      </c>
      <c r="C66" s="1" t="b">
        <f>'Final FTE By Grade'!Q66='Final FTE By Prog'!M66</f>
        <v>1</v>
      </c>
      <c r="D66" s="1" t="b">
        <f>'Final FTE By Prog'!M66='Final FTE BGBP'!BX66</f>
        <v>1</v>
      </c>
      <c r="E66" s="1" t="b">
        <f>'Final FTE By Grade'!Q66='Final FTE BGBP'!BX66</f>
        <v>1</v>
      </c>
      <c r="G66" t="b">
        <f>SUMIF('Final FTE BGBP'!$C$2:$BW$2,'Cross Check'!G$4,'Final FTE BGBP'!$C66:$BW66)='Final FTE By Prog'!C66</f>
        <v>1</v>
      </c>
      <c r="H66" t="b">
        <f>SUMIF('Final FTE BGBP'!$C$2:$BW$2,'Cross Check'!H$4,'Final FTE BGBP'!$C66:$BW66)='Final FTE By Prog'!D66</f>
        <v>1</v>
      </c>
      <c r="I66" t="b">
        <f>SUMIF('Final FTE BGBP'!$C$2:$BW$2,'Cross Check'!I$4,'Final FTE BGBP'!$C66:$BW66)='Final FTE By Prog'!E66</f>
        <v>1</v>
      </c>
      <c r="J66" t="b">
        <f>SUMIF('Final FTE BGBP'!$C$2:$BW$2,'Cross Check'!J$4,'Final FTE BGBP'!$C66:$BW66)='Final FTE By Prog'!F66</f>
        <v>1</v>
      </c>
      <c r="K66" t="b">
        <f>SUMIF('Final FTE BGBP'!$C$2:$BW$2,'Cross Check'!K$4,'Final FTE BGBP'!$C66:$BW66)='Final FTE By Prog'!G66</f>
        <v>1</v>
      </c>
      <c r="L66" t="b">
        <f>SUMIF('Final FTE BGBP'!$C$2:$BW$2,'Cross Check'!L$4,'Final FTE BGBP'!$C66:$BW66)='Final FTE By Prog'!H66</f>
        <v>1</v>
      </c>
      <c r="M66" t="b">
        <f>SUMIF('Final FTE BGBP'!$C$2:$BW$2,'Cross Check'!M$4,'Final FTE BGBP'!$C66:$BW66)='Final FTE By Prog'!I66</f>
        <v>1</v>
      </c>
      <c r="N66" t="b">
        <f>SUMIF('Final FTE BGBP'!$C$2:$BW$2,'Cross Check'!N$4,'Final FTE BGBP'!$C66:$BW66)='Final FTE By Prog'!J66</f>
        <v>1</v>
      </c>
      <c r="O66" t="b">
        <f>SUMIF('Final FTE BGBP'!$C$2:$BW$2,'Cross Check'!O$4,'Final FTE BGBP'!$C66:$BW66)='Final FTE By Prog'!K66</f>
        <v>1</v>
      </c>
      <c r="P66" t="b">
        <f>SUMIF('Final FTE BGBP'!$C$2:$BW$2,'Cross Check'!P$4,'Final FTE BGBP'!$C66:$BW66)='Final FTE By Prog'!L66</f>
        <v>1</v>
      </c>
      <c r="R66" s="4" t="b">
        <f>SUMIF('Final FTE BGBP'!$C$3:$BW$3,'Cross Check'!R$4,'Final FTE BGBP'!$C66:$BW66)='Final FTE By Grade'!C66</f>
        <v>1</v>
      </c>
      <c r="S66" s="4" t="b">
        <f>SUMIF('Final FTE BGBP'!$C$3:$BW$3,'Cross Check'!S$4,'Final FTE BGBP'!$C66:$BW66)='Final FTE By Grade'!D66</f>
        <v>1</v>
      </c>
      <c r="T66" s="4" t="b">
        <f>SUMIF('Final FTE BGBP'!$C$3:$BW$3,'Cross Check'!T$4,'Final FTE BGBP'!$C66:$BW66)='Final FTE By Grade'!E66</f>
        <v>1</v>
      </c>
      <c r="U66" s="4" t="b">
        <f>SUMIF('Final FTE BGBP'!$C$3:$BW$3,'Cross Check'!U$4,'Final FTE BGBP'!$C66:$BW66)='Final FTE By Grade'!F66</f>
        <v>1</v>
      </c>
      <c r="V66" s="4" t="b">
        <f>SUMIF('Final FTE BGBP'!$C$3:$BW$3,'Cross Check'!V$4,'Final FTE BGBP'!$C66:$BW66)='Final FTE By Grade'!G66</f>
        <v>1</v>
      </c>
      <c r="W66" s="4" t="b">
        <f>SUMIF('Final FTE BGBP'!$C$3:$BW$3,'Cross Check'!W$4,'Final FTE BGBP'!$C66:$BW66)='Final FTE By Grade'!H66</f>
        <v>1</v>
      </c>
      <c r="X66" s="4" t="b">
        <f>SUMIF('Final FTE BGBP'!$C$3:$BW$3,'Cross Check'!X$4,'Final FTE BGBP'!$C66:$BW66)='Final FTE By Grade'!I66</f>
        <v>1</v>
      </c>
      <c r="Y66" s="4" t="b">
        <f>SUMIF('Final FTE BGBP'!$C$3:$BW$3,'Cross Check'!Y$4,'Final FTE BGBP'!$C66:$BW66)='Final FTE By Grade'!J66</f>
        <v>1</v>
      </c>
      <c r="Z66" s="4" t="b">
        <f>SUMIF('Final FTE BGBP'!$C$3:$BW$3,'Cross Check'!Z$4,'Final FTE BGBP'!$C66:$BW66)='Final FTE By Grade'!K66</f>
        <v>1</v>
      </c>
      <c r="AA66" s="4" t="b">
        <f>SUMIF('Final FTE BGBP'!$C$3:$BW$3,'Cross Check'!AA$4,'Final FTE BGBP'!$C66:$BW66)='Final FTE By Grade'!L66</f>
        <v>1</v>
      </c>
      <c r="AB66" s="4" t="b">
        <f>SUMIF('Final FTE BGBP'!$C$3:$BW$3,'Cross Check'!AB$4,'Final FTE BGBP'!$C66:$BW66)='Final FTE By Grade'!M66</f>
        <v>1</v>
      </c>
      <c r="AC66" s="4" t="b">
        <f>SUMIF('Final FTE BGBP'!$C$3:$BW$3,'Cross Check'!AC$4,'Final FTE BGBP'!$C66:$BW66)='Final FTE By Grade'!N66</f>
        <v>1</v>
      </c>
      <c r="AD66" s="4" t="b">
        <f>SUMIF('Final FTE BGBP'!$C$3:$BW$3,'Cross Check'!AD$4,'Final FTE BGBP'!$C66:$BW66)='Final FTE By Grade'!O66</f>
        <v>1</v>
      </c>
      <c r="AE66" s="4" t="b">
        <f>SUMIF('Final FTE BGBP'!$C$3:$BW$3,'Cross Check'!AE$4,'Final FTE BGBP'!$C66:$BW66)='Final FTE By Grade'!P66</f>
        <v>1</v>
      </c>
      <c r="AK66" s="45"/>
    </row>
    <row r="67" spans="1:37" ht="15">
      <c r="A67">
        <v>63</v>
      </c>
      <c r="B67" t="s">
        <v>74</v>
      </c>
      <c r="C67" s="1" t="b">
        <f>'Final FTE By Grade'!Q67='Final FTE By Prog'!M67</f>
        <v>1</v>
      </c>
      <c r="D67" s="1" t="b">
        <f>'Final FTE By Prog'!M67='Final FTE BGBP'!BX67</f>
        <v>1</v>
      </c>
      <c r="E67" s="1" t="b">
        <f>'Final FTE By Grade'!Q67='Final FTE BGBP'!BX67</f>
        <v>1</v>
      </c>
      <c r="G67" t="b">
        <f>SUMIF('Final FTE BGBP'!$C$2:$BW$2,'Cross Check'!G$4,'Final FTE BGBP'!$C67:$BW67)='Final FTE By Prog'!C67</f>
        <v>1</v>
      </c>
      <c r="H67" t="b">
        <f>SUMIF('Final FTE BGBP'!$C$2:$BW$2,'Cross Check'!H$4,'Final FTE BGBP'!$C67:$BW67)='Final FTE By Prog'!D67</f>
        <v>1</v>
      </c>
      <c r="I67" t="b">
        <f>SUMIF('Final FTE BGBP'!$C$2:$BW$2,'Cross Check'!I$4,'Final FTE BGBP'!$C67:$BW67)='Final FTE By Prog'!E67</f>
        <v>1</v>
      </c>
      <c r="J67" t="b">
        <f>SUMIF('Final FTE BGBP'!$C$2:$BW$2,'Cross Check'!J$4,'Final FTE BGBP'!$C67:$BW67)='Final FTE By Prog'!F67</f>
        <v>1</v>
      </c>
      <c r="K67" t="b">
        <f>SUMIF('Final FTE BGBP'!$C$2:$BW$2,'Cross Check'!K$4,'Final FTE BGBP'!$C67:$BW67)='Final FTE By Prog'!G67</f>
        <v>1</v>
      </c>
      <c r="L67" t="b">
        <f>SUMIF('Final FTE BGBP'!$C$2:$BW$2,'Cross Check'!L$4,'Final FTE BGBP'!$C67:$BW67)='Final FTE By Prog'!H67</f>
        <v>1</v>
      </c>
      <c r="M67" t="b">
        <f>SUMIF('Final FTE BGBP'!$C$2:$BW$2,'Cross Check'!M$4,'Final FTE BGBP'!$C67:$BW67)='Final FTE By Prog'!I67</f>
        <v>1</v>
      </c>
      <c r="N67" t="b">
        <f>SUMIF('Final FTE BGBP'!$C$2:$BW$2,'Cross Check'!N$4,'Final FTE BGBP'!$C67:$BW67)='Final FTE By Prog'!J67</f>
        <v>1</v>
      </c>
      <c r="O67" t="b">
        <f>SUMIF('Final FTE BGBP'!$C$2:$BW$2,'Cross Check'!O$4,'Final FTE BGBP'!$C67:$BW67)='Final FTE By Prog'!K67</f>
        <v>1</v>
      </c>
      <c r="P67" t="b">
        <f>SUMIF('Final FTE BGBP'!$C$2:$BW$2,'Cross Check'!P$4,'Final FTE BGBP'!$C67:$BW67)='Final FTE By Prog'!L67</f>
        <v>1</v>
      </c>
      <c r="R67" s="4" t="b">
        <f>SUMIF('Final FTE BGBP'!$C$3:$BW$3,'Cross Check'!R$4,'Final FTE BGBP'!$C67:$BW67)='Final FTE By Grade'!C67</f>
        <v>1</v>
      </c>
      <c r="S67" s="4" t="b">
        <f>SUMIF('Final FTE BGBP'!$C$3:$BW$3,'Cross Check'!S$4,'Final FTE BGBP'!$C67:$BW67)='Final FTE By Grade'!D67</f>
        <v>1</v>
      </c>
      <c r="T67" s="4" t="b">
        <f>SUMIF('Final FTE BGBP'!$C$3:$BW$3,'Cross Check'!T$4,'Final FTE BGBP'!$C67:$BW67)='Final FTE By Grade'!E67</f>
        <v>1</v>
      </c>
      <c r="U67" s="4" t="b">
        <f>SUMIF('Final FTE BGBP'!$C$3:$BW$3,'Cross Check'!U$4,'Final FTE BGBP'!$C67:$BW67)='Final FTE By Grade'!F67</f>
        <v>1</v>
      </c>
      <c r="V67" s="4" t="b">
        <f>SUMIF('Final FTE BGBP'!$C$3:$BW$3,'Cross Check'!V$4,'Final FTE BGBP'!$C67:$BW67)='Final FTE By Grade'!G67</f>
        <v>1</v>
      </c>
      <c r="W67" s="4" t="b">
        <f>SUMIF('Final FTE BGBP'!$C$3:$BW$3,'Cross Check'!W$4,'Final FTE BGBP'!$C67:$BW67)='Final FTE By Grade'!H67</f>
        <v>1</v>
      </c>
      <c r="X67" s="4" t="b">
        <f>SUMIF('Final FTE BGBP'!$C$3:$BW$3,'Cross Check'!X$4,'Final FTE BGBP'!$C67:$BW67)='Final FTE By Grade'!I67</f>
        <v>1</v>
      </c>
      <c r="Y67" s="4" t="b">
        <f>SUMIF('Final FTE BGBP'!$C$3:$BW$3,'Cross Check'!Y$4,'Final FTE BGBP'!$C67:$BW67)='Final FTE By Grade'!J67</f>
        <v>1</v>
      </c>
      <c r="Z67" s="4" t="b">
        <f>SUMIF('Final FTE BGBP'!$C$3:$BW$3,'Cross Check'!Z$4,'Final FTE BGBP'!$C67:$BW67)='Final FTE By Grade'!K67</f>
        <v>1</v>
      </c>
      <c r="AA67" s="4" t="b">
        <f>SUMIF('Final FTE BGBP'!$C$3:$BW$3,'Cross Check'!AA$4,'Final FTE BGBP'!$C67:$BW67)='Final FTE By Grade'!L67</f>
        <v>1</v>
      </c>
      <c r="AB67" s="4" t="b">
        <f>SUMIF('Final FTE BGBP'!$C$3:$BW$3,'Cross Check'!AB$4,'Final FTE BGBP'!$C67:$BW67)='Final FTE By Grade'!M67</f>
        <v>1</v>
      </c>
      <c r="AC67" s="4" t="b">
        <f>SUMIF('Final FTE BGBP'!$C$3:$BW$3,'Cross Check'!AC$4,'Final FTE BGBP'!$C67:$BW67)='Final FTE By Grade'!N67</f>
        <v>1</v>
      </c>
      <c r="AD67" s="4" t="b">
        <f>SUMIF('Final FTE BGBP'!$C$3:$BW$3,'Cross Check'!AD$4,'Final FTE BGBP'!$C67:$BW67)='Final FTE By Grade'!O67</f>
        <v>1</v>
      </c>
      <c r="AE67" s="4" t="b">
        <f>SUMIF('Final FTE BGBP'!$C$3:$BW$3,'Cross Check'!AE$4,'Final FTE BGBP'!$C67:$BW67)='Final FTE By Grade'!P67</f>
        <v>1</v>
      </c>
      <c r="AK67" s="45"/>
    </row>
    <row r="68" spans="1:37" ht="15">
      <c r="A68">
        <v>64</v>
      </c>
      <c r="B68" t="s">
        <v>75</v>
      </c>
      <c r="C68" s="1" t="b">
        <f>'Final FTE By Grade'!Q68='Final FTE By Prog'!M68</f>
        <v>1</v>
      </c>
      <c r="D68" s="1" t="b">
        <f>'Final FTE By Prog'!M68='Final FTE BGBP'!BX68</f>
        <v>1</v>
      </c>
      <c r="E68" s="1" t="b">
        <f>'Final FTE By Grade'!Q68='Final FTE BGBP'!BX68</f>
        <v>1</v>
      </c>
      <c r="G68" t="b">
        <f>SUMIF('Final FTE BGBP'!$C$2:$BW$2,'Cross Check'!G$4,'Final FTE BGBP'!$C68:$BW68)='Final FTE By Prog'!C68</f>
        <v>1</v>
      </c>
      <c r="H68" t="b">
        <f>SUMIF('Final FTE BGBP'!$C$2:$BW$2,'Cross Check'!H$4,'Final FTE BGBP'!$C68:$BW68)='Final FTE By Prog'!D68</f>
        <v>1</v>
      </c>
      <c r="I68" t="b">
        <f>SUMIF('Final FTE BGBP'!$C$2:$BW$2,'Cross Check'!I$4,'Final FTE BGBP'!$C68:$BW68)='Final FTE By Prog'!E68</f>
        <v>1</v>
      </c>
      <c r="J68" t="b">
        <f>SUMIF('Final FTE BGBP'!$C$2:$BW$2,'Cross Check'!J$4,'Final FTE BGBP'!$C68:$BW68)='Final FTE By Prog'!F68</f>
        <v>1</v>
      </c>
      <c r="K68" t="b">
        <f>SUMIF('Final FTE BGBP'!$C$2:$BW$2,'Cross Check'!K$4,'Final FTE BGBP'!$C68:$BW68)='Final FTE By Prog'!G68</f>
        <v>1</v>
      </c>
      <c r="L68" t="b">
        <f>SUMIF('Final FTE BGBP'!$C$2:$BW$2,'Cross Check'!L$4,'Final FTE BGBP'!$C68:$BW68)='Final FTE By Prog'!H68</f>
        <v>1</v>
      </c>
      <c r="M68" t="b">
        <f>SUMIF('Final FTE BGBP'!$C$2:$BW$2,'Cross Check'!M$4,'Final FTE BGBP'!$C68:$BW68)='Final FTE By Prog'!I68</f>
        <v>1</v>
      </c>
      <c r="N68" t="b">
        <f>SUMIF('Final FTE BGBP'!$C$2:$BW$2,'Cross Check'!N$4,'Final FTE BGBP'!$C68:$BW68)='Final FTE By Prog'!J68</f>
        <v>1</v>
      </c>
      <c r="O68" t="b">
        <f>SUMIF('Final FTE BGBP'!$C$2:$BW$2,'Cross Check'!O$4,'Final FTE BGBP'!$C68:$BW68)='Final FTE By Prog'!K68</f>
        <v>1</v>
      </c>
      <c r="P68" t="b">
        <f>SUMIF('Final FTE BGBP'!$C$2:$BW$2,'Cross Check'!P$4,'Final FTE BGBP'!$C68:$BW68)='Final FTE By Prog'!L68</f>
        <v>1</v>
      </c>
      <c r="R68" s="4" t="b">
        <f>SUMIF('Final FTE BGBP'!$C$3:$BW$3,'Cross Check'!R$4,'Final FTE BGBP'!$C68:$BW68)='Final FTE By Grade'!C68</f>
        <v>1</v>
      </c>
      <c r="S68" s="4" t="b">
        <f>SUMIF('Final FTE BGBP'!$C$3:$BW$3,'Cross Check'!S$4,'Final FTE BGBP'!$C68:$BW68)='Final FTE By Grade'!D68</f>
        <v>1</v>
      </c>
      <c r="T68" s="4" t="b">
        <f>SUMIF('Final FTE BGBP'!$C$3:$BW$3,'Cross Check'!T$4,'Final FTE BGBP'!$C68:$BW68)='Final FTE By Grade'!E68</f>
        <v>1</v>
      </c>
      <c r="U68" s="4" t="b">
        <f>SUMIF('Final FTE BGBP'!$C$3:$BW$3,'Cross Check'!U$4,'Final FTE BGBP'!$C68:$BW68)='Final FTE By Grade'!F68</f>
        <v>1</v>
      </c>
      <c r="V68" s="4" t="b">
        <f>SUMIF('Final FTE BGBP'!$C$3:$BW$3,'Cross Check'!V$4,'Final FTE BGBP'!$C68:$BW68)='Final FTE By Grade'!G68</f>
        <v>1</v>
      </c>
      <c r="W68" s="4" t="b">
        <f>SUMIF('Final FTE BGBP'!$C$3:$BW$3,'Cross Check'!W$4,'Final FTE BGBP'!$C68:$BW68)='Final FTE By Grade'!H68</f>
        <v>1</v>
      </c>
      <c r="X68" s="4" t="b">
        <f>SUMIF('Final FTE BGBP'!$C$3:$BW$3,'Cross Check'!X$4,'Final FTE BGBP'!$C68:$BW68)='Final FTE By Grade'!I68</f>
        <v>1</v>
      </c>
      <c r="Y68" s="4" t="b">
        <f>SUMIF('Final FTE BGBP'!$C$3:$BW$3,'Cross Check'!Y$4,'Final FTE BGBP'!$C68:$BW68)='Final FTE By Grade'!J68</f>
        <v>1</v>
      </c>
      <c r="Z68" s="4" t="b">
        <f>SUMIF('Final FTE BGBP'!$C$3:$BW$3,'Cross Check'!Z$4,'Final FTE BGBP'!$C68:$BW68)='Final FTE By Grade'!K68</f>
        <v>1</v>
      </c>
      <c r="AA68" s="4" t="b">
        <f>SUMIF('Final FTE BGBP'!$C$3:$BW$3,'Cross Check'!AA$4,'Final FTE BGBP'!$C68:$BW68)='Final FTE By Grade'!L68</f>
        <v>1</v>
      </c>
      <c r="AB68" s="4" t="b">
        <f>SUMIF('Final FTE BGBP'!$C$3:$BW$3,'Cross Check'!AB$4,'Final FTE BGBP'!$C68:$BW68)='Final FTE By Grade'!M68</f>
        <v>1</v>
      </c>
      <c r="AC68" s="4" t="b">
        <f>SUMIF('Final FTE BGBP'!$C$3:$BW$3,'Cross Check'!AC$4,'Final FTE BGBP'!$C68:$BW68)='Final FTE By Grade'!N68</f>
        <v>1</v>
      </c>
      <c r="AD68" s="4" t="b">
        <f>SUMIF('Final FTE BGBP'!$C$3:$BW$3,'Cross Check'!AD$4,'Final FTE BGBP'!$C68:$BW68)='Final FTE By Grade'!O68</f>
        <v>1</v>
      </c>
      <c r="AE68" s="4" t="b">
        <f>SUMIF('Final FTE BGBP'!$C$3:$BW$3,'Cross Check'!AE$4,'Final FTE BGBP'!$C68:$BW68)='Final FTE By Grade'!P68</f>
        <v>1</v>
      </c>
      <c r="AK68" s="45"/>
    </row>
    <row r="69" spans="1:37" ht="15">
      <c r="A69">
        <v>65</v>
      </c>
      <c r="B69" t="s">
        <v>76</v>
      </c>
      <c r="C69" s="1" t="b">
        <f>'Final FTE By Grade'!Q69='Final FTE By Prog'!M69</f>
        <v>1</v>
      </c>
      <c r="D69" s="1" t="b">
        <f>'Final FTE By Prog'!M69='Final FTE BGBP'!BX69</f>
        <v>1</v>
      </c>
      <c r="E69" s="1" t="b">
        <f>'Final FTE By Grade'!Q69='Final FTE BGBP'!BX69</f>
        <v>1</v>
      </c>
      <c r="G69" t="b">
        <f>SUMIF('Final FTE BGBP'!$C$2:$BW$2,'Cross Check'!G$4,'Final FTE BGBP'!$C69:$BW69)='Final FTE By Prog'!C69</f>
        <v>1</v>
      </c>
      <c r="H69" t="b">
        <f>SUMIF('Final FTE BGBP'!$C$2:$BW$2,'Cross Check'!H$4,'Final FTE BGBP'!$C69:$BW69)='Final FTE By Prog'!D69</f>
        <v>1</v>
      </c>
      <c r="I69" t="b">
        <f>SUMIF('Final FTE BGBP'!$C$2:$BW$2,'Cross Check'!I$4,'Final FTE BGBP'!$C69:$BW69)='Final FTE By Prog'!E69</f>
        <v>1</v>
      </c>
      <c r="J69" t="b">
        <f>SUMIF('Final FTE BGBP'!$C$2:$BW$2,'Cross Check'!J$4,'Final FTE BGBP'!$C69:$BW69)='Final FTE By Prog'!F69</f>
        <v>1</v>
      </c>
      <c r="K69" t="b">
        <f>SUMIF('Final FTE BGBP'!$C$2:$BW$2,'Cross Check'!K$4,'Final FTE BGBP'!$C69:$BW69)='Final FTE By Prog'!G69</f>
        <v>1</v>
      </c>
      <c r="L69" t="b">
        <f>SUMIF('Final FTE BGBP'!$C$2:$BW$2,'Cross Check'!L$4,'Final FTE BGBP'!$C69:$BW69)='Final FTE By Prog'!H69</f>
        <v>1</v>
      </c>
      <c r="M69" t="b">
        <f>SUMIF('Final FTE BGBP'!$C$2:$BW$2,'Cross Check'!M$4,'Final FTE BGBP'!$C69:$BW69)='Final FTE By Prog'!I69</f>
        <v>1</v>
      </c>
      <c r="N69" t="b">
        <f>SUMIF('Final FTE BGBP'!$C$2:$BW$2,'Cross Check'!N$4,'Final FTE BGBP'!$C69:$BW69)='Final FTE By Prog'!J69</f>
        <v>1</v>
      </c>
      <c r="O69" t="b">
        <f>SUMIF('Final FTE BGBP'!$C$2:$BW$2,'Cross Check'!O$4,'Final FTE BGBP'!$C69:$BW69)='Final FTE By Prog'!K69</f>
        <v>1</v>
      </c>
      <c r="P69" t="b">
        <f>SUMIF('Final FTE BGBP'!$C$2:$BW$2,'Cross Check'!P$4,'Final FTE BGBP'!$C69:$BW69)='Final FTE By Prog'!L69</f>
        <v>1</v>
      </c>
      <c r="R69" s="4" t="b">
        <f>SUMIF('Final FTE BGBP'!$C$3:$BW$3,'Cross Check'!R$4,'Final FTE BGBP'!$C69:$BW69)='Final FTE By Grade'!C69</f>
        <v>1</v>
      </c>
      <c r="S69" s="4" t="b">
        <f>SUMIF('Final FTE BGBP'!$C$3:$BW$3,'Cross Check'!S$4,'Final FTE BGBP'!$C69:$BW69)='Final FTE By Grade'!D69</f>
        <v>1</v>
      </c>
      <c r="T69" s="4" t="b">
        <f>SUMIF('Final FTE BGBP'!$C$3:$BW$3,'Cross Check'!T$4,'Final FTE BGBP'!$C69:$BW69)='Final FTE By Grade'!E69</f>
        <v>1</v>
      </c>
      <c r="U69" s="4" t="b">
        <f>SUMIF('Final FTE BGBP'!$C$3:$BW$3,'Cross Check'!U$4,'Final FTE BGBP'!$C69:$BW69)='Final FTE By Grade'!F69</f>
        <v>1</v>
      </c>
      <c r="V69" s="4" t="b">
        <f>SUMIF('Final FTE BGBP'!$C$3:$BW$3,'Cross Check'!V$4,'Final FTE BGBP'!$C69:$BW69)='Final FTE By Grade'!G69</f>
        <v>1</v>
      </c>
      <c r="W69" s="4" t="b">
        <f>SUMIF('Final FTE BGBP'!$C$3:$BW$3,'Cross Check'!W$4,'Final FTE BGBP'!$C69:$BW69)='Final FTE By Grade'!H69</f>
        <v>1</v>
      </c>
      <c r="X69" s="4" t="b">
        <f>SUMIF('Final FTE BGBP'!$C$3:$BW$3,'Cross Check'!X$4,'Final FTE BGBP'!$C69:$BW69)='Final FTE By Grade'!I69</f>
        <v>1</v>
      </c>
      <c r="Y69" s="4" t="b">
        <f>SUMIF('Final FTE BGBP'!$C$3:$BW$3,'Cross Check'!Y$4,'Final FTE BGBP'!$C69:$BW69)='Final FTE By Grade'!J69</f>
        <v>1</v>
      </c>
      <c r="Z69" s="4" t="b">
        <f>SUMIF('Final FTE BGBP'!$C$3:$BW$3,'Cross Check'!Z$4,'Final FTE BGBP'!$C69:$BW69)='Final FTE By Grade'!K69</f>
        <v>1</v>
      </c>
      <c r="AA69" s="4" t="b">
        <f>SUMIF('Final FTE BGBP'!$C$3:$BW$3,'Cross Check'!AA$4,'Final FTE BGBP'!$C69:$BW69)='Final FTE By Grade'!L69</f>
        <v>1</v>
      </c>
      <c r="AB69" s="4" t="b">
        <f>SUMIF('Final FTE BGBP'!$C$3:$BW$3,'Cross Check'!AB$4,'Final FTE BGBP'!$C69:$BW69)='Final FTE By Grade'!M69</f>
        <v>1</v>
      </c>
      <c r="AC69" s="4" t="b">
        <f>SUMIF('Final FTE BGBP'!$C$3:$BW$3,'Cross Check'!AC$4,'Final FTE BGBP'!$C69:$BW69)='Final FTE By Grade'!N69</f>
        <v>1</v>
      </c>
      <c r="AD69" s="4" t="b">
        <f>SUMIF('Final FTE BGBP'!$C$3:$BW$3,'Cross Check'!AD$4,'Final FTE BGBP'!$C69:$BW69)='Final FTE By Grade'!O69</f>
        <v>1</v>
      </c>
      <c r="AE69" s="4" t="b">
        <f>SUMIF('Final FTE BGBP'!$C$3:$BW$3,'Cross Check'!AE$4,'Final FTE BGBP'!$C69:$BW69)='Final FTE By Grade'!P69</f>
        <v>1</v>
      </c>
      <c r="AK69" s="45"/>
    </row>
    <row r="70" spans="1:37" ht="15">
      <c r="A70">
        <v>66</v>
      </c>
      <c r="B70" t="s">
        <v>77</v>
      </c>
      <c r="C70" s="1" t="b">
        <f>'Final FTE By Grade'!Q70='Final FTE By Prog'!M70</f>
        <v>1</v>
      </c>
      <c r="D70" s="1" t="b">
        <f>'Final FTE By Prog'!M70='Final FTE BGBP'!BX70</f>
        <v>1</v>
      </c>
      <c r="E70" s="1" t="b">
        <f>'Final FTE By Grade'!Q70='Final FTE BGBP'!BX70</f>
        <v>1</v>
      </c>
      <c r="G70" t="b">
        <f>SUMIF('Final FTE BGBP'!$C$2:$BW$2,'Cross Check'!G$4,'Final FTE BGBP'!$C70:$BW70)='Final FTE By Prog'!C70</f>
        <v>1</v>
      </c>
      <c r="H70" t="b">
        <f>SUMIF('Final FTE BGBP'!$C$2:$BW$2,'Cross Check'!H$4,'Final FTE BGBP'!$C70:$BW70)='Final FTE By Prog'!D70</f>
        <v>1</v>
      </c>
      <c r="I70" t="b">
        <f>SUMIF('Final FTE BGBP'!$C$2:$BW$2,'Cross Check'!I$4,'Final FTE BGBP'!$C70:$BW70)='Final FTE By Prog'!E70</f>
        <v>1</v>
      </c>
      <c r="J70" t="b">
        <f>SUMIF('Final FTE BGBP'!$C$2:$BW$2,'Cross Check'!J$4,'Final FTE BGBP'!$C70:$BW70)='Final FTE By Prog'!F70</f>
        <v>1</v>
      </c>
      <c r="K70" t="b">
        <f>SUMIF('Final FTE BGBP'!$C$2:$BW$2,'Cross Check'!K$4,'Final FTE BGBP'!$C70:$BW70)='Final FTE By Prog'!G70</f>
        <v>1</v>
      </c>
      <c r="L70" t="b">
        <f>SUMIF('Final FTE BGBP'!$C$2:$BW$2,'Cross Check'!L$4,'Final FTE BGBP'!$C70:$BW70)='Final FTE By Prog'!H70</f>
        <v>1</v>
      </c>
      <c r="M70" t="b">
        <f>SUMIF('Final FTE BGBP'!$C$2:$BW$2,'Cross Check'!M$4,'Final FTE BGBP'!$C70:$BW70)='Final FTE By Prog'!I70</f>
        <v>1</v>
      </c>
      <c r="N70" t="b">
        <f>SUMIF('Final FTE BGBP'!$C$2:$BW$2,'Cross Check'!N$4,'Final FTE BGBP'!$C70:$BW70)='Final FTE By Prog'!J70</f>
        <v>1</v>
      </c>
      <c r="O70" t="b">
        <f>SUMIF('Final FTE BGBP'!$C$2:$BW$2,'Cross Check'!O$4,'Final FTE BGBP'!$C70:$BW70)='Final FTE By Prog'!K70</f>
        <v>1</v>
      </c>
      <c r="P70" t="b">
        <f>SUMIF('Final FTE BGBP'!$C$2:$BW$2,'Cross Check'!P$4,'Final FTE BGBP'!$C70:$BW70)='Final FTE By Prog'!L70</f>
        <v>1</v>
      </c>
      <c r="R70" s="4" t="b">
        <f>SUMIF('Final FTE BGBP'!$C$3:$BW$3,'Cross Check'!R$4,'Final FTE BGBP'!$C70:$BW70)='Final FTE By Grade'!C70</f>
        <v>1</v>
      </c>
      <c r="S70" s="4" t="b">
        <f>SUMIF('Final FTE BGBP'!$C$3:$BW$3,'Cross Check'!S$4,'Final FTE BGBP'!$C70:$BW70)='Final FTE By Grade'!D70</f>
        <v>1</v>
      </c>
      <c r="T70" s="4" t="b">
        <f>SUMIF('Final FTE BGBP'!$C$3:$BW$3,'Cross Check'!T$4,'Final FTE BGBP'!$C70:$BW70)='Final FTE By Grade'!E70</f>
        <v>1</v>
      </c>
      <c r="U70" s="4" t="b">
        <f>SUMIF('Final FTE BGBP'!$C$3:$BW$3,'Cross Check'!U$4,'Final FTE BGBP'!$C70:$BW70)='Final FTE By Grade'!F70</f>
        <v>1</v>
      </c>
      <c r="V70" s="4" t="b">
        <f>SUMIF('Final FTE BGBP'!$C$3:$BW$3,'Cross Check'!V$4,'Final FTE BGBP'!$C70:$BW70)='Final FTE By Grade'!G70</f>
        <v>1</v>
      </c>
      <c r="W70" s="4" t="b">
        <f>SUMIF('Final FTE BGBP'!$C$3:$BW$3,'Cross Check'!W$4,'Final FTE BGBP'!$C70:$BW70)='Final FTE By Grade'!H70</f>
        <v>1</v>
      </c>
      <c r="X70" s="4" t="b">
        <f>SUMIF('Final FTE BGBP'!$C$3:$BW$3,'Cross Check'!X$4,'Final FTE BGBP'!$C70:$BW70)='Final FTE By Grade'!I70</f>
        <v>1</v>
      </c>
      <c r="Y70" s="4" t="b">
        <f>SUMIF('Final FTE BGBP'!$C$3:$BW$3,'Cross Check'!Y$4,'Final FTE BGBP'!$C70:$BW70)='Final FTE By Grade'!J70</f>
        <v>1</v>
      </c>
      <c r="Z70" s="4" t="b">
        <f>SUMIF('Final FTE BGBP'!$C$3:$BW$3,'Cross Check'!Z$4,'Final FTE BGBP'!$C70:$BW70)='Final FTE By Grade'!K70</f>
        <v>1</v>
      </c>
      <c r="AA70" s="4" t="b">
        <f>SUMIF('Final FTE BGBP'!$C$3:$BW$3,'Cross Check'!AA$4,'Final FTE BGBP'!$C70:$BW70)='Final FTE By Grade'!L70</f>
        <v>1</v>
      </c>
      <c r="AB70" s="4" t="b">
        <f>SUMIF('Final FTE BGBP'!$C$3:$BW$3,'Cross Check'!AB$4,'Final FTE BGBP'!$C70:$BW70)='Final FTE By Grade'!M70</f>
        <v>1</v>
      </c>
      <c r="AC70" s="4" t="b">
        <f>SUMIF('Final FTE BGBP'!$C$3:$BW$3,'Cross Check'!AC$4,'Final FTE BGBP'!$C70:$BW70)='Final FTE By Grade'!N70</f>
        <v>1</v>
      </c>
      <c r="AD70" s="4" t="b">
        <f>SUMIF('Final FTE BGBP'!$C$3:$BW$3,'Cross Check'!AD$4,'Final FTE BGBP'!$C70:$BW70)='Final FTE By Grade'!O70</f>
        <v>1</v>
      </c>
      <c r="AE70" s="4" t="b">
        <f>SUMIF('Final FTE BGBP'!$C$3:$BW$3,'Cross Check'!AE$4,'Final FTE BGBP'!$C70:$BW70)='Final FTE By Grade'!P70</f>
        <v>1</v>
      </c>
      <c r="AK70" s="45"/>
    </row>
    <row r="71" spans="1:37" ht="15">
      <c r="A71">
        <v>67</v>
      </c>
      <c r="B71" t="s">
        <v>78</v>
      </c>
      <c r="C71" s="1" t="b">
        <f>'Final FTE By Grade'!Q71='Final FTE By Prog'!M71</f>
        <v>1</v>
      </c>
      <c r="D71" s="1" t="b">
        <f>'Final FTE By Prog'!M71='Final FTE BGBP'!BX71</f>
        <v>1</v>
      </c>
      <c r="E71" s="1" t="b">
        <f>'Final FTE By Grade'!Q71='Final FTE BGBP'!BX71</f>
        <v>1</v>
      </c>
      <c r="G71" t="b">
        <f>SUMIF('Final FTE BGBP'!$C$2:$BW$2,'Cross Check'!G$4,'Final FTE BGBP'!$C71:$BW71)='Final FTE By Prog'!C71</f>
        <v>1</v>
      </c>
      <c r="H71" t="b">
        <f>SUMIF('Final FTE BGBP'!$C$2:$BW$2,'Cross Check'!H$4,'Final FTE BGBP'!$C71:$BW71)='Final FTE By Prog'!D71</f>
        <v>1</v>
      </c>
      <c r="I71" t="b">
        <f>SUMIF('Final FTE BGBP'!$C$2:$BW$2,'Cross Check'!I$4,'Final FTE BGBP'!$C71:$BW71)='Final FTE By Prog'!E71</f>
        <v>1</v>
      </c>
      <c r="J71" t="b">
        <f>SUMIF('Final FTE BGBP'!$C$2:$BW$2,'Cross Check'!J$4,'Final FTE BGBP'!$C71:$BW71)='Final FTE By Prog'!F71</f>
        <v>1</v>
      </c>
      <c r="K71" t="b">
        <f>SUMIF('Final FTE BGBP'!$C$2:$BW$2,'Cross Check'!K$4,'Final FTE BGBP'!$C71:$BW71)='Final FTE By Prog'!G71</f>
        <v>1</v>
      </c>
      <c r="L71" t="b">
        <f>SUMIF('Final FTE BGBP'!$C$2:$BW$2,'Cross Check'!L$4,'Final FTE BGBP'!$C71:$BW71)='Final FTE By Prog'!H71</f>
        <v>1</v>
      </c>
      <c r="M71" t="b">
        <f>SUMIF('Final FTE BGBP'!$C$2:$BW$2,'Cross Check'!M$4,'Final FTE BGBP'!$C71:$BW71)='Final FTE By Prog'!I71</f>
        <v>1</v>
      </c>
      <c r="N71" t="b">
        <f>SUMIF('Final FTE BGBP'!$C$2:$BW$2,'Cross Check'!N$4,'Final FTE BGBP'!$C71:$BW71)='Final FTE By Prog'!J71</f>
        <v>1</v>
      </c>
      <c r="O71" t="b">
        <f>SUMIF('Final FTE BGBP'!$C$2:$BW$2,'Cross Check'!O$4,'Final FTE BGBP'!$C71:$BW71)='Final FTE By Prog'!K71</f>
        <v>1</v>
      </c>
      <c r="P71" t="b">
        <f>SUMIF('Final FTE BGBP'!$C$2:$BW$2,'Cross Check'!P$4,'Final FTE BGBP'!$C71:$BW71)='Final FTE By Prog'!L71</f>
        <v>1</v>
      </c>
      <c r="R71" s="4" t="b">
        <f>SUMIF('Final FTE BGBP'!$C$3:$BW$3,'Cross Check'!R$4,'Final FTE BGBP'!$C71:$BW71)='Final FTE By Grade'!C71</f>
        <v>1</v>
      </c>
      <c r="S71" s="4" t="b">
        <f>SUMIF('Final FTE BGBP'!$C$3:$BW$3,'Cross Check'!S$4,'Final FTE BGBP'!$C71:$BW71)='Final FTE By Grade'!D71</f>
        <v>1</v>
      </c>
      <c r="T71" s="4" t="b">
        <f>SUMIF('Final FTE BGBP'!$C$3:$BW$3,'Cross Check'!T$4,'Final FTE BGBP'!$C71:$BW71)='Final FTE By Grade'!E71</f>
        <v>1</v>
      </c>
      <c r="U71" s="4" t="b">
        <f>SUMIF('Final FTE BGBP'!$C$3:$BW$3,'Cross Check'!U$4,'Final FTE BGBP'!$C71:$BW71)='Final FTE By Grade'!F71</f>
        <v>1</v>
      </c>
      <c r="V71" s="4" t="b">
        <f>SUMIF('Final FTE BGBP'!$C$3:$BW$3,'Cross Check'!V$4,'Final FTE BGBP'!$C71:$BW71)='Final FTE By Grade'!G71</f>
        <v>1</v>
      </c>
      <c r="W71" s="4" t="b">
        <f>SUMIF('Final FTE BGBP'!$C$3:$BW$3,'Cross Check'!W$4,'Final FTE BGBP'!$C71:$BW71)='Final FTE By Grade'!H71</f>
        <v>1</v>
      </c>
      <c r="X71" s="4" t="b">
        <f>SUMIF('Final FTE BGBP'!$C$3:$BW$3,'Cross Check'!X$4,'Final FTE BGBP'!$C71:$BW71)='Final FTE By Grade'!I71</f>
        <v>1</v>
      </c>
      <c r="Y71" s="4" t="b">
        <f>SUMIF('Final FTE BGBP'!$C$3:$BW$3,'Cross Check'!Y$4,'Final FTE BGBP'!$C71:$BW71)='Final FTE By Grade'!J71</f>
        <v>1</v>
      </c>
      <c r="Z71" s="4" t="b">
        <f>SUMIF('Final FTE BGBP'!$C$3:$BW$3,'Cross Check'!Z$4,'Final FTE BGBP'!$C71:$BW71)='Final FTE By Grade'!K71</f>
        <v>1</v>
      </c>
      <c r="AA71" s="4" t="b">
        <f>SUMIF('Final FTE BGBP'!$C$3:$BW$3,'Cross Check'!AA$4,'Final FTE BGBP'!$C71:$BW71)='Final FTE By Grade'!L71</f>
        <v>1</v>
      </c>
      <c r="AB71" s="4" t="b">
        <f>SUMIF('Final FTE BGBP'!$C$3:$BW$3,'Cross Check'!AB$4,'Final FTE BGBP'!$C71:$BW71)='Final FTE By Grade'!M71</f>
        <v>1</v>
      </c>
      <c r="AC71" s="4" t="b">
        <f>SUMIF('Final FTE BGBP'!$C$3:$BW$3,'Cross Check'!AC$4,'Final FTE BGBP'!$C71:$BW71)='Final FTE By Grade'!N71</f>
        <v>1</v>
      </c>
      <c r="AD71" s="4" t="b">
        <f>SUMIF('Final FTE BGBP'!$C$3:$BW$3,'Cross Check'!AD$4,'Final FTE BGBP'!$C71:$BW71)='Final FTE By Grade'!O71</f>
        <v>1</v>
      </c>
      <c r="AE71" s="4" t="b">
        <f>SUMIF('Final FTE BGBP'!$C$3:$BW$3,'Cross Check'!AE$4,'Final FTE BGBP'!$C71:$BW71)='Final FTE By Grade'!P71</f>
        <v>1</v>
      </c>
      <c r="AK71" s="45"/>
    </row>
    <row r="72" spans="1:37" ht="15">
      <c r="A72">
        <v>68</v>
      </c>
      <c r="B72" s="3" t="s">
        <v>79</v>
      </c>
      <c r="C72" s="1" t="b">
        <f>'Final FTE By Grade'!Q72='Final FTE By Prog'!M72</f>
        <v>1</v>
      </c>
      <c r="D72" s="1" t="b">
        <f>'Final FTE By Prog'!M72='Final FTE BGBP'!BX72</f>
        <v>1</v>
      </c>
      <c r="E72" s="1" t="b">
        <f>'Final FTE By Grade'!Q72='Final FTE BGBP'!BX72</f>
        <v>1</v>
      </c>
      <c r="G72" t="b">
        <f>SUMIF('Final FTE BGBP'!$C$2:$BW$2,'Cross Check'!G$4,'Final FTE BGBP'!$C72:$BW72)='Final FTE By Prog'!C72</f>
        <v>1</v>
      </c>
      <c r="H72" t="b">
        <f>SUMIF('Final FTE BGBP'!$C$2:$BW$2,'Cross Check'!H$4,'Final FTE BGBP'!$C72:$BW72)='Final FTE By Prog'!D72</f>
        <v>1</v>
      </c>
      <c r="I72" t="b">
        <f>SUMIF('Final FTE BGBP'!$C$2:$BW$2,'Cross Check'!I$4,'Final FTE BGBP'!$C72:$BW72)='Final FTE By Prog'!E72</f>
        <v>1</v>
      </c>
      <c r="J72" t="b">
        <f>SUMIF('Final FTE BGBP'!$C$2:$BW$2,'Cross Check'!J$4,'Final FTE BGBP'!$C72:$BW72)='Final FTE By Prog'!F72</f>
        <v>1</v>
      </c>
      <c r="K72" t="b">
        <f>SUMIF('Final FTE BGBP'!$C$2:$BW$2,'Cross Check'!K$4,'Final FTE BGBP'!$C72:$BW72)='Final FTE By Prog'!G72</f>
        <v>1</v>
      </c>
      <c r="L72" t="b">
        <f>SUMIF('Final FTE BGBP'!$C$2:$BW$2,'Cross Check'!L$4,'Final FTE BGBP'!$C72:$BW72)='Final FTE By Prog'!H72</f>
        <v>1</v>
      </c>
      <c r="M72" t="b">
        <f>SUMIF('Final FTE BGBP'!$C$2:$BW$2,'Cross Check'!M$4,'Final FTE BGBP'!$C72:$BW72)='Final FTE By Prog'!I72</f>
        <v>1</v>
      </c>
      <c r="N72" t="b">
        <f>SUMIF('Final FTE BGBP'!$C$2:$BW$2,'Cross Check'!N$4,'Final FTE BGBP'!$C72:$BW72)='Final FTE By Prog'!J72</f>
        <v>1</v>
      </c>
      <c r="O72" t="b">
        <f>SUMIF('Final FTE BGBP'!$C$2:$BW$2,'Cross Check'!O$4,'Final FTE BGBP'!$C72:$BW72)='Final FTE By Prog'!K72</f>
        <v>1</v>
      </c>
      <c r="P72" t="b">
        <f>SUMIF('Final FTE BGBP'!$C$2:$BW$2,'Cross Check'!P$4,'Final FTE BGBP'!$C72:$BW72)='Final FTE By Prog'!L72</f>
        <v>1</v>
      </c>
      <c r="R72" s="4" t="b">
        <f>SUMIF('Final FTE BGBP'!$C$3:$BW$3,'Cross Check'!R$4,'Final FTE BGBP'!$C72:$BW72)='Final FTE By Grade'!C72</f>
        <v>1</v>
      </c>
      <c r="S72" s="4" t="b">
        <f>SUMIF('Final FTE BGBP'!$C$3:$BW$3,'Cross Check'!S$4,'Final FTE BGBP'!$C72:$BW72)='Final FTE By Grade'!D72</f>
        <v>1</v>
      </c>
      <c r="T72" s="4" t="b">
        <f>SUMIF('Final FTE BGBP'!$C$3:$BW$3,'Cross Check'!T$4,'Final FTE BGBP'!$C72:$BW72)='Final FTE By Grade'!E72</f>
        <v>1</v>
      </c>
      <c r="U72" s="4" t="b">
        <f>SUMIF('Final FTE BGBP'!$C$3:$BW$3,'Cross Check'!U$4,'Final FTE BGBP'!$C72:$BW72)='Final FTE By Grade'!F72</f>
        <v>1</v>
      </c>
      <c r="V72" s="4" t="b">
        <f>SUMIF('Final FTE BGBP'!$C$3:$BW$3,'Cross Check'!V$4,'Final FTE BGBP'!$C72:$BW72)='Final FTE By Grade'!G72</f>
        <v>1</v>
      </c>
      <c r="W72" s="4" t="b">
        <f>SUMIF('Final FTE BGBP'!$C$3:$BW$3,'Cross Check'!W$4,'Final FTE BGBP'!$C72:$BW72)='Final FTE By Grade'!H72</f>
        <v>1</v>
      </c>
      <c r="X72" s="4" t="b">
        <f>SUMIF('Final FTE BGBP'!$C$3:$BW$3,'Cross Check'!X$4,'Final FTE BGBP'!$C72:$BW72)='Final FTE By Grade'!I72</f>
        <v>1</v>
      </c>
      <c r="Y72" s="4" t="b">
        <f>SUMIF('Final FTE BGBP'!$C$3:$BW$3,'Cross Check'!Y$4,'Final FTE BGBP'!$C72:$BW72)='Final FTE By Grade'!J72</f>
        <v>1</v>
      </c>
      <c r="Z72" s="4" t="b">
        <f>SUMIF('Final FTE BGBP'!$C$3:$BW$3,'Cross Check'!Z$4,'Final FTE BGBP'!$C72:$BW72)='Final FTE By Grade'!K72</f>
        <v>1</v>
      </c>
      <c r="AA72" s="4" t="b">
        <f>SUMIF('Final FTE BGBP'!$C$3:$BW$3,'Cross Check'!AA$4,'Final FTE BGBP'!$C72:$BW72)='Final FTE By Grade'!L72</f>
        <v>1</v>
      </c>
      <c r="AB72" s="4" t="b">
        <f>SUMIF('Final FTE BGBP'!$C$3:$BW$3,'Cross Check'!AB$4,'Final FTE BGBP'!$C72:$BW72)='Final FTE By Grade'!M72</f>
        <v>1</v>
      </c>
      <c r="AC72" s="4" t="b">
        <f>SUMIF('Final FTE BGBP'!$C$3:$BW$3,'Cross Check'!AC$4,'Final FTE BGBP'!$C72:$BW72)='Final FTE By Grade'!N72</f>
        <v>1</v>
      </c>
      <c r="AD72" s="4" t="b">
        <f>SUMIF('Final FTE BGBP'!$C$3:$BW$3,'Cross Check'!AD$4,'Final FTE BGBP'!$C72:$BW72)='Final FTE By Grade'!O72</f>
        <v>1</v>
      </c>
      <c r="AE72" s="4" t="b">
        <f>SUMIF('Final FTE BGBP'!$C$3:$BW$3,'Cross Check'!AE$4,'Final FTE BGBP'!$C72:$BW72)='Final FTE By Grade'!P72</f>
        <v>1</v>
      </c>
      <c r="AK72" s="45"/>
    </row>
    <row r="73" spans="1:37" ht="15">
      <c r="A73">
        <v>69</v>
      </c>
      <c r="B73" s="3" t="s">
        <v>80</v>
      </c>
      <c r="C73" s="1" t="b">
        <f>'Final FTE By Grade'!Q73='Final FTE By Prog'!M73</f>
        <v>1</v>
      </c>
      <c r="D73" s="1" t="b">
        <f>'Final FTE By Prog'!M73='Final FTE BGBP'!BX73</f>
        <v>1</v>
      </c>
      <c r="E73" s="1" t="b">
        <f>'Final FTE By Grade'!Q73='Final FTE BGBP'!BX73</f>
        <v>1</v>
      </c>
      <c r="G73" t="b">
        <f>SUMIF('Final FTE BGBP'!$C$2:$BW$2,'Cross Check'!G$4,'Final FTE BGBP'!$C73:$BW73)='Final FTE By Prog'!C73</f>
        <v>1</v>
      </c>
      <c r="H73" t="b">
        <f>SUMIF('Final FTE BGBP'!$C$2:$BW$2,'Cross Check'!H$4,'Final FTE BGBP'!$C73:$BW73)='Final FTE By Prog'!D73</f>
        <v>1</v>
      </c>
      <c r="I73" t="b">
        <f>SUMIF('Final FTE BGBP'!$C$2:$BW$2,'Cross Check'!I$4,'Final FTE BGBP'!$C73:$BW73)='Final FTE By Prog'!E73</f>
        <v>1</v>
      </c>
      <c r="J73" t="b">
        <f>SUMIF('Final FTE BGBP'!$C$2:$BW$2,'Cross Check'!J$4,'Final FTE BGBP'!$C73:$BW73)='Final FTE By Prog'!F73</f>
        <v>1</v>
      </c>
      <c r="K73" t="b">
        <f>SUMIF('Final FTE BGBP'!$C$2:$BW$2,'Cross Check'!K$4,'Final FTE BGBP'!$C73:$BW73)='Final FTE By Prog'!G73</f>
        <v>1</v>
      </c>
      <c r="L73" t="b">
        <f>SUMIF('Final FTE BGBP'!$C$2:$BW$2,'Cross Check'!L$4,'Final FTE BGBP'!$C73:$BW73)='Final FTE By Prog'!H73</f>
        <v>1</v>
      </c>
      <c r="M73" t="b">
        <f>SUMIF('Final FTE BGBP'!$C$2:$BW$2,'Cross Check'!M$4,'Final FTE BGBP'!$C73:$BW73)='Final FTE By Prog'!I73</f>
        <v>1</v>
      </c>
      <c r="N73" t="b">
        <f>SUMIF('Final FTE BGBP'!$C$2:$BW$2,'Cross Check'!N$4,'Final FTE BGBP'!$C73:$BW73)='Final FTE By Prog'!J73</f>
        <v>1</v>
      </c>
      <c r="O73" t="b">
        <f>SUMIF('Final FTE BGBP'!$C$2:$BW$2,'Cross Check'!O$4,'Final FTE BGBP'!$C73:$BW73)='Final FTE By Prog'!K73</f>
        <v>1</v>
      </c>
      <c r="P73" t="b">
        <f>SUMIF('Final FTE BGBP'!$C$2:$BW$2,'Cross Check'!P$4,'Final FTE BGBP'!$C73:$BW73)='Final FTE By Prog'!L73</f>
        <v>1</v>
      </c>
      <c r="R73" s="4" t="b">
        <f>SUMIF('Final FTE BGBP'!$C$3:$BW$3,'Cross Check'!R$4,'Final FTE BGBP'!$C73:$BW73)='Final FTE By Grade'!C73</f>
        <v>1</v>
      </c>
      <c r="S73" s="4" t="b">
        <f>SUMIF('Final FTE BGBP'!$C$3:$BW$3,'Cross Check'!S$4,'Final FTE BGBP'!$C73:$BW73)='Final FTE By Grade'!D73</f>
        <v>1</v>
      </c>
      <c r="T73" s="4" t="b">
        <f>SUMIF('Final FTE BGBP'!$C$3:$BW$3,'Cross Check'!T$4,'Final FTE BGBP'!$C73:$BW73)='Final FTE By Grade'!E73</f>
        <v>1</v>
      </c>
      <c r="U73" s="4" t="b">
        <f>SUMIF('Final FTE BGBP'!$C$3:$BW$3,'Cross Check'!U$4,'Final FTE BGBP'!$C73:$BW73)='Final FTE By Grade'!F73</f>
        <v>1</v>
      </c>
      <c r="V73" s="4" t="b">
        <f>SUMIF('Final FTE BGBP'!$C$3:$BW$3,'Cross Check'!V$4,'Final FTE BGBP'!$C73:$BW73)='Final FTE By Grade'!G73</f>
        <v>1</v>
      </c>
      <c r="W73" s="4" t="b">
        <f>SUMIF('Final FTE BGBP'!$C$3:$BW$3,'Cross Check'!W$4,'Final FTE BGBP'!$C73:$BW73)='Final FTE By Grade'!H73</f>
        <v>1</v>
      </c>
      <c r="X73" s="4" t="b">
        <f>SUMIF('Final FTE BGBP'!$C$3:$BW$3,'Cross Check'!X$4,'Final FTE BGBP'!$C73:$BW73)='Final FTE By Grade'!I73</f>
        <v>1</v>
      </c>
      <c r="Y73" s="4" t="b">
        <f>SUMIF('Final FTE BGBP'!$C$3:$BW$3,'Cross Check'!Y$4,'Final FTE BGBP'!$C73:$BW73)='Final FTE By Grade'!J73</f>
        <v>1</v>
      </c>
      <c r="Z73" s="4" t="b">
        <f>SUMIF('Final FTE BGBP'!$C$3:$BW$3,'Cross Check'!Z$4,'Final FTE BGBP'!$C73:$BW73)='Final FTE By Grade'!K73</f>
        <v>1</v>
      </c>
      <c r="AA73" s="4" t="b">
        <f>SUMIF('Final FTE BGBP'!$C$3:$BW$3,'Cross Check'!AA$4,'Final FTE BGBP'!$C73:$BW73)='Final FTE By Grade'!L73</f>
        <v>1</v>
      </c>
      <c r="AB73" s="4" t="b">
        <f>SUMIF('Final FTE BGBP'!$C$3:$BW$3,'Cross Check'!AB$4,'Final FTE BGBP'!$C73:$BW73)='Final FTE By Grade'!M73</f>
        <v>1</v>
      </c>
      <c r="AC73" s="4" t="b">
        <f>SUMIF('Final FTE BGBP'!$C$3:$BW$3,'Cross Check'!AC$4,'Final FTE BGBP'!$C73:$BW73)='Final FTE By Grade'!N73</f>
        <v>1</v>
      </c>
      <c r="AD73" s="4" t="b">
        <f>SUMIF('Final FTE BGBP'!$C$3:$BW$3,'Cross Check'!AD$4,'Final FTE BGBP'!$C73:$BW73)='Final FTE By Grade'!O73</f>
        <v>1</v>
      </c>
      <c r="AE73" s="4" t="b">
        <f>SUMIF('Final FTE BGBP'!$C$3:$BW$3,'Cross Check'!AE$4,'Final FTE BGBP'!$C73:$BW73)='Final FTE By Grade'!P73</f>
        <v>1</v>
      </c>
      <c r="AK73" s="45"/>
    </row>
    <row r="74" spans="1:37" ht="15">
      <c r="A74">
        <v>70</v>
      </c>
      <c r="B74" s="3" t="s">
        <v>84</v>
      </c>
      <c r="C74" s="2" t="b">
        <f>'Final FTE By Grade'!Q74='Final FTE By Prog'!M74</f>
        <v>1</v>
      </c>
      <c r="D74" s="2" t="b">
        <f>'Final FTE By Prog'!M74='Final FTE BGBP'!BX74</f>
        <v>1</v>
      </c>
      <c r="E74" s="5" t="b">
        <f>'Final FTE By Grade'!Q74='Final FTE BGBP'!BX74</f>
        <v>1</v>
      </c>
      <c r="G74" t="b">
        <f>SUMIF('Final FTE BGBP'!$C$2:$BW$2,'Cross Check'!G$4,'Final FTE BGBP'!$C74:$BW74)='Final FTE By Prog'!C74</f>
        <v>1</v>
      </c>
      <c r="H74" t="b">
        <f>SUMIF('Final FTE BGBP'!$C$2:$BW$2,'Cross Check'!H$4,'Final FTE BGBP'!$C74:$BW74)='Final FTE By Prog'!D74</f>
        <v>1</v>
      </c>
      <c r="I74" t="b">
        <f>SUMIF('Final FTE BGBP'!$C$2:$BW$2,'Cross Check'!I$4,'Final FTE BGBP'!$C74:$BW74)='Final FTE By Prog'!E74</f>
        <v>1</v>
      </c>
      <c r="J74" t="b">
        <f>SUMIF('Final FTE BGBP'!$C$2:$BW$2,'Cross Check'!J$4,'Final FTE BGBP'!$C74:$BW74)='Final FTE By Prog'!F74</f>
        <v>1</v>
      </c>
      <c r="K74" t="b">
        <f>SUMIF('Final FTE BGBP'!$C$2:$BW$2,'Cross Check'!K$4,'Final FTE BGBP'!$C74:$BW74)='Final FTE By Prog'!G74</f>
        <v>1</v>
      </c>
      <c r="L74" t="b">
        <f>SUMIF('Final FTE BGBP'!$C$2:$BW$2,'Cross Check'!L$4,'Final FTE BGBP'!$C74:$BW74)='Final FTE By Prog'!H74</f>
        <v>1</v>
      </c>
      <c r="M74" t="b">
        <f>SUMIF('Final FTE BGBP'!$C$2:$BW$2,'Cross Check'!M$4,'Final FTE BGBP'!$C74:$BW74)='Final FTE By Prog'!I74</f>
        <v>1</v>
      </c>
      <c r="N74" t="b">
        <f>SUMIF('Final FTE BGBP'!$C$2:$BW$2,'Cross Check'!N$4,'Final FTE BGBP'!$C74:$BW74)='Final FTE By Prog'!J74</f>
        <v>1</v>
      </c>
      <c r="O74" t="b">
        <f>SUMIF('Final FTE BGBP'!$C$2:$BW$2,'Cross Check'!O$4,'Final FTE BGBP'!$C74:$BW74)='Final FTE By Prog'!K74</f>
        <v>1</v>
      </c>
      <c r="P74" t="b">
        <f>SUMIF('Final FTE BGBP'!$C$2:$BW$2,'Cross Check'!P$4,'Final FTE BGBP'!$C74:$BW74)='Final FTE By Prog'!L74</f>
        <v>1</v>
      </c>
      <c r="R74" s="4" t="b">
        <f>SUMIF('Final FTE BGBP'!$C$3:$BW$3,'Cross Check'!R$4,'Final FTE BGBP'!$C74:$BW74)='Final FTE By Grade'!C74</f>
        <v>1</v>
      </c>
      <c r="S74" s="4" t="b">
        <f>SUMIF('Final FTE BGBP'!$C$3:$BW$3,'Cross Check'!S$4,'Final FTE BGBP'!$C74:$BW74)='Final FTE By Grade'!D74</f>
        <v>1</v>
      </c>
      <c r="T74" s="4" t="b">
        <f>SUMIF('Final FTE BGBP'!$C$3:$BW$3,'Cross Check'!T$4,'Final FTE BGBP'!$C74:$BW74)='Final FTE By Grade'!E74</f>
        <v>1</v>
      </c>
      <c r="U74" s="4" t="b">
        <f>SUMIF('Final FTE BGBP'!$C$3:$BW$3,'Cross Check'!U$4,'Final FTE BGBP'!$C74:$BW74)='Final FTE By Grade'!F74</f>
        <v>1</v>
      </c>
      <c r="V74" s="4" t="b">
        <f>SUMIF('Final FTE BGBP'!$C$3:$BW$3,'Cross Check'!V$4,'Final FTE BGBP'!$C74:$BW74)='Final FTE By Grade'!G74</f>
        <v>1</v>
      </c>
      <c r="W74" s="4" t="b">
        <f>SUMIF('Final FTE BGBP'!$C$3:$BW$3,'Cross Check'!W$4,'Final FTE BGBP'!$C74:$BW74)='Final FTE By Grade'!H74</f>
        <v>1</v>
      </c>
      <c r="X74" s="4" t="b">
        <f>SUMIF('Final FTE BGBP'!$C$3:$BW$3,'Cross Check'!X$4,'Final FTE BGBP'!$C74:$BW74)='Final FTE By Grade'!I74</f>
        <v>1</v>
      </c>
      <c r="Y74" s="4" t="b">
        <f>SUMIF('Final FTE BGBP'!$C$3:$BW$3,'Cross Check'!Y$4,'Final FTE BGBP'!$C74:$BW74)='Final FTE By Grade'!J74</f>
        <v>1</v>
      </c>
      <c r="Z74" s="4" t="b">
        <f>SUMIF('Final FTE BGBP'!$C$3:$BW$3,'Cross Check'!Z$4,'Final FTE BGBP'!$C74:$BW74)='Final FTE By Grade'!K74</f>
        <v>1</v>
      </c>
      <c r="AA74" s="4" t="b">
        <f>SUMIF('Final FTE BGBP'!$C$3:$BW$3,'Cross Check'!AA$4,'Final FTE BGBP'!$C74:$BW74)='Final FTE By Grade'!L74</f>
        <v>1</v>
      </c>
      <c r="AB74" s="4" t="b">
        <f>SUMIF('Final FTE BGBP'!$C$3:$BW$3,'Cross Check'!AB$4,'Final FTE BGBP'!$C74:$BW74)='Final FTE By Grade'!M74</f>
        <v>1</v>
      </c>
      <c r="AC74" s="4" t="b">
        <f>SUMIF('Final FTE BGBP'!$C$3:$BW$3,'Cross Check'!AC$4,'Final FTE BGBP'!$C74:$BW74)='Final FTE By Grade'!N74</f>
        <v>1</v>
      </c>
      <c r="AD74" s="4" t="b">
        <f>SUMIF('Final FTE BGBP'!$C$3:$BW$3,'Cross Check'!AD$4,'Final FTE BGBP'!$C74:$BW74)='Final FTE By Grade'!O74</f>
        <v>1</v>
      </c>
      <c r="AE74" s="4" t="b">
        <f>SUMIF('Final FTE BGBP'!$C$3:$BW$3,'Cross Check'!AE$4,'Final FTE BGBP'!$C74:$BW74)='Final FTE By Grade'!P74</f>
        <v>1</v>
      </c>
      <c r="AK74" s="45"/>
    </row>
    <row r="75" spans="1:37" ht="15">
      <c r="A75">
        <v>71</v>
      </c>
      <c r="B75" s="3" t="s">
        <v>85</v>
      </c>
      <c r="C75" s="2" t="b">
        <f>'Final FTE By Grade'!Q75='Final FTE By Prog'!M75</f>
        <v>1</v>
      </c>
      <c r="D75" s="2" t="b">
        <f>'Final FTE By Prog'!M75='Final FTE BGBP'!BX75</f>
        <v>1</v>
      </c>
      <c r="E75" s="5" t="b">
        <f>'Final FTE By Grade'!Q75='Final FTE BGBP'!BX75</f>
        <v>1</v>
      </c>
      <c r="G75" t="b">
        <f>SUMIF('Final FTE BGBP'!$C$2:$BW$2,'Cross Check'!G$4,'Final FTE BGBP'!$C75:$BW75)='Final FTE By Prog'!C75</f>
        <v>1</v>
      </c>
      <c r="H75" t="b">
        <f>SUMIF('Final FTE BGBP'!$C$2:$BW$2,'Cross Check'!H$4,'Final FTE BGBP'!$C75:$BW75)='Final FTE By Prog'!D75</f>
        <v>1</v>
      </c>
      <c r="I75" t="b">
        <f>SUMIF('Final FTE BGBP'!$C$2:$BW$2,'Cross Check'!I$4,'Final FTE BGBP'!$C75:$BW75)='Final FTE By Prog'!E75</f>
        <v>1</v>
      </c>
      <c r="J75" t="b">
        <f>SUMIF('Final FTE BGBP'!$C$2:$BW$2,'Cross Check'!J$4,'Final FTE BGBP'!$C75:$BW75)='Final FTE By Prog'!F75</f>
        <v>1</v>
      </c>
      <c r="K75" t="b">
        <f>SUMIF('Final FTE BGBP'!$C$2:$BW$2,'Cross Check'!K$4,'Final FTE BGBP'!$C75:$BW75)='Final FTE By Prog'!G75</f>
        <v>1</v>
      </c>
      <c r="L75" t="b">
        <f>SUMIF('Final FTE BGBP'!$C$2:$BW$2,'Cross Check'!L$4,'Final FTE BGBP'!$C75:$BW75)='Final FTE By Prog'!H75</f>
        <v>1</v>
      </c>
      <c r="M75" t="b">
        <f>SUMIF('Final FTE BGBP'!$C$2:$BW$2,'Cross Check'!M$4,'Final FTE BGBP'!$C75:$BW75)='Final FTE By Prog'!I75</f>
        <v>1</v>
      </c>
      <c r="N75" t="b">
        <f>SUMIF('Final FTE BGBP'!$C$2:$BW$2,'Cross Check'!N$4,'Final FTE BGBP'!$C75:$BW75)='Final FTE By Prog'!J75</f>
        <v>1</v>
      </c>
      <c r="O75" t="b">
        <f>SUMIF('Final FTE BGBP'!$C$2:$BW$2,'Cross Check'!O$4,'Final FTE BGBP'!$C75:$BW75)='Final FTE By Prog'!K75</f>
        <v>1</v>
      </c>
      <c r="P75" t="b">
        <f>SUMIF('Final FTE BGBP'!$C$2:$BW$2,'Cross Check'!P$4,'Final FTE BGBP'!$C75:$BW75)='Final FTE By Prog'!L75</f>
        <v>1</v>
      </c>
      <c r="R75" s="4" t="b">
        <f>SUMIF('Final FTE BGBP'!$C$3:$BW$3,'Cross Check'!R$4,'Final FTE BGBP'!$C75:$BW75)='Final FTE By Grade'!C75</f>
        <v>1</v>
      </c>
      <c r="S75" s="4" t="b">
        <f>SUMIF('Final FTE BGBP'!$C$3:$BW$3,'Cross Check'!S$4,'Final FTE BGBP'!$C75:$BW75)='Final FTE By Grade'!D75</f>
        <v>1</v>
      </c>
      <c r="T75" s="4" t="b">
        <f>SUMIF('Final FTE BGBP'!$C$3:$BW$3,'Cross Check'!T$4,'Final FTE BGBP'!$C75:$BW75)='Final FTE By Grade'!E75</f>
        <v>1</v>
      </c>
      <c r="U75" s="4" t="b">
        <f>SUMIF('Final FTE BGBP'!$C$3:$BW$3,'Cross Check'!U$4,'Final FTE BGBP'!$C75:$BW75)='Final FTE By Grade'!F75</f>
        <v>1</v>
      </c>
      <c r="V75" s="4" t="b">
        <f>SUMIF('Final FTE BGBP'!$C$3:$BW$3,'Cross Check'!V$4,'Final FTE BGBP'!$C75:$BW75)='Final FTE By Grade'!G75</f>
        <v>1</v>
      </c>
      <c r="W75" s="4" t="b">
        <f>SUMIF('Final FTE BGBP'!$C$3:$BW$3,'Cross Check'!W$4,'Final FTE BGBP'!$C75:$BW75)='Final FTE By Grade'!H75</f>
        <v>1</v>
      </c>
      <c r="X75" s="4" t="b">
        <f>SUMIF('Final FTE BGBP'!$C$3:$BW$3,'Cross Check'!X$4,'Final FTE BGBP'!$C75:$BW75)='Final FTE By Grade'!I75</f>
        <v>1</v>
      </c>
      <c r="Y75" s="4" t="b">
        <f>SUMIF('Final FTE BGBP'!$C$3:$BW$3,'Cross Check'!Y$4,'Final FTE BGBP'!$C75:$BW75)='Final FTE By Grade'!J75</f>
        <v>1</v>
      </c>
      <c r="Z75" s="4" t="b">
        <f>SUMIF('Final FTE BGBP'!$C$3:$BW$3,'Cross Check'!Z$4,'Final FTE BGBP'!$C75:$BW75)='Final FTE By Grade'!K75</f>
        <v>1</v>
      </c>
      <c r="AA75" s="4" t="b">
        <f>SUMIF('Final FTE BGBP'!$C$3:$BW$3,'Cross Check'!AA$4,'Final FTE BGBP'!$C75:$BW75)='Final FTE By Grade'!L75</f>
        <v>1</v>
      </c>
      <c r="AB75" s="4" t="b">
        <f>SUMIF('Final FTE BGBP'!$C$3:$BW$3,'Cross Check'!AB$4,'Final FTE BGBP'!$C75:$BW75)='Final FTE By Grade'!M75</f>
        <v>1</v>
      </c>
      <c r="AC75" s="4" t="b">
        <f>SUMIF('Final FTE BGBP'!$C$3:$BW$3,'Cross Check'!AC$4,'Final FTE BGBP'!$C75:$BW75)='Final FTE By Grade'!N75</f>
        <v>1</v>
      </c>
      <c r="AD75" s="4" t="b">
        <f>SUMIF('Final FTE BGBP'!$C$3:$BW$3,'Cross Check'!AD$4,'Final FTE BGBP'!$C75:$BW75)='Final FTE By Grade'!O75</f>
        <v>1</v>
      </c>
      <c r="AE75" s="4" t="b">
        <f>SUMIF('Final FTE BGBP'!$C$3:$BW$3,'Cross Check'!AE$4,'Final FTE BGBP'!$C75:$BW75)='Final FTE By Grade'!P75</f>
        <v>1</v>
      </c>
      <c r="AK75" s="45"/>
    </row>
    <row r="76" spans="1:37" ht="15">
      <c r="A76">
        <v>72</v>
      </c>
      <c r="B76" s="3" t="s">
        <v>86</v>
      </c>
      <c r="C76" s="2" t="b">
        <f>'Final FTE By Grade'!Q76='Final FTE By Prog'!M76</f>
        <v>1</v>
      </c>
      <c r="D76" s="2" t="b">
        <f>'Final FTE By Prog'!M76='Final FTE BGBP'!BX76</f>
        <v>1</v>
      </c>
      <c r="E76" s="5" t="b">
        <f>'Final FTE By Grade'!Q76='Final FTE BGBP'!BX76</f>
        <v>1</v>
      </c>
      <c r="G76" t="b">
        <f>SUMIF('Final FTE BGBP'!$C$2:$BW$2,'Cross Check'!G$4,'Final FTE BGBP'!$C76:$BW76)='Final FTE By Prog'!C76</f>
        <v>1</v>
      </c>
      <c r="H76" t="b">
        <f>SUMIF('Final FTE BGBP'!$C$2:$BW$2,'Cross Check'!H$4,'Final FTE BGBP'!$C76:$BW76)='Final FTE By Prog'!D76</f>
        <v>1</v>
      </c>
      <c r="I76" t="b">
        <f>SUMIF('Final FTE BGBP'!$C$2:$BW$2,'Cross Check'!I$4,'Final FTE BGBP'!$C76:$BW76)='Final FTE By Prog'!E76</f>
        <v>1</v>
      </c>
      <c r="J76" t="b">
        <f>SUMIF('Final FTE BGBP'!$C$2:$BW$2,'Cross Check'!J$4,'Final FTE BGBP'!$C76:$BW76)='Final FTE By Prog'!F76</f>
        <v>1</v>
      </c>
      <c r="K76" t="b">
        <f>SUMIF('Final FTE BGBP'!$C$2:$BW$2,'Cross Check'!K$4,'Final FTE BGBP'!$C76:$BW76)='Final FTE By Prog'!G76</f>
        <v>1</v>
      </c>
      <c r="L76" t="b">
        <f>SUMIF('Final FTE BGBP'!$C$2:$BW$2,'Cross Check'!L$4,'Final FTE BGBP'!$C76:$BW76)='Final FTE By Prog'!H76</f>
        <v>1</v>
      </c>
      <c r="M76" t="b">
        <f>SUMIF('Final FTE BGBP'!$C$2:$BW$2,'Cross Check'!M$4,'Final FTE BGBP'!$C76:$BW76)='Final FTE By Prog'!I76</f>
        <v>1</v>
      </c>
      <c r="N76" t="b">
        <f>SUMIF('Final FTE BGBP'!$C$2:$BW$2,'Cross Check'!N$4,'Final FTE BGBP'!$C76:$BW76)='Final FTE By Prog'!J76</f>
        <v>1</v>
      </c>
      <c r="O76" t="b">
        <f>SUMIF('Final FTE BGBP'!$C$2:$BW$2,'Cross Check'!O$4,'Final FTE BGBP'!$C76:$BW76)='Final FTE By Prog'!K76</f>
        <v>1</v>
      </c>
      <c r="P76" t="b">
        <f>SUMIF('Final FTE BGBP'!$C$2:$BW$2,'Cross Check'!P$4,'Final FTE BGBP'!$C76:$BW76)='Final FTE By Prog'!L76</f>
        <v>1</v>
      </c>
      <c r="R76" s="4" t="b">
        <f>SUMIF('Final FTE BGBP'!$C$3:$BW$3,'Cross Check'!R$4,'Final FTE BGBP'!$C76:$BW76)='Final FTE By Grade'!C76</f>
        <v>1</v>
      </c>
      <c r="S76" s="4" t="b">
        <f>SUMIF('Final FTE BGBP'!$C$3:$BW$3,'Cross Check'!S$4,'Final FTE BGBP'!$C76:$BW76)='Final FTE By Grade'!D76</f>
        <v>1</v>
      </c>
      <c r="T76" s="4" t="b">
        <f>SUMIF('Final FTE BGBP'!$C$3:$BW$3,'Cross Check'!T$4,'Final FTE BGBP'!$C76:$BW76)='Final FTE By Grade'!E76</f>
        <v>1</v>
      </c>
      <c r="U76" s="4" t="b">
        <f>SUMIF('Final FTE BGBP'!$C$3:$BW$3,'Cross Check'!U$4,'Final FTE BGBP'!$C76:$BW76)='Final FTE By Grade'!F76</f>
        <v>1</v>
      </c>
      <c r="V76" s="4" t="b">
        <f>SUMIF('Final FTE BGBP'!$C$3:$BW$3,'Cross Check'!V$4,'Final FTE BGBP'!$C76:$BW76)='Final FTE By Grade'!G76</f>
        <v>1</v>
      </c>
      <c r="W76" s="4" t="b">
        <f>SUMIF('Final FTE BGBP'!$C$3:$BW$3,'Cross Check'!W$4,'Final FTE BGBP'!$C76:$BW76)='Final FTE By Grade'!H76</f>
        <v>1</v>
      </c>
      <c r="X76" s="4" t="b">
        <f>SUMIF('Final FTE BGBP'!$C$3:$BW$3,'Cross Check'!X$4,'Final FTE BGBP'!$C76:$BW76)='Final FTE By Grade'!I76</f>
        <v>1</v>
      </c>
      <c r="Y76" s="4" t="b">
        <f>SUMIF('Final FTE BGBP'!$C$3:$BW$3,'Cross Check'!Y$4,'Final FTE BGBP'!$C76:$BW76)='Final FTE By Grade'!J76</f>
        <v>1</v>
      </c>
      <c r="Z76" s="4" t="b">
        <f>SUMIF('Final FTE BGBP'!$C$3:$BW$3,'Cross Check'!Z$4,'Final FTE BGBP'!$C76:$BW76)='Final FTE By Grade'!K76</f>
        <v>1</v>
      </c>
      <c r="AA76" s="4" t="b">
        <f>SUMIF('Final FTE BGBP'!$C$3:$BW$3,'Cross Check'!AA$4,'Final FTE BGBP'!$C76:$BW76)='Final FTE By Grade'!L76</f>
        <v>1</v>
      </c>
      <c r="AB76" s="4" t="b">
        <f>SUMIF('Final FTE BGBP'!$C$3:$BW$3,'Cross Check'!AB$4,'Final FTE BGBP'!$C76:$BW76)='Final FTE By Grade'!M76</f>
        <v>1</v>
      </c>
      <c r="AC76" s="4" t="b">
        <f>SUMIF('Final FTE BGBP'!$C$3:$BW$3,'Cross Check'!AC$4,'Final FTE BGBP'!$C76:$BW76)='Final FTE By Grade'!N76</f>
        <v>1</v>
      </c>
      <c r="AD76" s="4" t="b">
        <f>SUMIF('Final FTE BGBP'!$C$3:$BW$3,'Cross Check'!AD$4,'Final FTE BGBP'!$C76:$BW76)='Final FTE By Grade'!O76</f>
        <v>1</v>
      </c>
      <c r="AE76" s="4" t="b">
        <f>SUMIF('Final FTE BGBP'!$C$3:$BW$3,'Cross Check'!AE$4,'Final FTE BGBP'!$C76:$BW76)='Final FTE By Grade'!P76</f>
        <v>1</v>
      </c>
      <c r="AK76" s="45"/>
    </row>
    <row r="77" spans="1:37" ht="15">
      <c r="A77">
        <v>73</v>
      </c>
      <c r="B77" s="3" t="s">
        <v>87</v>
      </c>
      <c r="C77" s="5" t="b">
        <f>'Final FTE By Grade'!Q77='Final FTE By Prog'!M77</f>
        <v>1</v>
      </c>
      <c r="D77" s="5" t="b">
        <f>'Final FTE By Prog'!M77='Final FTE BGBP'!BX77</f>
        <v>1</v>
      </c>
      <c r="E77" s="5" t="b">
        <f>'Final FTE By Grade'!Q77='Final FTE BGBP'!BX77</f>
        <v>1</v>
      </c>
      <c r="G77" t="b">
        <f>SUMIF('Final FTE BGBP'!$C$2:$BW$2,'Cross Check'!G$4,'Final FTE BGBP'!$C77:$BW77)='Final FTE By Prog'!C77</f>
        <v>1</v>
      </c>
      <c r="H77" t="b">
        <f>SUMIF('Final FTE BGBP'!$C$2:$BW$2,'Cross Check'!H$4,'Final FTE BGBP'!$C77:$BW77)='Final FTE By Prog'!D77</f>
        <v>1</v>
      </c>
      <c r="I77" t="b">
        <f>SUMIF('Final FTE BGBP'!$C$2:$BW$2,'Cross Check'!I$4,'Final FTE BGBP'!$C77:$BW77)='Final FTE By Prog'!E77</f>
        <v>1</v>
      </c>
      <c r="J77" t="b">
        <f>SUMIF('Final FTE BGBP'!$C$2:$BW$2,'Cross Check'!J$4,'Final FTE BGBP'!$C77:$BW77)='Final FTE By Prog'!F77</f>
        <v>1</v>
      </c>
      <c r="K77" t="b">
        <f>SUMIF('Final FTE BGBP'!$C$2:$BW$2,'Cross Check'!K$4,'Final FTE BGBP'!$C77:$BW77)='Final FTE By Prog'!G77</f>
        <v>1</v>
      </c>
      <c r="L77" t="b">
        <f>SUMIF('Final FTE BGBP'!$C$2:$BW$2,'Cross Check'!L$4,'Final FTE BGBP'!$C77:$BW77)='Final FTE By Prog'!H77</f>
        <v>1</v>
      </c>
      <c r="M77" t="b">
        <f>SUMIF('Final FTE BGBP'!$C$2:$BW$2,'Cross Check'!M$4,'Final FTE BGBP'!$C77:$BW77)='Final FTE By Prog'!I77</f>
        <v>1</v>
      </c>
      <c r="N77" t="b">
        <f>SUMIF('Final FTE BGBP'!$C$2:$BW$2,'Cross Check'!N$4,'Final FTE BGBP'!$C77:$BW77)='Final FTE By Prog'!J77</f>
        <v>1</v>
      </c>
      <c r="O77" t="b">
        <f>SUMIF('Final FTE BGBP'!$C$2:$BW$2,'Cross Check'!O$4,'Final FTE BGBP'!$C77:$BW77)='Final FTE By Prog'!K77</f>
        <v>1</v>
      </c>
      <c r="P77" t="b">
        <f>SUMIF('Final FTE BGBP'!$C$2:$BW$2,'Cross Check'!P$4,'Final FTE BGBP'!$C77:$BW77)='Final FTE By Prog'!L77</f>
        <v>1</v>
      </c>
      <c r="R77" s="4" t="b">
        <f>SUMIF('Final FTE BGBP'!$C$3:$BW$3,'Cross Check'!R$4,'Final FTE BGBP'!$C77:$BW77)='Final FTE By Grade'!C77</f>
        <v>1</v>
      </c>
      <c r="S77" s="4" t="b">
        <f>SUMIF('Final FTE BGBP'!$C$3:$BW$3,'Cross Check'!S$4,'Final FTE BGBP'!$C77:$BW77)='Final FTE By Grade'!D77</f>
        <v>1</v>
      </c>
      <c r="T77" s="4" t="b">
        <f>SUMIF('Final FTE BGBP'!$C$3:$BW$3,'Cross Check'!T$4,'Final FTE BGBP'!$C77:$BW77)='Final FTE By Grade'!E77</f>
        <v>1</v>
      </c>
      <c r="U77" s="4" t="b">
        <f>SUMIF('Final FTE BGBP'!$C$3:$BW$3,'Cross Check'!U$4,'Final FTE BGBP'!$C77:$BW77)='Final FTE By Grade'!F77</f>
        <v>1</v>
      </c>
      <c r="V77" s="4" t="b">
        <f>SUMIF('Final FTE BGBP'!$C$3:$BW$3,'Cross Check'!V$4,'Final FTE BGBP'!$C77:$BW77)='Final FTE By Grade'!G77</f>
        <v>1</v>
      </c>
      <c r="W77" s="4" t="b">
        <f>SUMIF('Final FTE BGBP'!$C$3:$BW$3,'Cross Check'!W$4,'Final FTE BGBP'!$C77:$BW77)='Final FTE By Grade'!H77</f>
        <v>1</v>
      </c>
      <c r="X77" s="4" t="b">
        <f>SUMIF('Final FTE BGBP'!$C$3:$BW$3,'Cross Check'!X$4,'Final FTE BGBP'!$C77:$BW77)='Final FTE By Grade'!I77</f>
        <v>1</v>
      </c>
      <c r="Y77" s="4" t="b">
        <f>SUMIF('Final FTE BGBP'!$C$3:$BW$3,'Cross Check'!Y$4,'Final FTE BGBP'!$C77:$BW77)='Final FTE By Grade'!J77</f>
        <v>1</v>
      </c>
      <c r="Z77" s="4" t="b">
        <f>SUMIF('Final FTE BGBP'!$C$3:$BW$3,'Cross Check'!Z$4,'Final FTE BGBP'!$C77:$BW77)='Final FTE By Grade'!K77</f>
        <v>1</v>
      </c>
      <c r="AA77" s="4" t="b">
        <f>SUMIF('Final FTE BGBP'!$C$3:$BW$3,'Cross Check'!AA$4,'Final FTE BGBP'!$C77:$BW77)='Final FTE By Grade'!L77</f>
        <v>1</v>
      </c>
      <c r="AB77" s="4" t="b">
        <f>SUMIF('Final FTE BGBP'!$C$3:$BW$3,'Cross Check'!AB$4,'Final FTE BGBP'!$C77:$BW77)='Final FTE By Grade'!M77</f>
        <v>1</v>
      </c>
      <c r="AC77" s="4" t="b">
        <f>SUMIF('Final FTE BGBP'!$C$3:$BW$3,'Cross Check'!AC$4,'Final FTE BGBP'!$C77:$BW77)='Final FTE By Grade'!N77</f>
        <v>1</v>
      </c>
      <c r="AD77" s="4" t="b">
        <f>SUMIF('Final FTE BGBP'!$C$3:$BW$3,'Cross Check'!AD$4,'Final FTE BGBP'!$C77:$BW77)='Final FTE By Grade'!O77</f>
        <v>1</v>
      </c>
      <c r="AE77" s="4" t="b">
        <f>SUMIF('Final FTE BGBP'!$C$3:$BW$3,'Cross Check'!AE$4,'Final FTE BGBP'!$C77:$BW77)='Final FTE By Grade'!P77</f>
        <v>1</v>
      </c>
      <c r="AK77" s="45"/>
    </row>
    <row r="78" spans="1:37" ht="15">
      <c r="A78">
        <v>74</v>
      </c>
      <c r="B78" s="3" t="s">
        <v>88</v>
      </c>
      <c r="C78" s="5" t="b">
        <f>'Final FTE By Grade'!Q78='Final FTE By Prog'!M78</f>
        <v>1</v>
      </c>
      <c r="D78" s="5" t="b">
        <f>'Final FTE By Prog'!M78='Final FTE BGBP'!BX78</f>
        <v>1</v>
      </c>
      <c r="E78" s="5" t="b">
        <f>'Final FTE By Grade'!Q78='Final FTE BGBP'!BX78</f>
        <v>1</v>
      </c>
      <c r="G78" t="b">
        <f>SUMIF('Final FTE BGBP'!$C$2:$BW$2,'Cross Check'!G$4,'Final FTE BGBP'!$C78:$BW78)='Final FTE By Prog'!C78</f>
        <v>1</v>
      </c>
      <c r="H78" t="b">
        <f>SUMIF('Final FTE BGBP'!$C$2:$BW$2,'Cross Check'!H$4,'Final FTE BGBP'!$C78:$BW78)='Final FTE By Prog'!D78</f>
        <v>1</v>
      </c>
      <c r="I78" t="b">
        <f>SUMIF('Final FTE BGBP'!$C$2:$BW$2,'Cross Check'!I$4,'Final FTE BGBP'!$C78:$BW78)='Final FTE By Prog'!E78</f>
        <v>1</v>
      </c>
      <c r="J78" t="b">
        <f>SUMIF('Final FTE BGBP'!$C$2:$BW$2,'Cross Check'!J$4,'Final FTE BGBP'!$C78:$BW78)='Final FTE By Prog'!F78</f>
        <v>1</v>
      </c>
      <c r="K78" t="b">
        <f>SUMIF('Final FTE BGBP'!$C$2:$BW$2,'Cross Check'!K$4,'Final FTE BGBP'!$C78:$BW78)='Final FTE By Prog'!G78</f>
        <v>1</v>
      </c>
      <c r="L78" t="b">
        <f>SUMIF('Final FTE BGBP'!$C$2:$BW$2,'Cross Check'!L$4,'Final FTE BGBP'!$C78:$BW78)='Final FTE By Prog'!H78</f>
        <v>1</v>
      </c>
      <c r="M78" t="b">
        <f>SUMIF('Final FTE BGBP'!$C$2:$BW$2,'Cross Check'!M$4,'Final FTE BGBP'!$C78:$BW78)='Final FTE By Prog'!I78</f>
        <v>1</v>
      </c>
      <c r="N78" t="b">
        <f>SUMIF('Final FTE BGBP'!$C$2:$BW$2,'Cross Check'!N$4,'Final FTE BGBP'!$C78:$BW78)='Final FTE By Prog'!J78</f>
        <v>1</v>
      </c>
      <c r="O78" t="b">
        <f>SUMIF('Final FTE BGBP'!$C$2:$BW$2,'Cross Check'!O$4,'Final FTE BGBP'!$C78:$BW78)='Final FTE By Prog'!K78</f>
        <v>1</v>
      </c>
      <c r="P78" t="b">
        <f>SUMIF('Final FTE BGBP'!$C$2:$BW$2,'Cross Check'!P$4,'Final FTE BGBP'!$C78:$BW78)='Final FTE By Prog'!L78</f>
        <v>1</v>
      </c>
      <c r="R78" s="4" t="b">
        <f>SUMIF('Final FTE BGBP'!$C$3:$BW$3,'Cross Check'!R$4,'Final FTE BGBP'!$C78:$BW78)='Final FTE By Grade'!C78</f>
        <v>1</v>
      </c>
      <c r="S78" s="4" t="b">
        <f>SUMIF('Final FTE BGBP'!$C$3:$BW$3,'Cross Check'!S$4,'Final FTE BGBP'!$C78:$BW78)='Final FTE By Grade'!D78</f>
        <v>1</v>
      </c>
      <c r="T78" s="4" t="b">
        <f>SUMIF('Final FTE BGBP'!$C$3:$BW$3,'Cross Check'!T$4,'Final FTE BGBP'!$C78:$BW78)='Final FTE By Grade'!E78</f>
        <v>1</v>
      </c>
      <c r="U78" s="4" t="b">
        <f>SUMIF('Final FTE BGBP'!$C$3:$BW$3,'Cross Check'!U$4,'Final FTE BGBP'!$C78:$BW78)='Final FTE By Grade'!F78</f>
        <v>1</v>
      </c>
      <c r="V78" s="4" t="b">
        <f>SUMIF('Final FTE BGBP'!$C$3:$BW$3,'Cross Check'!V$4,'Final FTE BGBP'!$C78:$BW78)='Final FTE By Grade'!G78</f>
        <v>1</v>
      </c>
      <c r="W78" s="4" t="b">
        <f>SUMIF('Final FTE BGBP'!$C$3:$BW$3,'Cross Check'!W$4,'Final FTE BGBP'!$C78:$BW78)='Final FTE By Grade'!H78</f>
        <v>1</v>
      </c>
      <c r="X78" s="4" t="b">
        <f>SUMIF('Final FTE BGBP'!$C$3:$BW$3,'Cross Check'!X$4,'Final FTE BGBP'!$C78:$BW78)='Final FTE By Grade'!I78</f>
        <v>1</v>
      </c>
      <c r="Y78" s="4" t="b">
        <f>SUMIF('Final FTE BGBP'!$C$3:$BW$3,'Cross Check'!Y$4,'Final FTE BGBP'!$C78:$BW78)='Final FTE By Grade'!J78</f>
        <v>1</v>
      </c>
      <c r="Z78" s="4" t="b">
        <f>SUMIF('Final FTE BGBP'!$C$3:$BW$3,'Cross Check'!Z$4,'Final FTE BGBP'!$C78:$BW78)='Final FTE By Grade'!K78</f>
        <v>1</v>
      </c>
      <c r="AA78" s="4" t="b">
        <f>SUMIF('Final FTE BGBP'!$C$3:$BW$3,'Cross Check'!AA$4,'Final FTE BGBP'!$C78:$BW78)='Final FTE By Grade'!L78</f>
        <v>1</v>
      </c>
      <c r="AB78" s="4" t="b">
        <f>SUMIF('Final FTE BGBP'!$C$3:$BW$3,'Cross Check'!AB$4,'Final FTE BGBP'!$C78:$BW78)='Final FTE By Grade'!M78</f>
        <v>1</v>
      </c>
      <c r="AC78" s="4" t="b">
        <f>SUMIF('Final FTE BGBP'!$C$3:$BW$3,'Cross Check'!AC$4,'Final FTE BGBP'!$C78:$BW78)='Final FTE By Grade'!N78</f>
        <v>1</v>
      </c>
      <c r="AD78" s="4" t="b">
        <f>SUMIF('Final FTE BGBP'!$C$3:$BW$3,'Cross Check'!AD$4,'Final FTE BGBP'!$C78:$BW78)='Final FTE By Grade'!O78</f>
        <v>1</v>
      </c>
      <c r="AE78" s="4" t="b">
        <f>SUMIF('Final FTE BGBP'!$C$3:$BW$3,'Cross Check'!AE$4,'Final FTE BGBP'!$C78:$BW78)='Final FTE By Grade'!P78</f>
        <v>1</v>
      </c>
      <c r="AK78" s="45"/>
    </row>
  </sheetData>
  <sheetProtection/>
  <mergeCells count="4">
    <mergeCell ref="C3:E3"/>
    <mergeCell ref="G3:P3"/>
    <mergeCell ref="R3:AE3"/>
    <mergeCell ref="AG3:AP3"/>
  </mergeCells>
  <conditionalFormatting sqref="C5:AP78">
    <cfRule type="cellIs" priority="1" dxfId="3" operator="equal" stopIfTrue="1">
      <formula>FALSE</formula>
    </cfRule>
  </conditionalFormatting>
  <printOptions/>
  <pageMargins left="0.75" right="0.75" top="1" bottom="1" header="0.5" footer="0.5"/>
  <pageSetup horizontalDpi="300" verticalDpi="300" orientation="landscape" scale="73" r:id="rId1"/>
  <colBreaks count="2" manualBreakCount="2">
    <brk id="16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HP225"/>
  <sheetViews>
    <sheetView zoomScale="115" zoomScaleNormal="115" zoomScalePageLayoutView="0" workbookViewId="0" topLeftCell="A1">
      <selection activeCell="B18" sqref="B18"/>
    </sheetView>
  </sheetViews>
  <sheetFormatPr defaultColWidth="6.5546875" defaultRowHeight="15"/>
  <cols>
    <col min="1" max="1" width="29.4453125" style="16" bestFit="1" customWidth="1"/>
    <col min="2" max="2" width="15.88671875" style="16" customWidth="1"/>
    <col min="3" max="3" width="12.5546875" style="16" bestFit="1" customWidth="1"/>
    <col min="4" max="4" width="1.77734375" style="16" customWidth="1"/>
    <col min="5" max="5" width="9.6640625" style="16" customWidth="1"/>
    <col min="6" max="6" width="0.9921875" style="16" customWidth="1"/>
    <col min="7" max="7" width="13.21484375" style="16" bestFit="1" customWidth="1"/>
    <col min="8" max="8" width="1.77734375" style="16" customWidth="1"/>
    <col min="9" max="9" width="9.88671875" style="16" bestFit="1" customWidth="1"/>
    <col min="10" max="10" width="15.4453125" style="16" customWidth="1"/>
    <col min="11" max="11" width="1.4375" style="16" customWidth="1"/>
    <col min="12" max="12" width="9.99609375" style="16" customWidth="1"/>
    <col min="13" max="13" width="15.21484375" style="16" bestFit="1" customWidth="1"/>
    <col min="14" max="14" width="1.4375" style="16" customWidth="1"/>
    <col min="15" max="15" width="11.99609375" style="16" bestFit="1" customWidth="1"/>
    <col min="16" max="16" width="6.5546875" style="16" customWidth="1"/>
    <col min="17" max="17" width="14.4453125" style="16" bestFit="1" customWidth="1"/>
    <col min="18" max="18" width="0.671875" style="16" customWidth="1"/>
    <col min="19" max="19" width="9.3359375" style="16" bestFit="1" customWidth="1"/>
    <col min="20" max="20" width="6.5546875" style="16" customWidth="1"/>
    <col min="21" max="21" width="9.6640625" style="16" bestFit="1" customWidth="1"/>
    <col min="22" max="22" width="9.77734375" style="16" bestFit="1" customWidth="1"/>
    <col min="23" max="24" width="7.88671875" style="16" bestFit="1" customWidth="1"/>
    <col min="25" max="28" width="9.77734375" style="16" bestFit="1" customWidth="1"/>
    <col min="29" max="16384" width="6.5546875" style="16" customWidth="1"/>
  </cols>
  <sheetData>
    <row r="1" ht="13.5" customHeight="1">
      <c r="M1" s="17"/>
    </row>
    <row r="2" ht="13.5" customHeight="1">
      <c r="M2" s="18"/>
    </row>
    <row r="3" spans="1:15" ht="13.5" customHeight="1">
      <c r="A3" s="148" t="str">
        <f>Cover!A7</f>
        <v>COMMISSIONER'S LEGISLATIVE BUDGET REQUEST (LBR)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2" customHeight="1">
      <c r="A4" s="148" t="s">
        <v>323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12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5" ht="12" customHeight="1">
      <c r="A6" s="148" t="s">
        <v>98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1:15" ht="12" customHeight="1">
      <c r="A7" s="147" t="str">
        <f>Cover!A14</f>
        <v>Monday, July 14, 2008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12" ht="13.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5" ht="12.75" customHeight="1">
      <c r="B9" s="19"/>
      <c r="C9" s="22"/>
      <c r="D9" s="19"/>
      <c r="E9" s="19"/>
      <c r="F9" s="19"/>
      <c r="G9" s="23"/>
      <c r="H9" s="19"/>
      <c r="I9" s="19"/>
      <c r="J9" s="19"/>
      <c r="K9" s="19"/>
      <c r="L9" s="19"/>
      <c r="M9" s="19"/>
      <c r="N9" s="19"/>
      <c r="O9" s="19"/>
    </row>
    <row r="10" spans="1:15" ht="14.25" customHeight="1">
      <c r="A10" s="20"/>
      <c r="B10" s="24"/>
      <c r="C10" s="25"/>
      <c r="D10" s="24"/>
      <c r="E10" s="24"/>
      <c r="F10" s="26"/>
      <c r="G10" s="24"/>
      <c r="H10" s="24"/>
      <c r="I10" s="24"/>
      <c r="N10" s="24"/>
      <c r="O10" s="24"/>
    </row>
    <row r="11" spans="2:15" ht="12.75" customHeight="1">
      <c r="B11" s="19"/>
      <c r="C11" s="22"/>
      <c r="D11" s="19"/>
      <c r="E11" s="19"/>
      <c r="F11" s="19"/>
      <c r="G11" s="19"/>
      <c r="H11" s="19"/>
      <c r="I11" s="19"/>
      <c r="M11" s="19"/>
      <c r="N11" s="19"/>
      <c r="O11" s="19"/>
    </row>
    <row r="12" spans="2:15" ht="12.75" customHeight="1">
      <c r="B12" s="117" t="s">
        <v>325</v>
      </c>
      <c r="C12" s="124" t="s">
        <v>326</v>
      </c>
      <c r="D12" s="117"/>
      <c r="E12" s="117"/>
      <c r="F12" s="117"/>
      <c r="G12" s="117" t="s">
        <v>327</v>
      </c>
      <c r="H12" s="117"/>
      <c r="I12" s="117"/>
      <c r="J12" s="120" t="s">
        <v>328</v>
      </c>
      <c r="K12" s="120"/>
      <c r="L12" s="120"/>
      <c r="M12" s="120" t="s">
        <v>329</v>
      </c>
      <c r="N12" s="19"/>
      <c r="O12" s="19"/>
    </row>
    <row r="13" spans="2:15" ht="12.75" customHeight="1">
      <c r="B13" s="19"/>
      <c r="C13" s="19"/>
      <c r="D13" s="19"/>
      <c r="E13" s="19"/>
      <c r="F13" s="19"/>
      <c r="G13" s="19"/>
      <c r="H13" s="19"/>
      <c r="I13" s="19"/>
      <c r="J13" s="27" t="s">
        <v>224</v>
      </c>
      <c r="K13" s="27"/>
      <c r="L13" s="27"/>
      <c r="M13" s="19" t="s">
        <v>225</v>
      </c>
      <c r="N13" s="19"/>
      <c r="O13" s="19"/>
    </row>
    <row r="14" spans="2:15" ht="15">
      <c r="B14" s="19" t="s">
        <v>99</v>
      </c>
      <c r="C14" s="22" t="s">
        <v>119</v>
      </c>
      <c r="D14" s="117"/>
      <c r="E14" s="19" t="s">
        <v>100</v>
      </c>
      <c r="F14" s="19"/>
      <c r="G14" s="19" t="s">
        <v>210</v>
      </c>
      <c r="H14" s="19"/>
      <c r="I14" s="19" t="s">
        <v>100</v>
      </c>
      <c r="J14" s="74" t="s">
        <v>208</v>
      </c>
      <c r="K14" s="74"/>
      <c r="L14" s="116" t="s">
        <v>100</v>
      </c>
      <c r="M14" s="28" t="s">
        <v>211</v>
      </c>
      <c r="N14" s="23"/>
      <c r="O14" s="51" t="s">
        <v>101</v>
      </c>
    </row>
    <row r="15" spans="2:15" ht="15" customHeight="1">
      <c r="B15" s="19" t="s">
        <v>102</v>
      </c>
      <c r="C15" s="19" t="s">
        <v>102</v>
      </c>
      <c r="D15" s="19"/>
      <c r="E15" s="19" t="s">
        <v>103</v>
      </c>
      <c r="F15" s="19"/>
      <c r="G15" s="28" t="s">
        <v>205</v>
      </c>
      <c r="H15" s="19"/>
      <c r="I15" s="19" t="s">
        <v>104</v>
      </c>
      <c r="J15" s="74" t="s">
        <v>209</v>
      </c>
      <c r="K15" s="74"/>
      <c r="L15" s="19" t="s">
        <v>212</v>
      </c>
      <c r="M15" s="19" t="s">
        <v>324</v>
      </c>
      <c r="N15" s="19"/>
      <c r="O15" s="19" t="s">
        <v>213</v>
      </c>
    </row>
    <row r="16" spans="2:28" ht="12" customHeight="1">
      <c r="B16" s="53">
        <v>1</v>
      </c>
      <c r="C16" s="54">
        <v>2</v>
      </c>
      <c r="D16" s="53"/>
      <c r="E16" s="53">
        <v>3</v>
      </c>
      <c r="F16" s="53"/>
      <c r="G16" s="53">
        <v>4</v>
      </c>
      <c r="H16" s="53"/>
      <c r="I16" s="53">
        <v>5</v>
      </c>
      <c r="J16" s="53">
        <v>6</v>
      </c>
      <c r="K16" s="53"/>
      <c r="L16" s="53">
        <v>7</v>
      </c>
      <c r="M16" s="53">
        <v>8</v>
      </c>
      <c r="N16" s="53"/>
      <c r="O16" s="53">
        <v>9</v>
      </c>
      <c r="S16" s="123">
        <f>COUNTIF(S18:S43,FALSE)</f>
        <v>2</v>
      </c>
      <c r="V16" s="103" t="s">
        <v>325</v>
      </c>
      <c r="W16" s="103" t="s">
        <v>326</v>
      </c>
      <c r="X16" s="103" t="s">
        <v>331</v>
      </c>
      <c r="Y16" s="103" t="s">
        <v>333</v>
      </c>
      <c r="Z16" s="103" t="s">
        <v>329</v>
      </c>
      <c r="AA16" s="103" t="s">
        <v>334</v>
      </c>
      <c r="AB16" s="103" t="s">
        <v>335</v>
      </c>
    </row>
    <row r="17" spans="1:23" ht="13.5" customHeight="1">
      <c r="A17" s="102" t="s">
        <v>105</v>
      </c>
      <c r="C17" s="24"/>
      <c r="I17" s="24"/>
      <c r="J17" s="29"/>
      <c r="K17" s="29"/>
      <c r="L17" s="24"/>
      <c r="N17" s="24"/>
      <c r="Q17" s="20"/>
      <c r="S17" s="24"/>
      <c r="W17" s="24"/>
    </row>
    <row r="18" spans="1:224" ht="13.5" customHeight="1">
      <c r="A18" s="20" t="s">
        <v>214</v>
      </c>
      <c r="B18" s="125">
        <f ca="1">INDIRECT(ADDRESS(S18,Q18,1,,$B$12))</f>
        <v>605750.4099999998</v>
      </c>
      <c r="C18" s="125">
        <f ca="1">INDIRECT(ADDRESS(S18,Q18,1,,$C$12))</f>
        <v>603364.26</v>
      </c>
      <c r="D18" s="126"/>
      <c r="E18" s="125">
        <f aca="true" t="shared" si="0" ref="E18:E28">+C18-B18</f>
        <v>-2386.1499999997905</v>
      </c>
      <c r="F18" s="125"/>
      <c r="G18" s="125">
        <f ca="1">INDIRECT(ADDRESS(S18,Q18,1,,$G$12))</f>
        <v>603551.5100000001</v>
      </c>
      <c r="H18" s="125"/>
      <c r="I18" s="125">
        <f aca="true" t="shared" si="1" ref="I18:I28">+G18-C18</f>
        <v>187.25000000011642</v>
      </c>
      <c r="J18" s="126">
        <f ca="1">INDIRECT(ADDRESS(S18,Q18,1,,$J$12))</f>
        <v>604167.3299999998</v>
      </c>
      <c r="K18" s="125"/>
      <c r="L18" s="125">
        <f>J18-G18</f>
        <v>615.819999999716</v>
      </c>
      <c r="M18" s="125">
        <f ca="1">INDIRECT(ADDRESS(S18,Q18,1,,$M$12))</f>
        <v>600464.5300000001</v>
      </c>
      <c r="N18" s="125"/>
      <c r="O18" s="125">
        <f aca="true" t="shared" si="2" ref="O18:O28">M18-J18</f>
        <v>-3702.7999999996973</v>
      </c>
      <c r="P18" s="19"/>
      <c r="Q18" s="117">
        <v>3</v>
      </c>
      <c r="R18" s="118"/>
      <c r="S18" s="119">
        <v>77</v>
      </c>
      <c r="T18" s="24"/>
      <c r="U18" s="32"/>
      <c r="V18" s="104">
        <v>605750.41</v>
      </c>
      <c r="W18" s="105">
        <v>603364.26</v>
      </c>
      <c r="X18" s="105">
        <v>603551.51</v>
      </c>
      <c r="Y18" s="106">
        <v>604167.33</v>
      </c>
      <c r="Z18" s="107">
        <v>600484.72</v>
      </c>
      <c r="AA18" s="107">
        <v>607399.55</v>
      </c>
      <c r="AB18" s="114">
        <v>626057.04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</row>
    <row r="19" spans="1:28" ht="13.5" customHeight="1">
      <c r="A19" s="55" t="s">
        <v>215</v>
      </c>
      <c r="B19" s="125">
        <f ca="1">INDIRECT(ADDRESS(S19,Q19,1,,$B$12))</f>
        <v>737515.0499999999</v>
      </c>
      <c r="C19" s="125">
        <f ca="1">INDIRECT(ADDRESS(S19,Q19,1,,$C$12))</f>
        <v>733827.5799999997</v>
      </c>
      <c r="D19" s="126"/>
      <c r="E19" s="125">
        <f t="shared" si="0"/>
        <v>-3687.470000000205</v>
      </c>
      <c r="F19" s="125"/>
      <c r="G19" s="125">
        <f ca="1">INDIRECT(ADDRESS(S19,Q19,1,,$G$12))</f>
        <v>726932.6100000005</v>
      </c>
      <c r="H19" s="125"/>
      <c r="I19" s="125">
        <f t="shared" si="1"/>
        <v>-6894.969999999274</v>
      </c>
      <c r="J19" s="125">
        <f ca="1">INDIRECT(ADDRESS(S19,Q19,1,,$J$12))</f>
        <v>729294.1500000003</v>
      </c>
      <c r="K19" s="125"/>
      <c r="L19" s="125">
        <f>J19-G19</f>
        <v>2361.5399999998044</v>
      </c>
      <c r="M19" s="125">
        <f ca="1">INDIRECT(ADDRESS(S19,Q19,1,,$M$12))</f>
        <v>732388.1099999998</v>
      </c>
      <c r="N19" s="125"/>
      <c r="O19" s="125">
        <f t="shared" si="2"/>
        <v>3093.959999999497</v>
      </c>
      <c r="P19" s="19"/>
      <c r="Q19" s="117">
        <v>4</v>
      </c>
      <c r="R19" s="120"/>
      <c r="S19" s="119">
        <v>77</v>
      </c>
      <c r="U19" s="31"/>
      <c r="V19" s="104">
        <v>737515.05</v>
      </c>
      <c r="W19" s="108">
        <v>733827.58</v>
      </c>
      <c r="X19" s="108">
        <v>726932.61</v>
      </c>
      <c r="Y19" s="106">
        <v>729294.15</v>
      </c>
      <c r="Z19" s="109">
        <v>732402.81</v>
      </c>
      <c r="AA19" s="109">
        <v>734666.45</v>
      </c>
      <c r="AB19" s="115">
        <v>733739.13</v>
      </c>
    </row>
    <row r="20" spans="1:28" ht="13.5" customHeight="1">
      <c r="A20" s="55" t="s">
        <v>216</v>
      </c>
      <c r="B20" s="125">
        <f ca="1">INDIRECT(ADDRESS(S20,Q20,1,,$B$12))</f>
        <v>546221.68</v>
      </c>
      <c r="C20" s="125">
        <f ca="1">INDIRECT(ADDRESS(S20,Q20,1,,$C$12))</f>
        <v>544225.7300000001</v>
      </c>
      <c r="D20" s="126"/>
      <c r="E20" s="125">
        <f t="shared" si="0"/>
        <v>-1995.9499999999534</v>
      </c>
      <c r="F20" s="125"/>
      <c r="G20" s="125">
        <f ca="1">INDIRECT(ADDRESS(S20,Q20,1,,$G$12))</f>
        <v>546537.08</v>
      </c>
      <c r="H20" s="125"/>
      <c r="I20" s="125">
        <f t="shared" si="1"/>
        <v>2311.3499999998603</v>
      </c>
      <c r="J20" s="125">
        <f ca="1">INDIRECT(ADDRESS(S20,Q20,1,,$J$12))</f>
        <v>540531.5400000002</v>
      </c>
      <c r="K20" s="125"/>
      <c r="L20" s="125">
        <f>J20-G20</f>
        <v>-6005.539999999804</v>
      </c>
      <c r="M20" s="125">
        <f ca="1">INDIRECT(ADDRESS(S20,Q20,1,,$M$12))</f>
        <v>534521.07</v>
      </c>
      <c r="N20" s="125"/>
      <c r="O20" s="125">
        <f t="shared" si="2"/>
        <v>-6010.470000000205</v>
      </c>
      <c r="P20" s="19"/>
      <c r="Q20" s="117">
        <v>5</v>
      </c>
      <c r="R20" s="120"/>
      <c r="S20" s="119">
        <v>77</v>
      </c>
      <c r="U20" s="31"/>
      <c r="V20" s="104">
        <v>546221.68</v>
      </c>
      <c r="W20" s="108">
        <v>544225.73</v>
      </c>
      <c r="X20" s="108">
        <v>546537.08</v>
      </c>
      <c r="Y20" s="106">
        <v>540531.54</v>
      </c>
      <c r="Z20" s="109">
        <v>534570.22</v>
      </c>
      <c r="AA20" s="109">
        <v>528913.48</v>
      </c>
      <c r="AB20" s="115">
        <v>527797.63</v>
      </c>
    </row>
    <row r="21" spans="1:28" ht="13.5" customHeight="1">
      <c r="A21" s="46" t="s">
        <v>127</v>
      </c>
      <c r="B21" s="127">
        <f>SUM(B18:B20)</f>
        <v>1889487.1399999997</v>
      </c>
      <c r="C21" s="127">
        <f>SUM(C18:C20)</f>
        <v>1881417.5699999998</v>
      </c>
      <c r="D21" s="127"/>
      <c r="E21" s="128">
        <f t="shared" si="0"/>
        <v>-8069.569999999832</v>
      </c>
      <c r="F21" s="128"/>
      <c r="G21" s="127">
        <f>SUM(G18:G20)</f>
        <v>1877021.2000000007</v>
      </c>
      <c r="H21" s="128"/>
      <c r="I21" s="128">
        <f t="shared" si="1"/>
        <v>-4396.36999999918</v>
      </c>
      <c r="J21" s="128">
        <f>SUM(J18:J20)</f>
        <v>1873993.02</v>
      </c>
      <c r="K21" s="128"/>
      <c r="L21" s="128">
        <f>J21-G21</f>
        <v>-3028.1800000006333</v>
      </c>
      <c r="M21" s="128">
        <f>SUM(M18:M20)</f>
        <v>1867373.71</v>
      </c>
      <c r="N21" s="128"/>
      <c r="O21" s="128">
        <f t="shared" si="2"/>
        <v>-6619.310000000056</v>
      </c>
      <c r="P21" s="19"/>
      <c r="Q21" s="117"/>
      <c r="R21" s="120"/>
      <c r="S21" s="118"/>
      <c r="U21" s="31"/>
      <c r="V21" s="104">
        <v>142367.23</v>
      </c>
      <c r="W21" s="108">
        <v>140968.33</v>
      </c>
      <c r="X21" s="108">
        <v>138886.36</v>
      </c>
      <c r="Y21" s="106">
        <v>138703.27</v>
      </c>
      <c r="Z21" s="109">
        <v>136979.79</v>
      </c>
      <c r="AA21" s="109">
        <v>137710.3</v>
      </c>
      <c r="AB21" s="115">
        <v>140758.51</v>
      </c>
    </row>
    <row r="22" spans="1:28" ht="13.5" customHeight="1">
      <c r="A22" s="20"/>
      <c r="B22" s="126"/>
      <c r="C22" s="126"/>
      <c r="D22" s="126"/>
      <c r="E22" s="125"/>
      <c r="F22" s="125"/>
      <c r="G22" s="126"/>
      <c r="H22" s="125"/>
      <c r="I22" s="125"/>
      <c r="J22" s="125"/>
      <c r="K22" s="125"/>
      <c r="L22" s="125"/>
      <c r="M22" s="125"/>
      <c r="N22" s="125"/>
      <c r="O22" s="125"/>
      <c r="P22" s="19"/>
      <c r="Q22" s="117"/>
      <c r="R22" s="120"/>
      <c r="S22" s="118"/>
      <c r="U22" s="31"/>
      <c r="V22" s="104">
        <v>223302.69</v>
      </c>
      <c r="W22" s="108">
        <v>220461.3</v>
      </c>
      <c r="X22" s="108">
        <v>217497.95</v>
      </c>
      <c r="Y22" s="106">
        <v>218403.92</v>
      </c>
      <c r="Z22" s="109">
        <v>218325.32</v>
      </c>
      <c r="AA22" s="109">
        <v>218312.97</v>
      </c>
      <c r="AB22" s="115">
        <v>217429.46</v>
      </c>
    </row>
    <row r="23" spans="1:28" ht="13.5" customHeight="1">
      <c r="A23" s="20" t="s">
        <v>217</v>
      </c>
      <c r="B23" s="125">
        <f ca="1">INDIRECT(ADDRESS(S23,Q23,1,,$B$12))</f>
        <v>142367.23</v>
      </c>
      <c r="C23" s="125">
        <f ca="1">INDIRECT(ADDRESS(S23,Q23,1,,$C$12))</f>
        <v>140968.32999999993</v>
      </c>
      <c r="D23" s="126"/>
      <c r="E23" s="125">
        <f t="shared" si="0"/>
        <v>-1398.9000000000815</v>
      </c>
      <c r="F23" s="125"/>
      <c r="G23" s="125">
        <f ca="1">INDIRECT(ADDRESS(S23,Q23,1,,$G$12))</f>
        <v>138886.36000000002</v>
      </c>
      <c r="H23" s="125"/>
      <c r="I23" s="125">
        <f t="shared" si="1"/>
        <v>-2081.969999999914</v>
      </c>
      <c r="J23" s="125">
        <f ca="1">INDIRECT(ADDRESS(S23,Q23,1,,$J$12))</f>
        <v>138703.27000000005</v>
      </c>
      <c r="K23" s="125"/>
      <c r="L23" s="125">
        <f>J23-G23</f>
        <v>-183.0899999999674</v>
      </c>
      <c r="M23" s="125">
        <f ca="1">INDIRECT(ADDRESS(S23,Q23,1,,$M$12))</f>
        <v>137538.05000000002</v>
      </c>
      <c r="N23" s="125"/>
      <c r="O23" s="125">
        <f t="shared" si="2"/>
        <v>-1165.2200000000303</v>
      </c>
      <c r="P23" s="19"/>
      <c r="Q23" s="117">
        <v>6</v>
      </c>
      <c r="R23" s="120"/>
      <c r="S23" s="119">
        <v>77</v>
      </c>
      <c r="U23" s="31"/>
      <c r="V23" s="104">
        <v>129035.7</v>
      </c>
      <c r="W23" s="108">
        <v>135758.01</v>
      </c>
      <c r="X23" s="108">
        <v>137414.9</v>
      </c>
      <c r="Y23" s="106">
        <v>137820.73</v>
      </c>
      <c r="Z23" s="109">
        <v>134631.7</v>
      </c>
      <c r="AA23" s="109">
        <v>132403.55</v>
      </c>
      <c r="AB23" s="115">
        <v>131186.22</v>
      </c>
    </row>
    <row r="24" spans="1:28" ht="13.5" customHeight="1">
      <c r="A24" s="55" t="s">
        <v>218</v>
      </c>
      <c r="B24" s="125">
        <f ca="1">INDIRECT(ADDRESS(S24,Q24,1,,$B$12))</f>
        <v>223302.68999999994</v>
      </c>
      <c r="C24" s="125">
        <f ca="1">INDIRECT(ADDRESS(S24,Q24,1,,$C$12))</f>
        <v>220461.3</v>
      </c>
      <c r="D24" s="126"/>
      <c r="E24" s="125">
        <f t="shared" si="0"/>
        <v>-2841.3899999999558</v>
      </c>
      <c r="F24" s="125"/>
      <c r="G24" s="125">
        <f ca="1">INDIRECT(ADDRESS(S24,Q24,1,,$G$12))</f>
        <v>217497.94999999998</v>
      </c>
      <c r="H24" s="125"/>
      <c r="I24" s="125">
        <f t="shared" si="1"/>
        <v>-2963.350000000006</v>
      </c>
      <c r="J24" s="125">
        <f ca="1">INDIRECT(ADDRESS(S24,Q24,1,,$J$12))</f>
        <v>218403.91999999998</v>
      </c>
      <c r="K24" s="125"/>
      <c r="L24" s="125">
        <f>J24-G24</f>
        <v>905.9700000000012</v>
      </c>
      <c r="M24" s="125">
        <f ca="1">INDIRECT(ADDRESS(S24,Q24,1,,$M$12))</f>
        <v>218723.44999999992</v>
      </c>
      <c r="N24" s="125"/>
      <c r="O24" s="125">
        <f t="shared" si="2"/>
        <v>319.5299999999406</v>
      </c>
      <c r="P24" s="19"/>
      <c r="Q24" s="117">
        <v>7</v>
      </c>
      <c r="R24" s="120"/>
      <c r="S24" s="119">
        <v>77</v>
      </c>
      <c r="U24" s="31"/>
      <c r="V24" s="104">
        <v>153798.45</v>
      </c>
      <c r="W24" s="108">
        <v>159019.17</v>
      </c>
      <c r="X24" s="108">
        <v>158642.4</v>
      </c>
      <c r="Y24" s="106">
        <v>161863.73</v>
      </c>
      <c r="Z24" s="109">
        <v>164067.52</v>
      </c>
      <c r="AA24" s="109">
        <v>166733.94</v>
      </c>
      <c r="AB24" s="115">
        <v>170231.72</v>
      </c>
    </row>
    <row r="25" spans="1:28" ht="13.5" customHeight="1">
      <c r="A25" s="20" t="s">
        <v>219</v>
      </c>
      <c r="B25" s="125">
        <f ca="1">INDIRECT(ADDRESS(S25,Q25,1,,$B$12))</f>
        <v>129035.70000000001</v>
      </c>
      <c r="C25" s="125">
        <f ca="1">INDIRECT(ADDRESS(S25,Q25,1,,$C$12))</f>
        <v>135758.01000000007</v>
      </c>
      <c r="D25" s="125"/>
      <c r="E25" s="125">
        <f t="shared" si="0"/>
        <v>6722.310000000056</v>
      </c>
      <c r="F25" s="125"/>
      <c r="G25" s="125">
        <f ca="1">INDIRECT(ADDRESS(S25,Q25,1,,$G$12))</f>
        <v>137414.90000000008</v>
      </c>
      <c r="H25" s="125"/>
      <c r="I25" s="125">
        <f t="shared" si="1"/>
        <v>1656.890000000014</v>
      </c>
      <c r="J25" s="125">
        <f ca="1">INDIRECT(ADDRESS(S25,Q25,1,,$J$12))</f>
        <v>137820.72999999995</v>
      </c>
      <c r="K25" s="125"/>
      <c r="L25" s="125">
        <f>J25-G25</f>
        <v>405.8299999998708</v>
      </c>
      <c r="M25" s="125">
        <f ca="1">INDIRECT(ADDRESS(S25,Q25,1,,$M$12))</f>
        <v>135071.88</v>
      </c>
      <c r="N25" s="125"/>
      <c r="O25" s="125">
        <f t="shared" si="2"/>
        <v>-2748.8499999999476</v>
      </c>
      <c r="P25" s="19"/>
      <c r="Q25" s="117">
        <v>8</v>
      </c>
      <c r="R25" s="120"/>
      <c r="S25" s="119">
        <v>77</v>
      </c>
      <c r="U25" s="31"/>
      <c r="V25" s="104">
        <v>19605.64</v>
      </c>
      <c r="W25" s="108">
        <v>19147.37</v>
      </c>
      <c r="X25" s="108">
        <v>18933.63</v>
      </c>
      <c r="Y25" s="106">
        <v>19557.99</v>
      </c>
      <c r="Z25" s="109">
        <v>21462.08</v>
      </c>
      <c r="AA25" s="109">
        <v>21174.99</v>
      </c>
      <c r="AB25" s="115">
        <v>21061.61</v>
      </c>
    </row>
    <row r="26" spans="1:28" ht="13.5" customHeight="1">
      <c r="A26" s="46" t="s">
        <v>128</v>
      </c>
      <c r="B26" s="127">
        <f>SUM(B23:B25)</f>
        <v>494705.61999999994</v>
      </c>
      <c r="C26" s="127">
        <f>SUM(C23:C25)</f>
        <v>497187.63999999996</v>
      </c>
      <c r="D26" s="127"/>
      <c r="E26" s="128">
        <f t="shared" si="0"/>
        <v>2482.0200000000186</v>
      </c>
      <c r="F26" s="128"/>
      <c r="G26" s="127">
        <f>SUM(G23:G25)</f>
        <v>493799.2100000001</v>
      </c>
      <c r="H26" s="128"/>
      <c r="I26" s="128">
        <f t="shared" si="1"/>
        <v>-3388.4299999998766</v>
      </c>
      <c r="J26" s="128">
        <f>SUM(J23:J25)</f>
        <v>494927.92000000004</v>
      </c>
      <c r="K26" s="128"/>
      <c r="L26" s="128">
        <f>J26-G26</f>
        <v>1128.7099999999627</v>
      </c>
      <c r="M26" s="128">
        <f>SUM(M23:M25)</f>
        <v>491333.37999999995</v>
      </c>
      <c r="N26" s="128"/>
      <c r="O26" s="128">
        <f t="shared" si="2"/>
        <v>-3594.5400000000955</v>
      </c>
      <c r="P26" s="19"/>
      <c r="Q26" s="117"/>
      <c r="R26" s="120"/>
      <c r="S26" s="119"/>
      <c r="U26" s="31"/>
      <c r="V26" s="104">
        <v>6365.82</v>
      </c>
      <c r="W26" s="108">
        <v>6065.41</v>
      </c>
      <c r="X26" s="108">
        <v>5977.77</v>
      </c>
      <c r="Y26" s="106">
        <v>6111.44</v>
      </c>
      <c r="Z26" s="109">
        <v>6133.79</v>
      </c>
      <c r="AA26" s="109">
        <v>6021.46</v>
      </c>
      <c r="AB26" s="115">
        <v>5945</v>
      </c>
    </row>
    <row r="27" spans="1:28" ht="13.5" customHeight="1">
      <c r="A27" s="20"/>
      <c r="B27" s="126"/>
      <c r="C27" s="126"/>
      <c r="D27" s="126"/>
      <c r="E27" s="125"/>
      <c r="F27" s="125"/>
      <c r="G27" s="126"/>
      <c r="H27" s="125"/>
      <c r="I27" s="125"/>
      <c r="J27" s="125"/>
      <c r="K27" s="125"/>
      <c r="L27" s="125"/>
      <c r="M27" s="125"/>
      <c r="N27" s="125"/>
      <c r="O27" s="125"/>
      <c r="P27" s="19"/>
      <c r="Q27" s="117"/>
      <c r="R27" s="120"/>
      <c r="S27" s="118"/>
      <c r="U27" s="31"/>
      <c r="V27" s="104">
        <v>77158.62</v>
      </c>
      <c r="W27" s="108">
        <v>75493.94</v>
      </c>
      <c r="X27" s="108">
        <v>75329.09</v>
      </c>
      <c r="Y27" s="106">
        <v>74931.92</v>
      </c>
      <c r="Z27" s="109">
        <v>75704.2</v>
      </c>
      <c r="AA27" s="109">
        <v>76032.69</v>
      </c>
      <c r="AB27" s="115">
        <v>76426.75</v>
      </c>
    </row>
    <row r="28" spans="1:28" ht="13.5" customHeight="1">
      <c r="A28" s="46" t="s">
        <v>125</v>
      </c>
      <c r="B28" s="127">
        <f>B21+B26</f>
        <v>2384192.76</v>
      </c>
      <c r="C28" s="127">
        <f>C21+C26</f>
        <v>2378605.21</v>
      </c>
      <c r="D28" s="127"/>
      <c r="E28" s="128">
        <f t="shared" si="0"/>
        <v>-5587.549999999814</v>
      </c>
      <c r="F28" s="128"/>
      <c r="G28" s="127">
        <f>G21+G26</f>
        <v>2370820.4100000006</v>
      </c>
      <c r="H28" s="128"/>
      <c r="I28" s="128">
        <f t="shared" si="1"/>
        <v>-7784.799999999348</v>
      </c>
      <c r="J28" s="128">
        <f>J26+J21</f>
        <v>2368920.94</v>
      </c>
      <c r="K28" s="128"/>
      <c r="L28" s="128">
        <f>J28-G28</f>
        <v>-1899.4700000006706</v>
      </c>
      <c r="M28" s="128">
        <f>M21+M26</f>
        <v>2358707.09</v>
      </c>
      <c r="N28" s="128"/>
      <c r="O28" s="128">
        <f t="shared" si="2"/>
        <v>-10213.850000000093</v>
      </c>
      <c r="P28" s="19"/>
      <c r="Q28" s="117"/>
      <c r="R28" s="120"/>
      <c r="S28" s="118"/>
      <c r="U28" s="110" t="s">
        <v>12</v>
      </c>
      <c r="V28" s="111">
        <f aca="true" t="shared" si="3" ref="V28:AB28">SUM(V18:V27)</f>
        <v>2641121.2900000005</v>
      </c>
      <c r="W28" s="112">
        <f t="shared" si="3"/>
        <v>2638331.1</v>
      </c>
      <c r="X28" s="112">
        <f t="shared" si="3"/>
        <v>2629703.3</v>
      </c>
      <c r="Y28" s="113">
        <f t="shared" si="3"/>
        <v>2631386.02</v>
      </c>
      <c r="Z28" s="111">
        <f t="shared" si="3"/>
        <v>2624762.1500000004</v>
      </c>
      <c r="AA28" s="111">
        <f t="shared" si="3"/>
        <v>2629369.38</v>
      </c>
      <c r="AB28" s="113">
        <f t="shared" si="3"/>
        <v>2650633.0700000003</v>
      </c>
    </row>
    <row r="29" spans="2:23" ht="12" customHeight="1">
      <c r="B29" s="125"/>
      <c r="C29" s="125"/>
      <c r="D29" s="125"/>
      <c r="E29" s="125"/>
      <c r="F29" s="125"/>
      <c r="G29" s="125"/>
      <c r="H29" s="125"/>
      <c r="I29" s="125"/>
      <c r="J29" s="129"/>
      <c r="K29" s="129"/>
      <c r="L29" s="125"/>
      <c r="M29" s="125"/>
      <c r="N29" s="125"/>
      <c r="O29" s="125"/>
      <c r="P29" s="19"/>
      <c r="Q29" s="117"/>
      <c r="R29" s="120"/>
      <c r="S29" s="118"/>
      <c r="W29" s="31"/>
    </row>
    <row r="30" spans="1:24" ht="13.5" customHeight="1">
      <c r="A30" s="20" t="s">
        <v>220</v>
      </c>
      <c r="B30" s="125">
        <f ca="1">INDIRECT(ADDRESS(S30,Q30,1,,$B$12))</f>
        <v>153798.45</v>
      </c>
      <c r="C30" s="125">
        <f ca="1">INDIRECT(ADDRESS(S30,Q30,1,,$C$12))</f>
        <v>159019.16999999998</v>
      </c>
      <c r="D30" s="125"/>
      <c r="E30" s="125">
        <f>+C30-B30</f>
        <v>5220.719999999972</v>
      </c>
      <c r="F30" s="125"/>
      <c r="G30" s="125">
        <f ca="1">INDIRECT(ADDRESS(S30,Q30,1,,$G$12))</f>
        <v>158642.40000000002</v>
      </c>
      <c r="H30" s="125"/>
      <c r="I30" s="125">
        <f>+G30-C30</f>
        <v>-376.7699999999604</v>
      </c>
      <c r="J30" s="125">
        <f ca="1">INDIRECT(ADDRESS(S30,Q30,1,,$J$12))</f>
        <v>161863.72999999995</v>
      </c>
      <c r="K30" s="125"/>
      <c r="L30" s="125">
        <f>J30-G30</f>
        <v>3221.329999999929</v>
      </c>
      <c r="M30" s="125">
        <f ca="1">INDIRECT(ADDRESS(S30,Q30,1,,$M$12))</f>
        <v>164067.51999999996</v>
      </c>
      <c r="N30" s="125"/>
      <c r="O30" s="125">
        <f>M30-J30</f>
        <v>2203.790000000008</v>
      </c>
      <c r="P30" s="19"/>
      <c r="Q30" s="117">
        <v>9</v>
      </c>
      <c r="R30" s="120"/>
      <c r="S30" s="119">
        <v>77</v>
      </c>
      <c r="U30" s="31"/>
      <c r="W30" s="31"/>
      <c r="X30" s="31"/>
    </row>
    <row r="31" spans="2:23" ht="12" customHeight="1">
      <c r="B31" s="125"/>
      <c r="C31" s="125"/>
      <c r="D31" s="125"/>
      <c r="E31" s="125"/>
      <c r="F31" s="125"/>
      <c r="G31" s="125"/>
      <c r="H31" s="125"/>
      <c r="I31" s="125"/>
      <c r="J31" s="129"/>
      <c r="K31" s="129"/>
      <c r="L31" s="125"/>
      <c r="M31" s="125"/>
      <c r="N31" s="125"/>
      <c r="O31" s="125"/>
      <c r="P31" s="19"/>
      <c r="Q31" s="117"/>
      <c r="R31" s="120"/>
      <c r="S31" s="118"/>
      <c r="W31" s="31"/>
    </row>
    <row r="32" spans="1:23" ht="13.5" customHeight="1">
      <c r="A32" s="102" t="s">
        <v>107</v>
      </c>
      <c r="B32" s="125"/>
      <c r="C32" s="125"/>
      <c r="D32" s="125"/>
      <c r="E32" s="125"/>
      <c r="F32" s="125"/>
      <c r="G32" s="125"/>
      <c r="H32" s="125"/>
      <c r="I32" s="125"/>
      <c r="J32" s="129"/>
      <c r="K32" s="129"/>
      <c r="L32" s="125"/>
      <c r="M32" s="125"/>
      <c r="N32" s="125"/>
      <c r="O32" s="125"/>
      <c r="P32" s="19"/>
      <c r="Q32" s="117"/>
      <c r="R32" s="120"/>
      <c r="S32" s="118"/>
      <c r="W32" s="31"/>
    </row>
    <row r="33" spans="1:23" ht="13.5" customHeight="1">
      <c r="A33" s="33" t="s">
        <v>221</v>
      </c>
      <c r="B33" s="125">
        <f ca="1">INDIRECT(ADDRESS(S33,Q33,1,,$B$12))</f>
        <v>19605.640000000003</v>
      </c>
      <c r="C33" s="125">
        <f ca="1">INDIRECT(ADDRESS(S33,Q33,1,,$C$12))</f>
        <v>19147.370000000006</v>
      </c>
      <c r="D33" s="125"/>
      <c r="E33" s="125">
        <f>+C33-B33</f>
        <v>-458.2699999999968</v>
      </c>
      <c r="F33" s="125"/>
      <c r="G33" s="125">
        <f ca="1">INDIRECT(ADDRESS(S33,Q33,1,,$G$12))</f>
        <v>18933.63</v>
      </c>
      <c r="H33" s="125"/>
      <c r="I33" s="125">
        <f>+G33-C33</f>
        <v>-213.74000000000524</v>
      </c>
      <c r="J33" s="125">
        <f ca="1">INDIRECT(ADDRESS(S33,Q33,1,,$J$12))</f>
        <v>19557.989999999994</v>
      </c>
      <c r="K33" s="125"/>
      <c r="L33" s="125">
        <f>J33-G33</f>
        <v>624.3599999999933</v>
      </c>
      <c r="M33" s="125">
        <f ca="1">INDIRECT(ADDRESS(S33,Q33,1,,$M$12))</f>
        <v>20206.7</v>
      </c>
      <c r="N33" s="125"/>
      <c r="O33" s="125">
        <f>M33-J33</f>
        <v>648.7100000000064</v>
      </c>
      <c r="P33" s="19"/>
      <c r="Q33" s="117">
        <v>10</v>
      </c>
      <c r="R33" s="120"/>
      <c r="S33" s="119">
        <v>77</v>
      </c>
      <c r="W33" s="31"/>
    </row>
    <row r="34" spans="1:23" ht="13.5" customHeight="1">
      <c r="A34" s="33" t="s">
        <v>222</v>
      </c>
      <c r="B34" s="125">
        <f ca="1">INDIRECT(ADDRESS(S34,Q34,1,,$B$12))</f>
        <v>6365.820000000002</v>
      </c>
      <c r="C34" s="125">
        <f ca="1">INDIRECT(ADDRESS(S34,Q34,1,,$C$12))</f>
        <v>6065.409999999998</v>
      </c>
      <c r="D34" s="126"/>
      <c r="E34" s="125">
        <f>+C34-B34</f>
        <v>-300.4100000000044</v>
      </c>
      <c r="F34" s="125"/>
      <c r="G34" s="125">
        <f ca="1">INDIRECT(ADDRESS(S34,Q34,1,,$G$12))</f>
        <v>5977.7699999999995</v>
      </c>
      <c r="H34" s="125"/>
      <c r="I34" s="125">
        <f>+G34-C34</f>
        <v>-87.63999999999851</v>
      </c>
      <c r="J34" s="125">
        <f ca="1">INDIRECT(ADDRESS(S34,Q34,1,,$J$12))</f>
        <v>6111.440000000001</v>
      </c>
      <c r="K34" s="125"/>
      <c r="L34" s="125">
        <f>J34-G34</f>
        <v>133.6700000000019</v>
      </c>
      <c r="M34" s="125">
        <f ca="1">INDIRECT(ADDRESS(S34,Q34,1,,$M$12))</f>
        <v>6076.639999999998</v>
      </c>
      <c r="N34" s="125"/>
      <c r="O34" s="125">
        <f>M34-J34</f>
        <v>-34.80000000000382</v>
      </c>
      <c r="P34" s="19"/>
      <c r="Q34" s="117">
        <v>11</v>
      </c>
      <c r="R34" s="120"/>
      <c r="S34" s="119">
        <v>77</v>
      </c>
      <c r="W34" s="31"/>
    </row>
    <row r="35" spans="1:19" ht="13.5" customHeight="1">
      <c r="A35" s="46" t="s">
        <v>129</v>
      </c>
      <c r="B35" s="127">
        <f>SUM(B33+B34)</f>
        <v>25971.460000000006</v>
      </c>
      <c r="C35" s="127">
        <f>SUM(C33+C34)</f>
        <v>25212.780000000006</v>
      </c>
      <c r="D35" s="127"/>
      <c r="E35" s="128">
        <f>+C35-B35</f>
        <v>-758.6800000000003</v>
      </c>
      <c r="F35" s="128"/>
      <c r="G35" s="127">
        <f>SUM(G33+G34)</f>
        <v>24911.4</v>
      </c>
      <c r="H35" s="128"/>
      <c r="I35" s="128">
        <f>+G35-C35</f>
        <v>-301.38000000000466</v>
      </c>
      <c r="J35" s="130">
        <f>SUM(J33:J34)</f>
        <v>25669.429999999997</v>
      </c>
      <c r="K35" s="130"/>
      <c r="L35" s="128">
        <f>J35-G35</f>
        <v>758.0299999999952</v>
      </c>
      <c r="M35" s="128">
        <f>SUM(M33:M34)</f>
        <v>26283.339999999997</v>
      </c>
      <c r="N35" s="128"/>
      <c r="O35" s="128">
        <f>M35-J35</f>
        <v>613.9099999999999</v>
      </c>
      <c r="P35" s="19"/>
      <c r="Q35" s="117"/>
      <c r="R35" s="120"/>
      <c r="S35" s="118"/>
    </row>
    <row r="36" spans="2:24" ht="12" customHeight="1">
      <c r="B36" s="125"/>
      <c r="C36" s="125"/>
      <c r="D36" s="126"/>
      <c r="E36" s="125"/>
      <c r="F36" s="125"/>
      <c r="G36" s="125"/>
      <c r="H36" s="125"/>
      <c r="I36" s="125"/>
      <c r="J36" s="129"/>
      <c r="K36" s="129"/>
      <c r="L36" s="125"/>
      <c r="M36" s="125"/>
      <c r="N36" s="125"/>
      <c r="O36" s="125"/>
      <c r="P36" s="19"/>
      <c r="Q36" s="117"/>
      <c r="R36" s="120"/>
      <c r="S36" s="121"/>
      <c r="U36" s="31"/>
      <c r="X36" s="31"/>
    </row>
    <row r="37" spans="1:24" ht="13.5" customHeight="1">
      <c r="A37" s="48" t="s">
        <v>126</v>
      </c>
      <c r="B37" s="127">
        <f>B26+B35</f>
        <v>520677.07999999996</v>
      </c>
      <c r="C37" s="127">
        <f>C26+C35</f>
        <v>522400.42</v>
      </c>
      <c r="D37" s="128"/>
      <c r="E37" s="128">
        <f>+C37-B37</f>
        <v>1723.3400000000256</v>
      </c>
      <c r="F37" s="128"/>
      <c r="G37" s="127">
        <f>G26+G35</f>
        <v>518710.6100000001</v>
      </c>
      <c r="H37" s="128"/>
      <c r="I37" s="128">
        <f>+G37-C37</f>
        <v>-3689.8099999998813</v>
      </c>
      <c r="J37" s="130">
        <f>J35+J26</f>
        <v>520597.35000000003</v>
      </c>
      <c r="K37" s="130"/>
      <c r="L37" s="128">
        <f>J37-G37</f>
        <v>1886.7399999999325</v>
      </c>
      <c r="M37" s="128">
        <f>+M26+M35</f>
        <v>517616.72</v>
      </c>
      <c r="N37" s="128"/>
      <c r="O37" s="128">
        <f>M37-J37</f>
        <v>-2980.630000000063</v>
      </c>
      <c r="P37" s="19"/>
      <c r="Q37" s="117"/>
      <c r="R37" s="120"/>
      <c r="S37" s="121"/>
      <c r="U37" s="31"/>
      <c r="X37" s="31"/>
    </row>
    <row r="38" spans="2:24" ht="12" customHeight="1">
      <c r="B38" s="125"/>
      <c r="C38" s="125"/>
      <c r="D38" s="125"/>
      <c r="E38" s="125"/>
      <c r="F38" s="125"/>
      <c r="G38" s="125"/>
      <c r="H38" s="125"/>
      <c r="I38" s="125"/>
      <c r="J38" s="129"/>
      <c r="K38" s="129"/>
      <c r="L38" s="125"/>
      <c r="M38" s="125"/>
      <c r="N38" s="125"/>
      <c r="O38" s="125"/>
      <c r="P38" s="19"/>
      <c r="Q38" s="117"/>
      <c r="R38" s="120"/>
      <c r="S38" s="121"/>
      <c r="U38" s="31"/>
      <c r="X38" s="31"/>
    </row>
    <row r="39" spans="1:19" ht="13.5" customHeight="1">
      <c r="A39" s="20" t="s">
        <v>223</v>
      </c>
      <c r="B39" s="125">
        <f ca="1">INDIRECT(ADDRESS(S39,Q39,1,,$B$12))</f>
        <v>77158.61999999997</v>
      </c>
      <c r="C39" s="125">
        <f ca="1">INDIRECT(ADDRESS(S39,Q39,1,,$C$12))</f>
        <v>75493.94</v>
      </c>
      <c r="D39" s="125"/>
      <c r="E39" s="125">
        <f>+C39-B39</f>
        <v>-1664.679999999964</v>
      </c>
      <c r="F39" s="125"/>
      <c r="G39" s="125">
        <f ca="1">INDIRECT(ADDRESS(S39,Q39,1,,$G$12))</f>
        <v>75329.08999999998</v>
      </c>
      <c r="H39" s="125"/>
      <c r="I39" s="125">
        <f>+G39-C39</f>
        <v>-164.85000000002037</v>
      </c>
      <c r="J39" s="125">
        <f ca="1">INDIRECT(ADDRESS(S39,Q39,1,,$J$12))</f>
        <v>74931.92000000001</v>
      </c>
      <c r="K39" s="125"/>
      <c r="L39" s="125">
        <f>J39-G39</f>
        <v>-397.16999999996915</v>
      </c>
      <c r="M39" s="125">
        <f ca="1">INDIRECT(ADDRESS(S39,Q39,1,,$M$12))</f>
        <v>75704.20000000001</v>
      </c>
      <c r="N39" s="125"/>
      <c r="O39" s="125">
        <f>M39-J39</f>
        <v>772.2799999999988</v>
      </c>
      <c r="P39" s="19"/>
      <c r="Q39" s="117">
        <v>12</v>
      </c>
      <c r="R39" s="120"/>
      <c r="S39" s="119">
        <v>77</v>
      </c>
    </row>
    <row r="40" spans="2:24" ht="12" customHeight="1">
      <c r="B40" s="125"/>
      <c r="C40" s="125"/>
      <c r="D40" s="126"/>
      <c r="E40" s="125"/>
      <c r="F40" s="125"/>
      <c r="G40" s="126"/>
      <c r="H40" s="125"/>
      <c r="I40" s="125"/>
      <c r="J40" s="129"/>
      <c r="K40" s="129"/>
      <c r="L40" s="125"/>
      <c r="M40" s="125"/>
      <c r="N40" s="125"/>
      <c r="O40" s="125"/>
      <c r="Q40" s="120"/>
      <c r="R40" s="120"/>
      <c r="S40" s="121"/>
      <c r="U40" s="31"/>
      <c r="X40" s="31"/>
    </row>
    <row r="41" spans="1:19" ht="13.5" customHeight="1">
      <c r="A41" s="48" t="s">
        <v>108</v>
      </c>
      <c r="B41" s="127">
        <f>B30+B35+B39</f>
        <v>256928.53</v>
      </c>
      <c r="C41" s="127">
        <f>C30+C35+C39</f>
        <v>259725.88999999998</v>
      </c>
      <c r="D41" s="127"/>
      <c r="E41" s="128">
        <f>C41-B41</f>
        <v>2797.359999999986</v>
      </c>
      <c r="F41" s="128"/>
      <c r="G41" s="127">
        <f>G30+G35+G39</f>
        <v>258882.89</v>
      </c>
      <c r="H41" s="128"/>
      <c r="I41" s="128">
        <f>G41-C41</f>
        <v>-842.9999999999709</v>
      </c>
      <c r="J41" s="130">
        <f>J39+J35+J30</f>
        <v>262465.07999999996</v>
      </c>
      <c r="K41" s="130"/>
      <c r="L41" s="128">
        <f>J41-G41</f>
        <v>3582.189999999944</v>
      </c>
      <c r="M41" s="128">
        <f>M30+M35+M39</f>
        <v>266055.05999999994</v>
      </c>
      <c r="N41" s="128"/>
      <c r="O41" s="128">
        <f>M41-J41</f>
        <v>3589.9799999999814</v>
      </c>
      <c r="Q41" s="120"/>
      <c r="R41" s="120"/>
      <c r="S41" s="118" t="b">
        <f>M41=SUM('Final FTE By Prog'!I80:L80)</f>
        <v>0</v>
      </c>
    </row>
    <row r="42" spans="1:24" ht="12" customHeight="1">
      <c r="A42" s="48"/>
      <c r="B42" s="127"/>
      <c r="C42" s="127"/>
      <c r="D42" s="127"/>
      <c r="E42" s="128"/>
      <c r="F42" s="128"/>
      <c r="G42" s="127"/>
      <c r="H42" s="128"/>
      <c r="I42" s="128"/>
      <c r="J42" s="130"/>
      <c r="K42" s="130"/>
      <c r="L42" s="128"/>
      <c r="M42" s="128"/>
      <c r="N42" s="128"/>
      <c r="O42" s="128"/>
      <c r="Q42" s="122"/>
      <c r="R42" s="120"/>
      <c r="S42" s="121"/>
      <c r="U42" s="31"/>
      <c r="X42" s="31"/>
    </row>
    <row r="43" spans="1:19" ht="13.5" customHeight="1">
      <c r="A43" s="46" t="s">
        <v>12</v>
      </c>
      <c r="B43" s="127">
        <f>SUM(B28+B41)</f>
        <v>2641121.2899999996</v>
      </c>
      <c r="C43" s="127">
        <f>SUM(C28+C41)</f>
        <v>2638331.1</v>
      </c>
      <c r="D43" s="127"/>
      <c r="E43" s="128">
        <f>+C43-B43</f>
        <v>-2790.1899999994785</v>
      </c>
      <c r="F43" s="128"/>
      <c r="G43" s="127">
        <f>SUM(G28+G41)</f>
        <v>2629703.3000000007</v>
      </c>
      <c r="H43" s="128"/>
      <c r="I43" s="128">
        <f>+G43-C43</f>
        <v>-8627.799999999348</v>
      </c>
      <c r="J43" s="131">
        <f>J41+J28</f>
        <v>2631386.02</v>
      </c>
      <c r="K43" s="131"/>
      <c r="L43" s="128">
        <f>J43-G43</f>
        <v>1682.7199999992736</v>
      </c>
      <c r="M43" s="127">
        <f>SUM(M28+M41)</f>
        <v>2624762.15</v>
      </c>
      <c r="N43" s="128"/>
      <c r="O43" s="128">
        <f>M43-J43</f>
        <v>-6623.870000000112</v>
      </c>
      <c r="Q43" s="120"/>
      <c r="R43" s="120"/>
      <c r="S43" s="121" t="b">
        <f>M43='Final FTE By Prog'!M80</f>
        <v>0</v>
      </c>
    </row>
    <row r="44" spans="1:15" ht="13.5" customHeight="1">
      <c r="A44" s="20"/>
      <c r="B44" s="31"/>
      <c r="C44" s="34"/>
      <c r="D44" s="31"/>
      <c r="E44" s="30"/>
      <c r="F44" s="30"/>
      <c r="G44" s="34"/>
      <c r="I44" s="30"/>
      <c r="J44" s="35"/>
      <c r="K44" s="35"/>
      <c r="L44" s="35"/>
      <c r="M44" s="34"/>
      <c r="N44" s="30"/>
      <c r="O44" s="30"/>
    </row>
    <row r="45" spans="1:12" ht="13.5" customHeight="1">
      <c r="A45" s="16" t="s">
        <v>109</v>
      </c>
      <c r="B45" s="36"/>
      <c r="C45" s="31"/>
      <c r="D45" s="18"/>
      <c r="E45" s="31"/>
      <c r="F45" s="31"/>
      <c r="G45" s="31"/>
      <c r="H45" s="31"/>
      <c r="I45" s="31"/>
      <c r="J45" s="31"/>
      <c r="K45" s="31"/>
      <c r="L45" s="31"/>
    </row>
    <row r="46" spans="4:15" ht="13.5" customHeight="1">
      <c r="D46" s="31"/>
      <c r="E46" s="31"/>
      <c r="F46" s="31"/>
      <c r="G46" s="31"/>
      <c r="H46" s="31"/>
      <c r="I46" s="31"/>
      <c r="J46" s="31"/>
      <c r="K46" s="31"/>
      <c r="L46" s="31"/>
      <c r="M46" s="21"/>
      <c r="N46" s="24"/>
      <c r="O46" s="75"/>
    </row>
    <row r="47" spans="4:13" ht="13.5" customHeight="1">
      <c r="D47" s="31"/>
      <c r="E47" s="31"/>
      <c r="F47" s="31"/>
      <c r="G47" s="31"/>
      <c r="H47" s="31"/>
      <c r="I47" s="31"/>
      <c r="J47" s="31"/>
      <c r="K47" s="31"/>
      <c r="L47" s="31"/>
      <c r="M47" s="21"/>
    </row>
    <row r="48" spans="1:8" ht="13.5" customHeight="1">
      <c r="A48" s="20"/>
      <c r="B48" s="37"/>
      <c r="C48" s="37"/>
      <c r="D48" s="37"/>
      <c r="E48" s="37"/>
      <c r="F48" s="37"/>
      <c r="G48" s="37"/>
      <c r="H48" s="37"/>
    </row>
    <row r="49" spans="1:8" ht="13.5" customHeight="1">
      <c r="A49" s="20"/>
      <c r="B49" s="37"/>
      <c r="C49" s="37"/>
      <c r="D49" s="37"/>
      <c r="E49" s="37"/>
      <c r="F49" s="37"/>
      <c r="G49" s="37"/>
      <c r="H49" s="37"/>
    </row>
    <row r="50" spans="1:8" ht="13.5" customHeight="1">
      <c r="A50" s="20"/>
      <c r="B50" s="37"/>
      <c r="C50" s="37"/>
      <c r="D50" s="37"/>
      <c r="E50" s="37"/>
      <c r="F50" s="37"/>
      <c r="G50" s="37"/>
      <c r="H50" s="37"/>
    </row>
    <row r="51" spans="1:8" ht="13.5" customHeight="1">
      <c r="A51" s="20"/>
      <c r="B51" s="37"/>
      <c r="C51" s="37"/>
      <c r="D51" s="37"/>
      <c r="E51" s="37"/>
      <c r="F51" s="37"/>
      <c r="G51" s="37"/>
      <c r="H51" s="37"/>
    </row>
    <row r="52" spans="1:8" ht="13.5" customHeight="1">
      <c r="A52" s="20"/>
      <c r="B52" s="37"/>
      <c r="C52" s="37"/>
      <c r="D52" s="37"/>
      <c r="E52" s="37"/>
      <c r="F52" s="37"/>
      <c r="G52" s="37"/>
      <c r="H52" s="37"/>
    </row>
    <row r="53" spans="1:8" ht="13.5" customHeight="1">
      <c r="A53" s="20"/>
      <c r="B53" s="37"/>
      <c r="C53" s="37"/>
      <c r="D53" s="37"/>
      <c r="E53" s="37"/>
      <c r="F53" s="37"/>
      <c r="G53" s="37"/>
      <c r="H53" s="37"/>
    </row>
    <row r="54" spans="1:8" ht="13.5" customHeight="1">
      <c r="A54" s="20"/>
      <c r="B54" s="37"/>
      <c r="C54" s="37"/>
      <c r="D54" s="37"/>
      <c r="E54" s="37"/>
      <c r="F54" s="37"/>
      <c r="G54" s="37"/>
      <c r="H54" s="37"/>
    </row>
    <row r="55" spans="1:8" ht="13.5" customHeight="1">
      <c r="A55" s="20"/>
      <c r="B55" s="37"/>
      <c r="C55" s="37"/>
      <c r="D55" s="37"/>
      <c r="E55" s="37"/>
      <c r="F55" s="37"/>
      <c r="G55" s="37"/>
      <c r="H55" s="37"/>
    </row>
    <row r="56" spans="1:8" ht="13.5" customHeight="1">
      <c r="A56" s="20"/>
      <c r="B56" s="37"/>
      <c r="C56" s="37"/>
      <c r="D56" s="37"/>
      <c r="E56" s="37"/>
      <c r="F56" s="37"/>
      <c r="G56" s="37"/>
      <c r="H56" s="37"/>
    </row>
    <row r="57" spans="1:8" ht="13.5" customHeight="1">
      <c r="A57" s="20"/>
      <c r="B57" s="37"/>
      <c r="C57" s="37"/>
      <c r="D57" s="37"/>
      <c r="E57" s="37"/>
      <c r="F57" s="37"/>
      <c r="G57" s="37"/>
      <c r="H57" s="37"/>
    </row>
    <row r="58" spans="1:8" ht="13.5" customHeight="1">
      <c r="A58" s="20"/>
      <c r="B58" s="37"/>
      <c r="C58" s="37"/>
      <c r="D58" s="37"/>
      <c r="E58" s="37"/>
      <c r="F58" s="37"/>
      <c r="G58" s="37"/>
      <c r="H58" s="37"/>
    </row>
    <row r="59" spans="1:8" ht="13.5" customHeight="1">
      <c r="A59" s="20"/>
      <c r="B59" s="37"/>
      <c r="C59" s="37"/>
      <c r="D59" s="37"/>
      <c r="E59" s="37"/>
      <c r="F59" s="37"/>
      <c r="G59" s="37"/>
      <c r="H59" s="37"/>
    </row>
    <row r="60" spans="1:8" ht="13.5" customHeight="1">
      <c r="A60" s="20"/>
      <c r="B60" s="37"/>
      <c r="C60" s="37"/>
      <c r="D60" s="37"/>
      <c r="E60" s="37"/>
      <c r="F60" s="37"/>
      <c r="G60" s="37"/>
      <c r="H60" s="37"/>
    </row>
    <row r="61" ht="13.5" customHeight="1">
      <c r="B61" s="30"/>
    </row>
    <row r="62" spans="1:8" ht="13.5" customHeight="1">
      <c r="A62" s="33"/>
      <c r="B62" s="38"/>
      <c r="C62" s="31"/>
      <c r="D62" s="31"/>
      <c r="E62" s="31"/>
      <c r="F62" s="31"/>
      <c r="G62" s="31"/>
      <c r="H62" s="37"/>
    </row>
    <row r="63" spans="1:8" ht="13.5" customHeight="1">
      <c r="A63" s="33"/>
      <c r="B63" s="38"/>
      <c r="C63" s="31"/>
      <c r="D63" s="31"/>
      <c r="E63" s="31"/>
      <c r="F63" s="31"/>
      <c r="G63" s="31"/>
      <c r="H63" s="37"/>
    </row>
    <row r="64" spans="1:8" ht="13.5" customHeight="1">
      <c r="A64" s="33"/>
      <c r="B64" s="38"/>
      <c r="C64" s="31"/>
      <c r="D64" s="31"/>
      <c r="E64" s="31"/>
      <c r="F64" s="31"/>
      <c r="G64" s="31"/>
      <c r="H64" s="37"/>
    </row>
    <row r="65" spans="1:8" ht="13.5" customHeight="1">
      <c r="A65" s="33"/>
      <c r="B65" s="38"/>
      <c r="C65" s="31"/>
      <c r="D65" s="31"/>
      <c r="E65" s="31"/>
      <c r="F65" s="31"/>
      <c r="G65" s="31"/>
      <c r="H65" s="37"/>
    </row>
    <row r="66" spans="1:8" ht="13.5" customHeight="1">
      <c r="A66" s="33"/>
      <c r="B66" s="38"/>
      <c r="C66" s="31"/>
      <c r="D66" s="31"/>
      <c r="E66" s="31"/>
      <c r="F66" s="31"/>
      <c r="G66" s="31"/>
      <c r="H66" s="37"/>
    </row>
    <row r="67" spans="1:7" ht="13.5" customHeight="1">
      <c r="A67" s="20"/>
      <c r="B67" s="38"/>
      <c r="C67" s="31"/>
      <c r="D67" s="31"/>
      <c r="E67" s="31"/>
      <c r="F67" s="31"/>
      <c r="G67" s="31"/>
    </row>
    <row r="68" spans="1:2" ht="13.5" customHeight="1">
      <c r="A68" s="20"/>
      <c r="B68" s="38"/>
    </row>
    <row r="69" spans="2:7" ht="13.5" customHeight="1">
      <c r="B69" s="30"/>
      <c r="C69" s="31"/>
      <c r="D69" s="31"/>
      <c r="E69" s="31"/>
      <c r="F69" s="31"/>
      <c r="G69" s="31"/>
    </row>
    <row r="70" spans="1:8" ht="13.5" customHeight="1">
      <c r="A70" s="21"/>
      <c r="B70" s="21"/>
      <c r="C70" s="21"/>
      <c r="D70" s="21"/>
      <c r="E70" s="21"/>
      <c r="F70" s="21"/>
      <c r="G70" s="21"/>
      <c r="H70" s="21"/>
    </row>
    <row r="71" spans="1:8" ht="13.5" customHeight="1">
      <c r="A71" s="21"/>
      <c r="B71" s="21"/>
      <c r="C71" s="21"/>
      <c r="D71" s="21"/>
      <c r="E71" s="21"/>
      <c r="F71" s="21"/>
      <c r="G71" s="21"/>
      <c r="H71" s="21"/>
    </row>
    <row r="72" spans="1:8" ht="13.5" customHeight="1">
      <c r="A72" s="21"/>
      <c r="B72" s="21"/>
      <c r="C72" s="21"/>
      <c r="D72" s="21"/>
      <c r="E72" s="21"/>
      <c r="F72" s="21"/>
      <c r="G72" s="21"/>
      <c r="H72" s="21"/>
    </row>
    <row r="73" spans="1:8" ht="13.5" customHeight="1">
      <c r="A73" s="21"/>
      <c r="B73" s="21"/>
      <c r="C73" s="21"/>
      <c r="D73" s="21"/>
      <c r="E73" s="21"/>
      <c r="F73" s="21"/>
      <c r="G73" s="21"/>
      <c r="H73" s="21"/>
    </row>
    <row r="74" spans="1:8" ht="13.5" customHeight="1">
      <c r="A74" s="20"/>
      <c r="B74" s="21"/>
      <c r="C74" s="21"/>
      <c r="D74" s="21"/>
      <c r="E74" s="21"/>
      <c r="F74" s="21"/>
      <c r="G74" s="21"/>
      <c r="H74" s="21"/>
    </row>
    <row r="75" ht="13.5" customHeight="1"/>
    <row r="76" spans="2:8" ht="13.5" customHeight="1">
      <c r="B76" s="24"/>
      <c r="C76" s="24"/>
      <c r="D76" s="24"/>
      <c r="E76" s="24"/>
      <c r="F76" s="24"/>
      <c r="G76" s="24"/>
      <c r="H76" s="24"/>
    </row>
    <row r="77" spans="2:8" ht="13.5" customHeight="1">
      <c r="B77" s="24"/>
      <c r="C77" s="24"/>
      <c r="D77" s="24"/>
      <c r="E77" s="24"/>
      <c r="F77" s="24"/>
      <c r="G77" s="24"/>
      <c r="H77" s="24"/>
    </row>
    <row r="78" spans="2:8" ht="13.5" customHeight="1">
      <c r="B78" s="24"/>
      <c r="C78" s="24"/>
      <c r="D78" s="24"/>
      <c r="E78" s="24"/>
      <c r="F78" s="24"/>
      <c r="G78" s="24"/>
      <c r="H78" s="24"/>
    </row>
    <row r="79" spans="2:8" ht="13.5" customHeight="1">
      <c r="B79" s="25"/>
      <c r="C79" s="24"/>
      <c r="D79" s="24"/>
      <c r="E79" s="24"/>
      <c r="F79" s="24"/>
      <c r="G79" s="24"/>
      <c r="H79" s="24"/>
    </row>
    <row r="80" spans="1:8" ht="13.5" customHeight="1">
      <c r="A80" s="20"/>
      <c r="B80" s="24"/>
      <c r="C80" s="24"/>
      <c r="D80" s="24"/>
      <c r="E80" s="24"/>
      <c r="F80" s="24"/>
      <c r="G80" s="24"/>
      <c r="H80" s="24"/>
    </row>
    <row r="81" ht="13.5" customHeight="1">
      <c r="B81" s="30"/>
    </row>
    <row r="82" spans="1:2" ht="13.5" customHeight="1">
      <c r="A82" s="20"/>
      <c r="B82" s="39"/>
    </row>
    <row r="83" spans="1:7" ht="13.5" customHeight="1">
      <c r="A83" s="20"/>
      <c r="B83" s="38"/>
      <c r="C83" s="37"/>
      <c r="D83" s="37"/>
      <c r="E83" s="37"/>
      <c r="F83" s="37"/>
      <c r="G83" s="37"/>
    </row>
    <row r="84" spans="1:7" ht="13.5" customHeight="1">
      <c r="A84" s="20"/>
      <c r="B84" s="38"/>
      <c r="C84" s="37"/>
      <c r="D84" s="37"/>
      <c r="E84" s="37"/>
      <c r="F84" s="37"/>
      <c r="G84" s="37"/>
    </row>
    <row r="85" spans="1:7" ht="13.5" customHeight="1">
      <c r="A85" s="20"/>
      <c r="B85" s="30"/>
      <c r="C85" s="31"/>
      <c r="D85" s="31"/>
      <c r="E85" s="31"/>
      <c r="F85" s="31"/>
      <c r="G85" s="31"/>
    </row>
    <row r="86" spans="1:7" ht="13.5" customHeight="1">
      <c r="A86" s="20"/>
      <c r="B86" s="38"/>
      <c r="C86" s="31"/>
      <c r="D86" s="31"/>
      <c r="E86" s="31"/>
      <c r="F86" s="31"/>
      <c r="G86" s="31"/>
    </row>
    <row r="87" spans="1:7" ht="13.5" customHeight="1">
      <c r="A87" s="20"/>
      <c r="B87" s="30"/>
      <c r="C87" s="30"/>
      <c r="D87" s="30"/>
      <c r="E87" s="30"/>
      <c r="F87" s="30"/>
      <c r="G87" s="30"/>
    </row>
    <row r="88" spans="1:7" ht="13.5" customHeight="1">
      <c r="A88" s="20"/>
      <c r="B88" s="30"/>
      <c r="C88" s="30"/>
      <c r="D88" s="30"/>
      <c r="E88" s="30"/>
      <c r="F88" s="30"/>
      <c r="G88" s="30"/>
    </row>
    <row r="89" spans="1:7" ht="13.5" customHeight="1">
      <c r="A89" s="20"/>
      <c r="B89" s="38"/>
      <c r="C89" s="37"/>
      <c r="D89" s="37"/>
      <c r="E89" s="37"/>
      <c r="F89" s="37"/>
      <c r="G89" s="37"/>
    </row>
    <row r="90" spans="1:7" ht="13.5" customHeight="1">
      <c r="A90" s="20"/>
      <c r="B90" s="38"/>
      <c r="C90" s="37"/>
      <c r="D90" s="37"/>
      <c r="E90" s="37"/>
      <c r="F90" s="37"/>
      <c r="G90" s="37"/>
    </row>
    <row r="91" spans="1:7" ht="13.5" customHeight="1">
      <c r="A91" s="20"/>
      <c r="B91" s="38"/>
      <c r="C91" s="37"/>
      <c r="D91" s="37"/>
      <c r="E91" s="37"/>
      <c r="F91" s="37"/>
      <c r="G91" s="37"/>
    </row>
    <row r="92" spans="1:7" ht="13.5" customHeight="1">
      <c r="A92" s="20"/>
      <c r="B92" s="30"/>
      <c r="C92" s="31"/>
      <c r="D92" s="31"/>
      <c r="E92" s="31"/>
      <c r="F92" s="31"/>
      <c r="G92" s="31"/>
    </row>
    <row r="93" spans="1:7" ht="13.5" customHeight="1">
      <c r="A93" s="20"/>
      <c r="B93" s="38"/>
      <c r="C93" s="30"/>
      <c r="D93" s="30"/>
      <c r="E93" s="30"/>
      <c r="F93" s="30"/>
      <c r="G93" s="30"/>
    </row>
    <row r="94" ht="13.5" customHeight="1">
      <c r="B94" s="30"/>
    </row>
    <row r="95" spans="1:2" ht="13.5" customHeight="1">
      <c r="A95" s="20"/>
      <c r="B95" s="30"/>
    </row>
    <row r="96" spans="1:7" ht="13.5" customHeight="1">
      <c r="A96" s="20"/>
      <c r="B96" s="38"/>
      <c r="C96" s="37"/>
      <c r="D96" s="37"/>
      <c r="E96" s="37"/>
      <c r="F96" s="37"/>
      <c r="G96" s="37"/>
    </row>
    <row r="97" spans="1:7" ht="13.5" customHeight="1">
      <c r="A97" s="20"/>
      <c r="B97" s="38"/>
      <c r="C97" s="37"/>
      <c r="D97" s="37"/>
      <c r="E97" s="37"/>
      <c r="F97" s="37"/>
      <c r="G97" s="37"/>
    </row>
    <row r="98" spans="1:7" ht="13.5" customHeight="1">
      <c r="A98" s="20"/>
      <c r="B98" s="38"/>
      <c r="C98" s="37"/>
      <c r="D98" s="37"/>
      <c r="E98" s="37"/>
      <c r="F98" s="37"/>
      <c r="G98" s="37"/>
    </row>
    <row r="99" spans="1:7" ht="13.5" customHeight="1">
      <c r="A99" s="20"/>
      <c r="B99" s="38"/>
      <c r="C99" s="37"/>
      <c r="D99" s="37"/>
      <c r="E99" s="37"/>
      <c r="F99" s="37"/>
      <c r="G99" s="37"/>
    </row>
    <row r="100" spans="1:7" ht="13.5" customHeight="1">
      <c r="A100" s="20"/>
      <c r="B100" s="38"/>
      <c r="C100" s="37"/>
      <c r="D100" s="37"/>
      <c r="E100" s="37"/>
      <c r="F100" s="37"/>
      <c r="G100" s="37"/>
    </row>
    <row r="101" spans="1:7" ht="13.5" customHeight="1">
      <c r="A101" s="20"/>
      <c r="B101" s="38"/>
      <c r="C101" s="37"/>
      <c r="D101" s="37"/>
      <c r="E101" s="37"/>
      <c r="F101" s="37"/>
      <c r="G101" s="37"/>
    </row>
    <row r="102" spans="1:7" ht="13.5" customHeight="1">
      <c r="A102" s="20"/>
      <c r="B102" s="38"/>
      <c r="C102" s="37"/>
      <c r="D102" s="37"/>
      <c r="E102" s="37"/>
      <c r="F102" s="37"/>
      <c r="G102" s="37"/>
    </row>
    <row r="103" spans="1:7" ht="13.5" customHeight="1">
      <c r="A103" s="20"/>
      <c r="B103" s="38"/>
      <c r="C103" s="37"/>
      <c r="D103" s="37"/>
      <c r="E103" s="37"/>
      <c r="F103" s="37"/>
      <c r="G103" s="37"/>
    </row>
    <row r="104" spans="1:7" ht="13.5" customHeight="1">
      <c r="A104" s="20"/>
      <c r="B104" s="38"/>
      <c r="C104" s="37"/>
      <c r="D104" s="37"/>
      <c r="E104" s="37"/>
      <c r="F104" s="37"/>
      <c r="G104" s="37"/>
    </row>
    <row r="105" spans="1:7" ht="13.5" customHeight="1">
      <c r="A105" s="20"/>
      <c r="B105" s="30"/>
      <c r="C105" s="37"/>
      <c r="D105" s="37"/>
      <c r="E105" s="37"/>
      <c r="F105" s="37"/>
      <c r="G105" s="37"/>
    </row>
    <row r="106" spans="1:7" ht="13.5" customHeight="1">
      <c r="A106" s="20"/>
      <c r="B106" s="38"/>
      <c r="C106" s="31"/>
      <c r="D106" s="31"/>
      <c r="E106" s="31"/>
      <c r="F106" s="31"/>
      <c r="G106" s="31"/>
    </row>
    <row r="107" ht="13.5" customHeight="1">
      <c r="B107" s="30"/>
    </row>
    <row r="108" ht="13.5" customHeight="1">
      <c r="B108" s="38"/>
    </row>
    <row r="109" ht="13.5" customHeight="1"/>
    <row r="110" ht="13.5" customHeight="1">
      <c r="A110" s="20"/>
    </row>
    <row r="111" ht="13.5" customHeight="1"/>
    <row r="112" ht="13.5" customHeight="1"/>
    <row r="113" ht="13.5" customHeight="1"/>
    <row r="114" ht="13.5" customHeight="1"/>
    <row r="115" spans="1:8" ht="13.5" customHeight="1">
      <c r="A115" s="21"/>
      <c r="B115" s="21"/>
      <c r="C115" s="21"/>
      <c r="D115" s="21"/>
      <c r="E115" s="21"/>
      <c r="F115" s="21"/>
      <c r="G115" s="21"/>
      <c r="H115" s="21"/>
    </row>
    <row r="116" spans="1:8" ht="13.5" customHeight="1">
      <c r="A116" s="21"/>
      <c r="B116" s="21"/>
      <c r="C116" s="21"/>
      <c r="D116" s="21"/>
      <c r="E116" s="21"/>
      <c r="F116" s="21"/>
      <c r="G116" s="21"/>
      <c r="H116" s="21"/>
    </row>
    <row r="117" spans="1:8" ht="13.5" customHeight="1">
      <c r="A117" s="21"/>
      <c r="B117" s="21"/>
      <c r="C117" s="21"/>
      <c r="D117" s="21"/>
      <c r="E117" s="21"/>
      <c r="F117" s="21"/>
      <c r="G117" s="21"/>
      <c r="H117" s="21"/>
    </row>
    <row r="118" spans="1:8" ht="13.5" customHeight="1">
      <c r="A118" s="21"/>
      <c r="B118" s="21"/>
      <c r="C118" s="21"/>
      <c r="D118" s="21"/>
      <c r="E118" s="21"/>
      <c r="F118" s="21"/>
      <c r="G118" s="21"/>
      <c r="H118" s="21"/>
    </row>
    <row r="119" spans="1:8" ht="13.5" customHeight="1">
      <c r="A119" s="20"/>
      <c r="B119" s="21"/>
      <c r="C119" s="21"/>
      <c r="D119" s="21"/>
      <c r="E119" s="21"/>
      <c r="F119" s="21"/>
      <c r="G119" s="21"/>
      <c r="H119" s="21"/>
    </row>
    <row r="120" spans="1:8" ht="13.5" customHeight="1">
      <c r="A120" s="20"/>
      <c r="B120" s="21"/>
      <c r="C120" s="21"/>
      <c r="D120" s="21"/>
      <c r="E120" s="21"/>
      <c r="F120" s="21"/>
      <c r="G120" s="21"/>
      <c r="H120" s="21"/>
    </row>
    <row r="121" spans="1:8" ht="13.5" customHeight="1">
      <c r="A121" s="21"/>
      <c r="B121" s="21"/>
      <c r="C121" s="21"/>
      <c r="D121" s="21"/>
      <c r="E121" s="21"/>
      <c r="F121" s="21"/>
      <c r="G121" s="21"/>
      <c r="H121" s="21"/>
    </row>
    <row r="122" spans="1:8" ht="13.5" customHeight="1">
      <c r="A122" s="21"/>
      <c r="B122" s="21"/>
      <c r="C122" s="21"/>
      <c r="D122" s="21"/>
      <c r="E122" s="21"/>
      <c r="F122" s="21"/>
      <c r="G122" s="21"/>
      <c r="H122" s="21"/>
    </row>
    <row r="123" spans="1:12" ht="13.5" customHeight="1">
      <c r="A123" s="20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13.5" customHeight="1">
      <c r="A124" s="20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2:12" ht="13.5" customHeight="1"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ht="13.5" customHeight="1">
      <c r="A126" s="20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3.5" customHeight="1">
      <c r="A127" s="20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13.5" customHeight="1">
      <c r="A128" s="20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3.5" customHeight="1">
      <c r="A129" s="20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ht="13.5" customHeight="1">
      <c r="A130" s="20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3.5" customHeight="1">
      <c r="A131" s="20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3.5" customHeight="1">
      <c r="A132" s="20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ht="13.5" customHeight="1">
      <c r="A133" s="20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13.5" customHeight="1">
      <c r="A134" s="20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2:12" ht="13.5" customHeight="1"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3.5" customHeight="1">
      <c r="A136" s="20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2:12" ht="13.5" customHeight="1"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ht="13.5" customHeight="1">
      <c r="A138" s="20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3.5" customHeight="1">
      <c r="A139" s="20"/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ht="13.5" customHeight="1">
      <c r="A140" s="20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2:12" ht="13.5" customHeight="1"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ht="13.5" customHeight="1">
      <c r="A142" s="20"/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2:12" ht="13.5" customHeight="1">
      <c r="B143" s="40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ht="13.5" customHeight="1">
      <c r="A144" s="20"/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2:12" ht="13.5" customHeight="1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2:12" ht="13.5" customHeight="1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2:12" ht="13.5" customHeight="1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2:12" ht="13.5" customHeight="1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2:12" ht="13.5" customHeight="1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2:12" ht="13.5" customHeight="1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2:12" ht="13.5" customHeight="1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2:12" ht="13.5" customHeight="1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2:12" ht="13.5" customHeight="1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2:12" ht="13.5" customHeight="1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2:12" ht="14.25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2:12" ht="14.25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2:12" ht="14.25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2:12" ht="14.2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2:12" ht="14.25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2:12" ht="14.2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2:12" ht="14.25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2:12" ht="14.2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2:12" ht="14.2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2:12" ht="14.25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2:12" ht="14.2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2:12" ht="14.25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2:12" ht="14.25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2:12" ht="14.25"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2:12" ht="14.25"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2:12" ht="14.25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2:12" ht="14.25"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2:12" ht="14.25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2:12" ht="14.25"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2:12" ht="14.25"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2:12" ht="14.25"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2:12" ht="14.25"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2:12" ht="14.25"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2:12" ht="14.25"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2:12" ht="14.25"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2:12" ht="14.25"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2:12" ht="14.25"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2:12" ht="14.25"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2:12" ht="14.25"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2:12" ht="14.25"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2:12" ht="14.25"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2:12" ht="14.25"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2:12" ht="14.25"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2:12" ht="14.25"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2:12" ht="14.25"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2:12" ht="14.25"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2:12" ht="14.25"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2:12" ht="14.2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2:12" ht="14.25"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2:12" ht="14.25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2:12" ht="14.25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2:12" ht="14.25"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2:12" ht="14.25"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2:12" ht="14.25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2:12" ht="14.25"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2:12" ht="14.25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2:12" ht="14.25"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2:12" ht="14.25"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2:12" ht="14.25"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2:12" ht="14.25"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2:12" ht="14.25"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2:12" ht="14.25"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2:12" ht="14.25"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2:12" ht="14.25"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2:12" ht="14.25"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2:12" ht="14.25"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2:12" ht="14.25"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2:12" ht="14.25"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2:12" ht="14.25"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2:12" ht="14.25"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2:12" ht="14.25"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2:12" ht="14.25"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2:12" ht="14.25"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2:12" ht="14.25"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2:12" ht="14.25"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2:12" ht="14.25"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2:12" ht="14.25"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2:12" ht="14.25"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2:12" ht="14.25"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2:12" ht="14.25"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2:12" ht="14.25"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</sheetData>
  <sheetProtection/>
  <mergeCells count="5">
    <mergeCell ref="A7:O7"/>
    <mergeCell ref="A6:O6"/>
    <mergeCell ref="A3:O3"/>
    <mergeCell ref="A4:O4"/>
    <mergeCell ref="A5:O5"/>
  </mergeCells>
  <printOptions horizontalCentered="1" verticalCentered="1"/>
  <pageMargins left="0.6" right="0.35" top="0" bottom="0" header="0.17" footer="0.31"/>
  <pageSetup fitToHeight="2" fitToWidth="1" horizontalDpi="300" verticalDpi="300" orientation="landscape" scale="7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HP225"/>
  <sheetViews>
    <sheetView zoomScale="85" zoomScaleNormal="85" zoomScalePageLayoutView="0" workbookViewId="0" topLeftCell="A1">
      <selection activeCell="B18" sqref="B18"/>
    </sheetView>
  </sheetViews>
  <sheetFormatPr defaultColWidth="6.5546875" defaultRowHeight="15"/>
  <cols>
    <col min="1" max="1" width="30.3359375" style="16" customWidth="1"/>
    <col min="2" max="3" width="12.3359375" style="16" bestFit="1" customWidth="1"/>
    <col min="4" max="4" width="1.77734375" style="16" customWidth="1"/>
    <col min="5" max="5" width="9.6640625" style="16" customWidth="1"/>
    <col min="6" max="6" width="1.77734375" style="16" customWidth="1"/>
    <col min="7" max="7" width="12.77734375" style="16" bestFit="1" customWidth="1"/>
    <col min="8" max="8" width="1.77734375" style="16" customWidth="1"/>
    <col min="9" max="9" width="7.10546875" style="16" customWidth="1"/>
    <col min="10" max="10" width="12.77734375" style="16" bestFit="1" customWidth="1"/>
    <col min="11" max="11" width="1.77734375" style="16" customWidth="1"/>
    <col min="12" max="12" width="9.10546875" style="16" customWidth="1"/>
    <col min="13" max="13" width="12.88671875" style="16" bestFit="1" customWidth="1"/>
    <col min="14" max="14" width="1.5625" style="16" customWidth="1"/>
    <col min="15" max="15" width="5.6640625" style="16" bestFit="1" customWidth="1"/>
    <col min="16" max="16" width="6.5546875" style="16" customWidth="1"/>
    <col min="17" max="17" width="14.4453125" style="16" bestFit="1" customWidth="1"/>
    <col min="18" max="18" width="0.671875" style="16" customWidth="1"/>
    <col min="19" max="19" width="7.77734375" style="24" bestFit="1" customWidth="1"/>
    <col min="20" max="20" width="6.5546875" style="16" customWidth="1"/>
    <col min="21" max="21" width="9.6640625" style="16" bestFit="1" customWidth="1"/>
    <col min="22" max="22" width="6.5546875" style="16" customWidth="1"/>
    <col min="23" max="23" width="9.6640625" style="16" bestFit="1" customWidth="1"/>
    <col min="24" max="24" width="7.77734375" style="16" bestFit="1" customWidth="1"/>
    <col min="25" max="16384" width="6.5546875" style="16" customWidth="1"/>
  </cols>
  <sheetData>
    <row r="1" ht="13.5" customHeight="1">
      <c r="M1" s="17"/>
    </row>
    <row r="2" ht="13.5" customHeight="1">
      <c r="M2" s="18"/>
    </row>
    <row r="3" spans="1:15" ht="13.5" customHeight="1">
      <c r="A3" s="148" t="str">
        <f>Diff!A3</f>
        <v>COMMISSIONER'S LEGISLATIVE BUDGET REQUEST (LBR)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2" customHeight="1">
      <c r="A4" s="148" t="str">
        <f>Diff!A4</f>
        <v>2009-10 Projected Enrollments for Florida School Districts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12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5" ht="12" customHeight="1">
      <c r="A6" s="148" t="str">
        <f>Diff!A6</f>
        <v>School District PreK-12 Programs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1:15" ht="12" customHeight="1">
      <c r="A7" s="147" t="str">
        <f>Cover!A14</f>
        <v>Monday, July 14, 2008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12" ht="13.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5" ht="12.75" customHeight="1">
      <c r="B9" s="19"/>
      <c r="C9" s="22"/>
      <c r="D9" s="19"/>
      <c r="E9" s="19"/>
      <c r="F9" s="19"/>
      <c r="G9" s="23"/>
      <c r="H9" s="19"/>
      <c r="I9" s="19"/>
      <c r="J9" s="19"/>
      <c r="K9" s="19"/>
      <c r="L9" s="19"/>
      <c r="M9" s="19"/>
      <c r="N9" s="19"/>
      <c r="O9" s="19"/>
    </row>
    <row r="10" spans="1:15" ht="14.25" customHeight="1">
      <c r="A10" s="20"/>
      <c r="B10" s="24"/>
      <c r="C10" s="24"/>
      <c r="D10" s="24"/>
      <c r="E10" s="24"/>
      <c r="F10" s="26"/>
      <c r="G10" s="42"/>
      <c r="H10" s="24"/>
      <c r="I10" s="24"/>
      <c r="J10" s="24"/>
      <c r="K10" s="24"/>
      <c r="L10" s="24"/>
      <c r="M10" s="42"/>
      <c r="O10" s="24"/>
    </row>
    <row r="11" spans="2:15" ht="12.75" customHeight="1">
      <c r="B11" s="19"/>
      <c r="C11" s="22"/>
      <c r="D11" s="19"/>
      <c r="E11" s="19"/>
      <c r="F11" s="19"/>
      <c r="G11" s="43"/>
      <c r="H11" s="19"/>
      <c r="I11" s="19"/>
      <c r="J11" s="27"/>
      <c r="K11" s="27"/>
      <c r="L11" s="27"/>
      <c r="M11" s="19"/>
      <c r="N11" s="19"/>
      <c r="O11" s="19"/>
    </row>
    <row r="12" spans="2:15" ht="12.75" customHeight="1">
      <c r="B12" s="19"/>
      <c r="C12" s="22"/>
      <c r="D12" s="19"/>
      <c r="E12" s="19"/>
      <c r="F12" s="19"/>
      <c r="G12" s="43"/>
      <c r="H12" s="19"/>
      <c r="I12" s="19"/>
      <c r="J12" s="19"/>
      <c r="K12" s="19"/>
      <c r="L12" s="19"/>
      <c r="M12" s="19"/>
      <c r="N12" s="19"/>
      <c r="O12" s="19"/>
    </row>
    <row r="13" spans="2:15" ht="12.75" customHeight="1">
      <c r="B13" s="19"/>
      <c r="C13" s="22"/>
      <c r="D13" s="19"/>
      <c r="E13" s="19"/>
      <c r="F13" s="19"/>
      <c r="G13" s="43"/>
      <c r="H13" s="19"/>
      <c r="I13" s="19"/>
      <c r="J13" s="28" t="str">
        <f>Diff!J13</f>
        <v>2008-09</v>
      </c>
      <c r="K13" s="28"/>
      <c r="L13" s="28"/>
      <c r="M13" s="28" t="str">
        <f>Diff!M13</f>
        <v>2009-10</v>
      </c>
      <c r="N13" s="19"/>
      <c r="O13" s="19"/>
    </row>
    <row r="14" spans="2:15" ht="14.25">
      <c r="B14" s="19" t="str">
        <f>Diff!B14</f>
        <v>2005-06</v>
      </c>
      <c r="C14" s="22" t="str">
        <f>Diff!C14</f>
        <v>2006-07</v>
      </c>
      <c r="D14" s="19"/>
      <c r="E14" s="19" t="s">
        <v>110</v>
      </c>
      <c r="F14" s="19"/>
      <c r="G14" s="43" t="str">
        <f>Diff!G14</f>
        <v>2007-08</v>
      </c>
      <c r="H14" s="19"/>
      <c r="I14" s="19" t="s">
        <v>110</v>
      </c>
      <c r="J14" s="28" t="str">
        <f>Diff!J14</f>
        <v>Appropriated</v>
      </c>
      <c r="K14" s="28"/>
      <c r="L14" s="19" t="s">
        <v>111</v>
      </c>
      <c r="M14" s="28" t="str">
        <f>Diff!M14</f>
        <v>Commissioner's</v>
      </c>
      <c r="N14" s="23"/>
      <c r="O14" s="19" t="s">
        <v>111</v>
      </c>
    </row>
    <row r="15" spans="2:15" ht="15" customHeight="1">
      <c r="B15" s="19" t="str">
        <f>Diff!B15</f>
        <v>Final</v>
      </c>
      <c r="C15" s="19" t="str">
        <f>Diff!C15</f>
        <v>Final</v>
      </c>
      <c r="D15" s="19"/>
      <c r="E15" s="19" t="s">
        <v>103</v>
      </c>
      <c r="F15" s="19"/>
      <c r="G15" s="28" t="str">
        <f>Diff!G15</f>
        <v>4th Calc</v>
      </c>
      <c r="H15" s="19"/>
      <c r="I15" s="19" t="s">
        <v>104</v>
      </c>
      <c r="J15" s="28" t="str">
        <f>Diff!J15</f>
        <v>FTE</v>
      </c>
      <c r="K15" s="28"/>
      <c r="L15" s="19" t="s">
        <v>212</v>
      </c>
      <c r="M15" s="28" t="str">
        <f>Diff!M15</f>
        <v>LBR 7/9/08</v>
      </c>
      <c r="N15" s="19"/>
      <c r="O15" s="19" t="s">
        <v>213</v>
      </c>
    </row>
    <row r="16" spans="2:19" ht="12" customHeight="1">
      <c r="B16" s="53">
        <v>1</v>
      </c>
      <c r="C16" s="54">
        <v>2</v>
      </c>
      <c r="D16" s="53"/>
      <c r="E16" s="53">
        <v>3</v>
      </c>
      <c r="F16" s="53"/>
      <c r="G16" s="53">
        <v>4</v>
      </c>
      <c r="H16" s="53"/>
      <c r="I16" s="53">
        <v>5</v>
      </c>
      <c r="J16" s="53">
        <v>6</v>
      </c>
      <c r="K16" s="53"/>
      <c r="L16" s="53">
        <v>7</v>
      </c>
      <c r="M16" s="53">
        <v>8</v>
      </c>
      <c r="N16" s="53"/>
      <c r="O16" s="53">
        <v>9</v>
      </c>
      <c r="S16" s="123">
        <f>COUNTIF(S18:S43,FALSE)</f>
        <v>17</v>
      </c>
    </row>
    <row r="17" spans="1:23" ht="13.5" customHeight="1">
      <c r="A17" s="20" t="str">
        <f>Diff!A17</f>
        <v>K-12 Basic</v>
      </c>
      <c r="C17" s="24"/>
      <c r="I17" s="24"/>
      <c r="J17" s="24"/>
      <c r="K17" s="24"/>
      <c r="L17" s="24"/>
      <c r="N17" s="24"/>
      <c r="Q17" s="20"/>
      <c r="S17" s="123"/>
      <c r="W17" s="24"/>
    </row>
    <row r="18" spans="1:224" ht="13.5" customHeight="1">
      <c r="A18" s="20" t="str">
        <f>Diff!A18</f>
        <v>K-3 (101)</v>
      </c>
      <c r="B18" s="18">
        <f>Diff!B18</f>
        <v>605750.4099999998</v>
      </c>
      <c r="C18" s="18">
        <f>Diff!C18</f>
        <v>603364.26</v>
      </c>
      <c r="D18" s="31"/>
      <c r="E18" s="44">
        <f>(C18-B18)/B18</f>
        <v>-0.003939163656529413</v>
      </c>
      <c r="F18" s="30"/>
      <c r="G18" s="18">
        <f>Diff!G18</f>
        <v>603551.5100000001</v>
      </c>
      <c r="I18" s="44">
        <f>(G18-C18)/C18</f>
        <v>0.00031034320793232997</v>
      </c>
      <c r="J18" s="18">
        <f>Diff!J18</f>
        <v>604167.3299999998</v>
      </c>
      <c r="K18" s="30"/>
      <c r="L18" s="44">
        <f>(J18-G18)/G18</f>
        <v>0.0010203271631276606</v>
      </c>
      <c r="M18" s="18">
        <f>Diff!M18</f>
        <v>600464.5300000001</v>
      </c>
      <c r="N18" s="30"/>
      <c r="O18" s="44">
        <f>(M18-J18)/J18</f>
        <v>-0.0061287656848305555</v>
      </c>
      <c r="P18" s="19"/>
      <c r="Q18" s="20"/>
      <c r="R18" s="24"/>
      <c r="S18" s="134" t="b">
        <f>M18='Final FTE By Prog'!C80</f>
        <v>0</v>
      </c>
      <c r="T18" s="24"/>
      <c r="U18" s="32"/>
      <c r="V18" s="24"/>
      <c r="W18" s="32"/>
      <c r="X18" s="32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</row>
    <row r="19" spans="1:24" ht="13.5" customHeight="1">
      <c r="A19" s="20" t="str">
        <f>Diff!A19</f>
        <v>4-8 (102)</v>
      </c>
      <c r="B19" s="18">
        <f>Diff!B19</f>
        <v>737515.0499999999</v>
      </c>
      <c r="C19" s="18">
        <f>Diff!C19</f>
        <v>733827.5799999997</v>
      </c>
      <c r="D19" s="31"/>
      <c r="E19" s="44">
        <f>(C19-B19)/B19</f>
        <v>-0.004999857291048101</v>
      </c>
      <c r="F19" s="30"/>
      <c r="G19" s="18">
        <f>Diff!G19</f>
        <v>726932.6100000005</v>
      </c>
      <c r="I19" s="44">
        <f>(G19-C19)/C19</f>
        <v>-0.009395899238345983</v>
      </c>
      <c r="J19" s="18">
        <f>Diff!J19</f>
        <v>729294.1500000003</v>
      </c>
      <c r="K19" s="30"/>
      <c r="L19" s="44">
        <f>(J19-G19)/G19</f>
        <v>0.0032486367615284215</v>
      </c>
      <c r="M19" s="18">
        <f>Diff!M19</f>
        <v>732388.1099999998</v>
      </c>
      <c r="N19" s="30"/>
      <c r="O19" s="44">
        <f>(M19-J19)/J19</f>
        <v>0.004242403425283881</v>
      </c>
      <c r="P19" s="19"/>
      <c r="Q19" s="20"/>
      <c r="S19" s="134" t="b">
        <f>M19='Final FTE By Prog'!D$80</f>
        <v>0</v>
      </c>
      <c r="U19" s="31"/>
      <c r="W19" s="31"/>
      <c r="X19" s="31"/>
    </row>
    <row r="20" spans="1:24" ht="13.5" customHeight="1">
      <c r="A20" s="20" t="str">
        <f>Diff!A20</f>
        <v>9-12 (103)</v>
      </c>
      <c r="B20" s="18">
        <f>Diff!B20</f>
        <v>546221.68</v>
      </c>
      <c r="C20" s="18">
        <f>Diff!C20</f>
        <v>544225.7300000001</v>
      </c>
      <c r="D20" s="31"/>
      <c r="E20" s="44">
        <f>(C20-B20)/B20</f>
        <v>-0.003654102488205802</v>
      </c>
      <c r="F20" s="30"/>
      <c r="G20" s="18">
        <f>Diff!G20</f>
        <v>546537.08</v>
      </c>
      <c r="I20" s="44">
        <f>(G20-C20)/C20</f>
        <v>0.004247042858484217</v>
      </c>
      <c r="J20" s="18">
        <f>Diff!J20</f>
        <v>540531.5400000002</v>
      </c>
      <c r="K20" s="30"/>
      <c r="L20" s="44">
        <f>(J20-G20)/G20</f>
        <v>-0.010988348677092146</v>
      </c>
      <c r="M20" s="18">
        <f>Diff!M20</f>
        <v>534521.07</v>
      </c>
      <c r="N20" s="30"/>
      <c r="O20" s="44">
        <f>(M20-J20)/J20</f>
        <v>-0.011119554651704881</v>
      </c>
      <c r="P20" s="19"/>
      <c r="Q20" s="20"/>
      <c r="S20" s="134" t="b">
        <f>M20='Final FTE By Prog'!E$80</f>
        <v>0</v>
      </c>
      <c r="U20" s="31"/>
      <c r="W20" s="31"/>
      <c r="X20" s="31"/>
    </row>
    <row r="21" spans="1:24" s="48" customFormat="1" ht="13.5" customHeight="1">
      <c r="A21" s="46" t="str">
        <f>Diff!A21</f>
        <v>Sub-Total (Basic)</v>
      </c>
      <c r="B21" s="132">
        <f>Diff!B21</f>
        <v>1889487.1399999997</v>
      </c>
      <c r="C21" s="132">
        <f>Diff!C21</f>
        <v>1881417.5699999998</v>
      </c>
      <c r="D21" s="49"/>
      <c r="E21" s="50">
        <f>Diff!E21/Percent!B21</f>
        <v>-0.004270772649979419</v>
      </c>
      <c r="F21" s="47"/>
      <c r="G21" s="132">
        <f>Diff!G21</f>
        <v>1877021.2000000007</v>
      </c>
      <c r="I21" s="50">
        <f>Diff!I21/Diff!C21</f>
        <v>-0.002336732722230919</v>
      </c>
      <c r="J21" s="132">
        <f>Diff!J21</f>
        <v>1873993.02</v>
      </c>
      <c r="K21" s="47"/>
      <c r="L21" s="50">
        <f>Diff!L21/Diff!G21</f>
        <v>-0.0016132902494658196</v>
      </c>
      <c r="M21" s="132">
        <f>Diff!M21</f>
        <v>1867373.71</v>
      </c>
      <c r="N21" s="47"/>
      <c r="O21" s="50">
        <f>Diff!O21/Diff!J21</f>
        <v>-0.0035321956535356016</v>
      </c>
      <c r="P21" s="51"/>
      <c r="Q21" s="46"/>
      <c r="S21" s="123" t="b">
        <f>M21=SUM('Final FTE By Prog'!C80:E80)</f>
        <v>0</v>
      </c>
      <c r="U21" s="49"/>
      <c r="W21" s="49"/>
      <c r="X21" s="49"/>
    </row>
    <row r="22" spans="1:24" ht="13.5" customHeight="1">
      <c r="A22" s="20"/>
      <c r="B22" s="18"/>
      <c r="C22" s="18"/>
      <c r="D22" s="31"/>
      <c r="E22" s="44"/>
      <c r="F22" s="30"/>
      <c r="G22" s="18"/>
      <c r="I22" s="44"/>
      <c r="J22" s="18"/>
      <c r="K22" s="30"/>
      <c r="L22" s="44"/>
      <c r="M22" s="18"/>
      <c r="N22" s="30"/>
      <c r="O22" s="44"/>
      <c r="P22" s="19"/>
      <c r="Q22" s="20"/>
      <c r="S22" s="123"/>
      <c r="U22" s="31"/>
      <c r="W22" s="31"/>
      <c r="X22" s="31"/>
    </row>
    <row r="23" spans="1:24" ht="13.5" customHeight="1">
      <c r="A23" s="20" t="str">
        <f>Diff!A23</f>
        <v>K-3 ESE in Basic (111)</v>
      </c>
      <c r="B23" s="18">
        <f>Diff!B23</f>
        <v>142367.23</v>
      </c>
      <c r="C23" s="18">
        <f>Diff!C23</f>
        <v>140968.32999999993</v>
      </c>
      <c r="D23" s="31"/>
      <c r="E23" s="44">
        <f>(C23-B23)/B23</f>
        <v>-0.00982599717645754</v>
      </c>
      <c r="F23" s="30"/>
      <c r="G23" s="18">
        <f>Diff!G23</f>
        <v>138886.36000000002</v>
      </c>
      <c r="I23" s="44">
        <f>(G23-C23)/C23</f>
        <v>-0.014769061958809577</v>
      </c>
      <c r="J23" s="18">
        <f>Diff!J23</f>
        <v>138703.27000000005</v>
      </c>
      <c r="K23" s="30"/>
      <c r="L23" s="44">
        <f>(J23-G23)/G23</f>
        <v>-0.0013182720030963976</v>
      </c>
      <c r="M23" s="18">
        <f>Diff!M23</f>
        <v>137538.05000000002</v>
      </c>
      <c r="N23" s="30"/>
      <c r="O23" s="44">
        <f>(M23-J23)/J23</f>
        <v>-0.008400811314686596</v>
      </c>
      <c r="P23" s="19"/>
      <c r="Q23" s="20"/>
      <c r="S23" s="134" t="b">
        <f>M23='Final FTE By Prog'!F$80</f>
        <v>0</v>
      </c>
      <c r="U23" s="31"/>
      <c r="W23" s="31"/>
      <c r="X23" s="31"/>
    </row>
    <row r="24" spans="1:24" ht="13.5" customHeight="1">
      <c r="A24" s="20" t="str">
        <f>Diff!A24</f>
        <v>4-8 ESE in Basic (112)</v>
      </c>
      <c r="B24" s="18">
        <f>Diff!B24</f>
        <v>223302.68999999994</v>
      </c>
      <c r="C24" s="18">
        <f>Diff!C24</f>
        <v>220461.3</v>
      </c>
      <c r="D24" s="31"/>
      <c r="E24" s="44">
        <f>(C24-B24)/B24</f>
        <v>-0.012724387690985524</v>
      </c>
      <c r="F24" s="30"/>
      <c r="G24" s="18">
        <f>Diff!G24</f>
        <v>217497.94999999998</v>
      </c>
      <c r="I24" s="44">
        <f>(G24-C24)/C24</f>
        <v>-0.013441588160824625</v>
      </c>
      <c r="J24" s="18">
        <f>Diff!J24</f>
        <v>218403.91999999998</v>
      </c>
      <c r="K24" s="30"/>
      <c r="L24" s="44">
        <f>(J24-G24)/G24</f>
        <v>0.0041654185706118205</v>
      </c>
      <c r="M24" s="18">
        <f>Diff!M24</f>
        <v>218723.44999999992</v>
      </c>
      <c r="N24" s="30"/>
      <c r="O24" s="44">
        <f>(M24-J24)/J24</f>
        <v>0.0014630231911585683</v>
      </c>
      <c r="P24" s="19"/>
      <c r="Q24" s="20"/>
      <c r="S24" s="134" t="b">
        <f>M24='Final FTE By Prog'!G$80</f>
        <v>0</v>
      </c>
      <c r="U24" s="31"/>
      <c r="W24" s="31"/>
      <c r="X24" s="31"/>
    </row>
    <row r="25" spans="1:24" ht="13.5" customHeight="1">
      <c r="A25" s="20" t="str">
        <f>Diff!A25</f>
        <v>9-12 ESE in Basic (113)</v>
      </c>
      <c r="B25" s="18">
        <f>Diff!B25</f>
        <v>129035.70000000001</v>
      </c>
      <c r="C25" s="18">
        <f>Diff!C25</f>
        <v>135758.01000000007</v>
      </c>
      <c r="D25" s="30"/>
      <c r="E25" s="44">
        <f>(C25-B25)/B25</f>
        <v>0.05209651282552081</v>
      </c>
      <c r="F25" s="30"/>
      <c r="G25" s="18">
        <f>Diff!G25</f>
        <v>137414.90000000008</v>
      </c>
      <c r="I25" s="44">
        <f>(G25-C25)/C25</f>
        <v>0.012204731050492072</v>
      </c>
      <c r="J25" s="18">
        <f>Diff!J25</f>
        <v>137820.72999999995</v>
      </c>
      <c r="K25" s="30"/>
      <c r="L25" s="44">
        <f>(J25-G25)/G25</f>
        <v>0.002953318744909544</v>
      </c>
      <c r="M25" s="18">
        <f>Diff!M25</f>
        <v>135071.88</v>
      </c>
      <c r="N25" s="30"/>
      <c r="O25" s="44">
        <f>(M25-J25)/J25</f>
        <v>-0.019945112756259153</v>
      </c>
      <c r="P25" s="19"/>
      <c r="Q25" s="20"/>
      <c r="S25" s="134" t="b">
        <f>M25='Final FTE By Prog'!H$80</f>
        <v>0</v>
      </c>
      <c r="U25" s="31"/>
      <c r="W25" s="31"/>
      <c r="X25" s="31"/>
    </row>
    <row r="26" spans="1:24" s="48" customFormat="1" ht="13.5" customHeight="1">
      <c r="A26" s="46" t="str">
        <f>Diff!A26</f>
        <v>Sub-Total (ESE Basic)</v>
      </c>
      <c r="B26" s="132">
        <f>Diff!B26</f>
        <v>494705.61999999994</v>
      </c>
      <c r="C26" s="132">
        <f>Diff!C26</f>
        <v>497187.63999999996</v>
      </c>
      <c r="D26" s="49"/>
      <c r="E26" s="50">
        <f>Diff!E26/Percent!B26</f>
        <v>0.0050171655620164955</v>
      </c>
      <c r="F26" s="47"/>
      <c r="G26" s="132">
        <f>Diff!G26</f>
        <v>493799.2100000001</v>
      </c>
      <c r="I26" s="50">
        <f>Diff!I26/Diff!C26</f>
        <v>-0.006815193555495219</v>
      </c>
      <c r="J26" s="132">
        <f>Diff!J26</f>
        <v>494927.92000000004</v>
      </c>
      <c r="K26" s="47"/>
      <c r="L26" s="50">
        <f>Diff!L26/Diff!G26</f>
        <v>0.0022857671238476923</v>
      </c>
      <c r="M26" s="132">
        <f>Diff!M26</f>
        <v>491333.37999999995</v>
      </c>
      <c r="N26" s="47"/>
      <c r="O26" s="50">
        <f>Diff!O26/Diff!J26</f>
        <v>-0.007262754544136639</v>
      </c>
      <c r="P26" s="51"/>
      <c r="Q26" s="46"/>
      <c r="S26" s="134" t="b">
        <f>M26=SUM('Final FTE By Prog'!F80:H80)</f>
        <v>0</v>
      </c>
      <c r="U26" s="49"/>
      <c r="W26" s="49"/>
      <c r="X26" s="49"/>
    </row>
    <row r="27" spans="1:24" ht="13.5" customHeight="1">
      <c r="A27" s="20"/>
      <c r="B27" s="18"/>
      <c r="C27" s="18"/>
      <c r="D27" s="31"/>
      <c r="E27" s="44"/>
      <c r="F27" s="30"/>
      <c r="G27" s="18"/>
      <c r="I27" s="44"/>
      <c r="J27" s="18"/>
      <c r="K27" s="30"/>
      <c r="L27" s="44"/>
      <c r="M27" s="18"/>
      <c r="N27" s="30"/>
      <c r="O27" s="44"/>
      <c r="P27" s="19"/>
      <c r="Q27" s="20"/>
      <c r="S27" s="123"/>
      <c r="U27" s="31"/>
      <c r="W27" s="31"/>
      <c r="X27" s="31"/>
    </row>
    <row r="28" spans="1:24" s="48" customFormat="1" ht="13.5" customHeight="1">
      <c r="A28" s="46" t="str">
        <f>Diff!A28</f>
        <v>Total K-12 Basic</v>
      </c>
      <c r="B28" s="132">
        <f>Diff!B28</f>
        <v>2384192.76</v>
      </c>
      <c r="C28" s="132">
        <f>Diff!C28</f>
        <v>2378605.21</v>
      </c>
      <c r="D28" s="49"/>
      <c r="E28" s="50">
        <f>Diff!E28/Percent!B28</f>
        <v>-0.002343581481222103</v>
      </c>
      <c r="F28" s="47"/>
      <c r="G28" s="132">
        <f>G21+G26</f>
        <v>2370820.4100000006</v>
      </c>
      <c r="I28" s="50">
        <f>Diff!I28/Diff!C28</f>
        <v>-0.003272842406663756</v>
      </c>
      <c r="J28" s="132">
        <f>Diff!J28</f>
        <v>2368920.94</v>
      </c>
      <c r="K28" s="47"/>
      <c r="L28" s="50">
        <f>Diff!L28/Diff!G28</f>
        <v>-0.0008011867925502928</v>
      </c>
      <c r="M28" s="132">
        <f>Diff!M28</f>
        <v>2358707.09</v>
      </c>
      <c r="N28" s="47"/>
      <c r="O28" s="50">
        <f>Diff!O28/Diff!J28</f>
        <v>-0.004311604421885051</v>
      </c>
      <c r="P28" s="51"/>
      <c r="Q28" s="46"/>
      <c r="S28" s="123" t="b">
        <f>M28=SUM('Final FTE By Prog'!C80:H80)</f>
        <v>0</v>
      </c>
      <c r="U28" s="49"/>
      <c r="W28" s="49"/>
      <c r="X28" s="49"/>
    </row>
    <row r="29" spans="2:23" ht="12" customHeight="1">
      <c r="B29" s="18"/>
      <c r="C29" s="18"/>
      <c r="E29" s="30"/>
      <c r="F29" s="30"/>
      <c r="G29" s="18"/>
      <c r="I29" s="30"/>
      <c r="J29" s="18"/>
      <c r="K29" s="30"/>
      <c r="L29" s="30"/>
      <c r="M29" s="18"/>
      <c r="N29" s="30"/>
      <c r="P29" s="19"/>
      <c r="S29" s="123"/>
      <c r="W29" s="31"/>
    </row>
    <row r="30" spans="1:24" ht="13.5" customHeight="1">
      <c r="A30" s="20" t="str">
        <f>Diff!A30</f>
        <v>ESOL (130)</v>
      </c>
      <c r="B30" s="18">
        <f>Diff!B30</f>
        <v>153798.45</v>
      </c>
      <c r="C30" s="18">
        <f>Diff!C30</f>
        <v>159019.16999999998</v>
      </c>
      <c r="E30" s="44">
        <f>(C30-B30)/B30</f>
        <v>0.033945205559613716</v>
      </c>
      <c r="F30" s="30"/>
      <c r="G30" s="18">
        <f>Diff!G30</f>
        <v>158642.40000000002</v>
      </c>
      <c r="I30" s="44">
        <f>(G30-C30)/C30</f>
        <v>-0.0023693369799374533</v>
      </c>
      <c r="J30" s="18">
        <f>Diff!J30</f>
        <v>161863.72999999995</v>
      </c>
      <c r="K30" s="30"/>
      <c r="L30" s="44">
        <f>(J30-G30)/G30</f>
        <v>0.020305605563203332</v>
      </c>
      <c r="M30" s="18">
        <f>Diff!M30</f>
        <v>164067.51999999996</v>
      </c>
      <c r="N30" s="30"/>
      <c r="O30" s="44">
        <f>(M30-J30)/J30</f>
        <v>0.013615094623112965</v>
      </c>
      <c r="P30" s="19"/>
      <c r="Q30" s="20"/>
      <c r="S30" s="134" t="b">
        <f>M30='Final FTE By Prog'!I$80</f>
        <v>0</v>
      </c>
      <c r="U30" s="31"/>
      <c r="W30" s="31"/>
      <c r="X30" s="31"/>
    </row>
    <row r="31" spans="2:23" ht="12" customHeight="1">
      <c r="B31" s="18"/>
      <c r="C31" s="18"/>
      <c r="E31" s="30"/>
      <c r="F31" s="30"/>
      <c r="G31" s="18"/>
      <c r="I31" s="30"/>
      <c r="J31" s="18"/>
      <c r="K31" s="30"/>
      <c r="L31" s="30"/>
      <c r="M31" s="18"/>
      <c r="N31" s="30"/>
      <c r="P31" s="19"/>
      <c r="S31" s="123"/>
      <c r="W31" s="31"/>
    </row>
    <row r="32" spans="1:23" ht="13.5" customHeight="1">
      <c r="A32" s="20" t="str">
        <f>Diff!A32</f>
        <v>Exceptional Students</v>
      </c>
      <c r="B32" s="18"/>
      <c r="C32" s="18"/>
      <c r="E32" s="30"/>
      <c r="F32" s="30"/>
      <c r="G32" s="18"/>
      <c r="I32" s="30"/>
      <c r="J32" s="18"/>
      <c r="K32" s="30"/>
      <c r="L32" s="30"/>
      <c r="M32" s="18"/>
      <c r="N32" s="30"/>
      <c r="O32" s="31"/>
      <c r="P32" s="19"/>
      <c r="Q32" s="20"/>
      <c r="S32" s="123"/>
      <c r="W32" s="31"/>
    </row>
    <row r="33" spans="1:23" ht="13.5" customHeight="1">
      <c r="A33" s="20" t="str">
        <f>Diff!A33</f>
        <v>ESE Support Level IV (254)</v>
      </c>
      <c r="B33" s="18">
        <f>Diff!B33</f>
        <v>19605.640000000003</v>
      </c>
      <c r="C33" s="18">
        <f>Diff!C33</f>
        <v>19147.370000000006</v>
      </c>
      <c r="E33" s="44">
        <f>(C33-B33)/B33</f>
        <v>-0.0233743963471734</v>
      </c>
      <c r="F33" s="30"/>
      <c r="G33" s="18">
        <f>Diff!G33</f>
        <v>18933.63</v>
      </c>
      <c r="I33" s="44">
        <f>(G33-C33)/C33</f>
        <v>-0.011162890778211585</v>
      </c>
      <c r="J33" s="18">
        <f>Diff!J33</f>
        <v>19557.989999999994</v>
      </c>
      <c r="K33" s="30"/>
      <c r="L33" s="44">
        <f>(J33-G33)/G33</f>
        <v>0.032976243858150456</v>
      </c>
      <c r="M33" s="18">
        <f>Diff!M33</f>
        <v>20206.7</v>
      </c>
      <c r="N33" s="30"/>
      <c r="O33" s="44">
        <f>(M33-J33)/J33</f>
        <v>0.0331685413480632</v>
      </c>
      <c r="P33" s="19"/>
      <c r="Q33" s="33"/>
      <c r="S33" s="134" t="b">
        <f>M33='Final FTE By Prog'!J$80</f>
        <v>0</v>
      </c>
      <c r="W33" s="31"/>
    </row>
    <row r="34" spans="1:23" ht="13.5" customHeight="1">
      <c r="A34" s="20" t="str">
        <f>Diff!A34</f>
        <v>ESE Support Level V (255)</v>
      </c>
      <c r="B34" s="18">
        <f>Diff!B34</f>
        <v>6365.820000000002</v>
      </c>
      <c r="C34" s="18">
        <f>Diff!C34</f>
        <v>6065.409999999998</v>
      </c>
      <c r="D34" s="31"/>
      <c r="E34" s="44">
        <f>(C34-B34)/B34</f>
        <v>-0.04719109242799895</v>
      </c>
      <c r="F34" s="30"/>
      <c r="G34" s="18">
        <f>Diff!G34</f>
        <v>5977.7699999999995</v>
      </c>
      <c r="I34" s="44">
        <f>(G34-C34)/C34</f>
        <v>-0.014449146883722376</v>
      </c>
      <c r="J34" s="18">
        <f>Diff!J34</f>
        <v>6111.440000000001</v>
      </c>
      <c r="K34" s="30"/>
      <c r="L34" s="44">
        <f>(J34-G34)/G34</f>
        <v>0.02236118151083128</v>
      </c>
      <c r="M34" s="18">
        <f>Diff!M34</f>
        <v>6076.639999999998</v>
      </c>
      <c r="N34" s="30"/>
      <c r="O34" s="44">
        <f>(M34-J34)/J34</f>
        <v>-0.0056942390009562084</v>
      </c>
      <c r="P34" s="19"/>
      <c r="Q34" s="33"/>
      <c r="S34" s="134" t="b">
        <f>M34='Final FTE By Prog'!K$80</f>
        <v>0</v>
      </c>
      <c r="W34" s="31"/>
    </row>
    <row r="35" spans="1:19" s="48" customFormat="1" ht="13.5" customHeight="1">
      <c r="A35" s="46" t="str">
        <f>Diff!A35</f>
        <v>Sub-Total (ESE)</v>
      </c>
      <c r="B35" s="132">
        <f>Diff!B35</f>
        <v>25971.460000000006</v>
      </c>
      <c r="C35" s="132">
        <f>Diff!C35</f>
        <v>25212.780000000006</v>
      </c>
      <c r="D35" s="49"/>
      <c r="E35" s="50">
        <f>Diff!E35/Percent!B35</f>
        <v>-0.029212065859986314</v>
      </c>
      <c r="F35" s="47"/>
      <c r="G35" s="132">
        <f>SUM(G33+G34)</f>
        <v>24911.4</v>
      </c>
      <c r="I35" s="50">
        <f>Diff!I35/Diff!C35</f>
        <v>-0.011953461696806325</v>
      </c>
      <c r="J35" s="132">
        <f>Diff!J35</f>
        <v>25669.429999999997</v>
      </c>
      <c r="K35" s="47"/>
      <c r="L35" s="50">
        <f>Diff!L35/Diff!G35</f>
        <v>0.030429040519601273</v>
      </c>
      <c r="M35" s="132">
        <f>Diff!M35</f>
        <v>26283.339999999997</v>
      </c>
      <c r="N35" s="47"/>
      <c r="O35" s="50">
        <f>Diff!O35/Diff!J35</f>
        <v>0.02391599657647248</v>
      </c>
      <c r="P35" s="51"/>
      <c r="Q35" s="52"/>
      <c r="S35" s="123" t="b">
        <f>M35=SUM('Final FTE By Prog'!J80:K80)</f>
        <v>0</v>
      </c>
    </row>
    <row r="36" spans="2:24" ht="12" customHeight="1">
      <c r="B36" s="18"/>
      <c r="C36" s="18"/>
      <c r="D36" s="31"/>
      <c r="E36" s="30"/>
      <c r="F36" s="30"/>
      <c r="G36" s="18"/>
      <c r="I36" s="30"/>
      <c r="J36" s="18"/>
      <c r="K36" s="30"/>
      <c r="L36" s="30"/>
      <c r="M36" s="18"/>
      <c r="N36" s="30"/>
      <c r="P36" s="19"/>
      <c r="Q36" s="33"/>
      <c r="S36" s="135"/>
      <c r="U36" s="31"/>
      <c r="X36" s="31"/>
    </row>
    <row r="37" spans="1:24" s="48" customFormat="1" ht="13.5" customHeight="1">
      <c r="A37" s="46" t="str">
        <f>Diff!A37</f>
        <v>Sub-Total ESE (ESE and ESE Basic)</v>
      </c>
      <c r="B37" s="132">
        <f>Diff!B37</f>
        <v>520677.07999999996</v>
      </c>
      <c r="C37" s="132">
        <f>Diff!C37</f>
        <v>522400.42</v>
      </c>
      <c r="E37" s="50">
        <f>Diff!E37/Percent!B37</f>
        <v>0.00330980576291168</v>
      </c>
      <c r="F37" s="47"/>
      <c r="G37" s="132">
        <f>G26+G35</f>
        <v>518710.6100000001</v>
      </c>
      <c r="I37" s="50">
        <f>Diff!I37/Diff!C37</f>
        <v>-0.007063183448435745</v>
      </c>
      <c r="J37" s="132">
        <f>Diff!J37</f>
        <v>520597.35000000003</v>
      </c>
      <c r="K37" s="47"/>
      <c r="L37" s="50">
        <f>Diff!L37/Diff!G37</f>
        <v>0.003637365350980448</v>
      </c>
      <c r="M37" s="132">
        <f>Diff!M37</f>
        <v>517616.72</v>
      </c>
      <c r="N37" s="47"/>
      <c r="O37" s="50">
        <f>Diff!O37/Diff!J37</f>
        <v>-0.005725403711717055</v>
      </c>
      <c r="P37" s="51"/>
      <c r="Q37" s="52"/>
      <c r="S37" s="135" t="b">
        <f>M37=SUM('Final FTE By Prog'!F80:H80,'Final FTE By Prog'!J80:K80)</f>
        <v>0</v>
      </c>
      <c r="U37" s="49"/>
      <c r="X37" s="49"/>
    </row>
    <row r="38" spans="2:24" ht="12" customHeight="1">
      <c r="B38" s="18"/>
      <c r="C38" s="18"/>
      <c r="E38" s="30"/>
      <c r="F38" s="30"/>
      <c r="G38" s="18"/>
      <c r="I38" s="30"/>
      <c r="J38" s="18"/>
      <c r="K38" s="30"/>
      <c r="L38" s="30"/>
      <c r="M38" s="18"/>
      <c r="N38" s="30"/>
      <c r="P38" s="19"/>
      <c r="S38" s="135"/>
      <c r="U38" s="31"/>
      <c r="X38" s="31"/>
    </row>
    <row r="39" spans="1:19" ht="13.5" customHeight="1">
      <c r="A39" s="20" t="str">
        <f>Diff!A39</f>
        <v>Career Education (300)</v>
      </c>
      <c r="B39" s="18">
        <f>Diff!B39</f>
        <v>77158.61999999997</v>
      </c>
      <c r="C39" s="18">
        <f>Diff!C39</f>
        <v>75493.94</v>
      </c>
      <c r="E39" s="44">
        <f>(C39-B39)/B39</f>
        <v>-0.021574776739137696</v>
      </c>
      <c r="F39" s="30"/>
      <c r="G39" s="18">
        <f>Diff!G39</f>
        <v>75329.08999999998</v>
      </c>
      <c r="I39" s="44">
        <f>(G39-C39)/C39</f>
        <v>-0.00218361897656978</v>
      </c>
      <c r="J39" s="18">
        <f>Diff!J39</f>
        <v>74931.92000000001</v>
      </c>
      <c r="K39" s="30"/>
      <c r="L39" s="44">
        <f>(J39-G39)/G39</f>
        <v>-0.0052724651260219555</v>
      </c>
      <c r="M39" s="18">
        <f>Diff!M39</f>
        <v>75704.20000000001</v>
      </c>
      <c r="N39" s="30"/>
      <c r="O39" s="44">
        <f>(M39-J39)/J39</f>
        <v>0.010306422149599245</v>
      </c>
      <c r="P39" s="19"/>
      <c r="S39" s="134" t="b">
        <f>M39='Final FTE By Prog'!L$80</f>
        <v>0</v>
      </c>
    </row>
    <row r="40" spans="2:24" ht="12" customHeight="1">
      <c r="B40" s="18"/>
      <c r="C40" s="18"/>
      <c r="D40" s="31"/>
      <c r="E40" s="30"/>
      <c r="F40" s="30"/>
      <c r="G40" s="18"/>
      <c r="I40" s="30"/>
      <c r="J40" s="18"/>
      <c r="K40" s="30"/>
      <c r="L40" s="30"/>
      <c r="M40" s="18"/>
      <c r="N40" s="30"/>
      <c r="S40" s="135"/>
      <c r="U40" s="31"/>
      <c r="X40" s="31"/>
    </row>
    <row r="41" spans="1:19" s="48" customFormat="1" ht="13.5" customHeight="1">
      <c r="A41" s="46" t="str">
        <f>Diff!A41</f>
        <v>Total Group Two</v>
      </c>
      <c r="B41" s="132">
        <f>Diff!B41</f>
        <v>256928.53</v>
      </c>
      <c r="C41" s="132">
        <f>Diff!C41</f>
        <v>259725.88999999998</v>
      </c>
      <c r="D41" s="49"/>
      <c r="E41" s="50">
        <f>Diff!E41/Percent!B41</f>
        <v>0.010887697057232165</v>
      </c>
      <c r="F41" s="47"/>
      <c r="G41" s="132">
        <f>G30+G35+G39</f>
        <v>258882.89</v>
      </c>
      <c r="I41" s="50">
        <f>Diff!I41/Diff!C41</f>
        <v>-0.003245729565119484</v>
      </c>
      <c r="J41" s="132">
        <f>Diff!J41</f>
        <v>262465.07999999996</v>
      </c>
      <c r="K41" s="47"/>
      <c r="L41" s="50">
        <f>Diff!L41/Diff!G41</f>
        <v>0.013837106036632796</v>
      </c>
      <c r="M41" s="132">
        <f>Diff!M41</f>
        <v>266055.05999999994</v>
      </c>
      <c r="N41" s="47"/>
      <c r="O41" s="50">
        <f>Diff!O41/Diff!J41</f>
        <v>0.013677933841713275</v>
      </c>
      <c r="S41" s="123" t="b">
        <f>M41=SUM('Final FTE By Prog'!I80:L80)</f>
        <v>0</v>
      </c>
    </row>
    <row r="42" spans="2:24" ht="12" customHeight="1">
      <c r="B42" s="18"/>
      <c r="C42" s="18"/>
      <c r="D42" s="31"/>
      <c r="E42" s="30"/>
      <c r="F42" s="30"/>
      <c r="G42" s="18"/>
      <c r="I42" s="30"/>
      <c r="J42" s="18"/>
      <c r="K42" s="30"/>
      <c r="L42" s="30"/>
      <c r="M42" s="18"/>
      <c r="N42" s="30"/>
      <c r="Q42" s="20"/>
      <c r="S42" s="135"/>
      <c r="U42" s="31"/>
      <c r="X42" s="31"/>
    </row>
    <row r="43" spans="1:19" s="48" customFormat="1" ht="13.5" customHeight="1">
      <c r="A43" s="46" t="str">
        <f>Diff!A43</f>
        <v>Total</v>
      </c>
      <c r="B43" s="132">
        <f>Diff!B43</f>
        <v>2641121.2899999996</v>
      </c>
      <c r="C43" s="132">
        <f>Diff!C43</f>
        <v>2638331.1</v>
      </c>
      <c r="D43" s="49"/>
      <c r="E43" s="50">
        <f>Diff!E43/Percent!B43</f>
        <v>-0.0010564414480182692</v>
      </c>
      <c r="F43" s="47"/>
      <c r="G43" s="132">
        <f>SUM(G28+G41)</f>
        <v>2629703.3000000007</v>
      </c>
      <c r="I43" s="50">
        <f>Diff!I43/Diff!C43</f>
        <v>-0.0032701733304054776</v>
      </c>
      <c r="J43" s="132">
        <f>Diff!J43</f>
        <v>2631386.02</v>
      </c>
      <c r="K43" s="47"/>
      <c r="L43" s="50">
        <f>Diff!L43/Diff!G43</f>
        <v>0.000639889678808736</v>
      </c>
      <c r="M43" s="132">
        <f>Diff!M43</f>
        <v>2624762.15</v>
      </c>
      <c r="N43" s="47"/>
      <c r="O43" s="50">
        <f>Diff!O43/Diff!J43</f>
        <v>-0.002517255146016209</v>
      </c>
      <c r="S43" s="135" t="b">
        <f>M43='Final FTE By Prog'!M80</f>
        <v>0</v>
      </c>
    </row>
    <row r="44" spans="1:15" ht="13.5" customHeight="1">
      <c r="A44" s="20"/>
      <c r="B44" s="30"/>
      <c r="C44" s="30"/>
      <c r="D44" s="31"/>
      <c r="E44" s="44"/>
      <c r="F44" s="30"/>
      <c r="G44" s="34"/>
      <c r="I44" s="44"/>
      <c r="J44" s="30"/>
      <c r="K44" s="30"/>
      <c r="L44" s="30"/>
      <c r="M44" s="30"/>
      <c r="N44" s="30"/>
      <c r="O44" s="44"/>
    </row>
    <row r="45" spans="1:12" ht="13.5" customHeight="1">
      <c r="A45" s="16" t="s">
        <v>109</v>
      </c>
      <c r="B45" s="36"/>
      <c r="C45" s="31"/>
      <c r="D45" s="18"/>
      <c r="E45" s="31"/>
      <c r="F45" s="31"/>
      <c r="G45" s="31"/>
      <c r="H45" s="31"/>
      <c r="I45" s="31"/>
      <c r="J45" s="31"/>
      <c r="K45" s="31"/>
      <c r="L45" s="31"/>
    </row>
    <row r="46" spans="4:15" ht="13.5" customHeight="1">
      <c r="D46" s="31"/>
      <c r="E46" s="31"/>
      <c r="F46" s="31"/>
      <c r="G46" s="31"/>
      <c r="H46" s="31"/>
      <c r="I46" s="31"/>
      <c r="J46" s="31"/>
      <c r="K46" s="31"/>
      <c r="L46" s="31"/>
      <c r="M46" s="21"/>
      <c r="N46" s="24"/>
      <c r="O46" s="24"/>
    </row>
    <row r="47" spans="4:14" ht="13.5" customHeight="1">
      <c r="D47" s="31"/>
      <c r="E47" s="31"/>
      <c r="F47" s="31"/>
      <c r="G47" s="31"/>
      <c r="H47" s="31"/>
      <c r="I47" s="31"/>
      <c r="J47" s="31"/>
      <c r="K47" s="31"/>
      <c r="L47" s="31"/>
      <c r="M47" s="21"/>
      <c r="N47" s="21"/>
    </row>
    <row r="48" spans="1:8" ht="13.5" customHeight="1">
      <c r="A48" s="20"/>
      <c r="B48" s="37"/>
      <c r="C48" s="37"/>
      <c r="D48" s="37"/>
      <c r="E48" s="37"/>
      <c r="F48" s="37"/>
      <c r="G48" s="37"/>
      <c r="H48" s="37"/>
    </row>
    <row r="49" spans="1:8" ht="13.5" customHeight="1">
      <c r="A49" s="20"/>
      <c r="B49" s="37"/>
      <c r="C49" s="37"/>
      <c r="D49" s="37"/>
      <c r="E49" s="37"/>
      <c r="F49" s="37"/>
      <c r="G49" s="37"/>
      <c r="H49" s="37"/>
    </row>
    <row r="50" spans="1:8" ht="13.5" customHeight="1">
      <c r="A50" s="20"/>
      <c r="B50" s="37"/>
      <c r="C50" s="37"/>
      <c r="D50" s="37"/>
      <c r="E50" s="37"/>
      <c r="F50" s="37"/>
      <c r="G50" s="37"/>
      <c r="H50" s="37"/>
    </row>
    <row r="51" spans="1:8" ht="13.5" customHeight="1">
      <c r="A51" s="20"/>
      <c r="B51" s="37"/>
      <c r="C51" s="37"/>
      <c r="D51" s="37"/>
      <c r="E51" s="37"/>
      <c r="F51" s="37"/>
      <c r="G51" s="37"/>
      <c r="H51" s="37"/>
    </row>
    <row r="52" spans="1:8" ht="13.5" customHeight="1">
      <c r="A52" s="20"/>
      <c r="B52" s="37"/>
      <c r="C52" s="37"/>
      <c r="D52" s="37"/>
      <c r="E52" s="37"/>
      <c r="F52" s="37"/>
      <c r="G52" s="37"/>
      <c r="H52" s="37"/>
    </row>
    <row r="53" spans="1:8" ht="13.5" customHeight="1">
      <c r="A53" s="20"/>
      <c r="B53" s="37"/>
      <c r="C53" s="37"/>
      <c r="D53" s="37"/>
      <c r="E53" s="37"/>
      <c r="F53" s="37"/>
      <c r="G53" s="37"/>
      <c r="H53" s="37"/>
    </row>
    <row r="54" spans="1:8" ht="13.5" customHeight="1">
      <c r="A54" s="20"/>
      <c r="B54" s="37"/>
      <c r="C54" s="37"/>
      <c r="D54" s="37"/>
      <c r="E54" s="37"/>
      <c r="F54" s="37"/>
      <c r="G54" s="37"/>
      <c r="H54" s="37"/>
    </row>
    <row r="55" spans="1:8" ht="13.5" customHeight="1">
      <c r="A55" s="20"/>
      <c r="B55" s="37"/>
      <c r="C55" s="37"/>
      <c r="D55" s="37"/>
      <c r="E55" s="37"/>
      <c r="F55" s="37"/>
      <c r="G55" s="37"/>
      <c r="H55" s="37"/>
    </row>
    <row r="56" spans="1:8" ht="13.5" customHeight="1">
      <c r="A56" s="20"/>
      <c r="B56" s="37"/>
      <c r="C56" s="37"/>
      <c r="D56" s="37"/>
      <c r="E56" s="37"/>
      <c r="F56" s="37"/>
      <c r="G56" s="37"/>
      <c r="H56" s="37"/>
    </row>
    <row r="57" spans="1:8" ht="13.5" customHeight="1">
      <c r="A57" s="20"/>
      <c r="B57" s="37"/>
      <c r="C57" s="37"/>
      <c r="D57" s="37"/>
      <c r="E57" s="37"/>
      <c r="F57" s="37"/>
      <c r="G57" s="37"/>
      <c r="H57" s="37"/>
    </row>
    <row r="58" spans="1:8" ht="13.5" customHeight="1">
      <c r="A58" s="20"/>
      <c r="B58" s="37"/>
      <c r="C58" s="37"/>
      <c r="D58" s="37"/>
      <c r="E58" s="37"/>
      <c r="F58" s="37"/>
      <c r="G58" s="37"/>
      <c r="H58" s="37"/>
    </row>
    <row r="59" spans="1:8" ht="13.5" customHeight="1">
      <c r="A59" s="20"/>
      <c r="B59" s="37"/>
      <c r="C59" s="37"/>
      <c r="D59" s="37"/>
      <c r="E59" s="37"/>
      <c r="F59" s="37"/>
      <c r="G59" s="37"/>
      <c r="H59" s="37"/>
    </row>
    <row r="60" spans="1:8" ht="13.5" customHeight="1">
      <c r="A60" s="20"/>
      <c r="B60" s="37"/>
      <c r="C60" s="37"/>
      <c r="D60" s="37"/>
      <c r="E60" s="37"/>
      <c r="F60" s="37"/>
      <c r="G60" s="37"/>
      <c r="H60" s="37"/>
    </row>
    <row r="61" ht="13.5" customHeight="1">
      <c r="B61" s="30"/>
    </row>
    <row r="62" spans="1:8" ht="13.5" customHeight="1">
      <c r="A62" s="33"/>
      <c r="B62" s="38"/>
      <c r="C62" s="31"/>
      <c r="D62" s="31"/>
      <c r="E62" s="31"/>
      <c r="F62" s="31"/>
      <c r="G62" s="31"/>
      <c r="H62" s="37"/>
    </row>
    <row r="63" spans="1:8" ht="13.5" customHeight="1">
      <c r="A63" s="33"/>
      <c r="B63" s="38"/>
      <c r="C63" s="31"/>
      <c r="D63" s="31"/>
      <c r="E63" s="31"/>
      <c r="F63" s="31"/>
      <c r="G63" s="31"/>
      <c r="H63" s="37"/>
    </row>
    <row r="64" spans="1:8" ht="13.5" customHeight="1">
      <c r="A64" s="33"/>
      <c r="B64" s="38"/>
      <c r="C64" s="31"/>
      <c r="D64" s="31"/>
      <c r="E64" s="31"/>
      <c r="F64" s="31"/>
      <c r="G64" s="31"/>
      <c r="H64" s="37"/>
    </row>
    <row r="65" spans="1:8" ht="13.5" customHeight="1">
      <c r="A65" s="33"/>
      <c r="B65" s="38"/>
      <c r="C65" s="31"/>
      <c r="D65" s="31"/>
      <c r="E65" s="31"/>
      <c r="F65" s="31"/>
      <c r="G65" s="31"/>
      <c r="H65" s="37"/>
    </row>
    <row r="66" spans="1:8" ht="13.5" customHeight="1">
      <c r="A66" s="33"/>
      <c r="B66" s="38"/>
      <c r="C66" s="31"/>
      <c r="D66" s="31"/>
      <c r="E66" s="31"/>
      <c r="F66" s="31"/>
      <c r="G66" s="31"/>
      <c r="H66" s="37"/>
    </row>
    <row r="67" spans="1:7" ht="13.5" customHeight="1">
      <c r="A67" s="20"/>
      <c r="B67" s="38"/>
      <c r="C67" s="31"/>
      <c r="D67" s="31"/>
      <c r="E67" s="31"/>
      <c r="F67" s="31"/>
      <c r="G67" s="31"/>
    </row>
    <row r="68" spans="1:2" ht="13.5" customHeight="1">
      <c r="A68" s="20"/>
      <c r="B68" s="38"/>
    </row>
    <row r="69" spans="2:7" ht="13.5" customHeight="1">
      <c r="B69" s="30"/>
      <c r="C69" s="31"/>
      <c r="D69" s="31"/>
      <c r="E69" s="31"/>
      <c r="F69" s="31"/>
      <c r="G69" s="31"/>
    </row>
    <row r="70" spans="1:8" ht="13.5" customHeight="1">
      <c r="A70" s="21"/>
      <c r="B70" s="21"/>
      <c r="C70" s="21"/>
      <c r="D70" s="21"/>
      <c r="E70" s="21"/>
      <c r="F70" s="21"/>
      <c r="G70" s="21"/>
      <c r="H70" s="21"/>
    </row>
    <row r="71" spans="1:8" ht="13.5" customHeight="1">
      <c r="A71" s="21"/>
      <c r="B71" s="21"/>
      <c r="C71" s="21"/>
      <c r="D71" s="21"/>
      <c r="E71" s="21"/>
      <c r="F71" s="21"/>
      <c r="G71" s="21"/>
      <c r="H71" s="21"/>
    </row>
    <row r="72" spans="1:8" ht="13.5" customHeight="1">
      <c r="A72" s="21"/>
      <c r="B72" s="21"/>
      <c r="C72" s="21"/>
      <c r="D72" s="21"/>
      <c r="E72" s="21"/>
      <c r="F72" s="21"/>
      <c r="G72" s="21"/>
      <c r="H72" s="21"/>
    </row>
    <row r="73" spans="1:8" ht="13.5" customHeight="1">
      <c r="A73" s="21"/>
      <c r="B73" s="21"/>
      <c r="C73" s="21"/>
      <c r="D73" s="21"/>
      <c r="E73" s="21"/>
      <c r="F73" s="21"/>
      <c r="G73" s="21"/>
      <c r="H73" s="21"/>
    </row>
    <row r="74" spans="1:8" ht="13.5" customHeight="1">
      <c r="A74" s="20"/>
      <c r="B74" s="21"/>
      <c r="C74" s="21"/>
      <c r="D74" s="21"/>
      <c r="E74" s="21"/>
      <c r="F74" s="21"/>
      <c r="G74" s="21"/>
      <c r="H74" s="21"/>
    </row>
    <row r="75" ht="13.5" customHeight="1"/>
    <row r="76" spans="2:8" ht="13.5" customHeight="1">
      <c r="B76" s="24"/>
      <c r="C76" s="24"/>
      <c r="D76" s="24"/>
      <c r="E76" s="24"/>
      <c r="F76" s="24"/>
      <c r="G76" s="24"/>
      <c r="H76" s="24"/>
    </row>
    <row r="77" spans="2:8" ht="13.5" customHeight="1">
      <c r="B77" s="24"/>
      <c r="C77" s="24"/>
      <c r="D77" s="24"/>
      <c r="E77" s="24"/>
      <c r="F77" s="24"/>
      <c r="G77" s="24"/>
      <c r="H77" s="24"/>
    </row>
    <row r="78" spans="2:8" ht="13.5" customHeight="1">
      <c r="B78" s="24"/>
      <c r="C78" s="24"/>
      <c r="D78" s="24"/>
      <c r="E78" s="24"/>
      <c r="F78" s="24"/>
      <c r="G78" s="24"/>
      <c r="H78" s="24"/>
    </row>
    <row r="79" spans="2:8" ht="13.5" customHeight="1">
      <c r="B79" s="25"/>
      <c r="C79" s="24"/>
      <c r="D79" s="24"/>
      <c r="E79" s="24"/>
      <c r="F79" s="24"/>
      <c r="G79" s="24"/>
      <c r="H79" s="24"/>
    </row>
    <row r="80" spans="1:8" ht="13.5" customHeight="1">
      <c r="A80" s="20"/>
      <c r="B80" s="24"/>
      <c r="C80" s="24"/>
      <c r="D80" s="24"/>
      <c r="E80" s="24"/>
      <c r="F80" s="24"/>
      <c r="G80" s="24"/>
      <c r="H80" s="24"/>
    </row>
    <row r="81" ht="13.5" customHeight="1">
      <c r="B81" s="30"/>
    </row>
    <row r="82" spans="1:2" ht="13.5" customHeight="1">
      <c r="A82" s="20"/>
      <c r="B82" s="39"/>
    </row>
    <row r="83" spans="1:7" ht="13.5" customHeight="1">
      <c r="A83" s="20"/>
      <c r="B83" s="38"/>
      <c r="C83" s="37"/>
      <c r="D83" s="37"/>
      <c r="E83" s="37"/>
      <c r="F83" s="37"/>
      <c r="G83" s="37"/>
    </row>
    <row r="84" spans="1:7" ht="13.5" customHeight="1">
      <c r="A84" s="20"/>
      <c r="B84" s="38"/>
      <c r="C84" s="37"/>
      <c r="D84" s="37"/>
      <c r="E84" s="37"/>
      <c r="F84" s="37"/>
      <c r="G84" s="37"/>
    </row>
    <row r="85" spans="1:7" ht="13.5" customHeight="1">
      <c r="A85" s="20"/>
      <c r="B85" s="30"/>
      <c r="C85" s="31"/>
      <c r="D85" s="31"/>
      <c r="E85" s="31"/>
      <c r="F85" s="31"/>
      <c r="G85" s="31"/>
    </row>
    <row r="86" spans="1:7" ht="13.5" customHeight="1">
      <c r="A86" s="20"/>
      <c r="B86" s="38"/>
      <c r="C86" s="31"/>
      <c r="D86" s="31"/>
      <c r="E86" s="31"/>
      <c r="F86" s="31"/>
      <c r="G86" s="31"/>
    </row>
    <row r="87" spans="1:7" ht="13.5" customHeight="1">
      <c r="A87" s="20"/>
      <c r="B87" s="30"/>
      <c r="C87" s="30"/>
      <c r="D87" s="30"/>
      <c r="E87" s="30"/>
      <c r="F87" s="30"/>
      <c r="G87" s="30"/>
    </row>
    <row r="88" spans="1:7" ht="13.5" customHeight="1">
      <c r="A88" s="20"/>
      <c r="B88" s="30"/>
      <c r="C88" s="30"/>
      <c r="D88" s="30"/>
      <c r="E88" s="30"/>
      <c r="F88" s="30"/>
      <c r="G88" s="30"/>
    </row>
    <row r="89" spans="1:7" ht="13.5" customHeight="1">
      <c r="A89" s="20"/>
      <c r="B89" s="38"/>
      <c r="C89" s="37"/>
      <c r="D89" s="37"/>
      <c r="E89" s="37"/>
      <c r="F89" s="37"/>
      <c r="G89" s="37"/>
    </row>
    <row r="90" spans="1:7" ht="13.5" customHeight="1">
      <c r="A90" s="20"/>
      <c r="B90" s="38"/>
      <c r="C90" s="37"/>
      <c r="D90" s="37"/>
      <c r="E90" s="37"/>
      <c r="F90" s="37"/>
      <c r="G90" s="37"/>
    </row>
    <row r="91" spans="1:7" ht="13.5" customHeight="1">
      <c r="A91" s="20"/>
      <c r="B91" s="38"/>
      <c r="C91" s="37"/>
      <c r="D91" s="37"/>
      <c r="E91" s="37"/>
      <c r="F91" s="37"/>
      <c r="G91" s="37"/>
    </row>
    <row r="92" spans="1:7" ht="13.5" customHeight="1">
      <c r="A92" s="20"/>
      <c r="B92" s="30"/>
      <c r="C92" s="31"/>
      <c r="D92" s="31"/>
      <c r="E92" s="31"/>
      <c r="F92" s="31"/>
      <c r="G92" s="31"/>
    </row>
    <row r="93" spans="1:7" ht="13.5" customHeight="1">
      <c r="A93" s="20"/>
      <c r="B93" s="38"/>
      <c r="C93" s="30"/>
      <c r="D93" s="30"/>
      <c r="E93" s="30"/>
      <c r="F93" s="30"/>
      <c r="G93" s="30"/>
    </row>
    <row r="94" ht="13.5" customHeight="1">
      <c r="B94" s="30"/>
    </row>
    <row r="95" spans="1:2" ht="13.5" customHeight="1">
      <c r="A95" s="20"/>
      <c r="B95" s="30"/>
    </row>
    <row r="96" spans="1:7" ht="13.5" customHeight="1">
      <c r="A96" s="20"/>
      <c r="B96" s="38"/>
      <c r="C96" s="37"/>
      <c r="D96" s="37"/>
      <c r="E96" s="37"/>
      <c r="F96" s="37"/>
      <c r="G96" s="37"/>
    </row>
    <row r="97" spans="1:7" ht="13.5" customHeight="1">
      <c r="A97" s="20"/>
      <c r="B97" s="38"/>
      <c r="C97" s="37"/>
      <c r="D97" s="37"/>
      <c r="E97" s="37"/>
      <c r="F97" s="37"/>
      <c r="G97" s="37"/>
    </row>
    <row r="98" spans="1:7" ht="13.5" customHeight="1">
      <c r="A98" s="20"/>
      <c r="B98" s="38"/>
      <c r="C98" s="37"/>
      <c r="D98" s="37"/>
      <c r="E98" s="37"/>
      <c r="F98" s="37"/>
      <c r="G98" s="37"/>
    </row>
    <row r="99" spans="1:7" ht="13.5" customHeight="1">
      <c r="A99" s="20"/>
      <c r="B99" s="38"/>
      <c r="C99" s="37"/>
      <c r="D99" s="37"/>
      <c r="E99" s="37"/>
      <c r="F99" s="37"/>
      <c r="G99" s="37"/>
    </row>
    <row r="100" spans="1:7" ht="13.5" customHeight="1">
      <c r="A100" s="20"/>
      <c r="B100" s="38"/>
      <c r="C100" s="37"/>
      <c r="D100" s="37"/>
      <c r="E100" s="37"/>
      <c r="F100" s="37"/>
      <c r="G100" s="37"/>
    </row>
    <row r="101" spans="1:7" ht="13.5" customHeight="1">
      <c r="A101" s="20"/>
      <c r="B101" s="38"/>
      <c r="C101" s="37"/>
      <c r="D101" s="37"/>
      <c r="E101" s="37"/>
      <c r="F101" s="37"/>
      <c r="G101" s="37"/>
    </row>
    <row r="102" spans="1:7" ht="13.5" customHeight="1">
      <c r="A102" s="20"/>
      <c r="B102" s="38"/>
      <c r="C102" s="37"/>
      <c r="D102" s="37"/>
      <c r="E102" s="37"/>
      <c r="F102" s="37"/>
      <c r="G102" s="37"/>
    </row>
    <row r="103" spans="1:7" ht="13.5" customHeight="1">
      <c r="A103" s="20"/>
      <c r="B103" s="38"/>
      <c r="C103" s="37"/>
      <c r="D103" s="37"/>
      <c r="E103" s="37"/>
      <c r="F103" s="37"/>
      <c r="G103" s="37"/>
    </row>
    <row r="104" spans="1:7" ht="13.5" customHeight="1">
      <c r="A104" s="20"/>
      <c r="B104" s="38"/>
      <c r="C104" s="37"/>
      <c r="D104" s="37"/>
      <c r="E104" s="37"/>
      <c r="F104" s="37"/>
      <c r="G104" s="37"/>
    </row>
    <row r="105" spans="1:7" ht="13.5" customHeight="1">
      <c r="A105" s="20"/>
      <c r="B105" s="30"/>
      <c r="C105" s="37"/>
      <c r="D105" s="37"/>
      <c r="E105" s="37"/>
      <c r="F105" s="37"/>
      <c r="G105" s="37"/>
    </row>
    <row r="106" spans="1:7" ht="13.5" customHeight="1">
      <c r="A106" s="20"/>
      <c r="B106" s="38"/>
      <c r="C106" s="31"/>
      <c r="D106" s="31"/>
      <c r="E106" s="31"/>
      <c r="F106" s="31"/>
      <c r="G106" s="31"/>
    </row>
    <row r="107" ht="13.5" customHeight="1">
      <c r="B107" s="30"/>
    </row>
    <row r="108" ht="13.5" customHeight="1">
      <c r="B108" s="38"/>
    </row>
    <row r="109" ht="13.5" customHeight="1"/>
    <row r="110" ht="13.5" customHeight="1">
      <c r="A110" s="20"/>
    </row>
    <row r="111" ht="13.5" customHeight="1"/>
    <row r="112" ht="13.5" customHeight="1"/>
    <row r="113" ht="13.5" customHeight="1"/>
    <row r="114" ht="13.5" customHeight="1"/>
    <row r="115" spans="1:8" ht="13.5" customHeight="1">
      <c r="A115" s="21"/>
      <c r="B115" s="21"/>
      <c r="C115" s="21"/>
      <c r="D115" s="21"/>
      <c r="E115" s="21"/>
      <c r="F115" s="21"/>
      <c r="G115" s="21"/>
      <c r="H115" s="21"/>
    </row>
    <row r="116" spans="1:8" ht="13.5" customHeight="1">
      <c r="A116" s="21"/>
      <c r="B116" s="21"/>
      <c r="C116" s="21"/>
      <c r="D116" s="21"/>
      <c r="E116" s="21"/>
      <c r="F116" s="21"/>
      <c r="G116" s="21"/>
      <c r="H116" s="21"/>
    </row>
    <row r="117" spans="1:8" ht="13.5" customHeight="1">
      <c r="A117" s="21"/>
      <c r="B117" s="21"/>
      <c r="C117" s="21"/>
      <c r="D117" s="21"/>
      <c r="E117" s="21"/>
      <c r="F117" s="21"/>
      <c r="G117" s="21"/>
      <c r="H117" s="21"/>
    </row>
    <row r="118" spans="1:8" ht="13.5" customHeight="1">
      <c r="A118" s="21"/>
      <c r="B118" s="21"/>
      <c r="C118" s="21"/>
      <c r="D118" s="21"/>
      <c r="E118" s="21"/>
      <c r="F118" s="21"/>
      <c r="G118" s="21"/>
      <c r="H118" s="21"/>
    </row>
    <row r="119" spans="1:8" ht="13.5" customHeight="1">
      <c r="A119" s="20"/>
      <c r="B119" s="21"/>
      <c r="C119" s="21"/>
      <c r="D119" s="21"/>
      <c r="E119" s="21"/>
      <c r="F119" s="21"/>
      <c r="G119" s="21"/>
      <c r="H119" s="21"/>
    </row>
    <row r="120" spans="1:8" ht="13.5" customHeight="1">
      <c r="A120" s="20"/>
      <c r="B120" s="21"/>
      <c r="C120" s="21"/>
      <c r="D120" s="21"/>
      <c r="E120" s="21"/>
      <c r="F120" s="21"/>
      <c r="G120" s="21"/>
      <c r="H120" s="21"/>
    </row>
    <row r="121" spans="1:8" ht="13.5" customHeight="1">
      <c r="A121" s="21"/>
      <c r="B121" s="21"/>
      <c r="C121" s="21"/>
      <c r="D121" s="21"/>
      <c r="E121" s="21"/>
      <c r="F121" s="21"/>
      <c r="G121" s="21"/>
      <c r="H121" s="21"/>
    </row>
    <row r="122" spans="1:8" ht="13.5" customHeight="1">
      <c r="A122" s="21"/>
      <c r="B122" s="21"/>
      <c r="C122" s="21"/>
      <c r="D122" s="21"/>
      <c r="E122" s="21"/>
      <c r="F122" s="21"/>
      <c r="G122" s="21"/>
      <c r="H122" s="21"/>
    </row>
    <row r="123" spans="1:12" ht="13.5" customHeight="1">
      <c r="A123" s="20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13.5" customHeight="1">
      <c r="A124" s="20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2:12" ht="13.5" customHeight="1"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ht="13.5" customHeight="1">
      <c r="A126" s="20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3.5" customHeight="1">
      <c r="A127" s="20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13.5" customHeight="1">
      <c r="A128" s="20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3.5" customHeight="1">
      <c r="A129" s="20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ht="13.5" customHeight="1">
      <c r="A130" s="20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3.5" customHeight="1">
      <c r="A131" s="20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3.5" customHeight="1">
      <c r="A132" s="20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ht="13.5" customHeight="1">
      <c r="A133" s="20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13.5" customHeight="1">
      <c r="A134" s="20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2:12" ht="13.5" customHeight="1"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3.5" customHeight="1">
      <c r="A136" s="20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2:12" ht="13.5" customHeight="1"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ht="13.5" customHeight="1">
      <c r="A138" s="20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3.5" customHeight="1">
      <c r="A139" s="20"/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ht="13.5" customHeight="1">
      <c r="A140" s="20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2:12" ht="13.5" customHeight="1"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ht="13.5" customHeight="1">
      <c r="A142" s="20"/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2:12" ht="13.5" customHeight="1">
      <c r="B143" s="40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ht="13.5" customHeight="1">
      <c r="A144" s="20"/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2:12" ht="13.5" customHeight="1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2:12" ht="13.5" customHeight="1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2:12" ht="13.5" customHeight="1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2:12" ht="13.5" customHeight="1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2:12" ht="13.5" customHeight="1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2:12" ht="13.5" customHeight="1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2:12" ht="13.5" customHeight="1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2:12" ht="13.5" customHeight="1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2:12" ht="13.5" customHeight="1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2:12" ht="13.5" customHeight="1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2:12" ht="14.25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2:12" ht="14.25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2:12" ht="14.25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2:12" ht="14.2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2:12" ht="14.25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2:12" ht="14.2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2:12" ht="14.25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2:12" ht="14.2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2:12" ht="14.2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2:12" ht="14.25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2:12" ht="14.2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2:12" ht="14.25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2:12" ht="14.25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2:12" ht="14.25"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2:12" ht="14.25"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2:12" ht="14.25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2:12" ht="14.25"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2:12" ht="14.25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2:12" ht="14.25"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2:12" ht="14.25"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2:12" ht="14.25"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2:12" ht="14.25"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2:12" ht="14.25"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2:12" ht="14.25"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2:12" ht="14.25"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2:12" ht="14.25"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2:12" ht="14.25"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2:12" ht="14.25"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2:12" ht="14.25"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2:12" ht="14.25"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2:12" ht="14.25"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2:12" ht="14.25"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2:12" ht="14.25"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2:12" ht="14.25"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2:12" ht="14.25"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2:12" ht="14.25"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2:12" ht="14.25"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2:12" ht="14.2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2:12" ht="14.25"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2:12" ht="14.25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2:12" ht="14.25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2:12" ht="14.25"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2:12" ht="14.25"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2:12" ht="14.25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2:12" ht="14.25"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2:12" ht="14.25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2:12" ht="14.25"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2:12" ht="14.25"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2:12" ht="14.25"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2:12" ht="14.25"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2:12" ht="14.25"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2:12" ht="14.25"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2:12" ht="14.25"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2:12" ht="14.25"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2:12" ht="14.25"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2:12" ht="14.25"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2:12" ht="14.25"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2:12" ht="14.25"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2:12" ht="14.25"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2:12" ht="14.25"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2:12" ht="14.25"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2:12" ht="14.25"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2:12" ht="14.25"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2:12" ht="14.25"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2:12" ht="14.25"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2:12" ht="14.25"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2:12" ht="14.25"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2:12" ht="14.25"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2:12" ht="14.25"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2:12" ht="14.25"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2:12" ht="14.25"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</sheetData>
  <sheetProtection/>
  <mergeCells count="5">
    <mergeCell ref="A7:O7"/>
    <mergeCell ref="A6:O6"/>
    <mergeCell ref="A3:O3"/>
    <mergeCell ref="A4:O4"/>
    <mergeCell ref="A5:O5"/>
  </mergeCells>
  <printOptions horizontalCentered="1" verticalCentered="1"/>
  <pageMargins left="0.6" right="0.35" top="0" bottom="0" header="0.17" footer="0.31"/>
  <pageSetup fitToHeight="2" fitToWidth="1" horizontalDpi="300" verticalDpi="300" orientation="landscape" scale="80" r:id="rId1"/>
  <headerFooter alignWithMargins="0"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M77"/>
  <sheetViews>
    <sheetView zoomScalePageLayoutView="0" workbookViewId="0" topLeftCell="A52">
      <selection activeCell="B72" sqref="B72"/>
    </sheetView>
  </sheetViews>
  <sheetFormatPr defaultColWidth="7.10546875" defaultRowHeight="15"/>
  <cols>
    <col min="1" max="1" width="2.5546875" style="79" bestFit="1" customWidth="1"/>
    <col min="2" max="2" width="8.88671875" style="79" bestFit="1" customWidth="1"/>
    <col min="3" max="9" width="8.77734375" style="79" bestFit="1" customWidth="1"/>
    <col min="10" max="10" width="7.99609375" style="79" bestFit="1" customWidth="1"/>
    <col min="11" max="11" width="7.21484375" style="79" bestFit="1" customWidth="1"/>
    <col min="12" max="12" width="7.99609375" style="79" bestFit="1" customWidth="1"/>
    <col min="13" max="13" width="9.99609375" style="79" bestFit="1" customWidth="1"/>
    <col min="14" max="16384" width="7.10546875" style="79" customWidth="1"/>
  </cols>
  <sheetData>
    <row r="1" spans="1:13" ht="12.75">
      <c r="A1" s="77" t="s">
        <v>332</v>
      </c>
      <c r="B1" s="77" t="s">
        <v>1</v>
      </c>
      <c r="C1" s="77" t="s">
        <v>226</v>
      </c>
      <c r="D1" s="77" t="s">
        <v>227</v>
      </c>
      <c r="E1" s="77" t="s">
        <v>228</v>
      </c>
      <c r="F1" s="77" t="s">
        <v>229</v>
      </c>
      <c r="G1" s="77" t="s">
        <v>230</v>
      </c>
      <c r="H1" s="77" t="s">
        <v>231</v>
      </c>
      <c r="I1" s="77" t="s">
        <v>232</v>
      </c>
      <c r="J1" s="77" t="s">
        <v>233</v>
      </c>
      <c r="K1" s="77" t="s">
        <v>234</v>
      </c>
      <c r="L1" s="77" t="s">
        <v>235</v>
      </c>
      <c r="M1" s="78" t="s">
        <v>236</v>
      </c>
    </row>
    <row r="2" spans="1:13" ht="12.75">
      <c r="A2" s="79">
        <v>1</v>
      </c>
      <c r="B2" s="79" t="s">
        <v>13</v>
      </c>
      <c r="C2" s="80">
        <v>6116.06</v>
      </c>
      <c r="D2" s="80">
        <v>6048.61</v>
      </c>
      <c r="E2" s="80">
        <v>6448.51</v>
      </c>
      <c r="F2" s="80">
        <v>2293.67</v>
      </c>
      <c r="G2" s="80">
        <v>4205.08</v>
      </c>
      <c r="H2" s="80">
        <v>1982.55</v>
      </c>
      <c r="I2" s="80">
        <v>318.22</v>
      </c>
      <c r="J2" s="80">
        <v>144.47</v>
      </c>
      <c r="K2" s="80">
        <v>44.65</v>
      </c>
      <c r="L2" s="80">
        <v>636.44</v>
      </c>
      <c r="M2" s="81">
        <f aca="true" t="shared" si="0" ref="M2:M33">SUM(C2:L2)</f>
        <v>28238.260000000002</v>
      </c>
    </row>
    <row r="3" spans="1:13" ht="12.75">
      <c r="A3" s="79">
        <v>2</v>
      </c>
      <c r="B3" s="79" t="s">
        <v>14</v>
      </c>
      <c r="C3" s="80">
        <v>1439.8</v>
      </c>
      <c r="D3" s="80">
        <v>1646.89</v>
      </c>
      <c r="E3" s="80">
        <v>958.96</v>
      </c>
      <c r="F3" s="80">
        <v>177.42</v>
      </c>
      <c r="G3" s="80">
        <v>171.73</v>
      </c>
      <c r="H3" s="80">
        <v>86.9</v>
      </c>
      <c r="I3" s="80">
        <v>0</v>
      </c>
      <c r="J3" s="80">
        <v>3.5</v>
      </c>
      <c r="K3" s="80">
        <v>0.72</v>
      </c>
      <c r="L3" s="80">
        <v>232.92</v>
      </c>
      <c r="M3" s="81">
        <f t="shared" si="0"/>
        <v>4718.839999999999</v>
      </c>
    </row>
    <row r="4" spans="1:13" ht="12.75">
      <c r="A4" s="79">
        <v>3</v>
      </c>
      <c r="B4" s="79" t="s">
        <v>15</v>
      </c>
      <c r="C4" s="80">
        <v>6543.09</v>
      </c>
      <c r="D4" s="80">
        <v>7911.21</v>
      </c>
      <c r="E4" s="80">
        <v>5978.04</v>
      </c>
      <c r="F4" s="80">
        <v>1699.23</v>
      </c>
      <c r="G4" s="80">
        <v>2085.62</v>
      </c>
      <c r="H4" s="80">
        <v>1229.94</v>
      </c>
      <c r="I4" s="80">
        <v>270.97</v>
      </c>
      <c r="J4" s="80">
        <v>359.82</v>
      </c>
      <c r="K4" s="80">
        <v>107.79</v>
      </c>
      <c r="L4" s="80">
        <v>761.52</v>
      </c>
      <c r="M4" s="81">
        <f t="shared" si="0"/>
        <v>26947.23</v>
      </c>
    </row>
    <row r="5" spans="1:13" ht="12.75">
      <c r="A5" s="79">
        <v>4</v>
      </c>
      <c r="B5" s="79" t="s">
        <v>16</v>
      </c>
      <c r="C5" s="80">
        <v>874.97</v>
      </c>
      <c r="D5" s="80">
        <v>1002.43</v>
      </c>
      <c r="E5" s="80">
        <v>597.02</v>
      </c>
      <c r="F5" s="80">
        <v>298.93</v>
      </c>
      <c r="G5" s="80">
        <v>362.71</v>
      </c>
      <c r="H5" s="80">
        <v>293.01</v>
      </c>
      <c r="I5" s="80">
        <v>3.76</v>
      </c>
      <c r="J5" s="80">
        <v>7</v>
      </c>
      <c r="K5" s="80">
        <v>5.98</v>
      </c>
      <c r="L5" s="80">
        <v>130.11</v>
      </c>
      <c r="M5" s="81">
        <f t="shared" si="0"/>
        <v>3575.92</v>
      </c>
    </row>
    <row r="6" spans="1:13" ht="12.75">
      <c r="A6" s="79">
        <v>5</v>
      </c>
      <c r="B6" s="79" t="s">
        <v>17</v>
      </c>
      <c r="C6" s="80">
        <v>16957.17</v>
      </c>
      <c r="D6" s="80">
        <v>20723.46</v>
      </c>
      <c r="E6" s="80">
        <v>15959.08</v>
      </c>
      <c r="F6" s="80">
        <v>4761.61</v>
      </c>
      <c r="G6" s="80">
        <v>7162.75</v>
      </c>
      <c r="H6" s="80">
        <v>4553.99</v>
      </c>
      <c r="I6" s="80">
        <v>907.75</v>
      </c>
      <c r="J6" s="80">
        <v>833.12</v>
      </c>
      <c r="K6" s="80">
        <v>253.07</v>
      </c>
      <c r="L6" s="80">
        <v>1928.69</v>
      </c>
      <c r="M6" s="81">
        <f t="shared" si="0"/>
        <v>74040.69000000002</v>
      </c>
    </row>
    <row r="7" spans="1:13" ht="12.75">
      <c r="A7" s="79">
        <v>6</v>
      </c>
      <c r="B7" s="79" t="s">
        <v>18</v>
      </c>
      <c r="C7" s="80">
        <v>61947.15</v>
      </c>
      <c r="D7" s="80">
        <v>78779.59</v>
      </c>
      <c r="E7" s="80">
        <v>56909.95</v>
      </c>
      <c r="F7" s="80">
        <v>11875.12</v>
      </c>
      <c r="G7" s="80">
        <v>17649.35</v>
      </c>
      <c r="H7" s="80">
        <v>10046.59</v>
      </c>
      <c r="I7" s="80">
        <v>19850.53</v>
      </c>
      <c r="J7" s="80">
        <v>1689.15</v>
      </c>
      <c r="K7" s="80">
        <v>1063.83</v>
      </c>
      <c r="L7" s="80">
        <v>7340.69</v>
      </c>
      <c r="M7" s="81">
        <f t="shared" si="0"/>
        <v>267151.94999999995</v>
      </c>
    </row>
    <row r="8" spans="1:13" ht="12.75">
      <c r="A8" s="79">
        <v>7</v>
      </c>
      <c r="B8" s="79" t="s">
        <v>19</v>
      </c>
      <c r="C8" s="80">
        <v>550</v>
      </c>
      <c r="D8" s="80">
        <v>616</v>
      </c>
      <c r="E8" s="80">
        <v>420.2</v>
      </c>
      <c r="F8" s="80">
        <v>221.52</v>
      </c>
      <c r="G8" s="80">
        <v>207.51</v>
      </c>
      <c r="H8" s="80">
        <v>107.19</v>
      </c>
      <c r="I8" s="80">
        <v>2.83</v>
      </c>
      <c r="J8" s="80">
        <v>33.2</v>
      </c>
      <c r="K8" s="80">
        <v>3.48</v>
      </c>
      <c r="L8" s="80">
        <v>73.39</v>
      </c>
      <c r="M8" s="81">
        <f t="shared" si="0"/>
        <v>2235.3199999999997</v>
      </c>
    </row>
    <row r="9" spans="1:13" ht="12.75">
      <c r="A9" s="79">
        <v>8</v>
      </c>
      <c r="B9" s="79" t="s">
        <v>20</v>
      </c>
      <c r="C9" s="80">
        <v>3717.96</v>
      </c>
      <c r="D9" s="80">
        <v>5035.47</v>
      </c>
      <c r="E9" s="80">
        <v>4387.93</v>
      </c>
      <c r="F9" s="80">
        <v>893.41</v>
      </c>
      <c r="G9" s="80">
        <v>1516.28</v>
      </c>
      <c r="H9" s="80">
        <v>1039.22</v>
      </c>
      <c r="I9" s="80">
        <v>137.55</v>
      </c>
      <c r="J9" s="80">
        <v>114.85</v>
      </c>
      <c r="K9" s="80">
        <v>37.73</v>
      </c>
      <c r="L9" s="80">
        <v>564.12</v>
      </c>
      <c r="M9" s="81">
        <f t="shared" si="0"/>
        <v>17444.519999999997</v>
      </c>
    </row>
    <row r="10" spans="1:13" ht="12.75">
      <c r="A10" s="79">
        <v>9</v>
      </c>
      <c r="B10" s="79" t="s">
        <v>21</v>
      </c>
      <c r="C10" s="80">
        <v>3547.43</v>
      </c>
      <c r="D10" s="80">
        <v>4608.31</v>
      </c>
      <c r="E10" s="80">
        <v>3145.04</v>
      </c>
      <c r="F10" s="80">
        <v>973.33</v>
      </c>
      <c r="G10" s="80">
        <v>1378.65</v>
      </c>
      <c r="H10" s="80">
        <v>846.77</v>
      </c>
      <c r="I10" s="80">
        <v>65.26</v>
      </c>
      <c r="J10" s="80">
        <v>138.95</v>
      </c>
      <c r="K10" s="80">
        <v>33.93</v>
      </c>
      <c r="L10" s="80">
        <v>773.92</v>
      </c>
      <c r="M10" s="81">
        <f t="shared" si="0"/>
        <v>15511.59</v>
      </c>
    </row>
    <row r="11" spans="1:13" ht="12.75">
      <c r="A11" s="79">
        <v>10</v>
      </c>
      <c r="B11" s="79" t="s">
        <v>22</v>
      </c>
      <c r="C11" s="80">
        <v>7903.1</v>
      </c>
      <c r="D11" s="80">
        <v>10088</v>
      </c>
      <c r="E11" s="80">
        <v>7805.49</v>
      </c>
      <c r="F11" s="80">
        <v>2402.9</v>
      </c>
      <c r="G11" s="80">
        <v>3030.85</v>
      </c>
      <c r="H11" s="80">
        <v>1576.32</v>
      </c>
      <c r="I11" s="80">
        <v>198.32</v>
      </c>
      <c r="J11" s="80">
        <v>216.57</v>
      </c>
      <c r="K11" s="80">
        <v>92.34</v>
      </c>
      <c r="L11" s="80">
        <v>883.7</v>
      </c>
      <c r="M11" s="81">
        <f t="shared" si="0"/>
        <v>34197.58999999999</v>
      </c>
    </row>
    <row r="12" spans="1:13" ht="12.75">
      <c r="A12" s="79">
        <v>11</v>
      </c>
      <c r="B12" s="79" t="s">
        <v>23</v>
      </c>
      <c r="C12" s="80">
        <v>8872.81</v>
      </c>
      <c r="D12" s="80">
        <v>10846.17</v>
      </c>
      <c r="E12" s="80">
        <v>8291.63</v>
      </c>
      <c r="F12" s="80">
        <v>2028.53</v>
      </c>
      <c r="G12" s="80">
        <v>3367.39</v>
      </c>
      <c r="H12" s="80">
        <v>2387.81</v>
      </c>
      <c r="I12" s="80">
        <v>5531.73</v>
      </c>
      <c r="J12" s="80">
        <v>309.54</v>
      </c>
      <c r="K12" s="80">
        <v>152.04</v>
      </c>
      <c r="L12" s="80">
        <v>986.85</v>
      </c>
      <c r="M12" s="81">
        <f t="shared" si="0"/>
        <v>42774.49999999999</v>
      </c>
    </row>
    <row r="13" spans="1:13" ht="12.75">
      <c r="A13" s="79">
        <v>12</v>
      </c>
      <c r="B13" s="79" t="s">
        <v>24</v>
      </c>
      <c r="C13" s="80">
        <v>2620</v>
      </c>
      <c r="D13" s="80">
        <v>3178.08</v>
      </c>
      <c r="E13" s="80">
        <v>1904.01</v>
      </c>
      <c r="F13" s="80">
        <v>744.37</v>
      </c>
      <c r="G13" s="80">
        <v>801.94</v>
      </c>
      <c r="H13" s="80">
        <v>437.18</v>
      </c>
      <c r="I13" s="80">
        <v>51.63</v>
      </c>
      <c r="J13" s="80">
        <v>40</v>
      </c>
      <c r="K13" s="80">
        <v>16.7</v>
      </c>
      <c r="L13" s="80">
        <v>339.55</v>
      </c>
      <c r="M13" s="81">
        <f t="shared" si="0"/>
        <v>10133.460000000001</v>
      </c>
    </row>
    <row r="14" spans="1:13" ht="12.75">
      <c r="A14" s="79">
        <v>13</v>
      </c>
      <c r="B14" s="79" t="s">
        <v>82</v>
      </c>
      <c r="C14" s="80">
        <v>80837.66</v>
      </c>
      <c r="D14" s="80">
        <v>94556.88</v>
      </c>
      <c r="E14" s="80">
        <v>73936.16</v>
      </c>
      <c r="F14" s="80">
        <v>17055.67</v>
      </c>
      <c r="G14" s="80">
        <v>31987.51</v>
      </c>
      <c r="H14" s="80">
        <v>19074.21</v>
      </c>
      <c r="I14" s="80">
        <v>29023.37</v>
      </c>
      <c r="J14" s="80">
        <v>1989.68</v>
      </c>
      <c r="K14" s="80">
        <v>353.17</v>
      </c>
      <c r="L14" s="80">
        <v>9326.66</v>
      </c>
      <c r="M14" s="81">
        <f t="shared" si="0"/>
        <v>358140.97</v>
      </c>
    </row>
    <row r="15" spans="1:13" ht="12.75">
      <c r="A15" s="79">
        <v>14</v>
      </c>
      <c r="B15" s="79" t="s">
        <v>83</v>
      </c>
      <c r="C15" s="80">
        <v>1200.8</v>
      </c>
      <c r="D15" s="80">
        <v>1416.57</v>
      </c>
      <c r="E15" s="80">
        <v>897.95</v>
      </c>
      <c r="F15" s="80">
        <v>289.49</v>
      </c>
      <c r="G15" s="80">
        <v>321.03</v>
      </c>
      <c r="H15" s="80">
        <v>395.46</v>
      </c>
      <c r="I15" s="80">
        <v>254.48</v>
      </c>
      <c r="J15" s="80">
        <v>7.5</v>
      </c>
      <c r="K15" s="80">
        <v>2.37</v>
      </c>
      <c r="L15" s="80">
        <v>213.85</v>
      </c>
      <c r="M15" s="81">
        <f t="shared" si="0"/>
        <v>4999.499999999999</v>
      </c>
    </row>
    <row r="16" spans="1:13" ht="12.75">
      <c r="A16" s="79">
        <v>15</v>
      </c>
      <c r="B16" s="79" t="s">
        <v>26</v>
      </c>
      <c r="C16" s="80">
        <v>526.5</v>
      </c>
      <c r="D16" s="80">
        <v>620.18</v>
      </c>
      <c r="E16" s="80">
        <v>401.93</v>
      </c>
      <c r="F16" s="80">
        <v>190.46</v>
      </c>
      <c r="G16" s="80">
        <v>153.5</v>
      </c>
      <c r="H16" s="80">
        <v>118.61</v>
      </c>
      <c r="I16" s="80">
        <v>0</v>
      </c>
      <c r="J16" s="80">
        <v>18</v>
      </c>
      <c r="K16" s="80">
        <v>3.49</v>
      </c>
      <c r="L16" s="80">
        <v>87.46</v>
      </c>
      <c r="M16" s="81">
        <f t="shared" si="0"/>
        <v>2120.1299999999997</v>
      </c>
    </row>
    <row r="17" spans="1:13" ht="12.75">
      <c r="A17" s="79">
        <v>16</v>
      </c>
      <c r="B17" s="79" t="s">
        <v>27</v>
      </c>
      <c r="C17" s="80">
        <v>33779.53</v>
      </c>
      <c r="D17" s="80">
        <v>37461.91</v>
      </c>
      <c r="E17" s="80">
        <v>25498.04</v>
      </c>
      <c r="F17" s="80">
        <v>7949.98</v>
      </c>
      <c r="G17" s="80">
        <v>10709.27</v>
      </c>
      <c r="H17" s="80">
        <v>4949.04</v>
      </c>
      <c r="I17" s="80">
        <v>2925.75</v>
      </c>
      <c r="J17" s="80">
        <v>858.8</v>
      </c>
      <c r="K17" s="80">
        <v>341.24</v>
      </c>
      <c r="L17" s="80">
        <v>2743.89</v>
      </c>
      <c r="M17" s="81">
        <f t="shared" si="0"/>
        <v>127217.45000000001</v>
      </c>
    </row>
    <row r="18" spans="1:13" ht="12.75">
      <c r="A18" s="79">
        <v>17</v>
      </c>
      <c r="B18" s="79" t="s">
        <v>28</v>
      </c>
      <c r="C18" s="80">
        <v>10546</v>
      </c>
      <c r="D18" s="80">
        <v>12697.36</v>
      </c>
      <c r="E18" s="80">
        <v>7937.65</v>
      </c>
      <c r="F18" s="80">
        <v>2614.99</v>
      </c>
      <c r="G18" s="80">
        <v>3846.79</v>
      </c>
      <c r="H18" s="80">
        <v>2706.67</v>
      </c>
      <c r="I18" s="80">
        <v>246.23</v>
      </c>
      <c r="J18" s="80">
        <v>267.38</v>
      </c>
      <c r="K18" s="80">
        <v>151.79</v>
      </c>
      <c r="L18" s="80">
        <v>1653.63</v>
      </c>
      <c r="M18" s="81">
        <f t="shared" si="0"/>
        <v>42668.49</v>
      </c>
    </row>
    <row r="19" spans="1:13" ht="12.75">
      <c r="A19" s="79">
        <v>18</v>
      </c>
      <c r="B19" s="79" t="s">
        <v>29</v>
      </c>
      <c r="C19" s="80">
        <v>2843.77</v>
      </c>
      <c r="D19" s="80">
        <v>3431.15</v>
      </c>
      <c r="E19" s="80">
        <v>2205.03</v>
      </c>
      <c r="F19" s="80">
        <v>479</v>
      </c>
      <c r="G19" s="80">
        <v>730.78</v>
      </c>
      <c r="H19" s="80">
        <v>587.56</v>
      </c>
      <c r="I19" s="80">
        <v>245.65</v>
      </c>
      <c r="J19" s="80">
        <v>47.25</v>
      </c>
      <c r="K19" s="80">
        <v>22.6</v>
      </c>
      <c r="L19" s="80">
        <v>380.51</v>
      </c>
      <c r="M19" s="81">
        <f t="shared" si="0"/>
        <v>10973.300000000001</v>
      </c>
    </row>
    <row r="20" spans="1:13" ht="12.75">
      <c r="A20" s="79">
        <v>19</v>
      </c>
      <c r="B20" s="79" t="s">
        <v>30</v>
      </c>
      <c r="C20" s="80">
        <v>359.5</v>
      </c>
      <c r="D20" s="80">
        <v>393.02</v>
      </c>
      <c r="E20" s="80">
        <v>252.95</v>
      </c>
      <c r="F20" s="80">
        <v>85.51</v>
      </c>
      <c r="G20" s="80">
        <v>87.98</v>
      </c>
      <c r="H20" s="80">
        <v>57.91</v>
      </c>
      <c r="I20" s="80">
        <v>0</v>
      </c>
      <c r="J20" s="80">
        <v>7</v>
      </c>
      <c r="K20" s="80">
        <v>6.5</v>
      </c>
      <c r="L20" s="80">
        <v>40.49</v>
      </c>
      <c r="M20" s="81">
        <f t="shared" si="0"/>
        <v>1290.8600000000001</v>
      </c>
    </row>
    <row r="21" spans="1:13" ht="12.75">
      <c r="A21" s="79">
        <v>20</v>
      </c>
      <c r="B21" s="79" t="s">
        <v>31</v>
      </c>
      <c r="C21" s="80">
        <v>1668.22</v>
      </c>
      <c r="D21" s="80">
        <v>1924.22</v>
      </c>
      <c r="E21" s="80">
        <v>1012.65</v>
      </c>
      <c r="F21" s="80">
        <v>341.47</v>
      </c>
      <c r="G21" s="80">
        <v>449.57</v>
      </c>
      <c r="H21" s="80">
        <v>260</v>
      </c>
      <c r="I21" s="80">
        <v>237.27</v>
      </c>
      <c r="J21" s="80">
        <v>86.31</v>
      </c>
      <c r="K21" s="80">
        <v>12.12</v>
      </c>
      <c r="L21" s="80">
        <v>107.56</v>
      </c>
      <c r="M21" s="81">
        <f t="shared" si="0"/>
        <v>6099.390000000001</v>
      </c>
    </row>
    <row r="22" spans="1:13" ht="12.75">
      <c r="A22" s="79">
        <v>21</v>
      </c>
      <c r="B22" s="79" t="s">
        <v>32</v>
      </c>
      <c r="C22" s="80">
        <v>590.46</v>
      </c>
      <c r="D22" s="80">
        <v>683.4</v>
      </c>
      <c r="E22" s="80">
        <v>449.72</v>
      </c>
      <c r="F22" s="80">
        <v>257.11</v>
      </c>
      <c r="G22" s="80">
        <v>382.54</v>
      </c>
      <c r="H22" s="80">
        <v>223.69</v>
      </c>
      <c r="I22" s="80">
        <v>15.1</v>
      </c>
      <c r="J22" s="80">
        <v>53.5</v>
      </c>
      <c r="K22" s="80">
        <v>5.36</v>
      </c>
      <c r="L22" s="80">
        <v>108.28</v>
      </c>
      <c r="M22" s="81">
        <f t="shared" si="0"/>
        <v>2769.1600000000003</v>
      </c>
    </row>
    <row r="23" spans="1:13" ht="12.75">
      <c r="A23" s="79">
        <v>22</v>
      </c>
      <c r="B23" s="79" t="s">
        <v>33</v>
      </c>
      <c r="C23" s="80">
        <v>345.5</v>
      </c>
      <c r="D23" s="80">
        <v>396.33</v>
      </c>
      <c r="E23" s="80">
        <v>185.76</v>
      </c>
      <c r="F23" s="80">
        <v>62.05</v>
      </c>
      <c r="G23" s="80">
        <v>108.67</v>
      </c>
      <c r="H23" s="80">
        <v>48.45</v>
      </c>
      <c r="I23" s="80">
        <v>69.67</v>
      </c>
      <c r="J23" s="80">
        <v>2</v>
      </c>
      <c r="K23" s="80">
        <v>0.5</v>
      </c>
      <c r="L23" s="80">
        <v>63.16</v>
      </c>
      <c r="M23" s="81">
        <f t="shared" si="0"/>
        <v>1282.0900000000001</v>
      </c>
    </row>
    <row r="24" spans="1:13" ht="12.75">
      <c r="A24" s="79">
        <v>23</v>
      </c>
      <c r="B24" s="79" t="s">
        <v>34</v>
      </c>
      <c r="C24" s="80">
        <v>476</v>
      </c>
      <c r="D24" s="80">
        <v>613.5</v>
      </c>
      <c r="E24" s="80">
        <v>437.07</v>
      </c>
      <c r="F24" s="80">
        <v>141.13</v>
      </c>
      <c r="G24" s="80">
        <v>219.34</v>
      </c>
      <c r="H24" s="80">
        <v>180.52</v>
      </c>
      <c r="I24" s="80">
        <v>1</v>
      </c>
      <c r="J24" s="80">
        <v>4</v>
      </c>
      <c r="K24" s="80">
        <v>11.7</v>
      </c>
      <c r="L24" s="80">
        <v>49.46</v>
      </c>
      <c r="M24" s="81">
        <f t="shared" si="0"/>
        <v>2133.72</v>
      </c>
    </row>
    <row r="25" spans="1:13" ht="12.75">
      <c r="A25" s="79">
        <v>24</v>
      </c>
      <c r="B25" s="79" t="s">
        <v>35</v>
      </c>
      <c r="C25" s="80">
        <v>515.22</v>
      </c>
      <c r="D25" s="80">
        <v>614.31</v>
      </c>
      <c r="E25" s="80">
        <v>343.06</v>
      </c>
      <c r="F25" s="80">
        <v>107.93</v>
      </c>
      <c r="G25" s="80">
        <v>92.27</v>
      </c>
      <c r="H25" s="80">
        <v>80.05</v>
      </c>
      <c r="I25" s="80">
        <v>31.59</v>
      </c>
      <c r="J25" s="80">
        <v>28.99</v>
      </c>
      <c r="K25" s="80">
        <v>3.42</v>
      </c>
      <c r="L25" s="80">
        <v>73.64</v>
      </c>
      <c r="M25" s="81">
        <f t="shared" si="0"/>
        <v>1890.48</v>
      </c>
    </row>
    <row r="26" spans="1:13" ht="12.75">
      <c r="A26" s="79">
        <v>25</v>
      </c>
      <c r="B26" s="79" t="s">
        <v>36</v>
      </c>
      <c r="C26" s="80">
        <v>1333</v>
      </c>
      <c r="D26" s="80">
        <v>1407.85</v>
      </c>
      <c r="E26" s="80">
        <v>850.91</v>
      </c>
      <c r="F26" s="80">
        <v>273.54</v>
      </c>
      <c r="G26" s="80">
        <v>474.21</v>
      </c>
      <c r="H26" s="80">
        <v>313.73</v>
      </c>
      <c r="I26" s="80">
        <v>251.53</v>
      </c>
      <c r="J26" s="80">
        <v>10.5</v>
      </c>
      <c r="K26" s="80">
        <v>2.51</v>
      </c>
      <c r="L26" s="80">
        <v>127.5</v>
      </c>
      <c r="M26" s="81">
        <f t="shared" si="0"/>
        <v>5045.28</v>
      </c>
    </row>
    <row r="27" spans="1:13" ht="12.75">
      <c r="A27" s="79">
        <v>26</v>
      </c>
      <c r="B27" s="79" t="s">
        <v>37</v>
      </c>
      <c r="C27" s="80">
        <v>1970.07</v>
      </c>
      <c r="D27" s="80">
        <v>2079.68</v>
      </c>
      <c r="E27" s="80">
        <v>1434.65</v>
      </c>
      <c r="F27" s="80">
        <v>359.66</v>
      </c>
      <c r="G27" s="80">
        <v>574.74</v>
      </c>
      <c r="H27" s="80">
        <v>419.68</v>
      </c>
      <c r="I27" s="80">
        <v>368.08</v>
      </c>
      <c r="J27" s="80">
        <v>18.5</v>
      </c>
      <c r="K27" s="80">
        <v>8.4</v>
      </c>
      <c r="L27" s="80">
        <v>273.53</v>
      </c>
      <c r="M27" s="81">
        <f t="shared" si="0"/>
        <v>7506.989999999999</v>
      </c>
    </row>
    <row r="28" spans="1:13" ht="12.75">
      <c r="A28" s="79">
        <v>27</v>
      </c>
      <c r="B28" s="79" t="s">
        <v>38</v>
      </c>
      <c r="C28" s="80">
        <v>5347.78</v>
      </c>
      <c r="D28" s="80">
        <v>6659.05</v>
      </c>
      <c r="E28" s="80">
        <v>4513.57</v>
      </c>
      <c r="F28" s="80">
        <v>1161.96</v>
      </c>
      <c r="G28" s="80">
        <v>1606.68</v>
      </c>
      <c r="H28" s="80">
        <v>1089.11</v>
      </c>
      <c r="I28" s="80">
        <v>274.12</v>
      </c>
      <c r="J28" s="80">
        <v>91.44</v>
      </c>
      <c r="K28" s="80">
        <v>28.66</v>
      </c>
      <c r="L28" s="80">
        <v>799.62</v>
      </c>
      <c r="M28" s="81">
        <f t="shared" si="0"/>
        <v>21571.989999999998</v>
      </c>
    </row>
    <row r="29" spans="1:13" ht="12.75">
      <c r="A29" s="79">
        <v>28</v>
      </c>
      <c r="B29" s="79" t="s">
        <v>39</v>
      </c>
      <c r="C29" s="80">
        <v>3024.64</v>
      </c>
      <c r="D29" s="80">
        <v>3595.58</v>
      </c>
      <c r="E29" s="80">
        <v>2347.74</v>
      </c>
      <c r="F29" s="80">
        <v>569.13</v>
      </c>
      <c r="G29" s="80">
        <v>899</v>
      </c>
      <c r="H29" s="80">
        <v>658.01</v>
      </c>
      <c r="I29" s="80">
        <v>471.16</v>
      </c>
      <c r="J29" s="80">
        <v>118.32</v>
      </c>
      <c r="K29" s="80">
        <v>31.38</v>
      </c>
      <c r="L29" s="80">
        <v>367.85</v>
      </c>
      <c r="M29" s="81">
        <f t="shared" si="0"/>
        <v>12082.809999999998</v>
      </c>
    </row>
    <row r="30" spans="1:13" ht="12.75">
      <c r="A30" s="79">
        <v>29</v>
      </c>
      <c r="B30" s="79" t="s">
        <v>40</v>
      </c>
      <c r="C30" s="80">
        <v>41414.08</v>
      </c>
      <c r="D30" s="80">
        <v>53098.93</v>
      </c>
      <c r="E30" s="80">
        <v>36216.92</v>
      </c>
      <c r="F30" s="80">
        <v>11939.71</v>
      </c>
      <c r="G30" s="80">
        <v>16988.58</v>
      </c>
      <c r="H30" s="80">
        <v>6433.57</v>
      </c>
      <c r="I30" s="80">
        <v>15183.68</v>
      </c>
      <c r="J30" s="80">
        <v>1226.11</v>
      </c>
      <c r="K30" s="80">
        <v>332.81</v>
      </c>
      <c r="L30" s="80">
        <v>7769.83</v>
      </c>
      <c r="M30" s="81">
        <f t="shared" si="0"/>
        <v>190604.22</v>
      </c>
    </row>
    <row r="31" spans="1:13" ht="12.75">
      <c r="A31" s="79">
        <v>30</v>
      </c>
      <c r="B31" s="79" t="s">
        <v>41</v>
      </c>
      <c r="C31" s="80">
        <v>877</v>
      </c>
      <c r="D31" s="80">
        <v>1115.35</v>
      </c>
      <c r="E31" s="80">
        <v>718.98</v>
      </c>
      <c r="F31" s="80">
        <v>160.6</v>
      </c>
      <c r="G31" s="80">
        <v>207.46</v>
      </c>
      <c r="H31" s="80">
        <v>142.5</v>
      </c>
      <c r="I31" s="80">
        <v>4.16</v>
      </c>
      <c r="J31" s="80">
        <v>3</v>
      </c>
      <c r="K31" s="80">
        <v>0.6</v>
      </c>
      <c r="L31" s="80">
        <v>126.53</v>
      </c>
      <c r="M31" s="81">
        <f t="shared" si="0"/>
        <v>3356.18</v>
      </c>
    </row>
    <row r="32" spans="1:13" ht="12.75">
      <c r="A32" s="79">
        <v>31</v>
      </c>
      <c r="B32" s="79" t="s">
        <v>42</v>
      </c>
      <c r="C32" s="80">
        <v>4050.8</v>
      </c>
      <c r="D32" s="80">
        <v>4862.18</v>
      </c>
      <c r="E32" s="80">
        <v>3501.95</v>
      </c>
      <c r="F32" s="80">
        <v>758.79</v>
      </c>
      <c r="G32" s="80">
        <v>1437.1</v>
      </c>
      <c r="H32" s="80">
        <v>1041.59</v>
      </c>
      <c r="I32" s="80">
        <v>652.66</v>
      </c>
      <c r="J32" s="80">
        <v>81.95</v>
      </c>
      <c r="K32" s="80">
        <v>32.31</v>
      </c>
      <c r="L32" s="80">
        <v>523.14</v>
      </c>
      <c r="M32" s="81">
        <f t="shared" si="0"/>
        <v>16942.47</v>
      </c>
    </row>
    <row r="33" spans="1:13" ht="12.75">
      <c r="A33" s="79">
        <v>32</v>
      </c>
      <c r="B33" s="79" t="s">
        <v>43</v>
      </c>
      <c r="C33" s="80">
        <v>1820</v>
      </c>
      <c r="D33" s="80">
        <v>2163.64</v>
      </c>
      <c r="E33" s="80">
        <v>1366.07</v>
      </c>
      <c r="F33" s="80">
        <v>542.99</v>
      </c>
      <c r="G33" s="80">
        <v>545.02</v>
      </c>
      <c r="H33" s="80">
        <v>295.69</v>
      </c>
      <c r="I33" s="80">
        <v>40.47</v>
      </c>
      <c r="J33" s="80">
        <v>150.24</v>
      </c>
      <c r="K33" s="80">
        <v>5.86</v>
      </c>
      <c r="L33" s="80">
        <v>282.34</v>
      </c>
      <c r="M33" s="81">
        <f t="shared" si="0"/>
        <v>7212.319999999999</v>
      </c>
    </row>
    <row r="34" spans="1:13" ht="12.75">
      <c r="A34" s="79">
        <v>33</v>
      </c>
      <c r="B34" s="79" t="s">
        <v>44</v>
      </c>
      <c r="C34" s="80">
        <v>274.97</v>
      </c>
      <c r="D34" s="80">
        <v>290.64</v>
      </c>
      <c r="E34" s="80">
        <v>248.23</v>
      </c>
      <c r="F34" s="80">
        <v>153.04</v>
      </c>
      <c r="G34" s="80">
        <v>97.42</v>
      </c>
      <c r="H34" s="80">
        <v>82.71</v>
      </c>
      <c r="I34" s="80">
        <v>2.28</v>
      </c>
      <c r="J34" s="80">
        <v>0</v>
      </c>
      <c r="K34" s="80">
        <v>2.03</v>
      </c>
      <c r="L34" s="80">
        <v>38.39</v>
      </c>
      <c r="M34" s="81">
        <f aca="true" t="shared" si="1" ref="M34:M65">SUM(C34:L34)</f>
        <v>1189.71</v>
      </c>
    </row>
    <row r="35" spans="1:13" ht="12.75">
      <c r="A35" s="79">
        <v>34</v>
      </c>
      <c r="B35" s="79" t="s">
        <v>45</v>
      </c>
      <c r="C35" s="80">
        <v>287.4</v>
      </c>
      <c r="D35" s="80">
        <v>337.39</v>
      </c>
      <c r="E35" s="80">
        <v>187.97</v>
      </c>
      <c r="F35" s="80">
        <v>41.21</v>
      </c>
      <c r="G35" s="80">
        <v>56</v>
      </c>
      <c r="H35" s="80">
        <v>41.61</v>
      </c>
      <c r="I35" s="80">
        <v>34.23</v>
      </c>
      <c r="J35" s="80">
        <v>3</v>
      </c>
      <c r="K35" s="80">
        <v>0</v>
      </c>
      <c r="L35" s="80">
        <v>67.19</v>
      </c>
      <c r="M35" s="81">
        <f t="shared" si="1"/>
        <v>1056</v>
      </c>
    </row>
    <row r="36" spans="1:13" ht="12.75">
      <c r="A36" s="79">
        <v>35</v>
      </c>
      <c r="B36" s="79" t="s">
        <v>46</v>
      </c>
      <c r="C36" s="80">
        <v>9279.13</v>
      </c>
      <c r="D36" s="80">
        <v>11268.66</v>
      </c>
      <c r="E36" s="80">
        <v>7245.57</v>
      </c>
      <c r="F36" s="80">
        <v>1972.45</v>
      </c>
      <c r="G36" s="80">
        <v>2692.83</v>
      </c>
      <c r="H36" s="80">
        <v>1729.86</v>
      </c>
      <c r="I36" s="80">
        <v>1468.49</v>
      </c>
      <c r="J36" s="80">
        <v>205.44</v>
      </c>
      <c r="K36" s="80">
        <v>63.09</v>
      </c>
      <c r="L36" s="80">
        <v>1530.54</v>
      </c>
      <c r="M36" s="81">
        <f t="shared" si="1"/>
        <v>37456.06</v>
      </c>
    </row>
    <row r="37" spans="1:13" ht="12.75">
      <c r="A37" s="79">
        <v>36</v>
      </c>
      <c r="B37" s="79" t="s">
        <v>47</v>
      </c>
      <c r="C37" s="80">
        <v>18048.04</v>
      </c>
      <c r="D37" s="80">
        <v>19833.92</v>
      </c>
      <c r="E37" s="80">
        <v>13236.48</v>
      </c>
      <c r="F37" s="80">
        <v>3965.73</v>
      </c>
      <c r="G37" s="80">
        <v>6650.29</v>
      </c>
      <c r="H37" s="80">
        <v>4626.14</v>
      </c>
      <c r="I37" s="80">
        <v>5415.87</v>
      </c>
      <c r="J37" s="80">
        <v>665.15</v>
      </c>
      <c r="K37" s="80">
        <v>174.77</v>
      </c>
      <c r="L37" s="80">
        <v>2091.61</v>
      </c>
      <c r="M37" s="81">
        <f t="shared" si="1"/>
        <v>74708</v>
      </c>
    </row>
    <row r="38" spans="1:13" ht="12.75">
      <c r="A38" s="79">
        <v>37</v>
      </c>
      <c r="B38" s="79" t="s">
        <v>48</v>
      </c>
      <c r="C38" s="80">
        <v>8147.53</v>
      </c>
      <c r="D38" s="80">
        <v>9196.72</v>
      </c>
      <c r="E38" s="80">
        <v>6602.78</v>
      </c>
      <c r="F38" s="80">
        <v>2627.5</v>
      </c>
      <c r="G38" s="80">
        <v>2768.67</v>
      </c>
      <c r="H38" s="80">
        <v>1552.36</v>
      </c>
      <c r="I38" s="80">
        <v>187.88</v>
      </c>
      <c r="J38" s="80">
        <v>264.66</v>
      </c>
      <c r="K38" s="80">
        <v>92.01</v>
      </c>
      <c r="L38" s="80">
        <v>617.28</v>
      </c>
      <c r="M38" s="81">
        <f t="shared" si="1"/>
        <v>32057.389999999996</v>
      </c>
    </row>
    <row r="39" spans="1:13" ht="12.75">
      <c r="A39" s="79">
        <v>38</v>
      </c>
      <c r="B39" s="79" t="s">
        <v>49</v>
      </c>
      <c r="C39" s="80">
        <v>1411.98</v>
      </c>
      <c r="D39" s="80">
        <v>1703</v>
      </c>
      <c r="E39" s="80">
        <v>1069.17</v>
      </c>
      <c r="F39" s="80">
        <v>496.37</v>
      </c>
      <c r="G39" s="80">
        <v>781.37</v>
      </c>
      <c r="H39" s="80">
        <v>434.1</v>
      </c>
      <c r="I39" s="80">
        <v>57.55</v>
      </c>
      <c r="J39" s="80">
        <v>25</v>
      </c>
      <c r="K39" s="80">
        <v>8.55</v>
      </c>
      <c r="L39" s="80">
        <v>178.92</v>
      </c>
      <c r="M39" s="81">
        <f t="shared" si="1"/>
        <v>6166.01</v>
      </c>
    </row>
    <row r="40" spans="1:13" ht="12.75">
      <c r="A40" s="79">
        <v>39</v>
      </c>
      <c r="B40" s="79" t="s">
        <v>50</v>
      </c>
      <c r="C40" s="80">
        <v>344.5</v>
      </c>
      <c r="D40" s="80">
        <v>404.86</v>
      </c>
      <c r="E40" s="80">
        <v>231.75</v>
      </c>
      <c r="F40" s="80">
        <v>93.92</v>
      </c>
      <c r="G40" s="80">
        <v>106.69</v>
      </c>
      <c r="H40" s="80">
        <v>120.19</v>
      </c>
      <c r="I40" s="80">
        <v>0</v>
      </c>
      <c r="J40" s="80">
        <v>32.65</v>
      </c>
      <c r="K40" s="80">
        <v>1.98</v>
      </c>
      <c r="L40" s="80">
        <v>71.17</v>
      </c>
      <c r="M40" s="81">
        <f t="shared" si="1"/>
        <v>1407.7100000000003</v>
      </c>
    </row>
    <row r="41" spans="1:13" ht="12.75">
      <c r="A41" s="79">
        <v>40</v>
      </c>
      <c r="B41" s="79" t="s">
        <v>51</v>
      </c>
      <c r="C41" s="80">
        <v>697.07</v>
      </c>
      <c r="D41" s="80">
        <v>767.26</v>
      </c>
      <c r="E41" s="80">
        <v>609.56</v>
      </c>
      <c r="F41" s="80">
        <v>245.13</v>
      </c>
      <c r="G41" s="80">
        <v>290.03</v>
      </c>
      <c r="H41" s="80">
        <v>299.34</v>
      </c>
      <c r="I41" s="80">
        <v>10.77</v>
      </c>
      <c r="J41" s="80">
        <v>1.5</v>
      </c>
      <c r="K41" s="80">
        <v>1.62</v>
      </c>
      <c r="L41" s="80">
        <v>106.22</v>
      </c>
      <c r="M41" s="81">
        <f t="shared" si="1"/>
        <v>3028.5</v>
      </c>
    </row>
    <row r="42" spans="1:13" ht="12.75">
      <c r="A42" s="79">
        <v>41</v>
      </c>
      <c r="B42" s="79" t="s">
        <v>52</v>
      </c>
      <c r="C42" s="80">
        <v>9807.7</v>
      </c>
      <c r="D42" s="80">
        <v>11374.53</v>
      </c>
      <c r="E42" s="80">
        <v>7784.36</v>
      </c>
      <c r="F42" s="80">
        <v>2391.29</v>
      </c>
      <c r="G42" s="80">
        <v>3785.03</v>
      </c>
      <c r="H42" s="80">
        <v>2577.42</v>
      </c>
      <c r="I42" s="80">
        <v>2618.2</v>
      </c>
      <c r="J42" s="80">
        <v>342.1</v>
      </c>
      <c r="K42" s="80">
        <v>88.06</v>
      </c>
      <c r="L42" s="80">
        <v>1170.06</v>
      </c>
      <c r="M42" s="81">
        <f t="shared" si="1"/>
        <v>41938.74999999999</v>
      </c>
    </row>
    <row r="43" spans="1:13" ht="12.75">
      <c r="A43" s="79">
        <v>42</v>
      </c>
      <c r="B43" s="79" t="s">
        <v>53</v>
      </c>
      <c r="C43" s="80">
        <v>9724.58</v>
      </c>
      <c r="D43" s="80">
        <v>12236.05</v>
      </c>
      <c r="E43" s="80">
        <v>8407.12</v>
      </c>
      <c r="F43" s="80">
        <v>2342.79</v>
      </c>
      <c r="G43" s="80">
        <v>3232.46</v>
      </c>
      <c r="H43" s="80">
        <v>2632.41</v>
      </c>
      <c r="I43" s="80">
        <v>1112.87</v>
      </c>
      <c r="J43" s="80">
        <v>211.27</v>
      </c>
      <c r="K43" s="80">
        <v>49.98</v>
      </c>
      <c r="L43" s="80">
        <v>1512.44</v>
      </c>
      <c r="M43" s="81">
        <f t="shared" si="1"/>
        <v>41461.97000000001</v>
      </c>
    </row>
    <row r="44" spans="1:13" ht="12.75">
      <c r="A44" s="79">
        <v>43</v>
      </c>
      <c r="B44" s="79" t="s">
        <v>54</v>
      </c>
      <c r="C44" s="80">
        <v>3520.93</v>
      </c>
      <c r="D44" s="80">
        <v>4729.58</v>
      </c>
      <c r="E44" s="80">
        <v>4091.56</v>
      </c>
      <c r="F44" s="80">
        <v>1012.23</v>
      </c>
      <c r="G44" s="80">
        <v>1607.02</v>
      </c>
      <c r="H44" s="80">
        <v>763.03</v>
      </c>
      <c r="I44" s="80">
        <v>1128.58</v>
      </c>
      <c r="J44" s="80">
        <v>111.5</v>
      </c>
      <c r="K44" s="80">
        <v>112.09</v>
      </c>
      <c r="L44" s="80">
        <v>659.35</v>
      </c>
      <c r="M44" s="81">
        <f t="shared" si="1"/>
        <v>17735.87</v>
      </c>
    </row>
    <row r="45" spans="1:13" ht="12.75">
      <c r="A45" s="79">
        <v>44</v>
      </c>
      <c r="B45" s="79" t="s">
        <v>55</v>
      </c>
      <c r="C45" s="80">
        <v>1765.7</v>
      </c>
      <c r="D45" s="80">
        <v>2258.06</v>
      </c>
      <c r="E45" s="80">
        <v>1726.1</v>
      </c>
      <c r="F45" s="80">
        <v>501.08</v>
      </c>
      <c r="G45" s="80">
        <v>833.8</v>
      </c>
      <c r="H45" s="80">
        <v>506.52</v>
      </c>
      <c r="I45" s="80">
        <v>365.39</v>
      </c>
      <c r="J45" s="80">
        <v>62.04</v>
      </c>
      <c r="K45" s="80">
        <v>10.6</v>
      </c>
      <c r="L45" s="80">
        <v>298.28</v>
      </c>
      <c r="M45" s="81">
        <f t="shared" si="1"/>
        <v>8327.570000000002</v>
      </c>
    </row>
    <row r="46" spans="1:13" ht="12.75">
      <c r="A46" s="79">
        <v>45</v>
      </c>
      <c r="B46" s="79" t="s">
        <v>56</v>
      </c>
      <c r="C46" s="80">
        <v>2705.33</v>
      </c>
      <c r="D46" s="80">
        <v>3320.97</v>
      </c>
      <c r="E46" s="80">
        <v>2388.22</v>
      </c>
      <c r="F46" s="80">
        <v>575.62</v>
      </c>
      <c r="G46" s="80">
        <v>731.31</v>
      </c>
      <c r="H46" s="80">
        <v>538.4</v>
      </c>
      <c r="I46" s="80">
        <v>50.04</v>
      </c>
      <c r="J46" s="80">
        <v>51</v>
      </c>
      <c r="K46" s="80">
        <v>15.73</v>
      </c>
      <c r="L46" s="80">
        <v>361.46</v>
      </c>
      <c r="M46" s="81">
        <f t="shared" si="1"/>
        <v>10738.079999999998</v>
      </c>
    </row>
    <row r="47" spans="1:13" ht="12.75">
      <c r="A47" s="79">
        <v>46</v>
      </c>
      <c r="B47" s="79" t="s">
        <v>57</v>
      </c>
      <c r="C47" s="80">
        <v>7326.2</v>
      </c>
      <c r="D47" s="80">
        <v>9005.92</v>
      </c>
      <c r="E47" s="80">
        <v>7107.8</v>
      </c>
      <c r="F47" s="80">
        <v>1647.25</v>
      </c>
      <c r="G47" s="80">
        <v>2559.96</v>
      </c>
      <c r="H47" s="80">
        <v>1642.47</v>
      </c>
      <c r="I47" s="80">
        <v>297.06</v>
      </c>
      <c r="J47" s="80">
        <v>191.19</v>
      </c>
      <c r="K47" s="80">
        <v>132.26</v>
      </c>
      <c r="L47" s="80">
        <v>791.72</v>
      </c>
      <c r="M47" s="81">
        <f t="shared" si="1"/>
        <v>30701.829999999998</v>
      </c>
    </row>
    <row r="48" spans="1:13" ht="12.75">
      <c r="A48" s="79">
        <v>47</v>
      </c>
      <c r="B48" s="79" t="s">
        <v>58</v>
      </c>
      <c r="C48" s="80">
        <v>1706.5</v>
      </c>
      <c r="D48" s="80">
        <v>1986.43</v>
      </c>
      <c r="E48" s="80">
        <v>1350.45</v>
      </c>
      <c r="F48" s="80">
        <v>505.8</v>
      </c>
      <c r="G48" s="80">
        <v>640.65</v>
      </c>
      <c r="H48" s="80">
        <v>517.44</v>
      </c>
      <c r="I48" s="80">
        <v>275.85</v>
      </c>
      <c r="J48" s="80">
        <v>47.44</v>
      </c>
      <c r="K48" s="80">
        <v>8.15</v>
      </c>
      <c r="L48" s="80">
        <v>235.55</v>
      </c>
      <c r="M48" s="81">
        <f t="shared" si="1"/>
        <v>7274.26</v>
      </c>
    </row>
    <row r="49" spans="1:13" ht="12.75">
      <c r="A49" s="79">
        <v>48</v>
      </c>
      <c r="B49" s="79" t="s">
        <v>59</v>
      </c>
      <c r="C49" s="80">
        <v>33968.23</v>
      </c>
      <c r="D49" s="80">
        <v>43787</v>
      </c>
      <c r="E49" s="80">
        <v>34565.83</v>
      </c>
      <c r="F49" s="80">
        <v>7576.64</v>
      </c>
      <c r="G49" s="80">
        <v>14162.05</v>
      </c>
      <c r="H49" s="80">
        <v>9674.48</v>
      </c>
      <c r="I49" s="80">
        <v>24085.32</v>
      </c>
      <c r="J49" s="80">
        <v>2110.94</v>
      </c>
      <c r="K49" s="80">
        <v>519.58</v>
      </c>
      <c r="L49" s="80">
        <v>3192.65</v>
      </c>
      <c r="M49" s="81">
        <f t="shared" si="1"/>
        <v>173642.72</v>
      </c>
    </row>
    <row r="50" spans="1:13" ht="12.75">
      <c r="A50" s="79">
        <v>49</v>
      </c>
      <c r="B50" s="79" t="s">
        <v>60</v>
      </c>
      <c r="C50" s="80">
        <v>10432.79</v>
      </c>
      <c r="D50" s="80">
        <v>13915.63</v>
      </c>
      <c r="E50" s="80">
        <v>10257.2</v>
      </c>
      <c r="F50" s="80">
        <v>2160.47</v>
      </c>
      <c r="G50" s="80">
        <v>2873.76</v>
      </c>
      <c r="H50" s="80">
        <v>1845.51</v>
      </c>
      <c r="I50" s="80">
        <v>5612.33</v>
      </c>
      <c r="J50" s="80">
        <v>725.08</v>
      </c>
      <c r="K50" s="80">
        <v>104.74</v>
      </c>
      <c r="L50" s="80">
        <v>1247.98</v>
      </c>
      <c r="M50" s="81">
        <f t="shared" si="1"/>
        <v>49175.490000000005</v>
      </c>
    </row>
    <row r="51" spans="1:13" ht="12.75">
      <c r="A51" s="79">
        <v>50</v>
      </c>
      <c r="B51" s="79" t="s">
        <v>61</v>
      </c>
      <c r="C51" s="80">
        <v>33687.86</v>
      </c>
      <c r="D51" s="80">
        <v>46381.85</v>
      </c>
      <c r="E51" s="80">
        <v>36630.7</v>
      </c>
      <c r="F51" s="80">
        <v>9929.81</v>
      </c>
      <c r="G51" s="80">
        <v>15173.31</v>
      </c>
      <c r="H51" s="80">
        <v>6512</v>
      </c>
      <c r="I51" s="80">
        <v>16593.1</v>
      </c>
      <c r="J51" s="80">
        <v>1172.11</v>
      </c>
      <c r="K51" s="80">
        <v>451.96</v>
      </c>
      <c r="L51" s="80">
        <v>6064.7</v>
      </c>
      <c r="M51" s="81">
        <f t="shared" si="1"/>
        <v>172597.4</v>
      </c>
    </row>
    <row r="52" spans="1:13" ht="12.75">
      <c r="A52" s="79">
        <v>51</v>
      </c>
      <c r="B52" s="79" t="s">
        <v>62</v>
      </c>
      <c r="C52" s="80">
        <v>15263.62</v>
      </c>
      <c r="D52" s="80">
        <v>18025.49</v>
      </c>
      <c r="E52" s="80">
        <v>12596.7</v>
      </c>
      <c r="F52" s="80">
        <v>3358.93</v>
      </c>
      <c r="G52" s="80">
        <v>5502.94</v>
      </c>
      <c r="H52" s="80">
        <v>3532.66</v>
      </c>
      <c r="I52" s="80">
        <v>1420.76</v>
      </c>
      <c r="J52" s="80">
        <v>530.55</v>
      </c>
      <c r="K52" s="80">
        <v>189.45</v>
      </c>
      <c r="L52" s="80">
        <v>1663.51</v>
      </c>
      <c r="M52" s="81">
        <f t="shared" si="1"/>
        <v>62084.61</v>
      </c>
    </row>
    <row r="53" spans="1:13" ht="12.75">
      <c r="A53" s="79">
        <v>52</v>
      </c>
      <c r="B53" s="79" t="s">
        <v>63</v>
      </c>
      <c r="C53" s="80">
        <v>24890.37</v>
      </c>
      <c r="D53" s="80">
        <v>30053.23</v>
      </c>
      <c r="E53" s="80">
        <v>26029.97</v>
      </c>
      <c r="F53" s="80">
        <v>7010.33</v>
      </c>
      <c r="G53" s="80">
        <v>10766.76</v>
      </c>
      <c r="H53" s="80">
        <v>5164.96</v>
      </c>
      <c r="I53" s="80">
        <v>2686.59</v>
      </c>
      <c r="J53" s="80">
        <v>1072.41</v>
      </c>
      <c r="K53" s="80">
        <v>356.13</v>
      </c>
      <c r="L53" s="80">
        <v>3394.6</v>
      </c>
      <c r="M53" s="81">
        <f t="shared" si="1"/>
        <v>111425.35000000002</v>
      </c>
    </row>
    <row r="54" spans="1:13" ht="12.75">
      <c r="A54" s="79">
        <v>53</v>
      </c>
      <c r="B54" s="79" t="s">
        <v>64</v>
      </c>
      <c r="C54" s="80">
        <v>23556</v>
      </c>
      <c r="D54" s="80">
        <v>25417.08</v>
      </c>
      <c r="E54" s="80">
        <v>15635.45</v>
      </c>
      <c r="F54" s="80">
        <v>3566.56</v>
      </c>
      <c r="G54" s="80">
        <v>6948.27</v>
      </c>
      <c r="H54" s="80">
        <v>4880.58</v>
      </c>
      <c r="I54" s="80">
        <v>4792.2</v>
      </c>
      <c r="J54" s="80">
        <v>413.8</v>
      </c>
      <c r="K54" s="80">
        <v>142.26</v>
      </c>
      <c r="L54" s="80">
        <v>3455.13</v>
      </c>
      <c r="M54" s="81">
        <f t="shared" si="1"/>
        <v>88807.33</v>
      </c>
    </row>
    <row r="55" spans="1:13" ht="12.75">
      <c r="A55" s="79">
        <v>54</v>
      </c>
      <c r="B55" s="79" t="s">
        <v>65</v>
      </c>
      <c r="C55" s="80">
        <v>2990.02</v>
      </c>
      <c r="D55" s="80">
        <v>3435</v>
      </c>
      <c r="E55" s="80">
        <v>2102.99</v>
      </c>
      <c r="F55" s="80">
        <v>754.08</v>
      </c>
      <c r="G55" s="80">
        <v>1086.75</v>
      </c>
      <c r="H55" s="80">
        <v>638.33</v>
      </c>
      <c r="I55" s="80">
        <v>394.08</v>
      </c>
      <c r="J55" s="80">
        <v>79.1</v>
      </c>
      <c r="K55" s="80">
        <v>36.08</v>
      </c>
      <c r="L55" s="80">
        <v>373.72</v>
      </c>
      <c r="M55" s="81">
        <f t="shared" si="1"/>
        <v>11890.15</v>
      </c>
    </row>
    <row r="56" spans="1:13" ht="12.75">
      <c r="A56" s="79">
        <v>55</v>
      </c>
      <c r="B56" s="79" t="s">
        <v>66</v>
      </c>
      <c r="C56" s="80">
        <v>6251.58</v>
      </c>
      <c r="D56" s="80">
        <v>7872.66</v>
      </c>
      <c r="E56" s="80">
        <v>6218.97</v>
      </c>
      <c r="F56" s="80">
        <v>1237.82</v>
      </c>
      <c r="G56" s="80">
        <v>2108.91</v>
      </c>
      <c r="H56" s="80">
        <v>946.76</v>
      </c>
      <c r="I56" s="80">
        <v>51.15</v>
      </c>
      <c r="J56" s="80">
        <v>250.16</v>
      </c>
      <c r="K56" s="80">
        <v>89.04</v>
      </c>
      <c r="L56" s="80">
        <v>546.01</v>
      </c>
      <c r="M56" s="81">
        <f t="shared" si="1"/>
        <v>25573.059999999998</v>
      </c>
    </row>
    <row r="57" spans="1:13" ht="12.75">
      <c r="A57" s="79">
        <v>56</v>
      </c>
      <c r="B57" s="79" t="s">
        <v>67</v>
      </c>
      <c r="C57" s="80">
        <v>9231.78</v>
      </c>
      <c r="D57" s="80">
        <v>10999.74</v>
      </c>
      <c r="E57" s="80">
        <v>7092.42</v>
      </c>
      <c r="F57" s="80">
        <v>1542.03</v>
      </c>
      <c r="G57" s="80">
        <v>2562.41</v>
      </c>
      <c r="H57" s="80">
        <v>1601.68</v>
      </c>
      <c r="I57" s="80">
        <v>1816.96</v>
      </c>
      <c r="J57" s="80">
        <v>181.02</v>
      </c>
      <c r="K57" s="80">
        <v>38.56</v>
      </c>
      <c r="L57" s="80">
        <v>976.15</v>
      </c>
      <c r="M57" s="81">
        <f t="shared" si="1"/>
        <v>36042.74999999999</v>
      </c>
    </row>
    <row r="58" spans="1:13" ht="12.75">
      <c r="A58" s="79">
        <v>57</v>
      </c>
      <c r="B58" s="79" t="s">
        <v>68</v>
      </c>
      <c r="C58" s="80">
        <v>5770.01</v>
      </c>
      <c r="D58" s="80">
        <v>7450.97</v>
      </c>
      <c r="E58" s="80">
        <v>5879.15</v>
      </c>
      <c r="F58" s="80">
        <v>1462.52</v>
      </c>
      <c r="G58" s="80">
        <v>2083.16</v>
      </c>
      <c r="H58" s="80">
        <v>1020.14</v>
      </c>
      <c r="I58" s="80">
        <v>83.64</v>
      </c>
      <c r="J58" s="80">
        <v>125.62</v>
      </c>
      <c r="K58" s="80">
        <v>58.72</v>
      </c>
      <c r="L58" s="80">
        <v>700.53</v>
      </c>
      <c r="M58" s="81">
        <f t="shared" si="1"/>
        <v>24634.459999999995</v>
      </c>
    </row>
    <row r="59" spans="1:13" ht="12.75">
      <c r="A59" s="79">
        <v>58</v>
      </c>
      <c r="B59" s="79" t="s">
        <v>69</v>
      </c>
      <c r="C59" s="80">
        <v>9360.18</v>
      </c>
      <c r="D59" s="80">
        <v>10628.61</v>
      </c>
      <c r="E59" s="80">
        <v>8701.52</v>
      </c>
      <c r="F59" s="80">
        <v>2515.03</v>
      </c>
      <c r="G59" s="80">
        <v>4964.21</v>
      </c>
      <c r="H59" s="80">
        <v>2784.44</v>
      </c>
      <c r="I59" s="80">
        <v>1411.53</v>
      </c>
      <c r="J59" s="80">
        <v>495.99</v>
      </c>
      <c r="K59" s="80">
        <v>92.59</v>
      </c>
      <c r="L59" s="80">
        <v>944.04</v>
      </c>
      <c r="M59" s="81">
        <f t="shared" si="1"/>
        <v>41898.14</v>
      </c>
    </row>
    <row r="60" spans="1:13" ht="12.75">
      <c r="A60" s="79">
        <v>59</v>
      </c>
      <c r="B60" s="79" t="s">
        <v>70</v>
      </c>
      <c r="C60" s="80">
        <v>15690.71</v>
      </c>
      <c r="D60" s="80">
        <v>19670.49</v>
      </c>
      <c r="E60" s="80">
        <v>15324.13</v>
      </c>
      <c r="F60" s="80">
        <v>3242.17</v>
      </c>
      <c r="G60" s="80">
        <v>5662.25</v>
      </c>
      <c r="H60" s="80">
        <v>2886.93</v>
      </c>
      <c r="I60" s="80">
        <v>1851.19</v>
      </c>
      <c r="J60" s="80">
        <v>406.83</v>
      </c>
      <c r="K60" s="80">
        <v>124.72</v>
      </c>
      <c r="L60" s="80">
        <v>2090.23</v>
      </c>
      <c r="M60" s="81">
        <f t="shared" si="1"/>
        <v>66949.65</v>
      </c>
    </row>
    <row r="61" spans="1:13" ht="12.75">
      <c r="A61" s="79">
        <v>60</v>
      </c>
      <c r="B61" s="79" t="s">
        <v>71</v>
      </c>
      <c r="C61" s="80">
        <v>1857.51</v>
      </c>
      <c r="D61" s="80">
        <v>2286.54</v>
      </c>
      <c r="E61" s="80">
        <v>1353.7</v>
      </c>
      <c r="F61" s="80">
        <v>353.39</v>
      </c>
      <c r="G61" s="80">
        <v>509</v>
      </c>
      <c r="H61" s="80">
        <v>330.86</v>
      </c>
      <c r="I61" s="80">
        <v>200.33</v>
      </c>
      <c r="J61" s="80">
        <v>42.5</v>
      </c>
      <c r="K61" s="80">
        <v>5.2</v>
      </c>
      <c r="L61" s="80">
        <v>266.42</v>
      </c>
      <c r="M61" s="81">
        <f t="shared" si="1"/>
        <v>7205.45</v>
      </c>
    </row>
    <row r="62" spans="1:13" ht="12.75">
      <c r="A62" s="79">
        <v>61</v>
      </c>
      <c r="B62" s="79" t="s">
        <v>72</v>
      </c>
      <c r="C62" s="80">
        <v>1550.84</v>
      </c>
      <c r="D62" s="80">
        <v>1918.02</v>
      </c>
      <c r="E62" s="80">
        <v>1203.42</v>
      </c>
      <c r="F62" s="80">
        <v>299.3</v>
      </c>
      <c r="G62" s="80">
        <v>280.14</v>
      </c>
      <c r="H62" s="80">
        <v>228.2</v>
      </c>
      <c r="I62" s="80">
        <v>81.93</v>
      </c>
      <c r="J62" s="80">
        <v>12.2</v>
      </c>
      <c r="K62" s="80">
        <v>7.72</v>
      </c>
      <c r="L62" s="80">
        <v>201.28</v>
      </c>
      <c r="M62" s="81">
        <f t="shared" si="1"/>
        <v>5783.05</v>
      </c>
    </row>
    <row r="63" spans="1:13" ht="12.75">
      <c r="A63" s="79">
        <v>62</v>
      </c>
      <c r="B63" s="79" t="s">
        <v>73</v>
      </c>
      <c r="C63" s="80">
        <v>818.32</v>
      </c>
      <c r="D63" s="80">
        <v>883.83</v>
      </c>
      <c r="E63" s="80">
        <v>551.65</v>
      </c>
      <c r="F63" s="80">
        <v>236.76</v>
      </c>
      <c r="G63" s="80">
        <v>273.25</v>
      </c>
      <c r="H63" s="80">
        <v>186.14</v>
      </c>
      <c r="I63" s="80">
        <v>1.06</v>
      </c>
      <c r="J63" s="80">
        <v>20.52</v>
      </c>
      <c r="K63" s="80">
        <v>6.3</v>
      </c>
      <c r="L63" s="80">
        <v>62.32</v>
      </c>
      <c r="M63" s="81">
        <f t="shared" si="1"/>
        <v>3040.1500000000005</v>
      </c>
    </row>
    <row r="64" spans="1:13" ht="12.75">
      <c r="A64" s="79">
        <v>63</v>
      </c>
      <c r="B64" s="79" t="s">
        <v>74</v>
      </c>
      <c r="C64" s="80">
        <v>582.94</v>
      </c>
      <c r="D64" s="80">
        <v>708.2</v>
      </c>
      <c r="E64" s="80">
        <v>396.71</v>
      </c>
      <c r="F64" s="80">
        <v>142.28</v>
      </c>
      <c r="G64" s="80">
        <v>186.43</v>
      </c>
      <c r="H64" s="80">
        <v>93.55</v>
      </c>
      <c r="I64" s="80">
        <v>0</v>
      </c>
      <c r="J64" s="80">
        <v>15.84</v>
      </c>
      <c r="K64" s="80">
        <v>0.23</v>
      </c>
      <c r="L64" s="80">
        <v>88.01</v>
      </c>
      <c r="M64" s="81">
        <f t="shared" si="1"/>
        <v>2214.1900000000005</v>
      </c>
    </row>
    <row r="65" spans="1:13" ht="12.75">
      <c r="A65" s="79">
        <v>64</v>
      </c>
      <c r="B65" s="79" t="s">
        <v>75</v>
      </c>
      <c r="C65" s="80">
        <v>15124.01</v>
      </c>
      <c r="D65" s="80">
        <v>18254.11</v>
      </c>
      <c r="E65" s="80">
        <v>13596.15</v>
      </c>
      <c r="F65" s="80">
        <v>3562.61</v>
      </c>
      <c r="G65" s="80">
        <v>6090.47</v>
      </c>
      <c r="H65" s="80">
        <v>3924.63</v>
      </c>
      <c r="I65" s="80">
        <v>1932.46</v>
      </c>
      <c r="J65" s="80">
        <v>710.77</v>
      </c>
      <c r="K65" s="80">
        <v>187.26</v>
      </c>
      <c r="L65" s="80">
        <v>1852.65</v>
      </c>
      <c r="M65" s="81">
        <f t="shared" si="1"/>
        <v>65235.12</v>
      </c>
    </row>
    <row r="66" spans="1:13" ht="12.75">
      <c r="A66" s="79">
        <v>65</v>
      </c>
      <c r="B66" s="79" t="s">
        <v>76</v>
      </c>
      <c r="C66" s="80">
        <v>1227.95</v>
      </c>
      <c r="D66" s="80">
        <v>1456.66</v>
      </c>
      <c r="E66" s="80">
        <v>857.17</v>
      </c>
      <c r="F66" s="80">
        <v>434.04</v>
      </c>
      <c r="G66" s="80">
        <v>409.66</v>
      </c>
      <c r="H66" s="80">
        <v>263.2</v>
      </c>
      <c r="I66" s="80">
        <v>2.39</v>
      </c>
      <c r="J66" s="80">
        <v>30.5</v>
      </c>
      <c r="K66" s="80">
        <v>13.22</v>
      </c>
      <c r="L66" s="80">
        <v>150</v>
      </c>
      <c r="M66" s="81">
        <f aca="true" t="shared" si="2" ref="M66:M76">SUM(C66:L66)</f>
        <v>4844.790000000001</v>
      </c>
    </row>
    <row r="67" spans="1:13" ht="12.75">
      <c r="A67" s="79">
        <v>66</v>
      </c>
      <c r="B67" s="79" t="s">
        <v>77</v>
      </c>
      <c r="C67" s="80">
        <v>1745.65</v>
      </c>
      <c r="D67" s="80">
        <v>2087.63</v>
      </c>
      <c r="E67" s="80">
        <v>1393.71</v>
      </c>
      <c r="F67" s="80">
        <v>339.6</v>
      </c>
      <c r="G67" s="80">
        <v>498.83</v>
      </c>
      <c r="H67" s="80">
        <v>305.21</v>
      </c>
      <c r="I67" s="80">
        <v>92.51</v>
      </c>
      <c r="J67" s="80">
        <v>7.09</v>
      </c>
      <c r="K67" s="80">
        <v>2.71</v>
      </c>
      <c r="L67" s="80">
        <v>230.74</v>
      </c>
      <c r="M67" s="81">
        <f t="shared" si="2"/>
        <v>6703.68</v>
      </c>
    </row>
    <row r="68" spans="1:13" ht="12.75">
      <c r="A68" s="79">
        <v>67</v>
      </c>
      <c r="B68" s="79" t="s">
        <v>78</v>
      </c>
      <c r="C68" s="80">
        <v>917.5</v>
      </c>
      <c r="D68" s="80">
        <v>1145.48</v>
      </c>
      <c r="E68" s="80">
        <v>838.42</v>
      </c>
      <c r="F68" s="80">
        <v>197.34</v>
      </c>
      <c r="G68" s="80">
        <v>248.99</v>
      </c>
      <c r="H68" s="80">
        <v>117.28</v>
      </c>
      <c r="I68" s="80">
        <v>0</v>
      </c>
      <c r="J68" s="80">
        <v>21.86</v>
      </c>
      <c r="K68" s="80">
        <v>9.38</v>
      </c>
      <c r="L68" s="80">
        <v>57.74</v>
      </c>
      <c r="M68" s="81">
        <f t="shared" si="2"/>
        <v>3553.9900000000007</v>
      </c>
    </row>
    <row r="69" spans="1:13" ht="12.75">
      <c r="A69" s="79">
        <v>68</v>
      </c>
      <c r="B69" s="79" t="s">
        <v>237</v>
      </c>
      <c r="C69" s="80">
        <v>0</v>
      </c>
      <c r="D69" s="80">
        <v>26.39</v>
      </c>
      <c r="E69" s="80">
        <v>134.45</v>
      </c>
      <c r="F69" s="80">
        <v>0</v>
      </c>
      <c r="G69" s="80">
        <v>38.41</v>
      </c>
      <c r="H69" s="80">
        <v>276.8</v>
      </c>
      <c r="I69" s="80">
        <v>0</v>
      </c>
      <c r="J69" s="80">
        <v>1.17</v>
      </c>
      <c r="K69" s="80">
        <v>0</v>
      </c>
      <c r="L69" s="80">
        <v>56.36</v>
      </c>
      <c r="M69" s="81">
        <f t="shared" si="2"/>
        <v>533.5799999999999</v>
      </c>
    </row>
    <row r="70" spans="1:13" ht="12.75">
      <c r="A70" s="79">
        <v>69</v>
      </c>
      <c r="B70" s="79" t="s">
        <v>120</v>
      </c>
      <c r="C70" s="80">
        <v>135</v>
      </c>
      <c r="D70" s="80">
        <v>174.67</v>
      </c>
      <c r="E70" s="80">
        <v>131.1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18.4</v>
      </c>
      <c r="M70" s="81">
        <f t="shared" si="2"/>
        <v>459.16999999999996</v>
      </c>
    </row>
    <row r="71" spans="1:13" ht="12.75">
      <c r="A71" s="79">
        <v>70</v>
      </c>
      <c r="B71" s="133" t="s">
        <v>313</v>
      </c>
      <c r="C71" s="80">
        <v>226.49</v>
      </c>
      <c r="D71" s="80">
        <v>338.79</v>
      </c>
      <c r="E71" s="80">
        <v>35.58</v>
      </c>
      <c r="F71" s="80">
        <v>30.5</v>
      </c>
      <c r="G71" s="80">
        <v>24.5</v>
      </c>
      <c r="H71" s="80">
        <v>0</v>
      </c>
      <c r="I71" s="80">
        <v>7.22</v>
      </c>
      <c r="J71" s="80">
        <v>0</v>
      </c>
      <c r="K71" s="80">
        <v>0</v>
      </c>
      <c r="L71" s="80">
        <v>0</v>
      </c>
      <c r="M71" s="81">
        <f t="shared" si="2"/>
        <v>663.08</v>
      </c>
    </row>
    <row r="72" spans="1:13" ht="12.75">
      <c r="A72" s="79">
        <v>71</v>
      </c>
      <c r="B72" s="100" t="s">
        <v>320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81">
        <f t="shared" si="2"/>
        <v>0</v>
      </c>
    </row>
    <row r="73" spans="1:13" ht="12.75">
      <c r="A73" s="79">
        <v>72</v>
      </c>
      <c r="B73" s="79" t="s">
        <v>238</v>
      </c>
      <c r="C73" s="80">
        <v>348.85</v>
      </c>
      <c r="D73" s="80">
        <v>167</v>
      </c>
      <c r="E73" s="80">
        <v>0</v>
      </c>
      <c r="F73" s="80">
        <v>43.4</v>
      </c>
      <c r="G73" s="80">
        <v>33</v>
      </c>
      <c r="H73" s="80">
        <v>0</v>
      </c>
      <c r="I73" s="80">
        <v>8</v>
      </c>
      <c r="J73" s="80">
        <v>5</v>
      </c>
      <c r="K73" s="80">
        <v>0</v>
      </c>
      <c r="L73" s="80">
        <v>0</v>
      </c>
      <c r="M73" s="81">
        <f t="shared" si="2"/>
        <v>605.25</v>
      </c>
    </row>
    <row r="74" spans="1:13" ht="12.75">
      <c r="A74" s="79">
        <v>73</v>
      </c>
      <c r="B74" s="79" t="s">
        <v>239</v>
      </c>
      <c r="C74" s="80">
        <v>282.57</v>
      </c>
      <c r="D74" s="80">
        <v>583.91</v>
      </c>
      <c r="E74" s="80">
        <v>534.06</v>
      </c>
      <c r="F74" s="80">
        <v>48</v>
      </c>
      <c r="G74" s="80">
        <v>58</v>
      </c>
      <c r="H74" s="80">
        <v>43.16</v>
      </c>
      <c r="I74" s="80">
        <v>14.12</v>
      </c>
      <c r="J74" s="80">
        <v>0</v>
      </c>
      <c r="K74" s="80">
        <v>0</v>
      </c>
      <c r="L74" s="80">
        <v>24.44</v>
      </c>
      <c r="M74" s="81">
        <f t="shared" si="2"/>
        <v>1588.26</v>
      </c>
    </row>
    <row r="75" spans="1:13" ht="12.75">
      <c r="A75" s="79">
        <v>74</v>
      </c>
      <c r="B75" s="79" t="s">
        <v>123</v>
      </c>
      <c r="C75" s="80">
        <v>176</v>
      </c>
      <c r="D75" s="80">
        <v>303.22</v>
      </c>
      <c r="E75" s="80">
        <v>427.91</v>
      </c>
      <c r="F75" s="80">
        <v>41</v>
      </c>
      <c r="G75" s="80">
        <v>161.8</v>
      </c>
      <c r="H75" s="80">
        <v>50.68</v>
      </c>
      <c r="I75" s="80">
        <v>0</v>
      </c>
      <c r="J75" s="80">
        <v>0</v>
      </c>
      <c r="K75" s="80">
        <v>0</v>
      </c>
      <c r="L75" s="80">
        <v>0</v>
      </c>
      <c r="M75" s="81">
        <f t="shared" si="2"/>
        <v>1160.6100000000001</v>
      </c>
    </row>
    <row r="76" spans="1:13" ht="12.75">
      <c r="A76" s="79">
        <v>75</v>
      </c>
      <c r="B76" s="79" t="s">
        <v>240</v>
      </c>
      <c r="C76" s="80">
        <v>0</v>
      </c>
      <c r="D76" s="80">
        <v>553.55</v>
      </c>
      <c r="E76" s="80">
        <v>4130.88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1">
        <f t="shared" si="2"/>
        <v>4684.43</v>
      </c>
    </row>
    <row r="77" spans="2:13" ht="12.75">
      <c r="B77" s="82" t="s">
        <v>241</v>
      </c>
      <c r="C77" s="81">
        <f aca="true" t="shared" si="3" ref="C77:M77">SUM(C2:C76)</f>
        <v>605750.4099999998</v>
      </c>
      <c r="D77" s="81">
        <f t="shared" si="3"/>
        <v>737515.0499999999</v>
      </c>
      <c r="E77" s="81">
        <f t="shared" si="3"/>
        <v>546221.68</v>
      </c>
      <c r="F77" s="81">
        <f t="shared" si="3"/>
        <v>142367.23</v>
      </c>
      <c r="G77" s="81">
        <f t="shared" si="3"/>
        <v>223302.68999999994</v>
      </c>
      <c r="H77" s="81">
        <f t="shared" si="3"/>
        <v>129035.70000000001</v>
      </c>
      <c r="I77" s="81">
        <f t="shared" si="3"/>
        <v>153798.45</v>
      </c>
      <c r="J77" s="81">
        <f t="shared" si="3"/>
        <v>19605.640000000003</v>
      </c>
      <c r="K77" s="81">
        <f t="shared" si="3"/>
        <v>6365.820000000002</v>
      </c>
      <c r="L77" s="81">
        <f t="shared" si="3"/>
        <v>77158.61999999997</v>
      </c>
      <c r="M77" s="83">
        <f t="shared" si="3"/>
        <v>2641121.2900000005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77"/>
  <sheetViews>
    <sheetView zoomScalePageLayoutView="0" workbookViewId="0" topLeftCell="A52">
      <selection activeCell="B72" sqref="B72"/>
    </sheetView>
  </sheetViews>
  <sheetFormatPr defaultColWidth="7.10546875" defaultRowHeight="15"/>
  <cols>
    <col min="1" max="1" width="2.5546875" style="79" bestFit="1" customWidth="1"/>
    <col min="2" max="2" width="8.88671875" style="79" bestFit="1" customWidth="1"/>
    <col min="3" max="9" width="8.77734375" style="79" bestFit="1" customWidth="1"/>
    <col min="10" max="10" width="7.99609375" style="79" bestFit="1" customWidth="1"/>
    <col min="11" max="11" width="7.21484375" style="79" bestFit="1" customWidth="1"/>
    <col min="12" max="12" width="7.99609375" style="79" bestFit="1" customWidth="1"/>
    <col min="13" max="13" width="9.99609375" style="79" bestFit="1" customWidth="1"/>
    <col min="14" max="16384" width="7.10546875" style="79" customWidth="1"/>
  </cols>
  <sheetData>
    <row r="1" spans="1:13" ht="12.75">
      <c r="A1" s="77" t="s">
        <v>332</v>
      </c>
      <c r="B1" s="77" t="s">
        <v>1</v>
      </c>
      <c r="C1" s="77" t="s">
        <v>226</v>
      </c>
      <c r="D1" s="77" t="s">
        <v>227</v>
      </c>
      <c r="E1" s="77" t="s">
        <v>228</v>
      </c>
      <c r="F1" s="77" t="s">
        <v>229</v>
      </c>
      <c r="G1" s="77" t="s">
        <v>230</v>
      </c>
      <c r="H1" s="77" t="s">
        <v>231</v>
      </c>
      <c r="I1" s="77" t="s">
        <v>232</v>
      </c>
      <c r="J1" s="77" t="s">
        <v>233</v>
      </c>
      <c r="K1" s="77" t="s">
        <v>234</v>
      </c>
      <c r="L1" s="77" t="s">
        <v>235</v>
      </c>
      <c r="M1" s="95" t="s">
        <v>236</v>
      </c>
    </row>
    <row r="2" spans="1:13" ht="12.75">
      <c r="A2" s="79">
        <v>1</v>
      </c>
      <c r="B2" s="79" t="s">
        <v>13</v>
      </c>
      <c r="C2" s="80">
        <v>6270.76</v>
      </c>
      <c r="D2" s="80">
        <v>5897.28</v>
      </c>
      <c r="E2" s="80">
        <v>6415.48</v>
      </c>
      <c r="F2" s="80">
        <v>2343.31</v>
      </c>
      <c r="G2" s="80">
        <v>4225.75</v>
      </c>
      <c r="H2" s="80">
        <v>2005.69</v>
      </c>
      <c r="I2" s="80">
        <v>334.46</v>
      </c>
      <c r="J2" s="80">
        <v>137.1</v>
      </c>
      <c r="K2" s="80">
        <v>25.35</v>
      </c>
      <c r="L2" s="80">
        <v>589.31</v>
      </c>
      <c r="M2" s="81">
        <f aca="true" t="shared" si="0" ref="M2:M33">SUM(C2:L2)</f>
        <v>28244.489999999998</v>
      </c>
    </row>
    <row r="3" spans="1:13" ht="12.75">
      <c r="A3" s="79">
        <v>2</v>
      </c>
      <c r="B3" s="79" t="s">
        <v>14</v>
      </c>
      <c r="C3" s="80">
        <v>1488.9</v>
      </c>
      <c r="D3" s="80">
        <v>1605.49</v>
      </c>
      <c r="E3" s="80">
        <v>971.23</v>
      </c>
      <c r="F3" s="80">
        <v>178.06</v>
      </c>
      <c r="G3" s="80">
        <v>212.2</v>
      </c>
      <c r="H3" s="80">
        <v>75.64</v>
      </c>
      <c r="I3" s="80">
        <v>1.5</v>
      </c>
      <c r="J3" s="80">
        <v>10</v>
      </c>
      <c r="K3" s="80">
        <v>2.35</v>
      </c>
      <c r="L3" s="80">
        <v>247.72</v>
      </c>
      <c r="M3" s="81">
        <f t="shared" si="0"/>
        <v>4793.090000000001</v>
      </c>
    </row>
    <row r="4" spans="1:13" ht="12.75">
      <c r="A4" s="79">
        <v>3</v>
      </c>
      <c r="B4" s="79" t="s">
        <v>15</v>
      </c>
      <c r="C4" s="80">
        <v>6393</v>
      </c>
      <c r="D4" s="80">
        <v>7772.9</v>
      </c>
      <c r="E4" s="80">
        <v>5781.85</v>
      </c>
      <c r="F4" s="80">
        <v>1696.74</v>
      </c>
      <c r="G4" s="80">
        <v>2040.65</v>
      </c>
      <c r="H4" s="80">
        <v>1069.72</v>
      </c>
      <c r="I4" s="80">
        <v>332.02</v>
      </c>
      <c r="J4" s="80">
        <v>342.62</v>
      </c>
      <c r="K4" s="80">
        <v>116.64</v>
      </c>
      <c r="L4" s="80">
        <v>759.52</v>
      </c>
      <c r="M4" s="81">
        <f t="shared" si="0"/>
        <v>26305.660000000003</v>
      </c>
    </row>
    <row r="5" spans="1:13" ht="12.75">
      <c r="A5" s="79">
        <v>4</v>
      </c>
      <c r="B5" s="79" t="s">
        <v>16</v>
      </c>
      <c r="C5" s="80">
        <v>885</v>
      </c>
      <c r="D5" s="80">
        <v>978.3</v>
      </c>
      <c r="E5" s="80">
        <v>608.37</v>
      </c>
      <c r="F5" s="80">
        <v>289.57</v>
      </c>
      <c r="G5" s="80">
        <v>342.51</v>
      </c>
      <c r="H5" s="80">
        <v>256.79</v>
      </c>
      <c r="I5" s="80">
        <v>4.13</v>
      </c>
      <c r="J5" s="80">
        <v>29</v>
      </c>
      <c r="K5" s="80">
        <v>1.49</v>
      </c>
      <c r="L5" s="80">
        <v>122.88</v>
      </c>
      <c r="M5" s="81">
        <f t="shared" si="0"/>
        <v>3518.04</v>
      </c>
    </row>
    <row r="6" spans="1:13" ht="12.75">
      <c r="A6" s="79">
        <v>5</v>
      </c>
      <c r="B6" s="79" t="s">
        <v>17</v>
      </c>
      <c r="C6" s="80">
        <v>16923.36</v>
      </c>
      <c r="D6" s="80">
        <v>20414.8</v>
      </c>
      <c r="E6" s="80">
        <v>15977.35</v>
      </c>
      <c r="F6" s="80">
        <v>4711.51</v>
      </c>
      <c r="G6" s="80">
        <v>7147.36</v>
      </c>
      <c r="H6" s="80">
        <v>4612.91</v>
      </c>
      <c r="I6" s="80">
        <v>1103.34</v>
      </c>
      <c r="J6" s="80">
        <v>786.37</v>
      </c>
      <c r="K6" s="80">
        <v>180.78</v>
      </c>
      <c r="L6" s="80">
        <v>1984.12</v>
      </c>
      <c r="M6" s="81">
        <f t="shared" si="0"/>
        <v>73841.9</v>
      </c>
    </row>
    <row r="7" spans="1:13" ht="12.75">
      <c r="A7" s="79">
        <v>6</v>
      </c>
      <c r="B7" s="79" t="s">
        <v>18</v>
      </c>
      <c r="C7" s="80">
        <v>58406.68</v>
      </c>
      <c r="D7" s="80">
        <v>75687.88</v>
      </c>
      <c r="E7" s="80">
        <v>56522.52</v>
      </c>
      <c r="F7" s="80">
        <v>11650.14</v>
      </c>
      <c r="G7" s="80">
        <v>17796.34</v>
      </c>
      <c r="H7" s="80">
        <v>10144.82</v>
      </c>
      <c r="I7" s="80">
        <v>19899.13</v>
      </c>
      <c r="J7" s="80">
        <v>1769.72</v>
      </c>
      <c r="K7" s="80">
        <v>1076.52</v>
      </c>
      <c r="L7" s="80">
        <v>7008.21</v>
      </c>
      <c r="M7" s="81">
        <f t="shared" si="0"/>
        <v>259961.95999999996</v>
      </c>
    </row>
    <row r="8" spans="1:13" ht="12.75">
      <c r="A8" s="79">
        <v>7</v>
      </c>
      <c r="B8" s="79" t="s">
        <v>19</v>
      </c>
      <c r="C8" s="80">
        <v>540.5</v>
      </c>
      <c r="D8" s="80">
        <v>620.42</v>
      </c>
      <c r="E8" s="80">
        <v>385.31</v>
      </c>
      <c r="F8" s="80">
        <v>199.52</v>
      </c>
      <c r="G8" s="80">
        <v>218.54</v>
      </c>
      <c r="H8" s="80">
        <v>109.73</v>
      </c>
      <c r="I8" s="80">
        <v>3</v>
      </c>
      <c r="J8" s="80">
        <v>35.5</v>
      </c>
      <c r="K8" s="80">
        <v>2.24</v>
      </c>
      <c r="L8" s="80">
        <v>78.73</v>
      </c>
      <c r="M8" s="81">
        <f t="shared" si="0"/>
        <v>2193.49</v>
      </c>
    </row>
    <row r="9" spans="1:13" ht="12.75">
      <c r="A9" s="79">
        <v>8</v>
      </c>
      <c r="B9" s="79" t="s">
        <v>20</v>
      </c>
      <c r="C9" s="80">
        <v>3833.64</v>
      </c>
      <c r="D9" s="80">
        <v>5011.54</v>
      </c>
      <c r="E9" s="80">
        <v>4404.69</v>
      </c>
      <c r="F9" s="80">
        <v>893.46</v>
      </c>
      <c r="G9" s="80">
        <v>1415.87</v>
      </c>
      <c r="H9" s="80">
        <v>1140.42</v>
      </c>
      <c r="I9" s="80">
        <v>177.2</v>
      </c>
      <c r="J9" s="80">
        <v>137.08</v>
      </c>
      <c r="K9" s="80">
        <v>23.55</v>
      </c>
      <c r="L9" s="80">
        <v>534.44</v>
      </c>
      <c r="M9" s="81">
        <f t="shared" si="0"/>
        <v>17571.889999999996</v>
      </c>
    </row>
    <row r="10" spans="1:13" ht="12.75">
      <c r="A10" s="79">
        <v>9</v>
      </c>
      <c r="B10" s="79" t="s">
        <v>21</v>
      </c>
      <c r="C10" s="80">
        <v>3709.43</v>
      </c>
      <c r="D10" s="80">
        <v>4650.56</v>
      </c>
      <c r="E10" s="80">
        <v>3176.39</v>
      </c>
      <c r="F10" s="80">
        <v>944.8</v>
      </c>
      <c r="G10" s="80">
        <v>1382.82</v>
      </c>
      <c r="H10" s="80">
        <v>921.39</v>
      </c>
      <c r="I10" s="80">
        <v>99.07</v>
      </c>
      <c r="J10" s="80">
        <v>136.56</v>
      </c>
      <c r="K10" s="80">
        <v>25.23</v>
      </c>
      <c r="L10" s="80">
        <v>846.26</v>
      </c>
      <c r="M10" s="81">
        <f t="shared" si="0"/>
        <v>15892.509999999997</v>
      </c>
    </row>
    <row r="11" spans="1:13" ht="12.75">
      <c r="A11" s="79">
        <v>10</v>
      </c>
      <c r="B11" s="79" t="s">
        <v>22</v>
      </c>
      <c r="C11" s="80">
        <v>8192.12</v>
      </c>
      <c r="D11" s="80">
        <v>10475.26</v>
      </c>
      <c r="E11" s="80">
        <v>8193</v>
      </c>
      <c r="F11" s="80">
        <v>2498.58</v>
      </c>
      <c r="G11" s="80">
        <v>3112.19</v>
      </c>
      <c r="H11" s="80">
        <v>1724.11</v>
      </c>
      <c r="I11" s="80">
        <v>257.42</v>
      </c>
      <c r="J11" s="80">
        <v>202.47</v>
      </c>
      <c r="K11" s="80">
        <v>92.05</v>
      </c>
      <c r="L11" s="80">
        <v>872.94</v>
      </c>
      <c r="M11" s="81">
        <f t="shared" si="0"/>
        <v>35620.14</v>
      </c>
    </row>
    <row r="12" spans="1:13" ht="12.75">
      <c r="A12" s="79">
        <v>11</v>
      </c>
      <c r="B12" s="79" t="s">
        <v>23</v>
      </c>
      <c r="C12" s="80">
        <v>8787.44</v>
      </c>
      <c r="D12" s="80">
        <v>10801.59</v>
      </c>
      <c r="E12" s="80">
        <v>8251.19</v>
      </c>
      <c r="F12" s="80">
        <v>2109.81</v>
      </c>
      <c r="G12" s="80">
        <v>3450.27</v>
      </c>
      <c r="H12" s="80">
        <v>2369.13</v>
      </c>
      <c r="I12" s="80">
        <v>5317.85</v>
      </c>
      <c r="J12" s="80">
        <v>276.22</v>
      </c>
      <c r="K12" s="80">
        <v>120.47</v>
      </c>
      <c r="L12" s="80">
        <v>1016.09</v>
      </c>
      <c r="M12" s="81">
        <f t="shared" si="0"/>
        <v>42500.06</v>
      </c>
    </row>
    <row r="13" spans="1:13" ht="12.75">
      <c r="A13" s="79">
        <v>12</v>
      </c>
      <c r="B13" s="79" t="s">
        <v>24</v>
      </c>
      <c r="C13" s="80">
        <v>2689.5</v>
      </c>
      <c r="D13" s="80">
        <v>3076.54</v>
      </c>
      <c r="E13" s="80">
        <v>1904.02</v>
      </c>
      <c r="F13" s="80">
        <v>751.86</v>
      </c>
      <c r="G13" s="80">
        <v>779.7</v>
      </c>
      <c r="H13" s="80">
        <v>467.96</v>
      </c>
      <c r="I13" s="80">
        <v>49.71</v>
      </c>
      <c r="J13" s="80">
        <v>34</v>
      </c>
      <c r="K13" s="80">
        <v>20.84</v>
      </c>
      <c r="L13" s="80">
        <v>314.92</v>
      </c>
      <c r="M13" s="81">
        <f t="shared" si="0"/>
        <v>10089.05</v>
      </c>
    </row>
    <row r="14" spans="1:13" ht="12.75">
      <c r="A14" s="79">
        <v>13</v>
      </c>
      <c r="B14" s="79" t="s">
        <v>82</v>
      </c>
      <c r="C14" s="80">
        <v>78025.13</v>
      </c>
      <c r="D14" s="80">
        <v>92765.34</v>
      </c>
      <c r="E14" s="80">
        <v>66755.2</v>
      </c>
      <c r="F14" s="80">
        <v>17224.48</v>
      </c>
      <c r="G14" s="80">
        <v>31829.96</v>
      </c>
      <c r="H14" s="80">
        <v>24022.75</v>
      </c>
      <c r="I14" s="80">
        <v>27906.93</v>
      </c>
      <c r="J14" s="80">
        <v>1452.86</v>
      </c>
      <c r="K14" s="80">
        <v>267.38</v>
      </c>
      <c r="L14" s="80">
        <v>9368.06</v>
      </c>
      <c r="M14" s="81">
        <f t="shared" si="0"/>
        <v>349618.08999999997</v>
      </c>
    </row>
    <row r="15" spans="1:13" ht="12.75">
      <c r="A15" s="79">
        <v>14</v>
      </c>
      <c r="B15" s="79" t="s">
        <v>83</v>
      </c>
      <c r="C15" s="80">
        <v>1118.94</v>
      </c>
      <c r="D15" s="80">
        <v>1395.91</v>
      </c>
      <c r="E15" s="80">
        <v>933.65</v>
      </c>
      <c r="F15" s="80">
        <v>282.41</v>
      </c>
      <c r="G15" s="80">
        <v>296.87</v>
      </c>
      <c r="H15" s="80">
        <v>385.66</v>
      </c>
      <c r="I15" s="80">
        <v>404.5</v>
      </c>
      <c r="J15" s="80">
        <v>11</v>
      </c>
      <c r="K15" s="80">
        <v>3.06</v>
      </c>
      <c r="L15" s="80">
        <v>179.93</v>
      </c>
      <c r="M15" s="81">
        <f t="shared" si="0"/>
        <v>5011.930000000001</v>
      </c>
    </row>
    <row r="16" spans="1:13" ht="12.75">
      <c r="A16" s="79">
        <v>15</v>
      </c>
      <c r="B16" s="79" t="s">
        <v>26</v>
      </c>
      <c r="C16" s="80">
        <v>552.05</v>
      </c>
      <c r="D16" s="80">
        <v>579.86</v>
      </c>
      <c r="E16" s="80">
        <v>412.48</v>
      </c>
      <c r="F16" s="80">
        <v>204.99</v>
      </c>
      <c r="G16" s="80">
        <v>170.18</v>
      </c>
      <c r="H16" s="80">
        <v>107.57</v>
      </c>
      <c r="I16" s="80">
        <v>0</v>
      </c>
      <c r="J16" s="80">
        <v>14.72</v>
      </c>
      <c r="K16" s="80">
        <v>3.54</v>
      </c>
      <c r="L16" s="80">
        <v>93.69</v>
      </c>
      <c r="M16" s="81">
        <f t="shared" si="0"/>
        <v>2139.08</v>
      </c>
    </row>
    <row r="17" spans="1:13" ht="12.75">
      <c r="A17" s="79">
        <v>16</v>
      </c>
      <c r="B17" s="79" t="s">
        <v>27</v>
      </c>
      <c r="C17" s="80">
        <v>34292.72</v>
      </c>
      <c r="D17" s="80">
        <v>36555.12</v>
      </c>
      <c r="E17" s="80">
        <v>25530.82</v>
      </c>
      <c r="F17" s="80">
        <v>7291.1</v>
      </c>
      <c r="G17" s="80">
        <v>10434.15</v>
      </c>
      <c r="H17" s="80">
        <v>5273.64</v>
      </c>
      <c r="I17" s="80">
        <v>2940.99</v>
      </c>
      <c r="J17" s="80">
        <v>883.62</v>
      </c>
      <c r="K17" s="80">
        <v>382.43</v>
      </c>
      <c r="L17" s="80">
        <v>2445.24</v>
      </c>
      <c r="M17" s="81">
        <f t="shared" si="0"/>
        <v>126029.83</v>
      </c>
    </row>
    <row r="18" spans="1:13" ht="12.75">
      <c r="A18" s="79">
        <v>17</v>
      </c>
      <c r="B18" s="79" t="s">
        <v>28</v>
      </c>
      <c r="C18" s="80">
        <v>10417.5</v>
      </c>
      <c r="D18" s="80">
        <v>12278.12</v>
      </c>
      <c r="E18" s="80">
        <v>8112.37</v>
      </c>
      <c r="F18" s="80">
        <v>2572.1</v>
      </c>
      <c r="G18" s="80">
        <v>3678.12</v>
      </c>
      <c r="H18" s="80">
        <v>2761.2</v>
      </c>
      <c r="I18" s="80">
        <v>292.27</v>
      </c>
      <c r="J18" s="80">
        <v>251.74</v>
      </c>
      <c r="K18" s="80">
        <v>154.84</v>
      </c>
      <c r="L18" s="80">
        <v>1507.07</v>
      </c>
      <c r="M18" s="81">
        <f t="shared" si="0"/>
        <v>42025.329999999994</v>
      </c>
    </row>
    <row r="19" spans="1:13" ht="12.75">
      <c r="A19" s="79">
        <v>18</v>
      </c>
      <c r="B19" s="79" t="s">
        <v>29</v>
      </c>
      <c r="C19" s="80">
        <v>2984.27</v>
      </c>
      <c r="D19" s="80">
        <v>3807.31</v>
      </c>
      <c r="E19" s="80">
        <v>2470.13</v>
      </c>
      <c r="F19" s="80">
        <v>502.58</v>
      </c>
      <c r="G19" s="80">
        <v>811.85</v>
      </c>
      <c r="H19" s="80">
        <v>589.74</v>
      </c>
      <c r="I19" s="80">
        <v>314.95</v>
      </c>
      <c r="J19" s="80">
        <v>93.26</v>
      </c>
      <c r="K19" s="80">
        <v>31.04</v>
      </c>
      <c r="L19" s="80">
        <v>409.76</v>
      </c>
      <c r="M19" s="81">
        <f t="shared" si="0"/>
        <v>12014.890000000001</v>
      </c>
    </row>
    <row r="20" spans="1:13" ht="12.75">
      <c r="A20" s="79">
        <v>19</v>
      </c>
      <c r="B20" s="79" t="s">
        <v>30</v>
      </c>
      <c r="C20" s="80">
        <v>369.41</v>
      </c>
      <c r="D20" s="80">
        <v>379.82</v>
      </c>
      <c r="E20" s="80">
        <v>199.35</v>
      </c>
      <c r="F20" s="80">
        <v>67.52</v>
      </c>
      <c r="G20" s="80">
        <v>87.6</v>
      </c>
      <c r="H20" s="80">
        <v>58.82</v>
      </c>
      <c r="I20" s="80">
        <v>0</v>
      </c>
      <c r="J20" s="80">
        <v>11.26</v>
      </c>
      <c r="K20" s="80">
        <v>3.95</v>
      </c>
      <c r="L20" s="80">
        <v>48.76</v>
      </c>
      <c r="M20" s="81">
        <f t="shared" si="0"/>
        <v>1226.49</v>
      </c>
    </row>
    <row r="21" spans="1:13" ht="12.75">
      <c r="A21" s="79">
        <v>20</v>
      </c>
      <c r="B21" s="79" t="s">
        <v>31</v>
      </c>
      <c r="C21" s="80">
        <v>1708.36</v>
      </c>
      <c r="D21" s="80">
        <v>1846.71</v>
      </c>
      <c r="E21" s="80">
        <v>1112.16</v>
      </c>
      <c r="F21" s="80">
        <v>386.59</v>
      </c>
      <c r="G21" s="80">
        <v>387.51</v>
      </c>
      <c r="H21" s="80">
        <v>290.68</v>
      </c>
      <c r="I21" s="80">
        <v>193.25</v>
      </c>
      <c r="J21" s="80">
        <v>59.09</v>
      </c>
      <c r="K21" s="80">
        <v>17.22</v>
      </c>
      <c r="L21" s="80">
        <v>120.62</v>
      </c>
      <c r="M21" s="81">
        <f t="shared" si="0"/>
        <v>6122.1900000000005</v>
      </c>
    </row>
    <row r="22" spans="1:13" ht="12.75">
      <c r="A22" s="79">
        <v>21</v>
      </c>
      <c r="B22" s="79" t="s">
        <v>32</v>
      </c>
      <c r="C22" s="80">
        <v>611.63</v>
      </c>
      <c r="D22" s="80">
        <v>686.98</v>
      </c>
      <c r="E22" s="80">
        <v>449.59</v>
      </c>
      <c r="F22" s="80">
        <v>255.61</v>
      </c>
      <c r="G22" s="80">
        <v>372.52</v>
      </c>
      <c r="H22" s="80">
        <v>233.73</v>
      </c>
      <c r="I22" s="80">
        <v>20.47</v>
      </c>
      <c r="J22" s="80">
        <v>44.5</v>
      </c>
      <c r="K22" s="80">
        <v>6.57</v>
      </c>
      <c r="L22" s="80">
        <v>105.5</v>
      </c>
      <c r="M22" s="81">
        <f t="shared" si="0"/>
        <v>2787.1</v>
      </c>
    </row>
    <row r="23" spans="1:13" ht="12.75">
      <c r="A23" s="79">
        <v>22</v>
      </c>
      <c r="B23" s="79" t="s">
        <v>33</v>
      </c>
      <c r="C23" s="80">
        <v>345.3</v>
      </c>
      <c r="D23" s="80">
        <v>409.7</v>
      </c>
      <c r="E23" s="80">
        <v>166.9</v>
      </c>
      <c r="F23" s="80">
        <v>68.6</v>
      </c>
      <c r="G23" s="80">
        <v>99.71</v>
      </c>
      <c r="H23" s="80">
        <v>55.76</v>
      </c>
      <c r="I23" s="80">
        <v>45.83</v>
      </c>
      <c r="J23" s="80">
        <v>1</v>
      </c>
      <c r="K23" s="80">
        <v>1.06</v>
      </c>
      <c r="L23" s="80">
        <v>51.31</v>
      </c>
      <c r="M23" s="81">
        <f t="shared" si="0"/>
        <v>1245.1699999999998</v>
      </c>
    </row>
    <row r="24" spans="1:13" ht="12.75">
      <c r="A24" s="79">
        <v>23</v>
      </c>
      <c r="B24" s="79" t="s">
        <v>34</v>
      </c>
      <c r="C24" s="80">
        <v>469.99</v>
      </c>
      <c r="D24" s="80">
        <v>599.93</v>
      </c>
      <c r="E24" s="80">
        <v>456.8</v>
      </c>
      <c r="F24" s="80">
        <v>132.01</v>
      </c>
      <c r="G24" s="80">
        <v>201.01</v>
      </c>
      <c r="H24" s="80">
        <v>194.39</v>
      </c>
      <c r="I24" s="80">
        <v>3.56</v>
      </c>
      <c r="J24" s="80">
        <v>19.55</v>
      </c>
      <c r="K24" s="80">
        <v>12.38</v>
      </c>
      <c r="L24" s="80">
        <v>61.39</v>
      </c>
      <c r="M24" s="81">
        <f t="shared" si="0"/>
        <v>2151.01</v>
      </c>
    </row>
    <row r="25" spans="1:13" ht="12.75">
      <c r="A25" s="79">
        <v>24</v>
      </c>
      <c r="B25" s="79" t="s">
        <v>35</v>
      </c>
      <c r="C25" s="80">
        <v>537.61</v>
      </c>
      <c r="D25" s="80">
        <v>614.86</v>
      </c>
      <c r="E25" s="80">
        <v>382.31</v>
      </c>
      <c r="F25" s="80">
        <v>106.49</v>
      </c>
      <c r="G25" s="80">
        <v>76.45</v>
      </c>
      <c r="H25" s="80">
        <v>74.4</v>
      </c>
      <c r="I25" s="80">
        <v>34.36</v>
      </c>
      <c r="J25" s="80">
        <v>25</v>
      </c>
      <c r="K25" s="80">
        <v>9.7</v>
      </c>
      <c r="L25" s="80">
        <v>61.2</v>
      </c>
      <c r="M25" s="81">
        <f t="shared" si="0"/>
        <v>1922.38</v>
      </c>
    </row>
    <row r="26" spans="1:13" ht="12.75">
      <c r="A26" s="79">
        <v>25</v>
      </c>
      <c r="B26" s="79" t="s">
        <v>36</v>
      </c>
      <c r="C26" s="80">
        <v>1350.83</v>
      </c>
      <c r="D26" s="80">
        <v>1398.03</v>
      </c>
      <c r="E26" s="80">
        <v>887.98</v>
      </c>
      <c r="F26" s="80">
        <v>252.29</v>
      </c>
      <c r="G26" s="80">
        <v>440.1</v>
      </c>
      <c r="H26" s="80">
        <v>336.2</v>
      </c>
      <c r="I26" s="80">
        <v>261.91</v>
      </c>
      <c r="J26" s="80">
        <v>12.5</v>
      </c>
      <c r="K26" s="80">
        <v>4.82</v>
      </c>
      <c r="L26" s="80">
        <v>150.01</v>
      </c>
      <c r="M26" s="81">
        <f t="shared" si="0"/>
        <v>5094.669999999999</v>
      </c>
    </row>
    <row r="27" spans="1:13" ht="12.75">
      <c r="A27" s="79">
        <v>26</v>
      </c>
      <c r="B27" s="79" t="s">
        <v>37</v>
      </c>
      <c r="C27" s="80">
        <v>1909.31</v>
      </c>
      <c r="D27" s="80">
        <v>2076.68</v>
      </c>
      <c r="E27" s="80">
        <v>1466.68</v>
      </c>
      <c r="F27" s="80">
        <v>368.31</v>
      </c>
      <c r="G27" s="80">
        <v>557.08</v>
      </c>
      <c r="H27" s="80">
        <v>422.78</v>
      </c>
      <c r="I27" s="80">
        <v>344.59</v>
      </c>
      <c r="J27" s="80">
        <v>20</v>
      </c>
      <c r="K27" s="80">
        <v>5.56</v>
      </c>
      <c r="L27" s="80">
        <v>260.84</v>
      </c>
      <c r="M27" s="81">
        <f t="shared" si="0"/>
        <v>7431.830000000001</v>
      </c>
    </row>
    <row r="28" spans="1:13" ht="12.75">
      <c r="A28" s="79">
        <v>27</v>
      </c>
      <c r="B28" s="79" t="s">
        <v>38</v>
      </c>
      <c r="C28" s="80">
        <v>5673.87</v>
      </c>
      <c r="D28" s="80">
        <v>6706.26</v>
      </c>
      <c r="E28" s="80">
        <v>4680.19</v>
      </c>
      <c r="F28" s="80">
        <v>1151.36</v>
      </c>
      <c r="G28" s="80">
        <v>1647.45</v>
      </c>
      <c r="H28" s="80">
        <v>1132.5</v>
      </c>
      <c r="I28" s="80">
        <v>391.58</v>
      </c>
      <c r="J28" s="80">
        <v>87.04</v>
      </c>
      <c r="K28" s="80">
        <v>34.01</v>
      </c>
      <c r="L28" s="80">
        <v>808.29</v>
      </c>
      <c r="M28" s="81">
        <f t="shared" si="0"/>
        <v>22312.550000000003</v>
      </c>
    </row>
    <row r="29" spans="1:13" ht="12.75">
      <c r="A29" s="79">
        <v>28</v>
      </c>
      <c r="B29" s="79" t="s">
        <v>39</v>
      </c>
      <c r="C29" s="80">
        <v>3194.16</v>
      </c>
      <c r="D29" s="80">
        <v>3672.16</v>
      </c>
      <c r="E29" s="80">
        <v>2430.43</v>
      </c>
      <c r="F29" s="80">
        <v>533.57</v>
      </c>
      <c r="G29" s="80">
        <v>881.93</v>
      </c>
      <c r="H29" s="80">
        <v>595.86</v>
      </c>
      <c r="I29" s="80">
        <v>516.07</v>
      </c>
      <c r="J29" s="80">
        <v>128.4</v>
      </c>
      <c r="K29" s="80">
        <v>34.77</v>
      </c>
      <c r="L29" s="80">
        <v>376.35</v>
      </c>
      <c r="M29" s="81">
        <f t="shared" si="0"/>
        <v>12363.7</v>
      </c>
    </row>
    <row r="30" spans="1:13" ht="12.75">
      <c r="A30" s="79">
        <v>29</v>
      </c>
      <c r="B30" s="79" t="s">
        <v>40</v>
      </c>
      <c r="C30" s="80">
        <v>41436.81</v>
      </c>
      <c r="D30" s="80">
        <v>53151.74</v>
      </c>
      <c r="E30" s="80">
        <v>36623.28</v>
      </c>
      <c r="F30" s="80">
        <v>11697.61</v>
      </c>
      <c r="G30" s="80">
        <v>16572.14</v>
      </c>
      <c r="H30" s="80">
        <v>6546.16</v>
      </c>
      <c r="I30" s="80">
        <v>16034.21</v>
      </c>
      <c r="J30" s="80">
        <v>1256.84</v>
      </c>
      <c r="K30" s="80">
        <v>333.75</v>
      </c>
      <c r="L30" s="80">
        <v>7257.35</v>
      </c>
      <c r="M30" s="81">
        <f t="shared" si="0"/>
        <v>190909.89</v>
      </c>
    </row>
    <row r="31" spans="1:13" ht="12.75">
      <c r="A31" s="79">
        <v>30</v>
      </c>
      <c r="B31" s="79" t="s">
        <v>41</v>
      </c>
      <c r="C31" s="80">
        <v>882</v>
      </c>
      <c r="D31" s="80">
        <v>1104.79</v>
      </c>
      <c r="E31" s="80">
        <v>711.96</v>
      </c>
      <c r="F31" s="80">
        <v>138</v>
      </c>
      <c r="G31" s="80">
        <v>202.77</v>
      </c>
      <c r="H31" s="80">
        <v>122.96</v>
      </c>
      <c r="I31" s="80">
        <v>3.34</v>
      </c>
      <c r="J31" s="80">
        <v>3.5</v>
      </c>
      <c r="K31" s="80">
        <v>0.32</v>
      </c>
      <c r="L31" s="80">
        <v>129.95</v>
      </c>
      <c r="M31" s="81">
        <f t="shared" si="0"/>
        <v>3299.59</v>
      </c>
    </row>
    <row r="32" spans="1:13" ht="12.75">
      <c r="A32" s="79">
        <v>31</v>
      </c>
      <c r="B32" s="79" t="s">
        <v>42</v>
      </c>
      <c r="C32" s="80">
        <v>4149.48</v>
      </c>
      <c r="D32" s="80">
        <v>4946.36</v>
      </c>
      <c r="E32" s="80">
        <v>3634.26</v>
      </c>
      <c r="F32" s="80">
        <v>746.49</v>
      </c>
      <c r="G32" s="80">
        <v>1413.55</v>
      </c>
      <c r="H32" s="80">
        <v>1008.6</v>
      </c>
      <c r="I32" s="80">
        <v>779.65</v>
      </c>
      <c r="J32" s="80">
        <v>81.6</v>
      </c>
      <c r="K32" s="80">
        <v>29.91</v>
      </c>
      <c r="L32" s="80">
        <v>576.83</v>
      </c>
      <c r="M32" s="81">
        <f t="shared" si="0"/>
        <v>17366.73</v>
      </c>
    </row>
    <row r="33" spans="1:13" ht="12.75">
      <c r="A33" s="79">
        <v>32</v>
      </c>
      <c r="B33" s="79" t="s">
        <v>43</v>
      </c>
      <c r="C33" s="80">
        <v>1840</v>
      </c>
      <c r="D33" s="80">
        <v>2111.14</v>
      </c>
      <c r="E33" s="80">
        <v>1425.21</v>
      </c>
      <c r="F33" s="80">
        <v>515.68</v>
      </c>
      <c r="G33" s="80">
        <v>481.63</v>
      </c>
      <c r="H33" s="80">
        <v>322.43</v>
      </c>
      <c r="I33" s="80">
        <v>36.31</v>
      </c>
      <c r="J33" s="80">
        <v>150.2</v>
      </c>
      <c r="K33" s="80">
        <v>5.05</v>
      </c>
      <c r="L33" s="80">
        <v>277.3</v>
      </c>
      <c r="M33" s="81">
        <f t="shared" si="0"/>
        <v>7164.950000000002</v>
      </c>
    </row>
    <row r="34" spans="1:13" ht="12.75">
      <c r="A34" s="79">
        <v>33</v>
      </c>
      <c r="B34" s="79" t="s">
        <v>44</v>
      </c>
      <c r="C34" s="80">
        <v>350.95</v>
      </c>
      <c r="D34" s="80">
        <v>318.31</v>
      </c>
      <c r="E34" s="80">
        <v>196.69</v>
      </c>
      <c r="F34" s="80">
        <v>119.5</v>
      </c>
      <c r="G34" s="80">
        <v>86.61</v>
      </c>
      <c r="H34" s="80">
        <v>67.69</v>
      </c>
      <c r="I34" s="80">
        <v>19.09</v>
      </c>
      <c r="J34" s="80">
        <v>3</v>
      </c>
      <c r="K34" s="80">
        <v>1.34</v>
      </c>
      <c r="L34" s="80">
        <v>33.27</v>
      </c>
      <c r="M34" s="81">
        <f aca="true" t="shared" si="1" ref="M34:M65">SUM(C34:L34)</f>
        <v>1196.4499999999998</v>
      </c>
    </row>
    <row r="35" spans="1:13" ht="12.75">
      <c r="A35" s="79">
        <v>34</v>
      </c>
      <c r="B35" s="79" t="s">
        <v>45</v>
      </c>
      <c r="C35" s="80">
        <v>301.46</v>
      </c>
      <c r="D35" s="80">
        <v>330.56</v>
      </c>
      <c r="E35" s="80">
        <v>182.41</v>
      </c>
      <c r="F35" s="80">
        <v>62.1</v>
      </c>
      <c r="G35" s="80">
        <v>53.95</v>
      </c>
      <c r="H35" s="80">
        <v>43.18</v>
      </c>
      <c r="I35" s="80">
        <v>26.26</v>
      </c>
      <c r="J35" s="80">
        <v>3</v>
      </c>
      <c r="K35" s="80">
        <v>0</v>
      </c>
      <c r="L35" s="80">
        <v>50.04</v>
      </c>
      <c r="M35" s="81">
        <f t="shared" si="1"/>
        <v>1052.96</v>
      </c>
    </row>
    <row r="36" spans="1:13" ht="12.75">
      <c r="A36" s="79">
        <v>35</v>
      </c>
      <c r="B36" s="79" t="s">
        <v>46</v>
      </c>
      <c r="C36" s="80">
        <v>9638.48</v>
      </c>
      <c r="D36" s="80">
        <v>11674.66</v>
      </c>
      <c r="E36" s="80">
        <v>7682.53</v>
      </c>
      <c r="F36" s="80">
        <v>2044.2</v>
      </c>
      <c r="G36" s="80">
        <v>2634.41</v>
      </c>
      <c r="H36" s="80">
        <v>1841.1</v>
      </c>
      <c r="I36" s="80">
        <v>1664.45</v>
      </c>
      <c r="J36" s="80">
        <v>210.31</v>
      </c>
      <c r="K36" s="80">
        <v>27.14</v>
      </c>
      <c r="L36" s="80">
        <v>1484</v>
      </c>
      <c r="M36" s="81">
        <f t="shared" si="1"/>
        <v>38901.27999999999</v>
      </c>
    </row>
    <row r="37" spans="1:13" ht="12.75">
      <c r="A37" s="79">
        <v>36</v>
      </c>
      <c r="B37" s="79" t="s">
        <v>47</v>
      </c>
      <c r="C37" s="80">
        <v>19225.6</v>
      </c>
      <c r="D37" s="80">
        <v>20963.4</v>
      </c>
      <c r="E37" s="80">
        <v>13522.23</v>
      </c>
      <c r="F37" s="80">
        <v>4020.12</v>
      </c>
      <c r="G37" s="80">
        <v>6513.7</v>
      </c>
      <c r="H37" s="80">
        <v>5083.61</v>
      </c>
      <c r="I37" s="80">
        <v>5922.72</v>
      </c>
      <c r="J37" s="80">
        <v>717.32</v>
      </c>
      <c r="K37" s="80">
        <v>166.46</v>
      </c>
      <c r="L37" s="80">
        <v>1930.38</v>
      </c>
      <c r="M37" s="81">
        <f t="shared" si="1"/>
        <v>78065.54000000001</v>
      </c>
    </row>
    <row r="38" spans="1:13" ht="12.75">
      <c r="A38" s="79">
        <v>37</v>
      </c>
      <c r="B38" s="79" t="s">
        <v>48</v>
      </c>
      <c r="C38" s="80">
        <v>8301.47</v>
      </c>
      <c r="D38" s="80">
        <v>9154.36</v>
      </c>
      <c r="E38" s="80">
        <v>6860.06</v>
      </c>
      <c r="F38" s="80">
        <v>2529.41</v>
      </c>
      <c r="G38" s="80">
        <v>2714.24</v>
      </c>
      <c r="H38" s="80">
        <v>1510.13</v>
      </c>
      <c r="I38" s="80">
        <v>195.51</v>
      </c>
      <c r="J38" s="80">
        <v>297.12</v>
      </c>
      <c r="K38" s="80">
        <v>91.63</v>
      </c>
      <c r="L38" s="80">
        <v>704.71</v>
      </c>
      <c r="M38" s="81">
        <f t="shared" si="1"/>
        <v>32358.64</v>
      </c>
    </row>
    <row r="39" spans="1:13" ht="12.75">
      <c r="A39" s="79">
        <v>38</v>
      </c>
      <c r="B39" s="79" t="s">
        <v>49</v>
      </c>
      <c r="C39" s="80">
        <v>1474.08</v>
      </c>
      <c r="D39" s="80">
        <v>1609.67</v>
      </c>
      <c r="E39" s="80">
        <v>1051.95</v>
      </c>
      <c r="F39" s="80">
        <v>473.2</v>
      </c>
      <c r="G39" s="80">
        <v>822.78</v>
      </c>
      <c r="H39" s="80">
        <v>447.37</v>
      </c>
      <c r="I39" s="80">
        <v>73.54</v>
      </c>
      <c r="J39" s="80">
        <v>22.38</v>
      </c>
      <c r="K39" s="80">
        <v>6.16</v>
      </c>
      <c r="L39" s="80">
        <v>183.07</v>
      </c>
      <c r="M39" s="81">
        <f t="shared" si="1"/>
        <v>6164.199999999999</v>
      </c>
    </row>
    <row r="40" spans="1:13" ht="12.75">
      <c r="A40" s="79">
        <v>39</v>
      </c>
      <c r="B40" s="79" t="s">
        <v>50</v>
      </c>
      <c r="C40" s="80">
        <v>350.5</v>
      </c>
      <c r="D40" s="80">
        <v>405.69</v>
      </c>
      <c r="E40" s="80">
        <v>241.14</v>
      </c>
      <c r="F40" s="80">
        <v>89.93</v>
      </c>
      <c r="G40" s="80">
        <v>104.66</v>
      </c>
      <c r="H40" s="80">
        <v>112.69</v>
      </c>
      <c r="I40" s="80">
        <v>0</v>
      </c>
      <c r="J40" s="80">
        <v>57.8</v>
      </c>
      <c r="K40" s="80">
        <v>4.02</v>
      </c>
      <c r="L40" s="80">
        <v>62.32</v>
      </c>
      <c r="M40" s="81">
        <f t="shared" si="1"/>
        <v>1428.75</v>
      </c>
    </row>
    <row r="41" spans="1:13" ht="12.75">
      <c r="A41" s="79">
        <v>40</v>
      </c>
      <c r="B41" s="79" t="s">
        <v>51</v>
      </c>
      <c r="C41" s="80">
        <v>688.71</v>
      </c>
      <c r="D41" s="80">
        <v>780.8</v>
      </c>
      <c r="E41" s="80">
        <v>571.96</v>
      </c>
      <c r="F41" s="80">
        <v>243.88</v>
      </c>
      <c r="G41" s="80">
        <v>232.56</v>
      </c>
      <c r="H41" s="80">
        <v>275.47</v>
      </c>
      <c r="I41" s="80">
        <v>8.12</v>
      </c>
      <c r="J41" s="80">
        <v>1</v>
      </c>
      <c r="K41" s="80">
        <v>0.12</v>
      </c>
      <c r="L41" s="80">
        <v>104.78</v>
      </c>
      <c r="M41" s="81">
        <f t="shared" si="1"/>
        <v>2907.4</v>
      </c>
    </row>
    <row r="42" spans="1:13" ht="12.75">
      <c r="A42" s="79">
        <v>41</v>
      </c>
      <c r="B42" s="79" t="s">
        <v>52</v>
      </c>
      <c r="C42" s="80">
        <v>9395.22</v>
      </c>
      <c r="D42" s="80">
        <v>11388.52</v>
      </c>
      <c r="E42" s="80">
        <v>7557.44</v>
      </c>
      <c r="F42" s="80">
        <v>2591.69</v>
      </c>
      <c r="G42" s="80">
        <v>3623.24</v>
      </c>
      <c r="H42" s="80">
        <v>2655.53</v>
      </c>
      <c r="I42" s="80">
        <v>2978.35</v>
      </c>
      <c r="J42" s="80">
        <v>309.55</v>
      </c>
      <c r="K42" s="80">
        <v>62.86</v>
      </c>
      <c r="L42" s="80">
        <v>1181.93</v>
      </c>
      <c r="M42" s="81">
        <f t="shared" si="1"/>
        <v>41744.329999999994</v>
      </c>
    </row>
    <row r="43" spans="1:13" ht="12.75">
      <c r="A43" s="79">
        <v>42</v>
      </c>
      <c r="B43" s="79" t="s">
        <v>53</v>
      </c>
      <c r="C43" s="80">
        <v>10015.54</v>
      </c>
      <c r="D43" s="80">
        <v>12312.97</v>
      </c>
      <c r="E43" s="80">
        <v>8329.98</v>
      </c>
      <c r="F43" s="80">
        <v>2377.89</v>
      </c>
      <c r="G43" s="80">
        <v>3240.91</v>
      </c>
      <c r="H43" s="80">
        <v>2483.91</v>
      </c>
      <c r="I43" s="80">
        <v>1317.81</v>
      </c>
      <c r="J43" s="80">
        <v>280.68</v>
      </c>
      <c r="K43" s="80">
        <v>38.42</v>
      </c>
      <c r="L43" s="80">
        <v>1572.6</v>
      </c>
      <c r="M43" s="81">
        <f t="shared" si="1"/>
        <v>41970.71000000001</v>
      </c>
    </row>
    <row r="44" spans="1:13" ht="12.75">
      <c r="A44" s="79">
        <v>43</v>
      </c>
      <c r="B44" s="79" t="s">
        <v>54</v>
      </c>
      <c r="C44" s="80">
        <v>3597.84</v>
      </c>
      <c r="D44" s="80">
        <v>4724.68</v>
      </c>
      <c r="E44" s="80">
        <v>4160.9</v>
      </c>
      <c r="F44" s="80">
        <v>981.81</v>
      </c>
      <c r="G44" s="80">
        <v>1618</v>
      </c>
      <c r="H44" s="80">
        <v>742.19</v>
      </c>
      <c r="I44" s="80">
        <v>1121.84</v>
      </c>
      <c r="J44" s="80">
        <v>132.19</v>
      </c>
      <c r="K44" s="80">
        <v>111.19</v>
      </c>
      <c r="L44" s="80">
        <v>636.16</v>
      </c>
      <c r="M44" s="81">
        <f t="shared" si="1"/>
        <v>17826.799999999996</v>
      </c>
    </row>
    <row r="45" spans="1:13" ht="12.75">
      <c r="A45" s="79">
        <v>44</v>
      </c>
      <c r="B45" s="79" t="s">
        <v>55</v>
      </c>
      <c r="C45" s="80">
        <v>1739.02</v>
      </c>
      <c r="D45" s="80">
        <v>2210.75</v>
      </c>
      <c r="E45" s="80">
        <v>1661.57</v>
      </c>
      <c r="F45" s="80">
        <v>463.8</v>
      </c>
      <c r="G45" s="80">
        <v>817.94</v>
      </c>
      <c r="H45" s="80">
        <v>479.76</v>
      </c>
      <c r="I45" s="80">
        <v>369.23</v>
      </c>
      <c r="J45" s="80">
        <v>51.5</v>
      </c>
      <c r="K45" s="80">
        <v>11.24</v>
      </c>
      <c r="L45" s="80">
        <v>276.29</v>
      </c>
      <c r="M45" s="81">
        <f t="shared" si="1"/>
        <v>8081.099999999999</v>
      </c>
    </row>
    <row r="46" spans="1:13" ht="12.75">
      <c r="A46" s="79">
        <v>45</v>
      </c>
      <c r="B46" s="79" t="s">
        <v>56</v>
      </c>
      <c r="C46" s="80">
        <v>2725.74</v>
      </c>
      <c r="D46" s="80">
        <v>3394.35</v>
      </c>
      <c r="E46" s="80">
        <v>2396.94</v>
      </c>
      <c r="F46" s="80">
        <v>607.42</v>
      </c>
      <c r="G46" s="80">
        <v>712.51</v>
      </c>
      <c r="H46" s="80">
        <v>552.01</v>
      </c>
      <c r="I46" s="80">
        <v>40.43</v>
      </c>
      <c r="J46" s="80">
        <v>57.41</v>
      </c>
      <c r="K46" s="80">
        <v>16.38</v>
      </c>
      <c r="L46" s="80">
        <v>422.93</v>
      </c>
      <c r="M46" s="81">
        <f t="shared" si="1"/>
        <v>10926.12</v>
      </c>
    </row>
    <row r="47" spans="1:13" ht="12.75">
      <c r="A47" s="79">
        <v>46</v>
      </c>
      <c r="B47" s="79" t="s">
        <v>57</v>
      </c>
      <c r="C47" s="80">
        <v>7170.46</v>
      </c>
      <c r="D47" s="80">
        <v>8785.59</v>
      </c>
      <c r="E47" s="80">
        <v>7044.31</v>
      </c>
      <c r="F47" s="80">
        <v>1575.45</v>
      </c>
      <c r="G47" s="80">
        <v>2469.33</v>
      </c>
      <c r="H47" s="80">
        <v>1609.14</v>
      </c>
      <c r="I47" s="80">
        <v>420.7</v>
      </c>
      <c r="J47" s="80">
        <v>166.24</v>
      </c>
      <c r="K47" s="80">
        <v>116.76</v>
      </c>
      <c r="L47" s="80">
        <v>803.25</v>
      </c>
      <c r="M47" s="81">
        <f t="shared" si="1"/>
        <v>30161.23</v>
      </c>
    </row>
    <row r="48" spans="1:13" ht="12.75">
      <c r="A48" s="79">
        <v>47</v>
      </c>
      <c r="B48" s="79" t="s">
        <v>58</v>
      </c>
      <c r="C48" s="80">
        <v>1686.5</v>
      </c>
      <c r="D48" s="80">
        <v>2034.82</v>
      </c>
      <c r="E48" s="80">
        <v>1303.26</v>
      </c>
      <c r="F48" s="80">
        <v>485.29</v>
      </c>
      <c r="G48" s="80">
        <v>633.21</v>
      </c>
      <c r="H48" s="80">
        <v>447.57</v>
      </c>
      <c r="I48" s="80">
        <v>309.83</v>
      </c>
      <c r="J48" s="80">
        <v>50.5</v>
      </c>
      <c r="K48" s="80">
        <v>4.79</v>
      </c>
      <c r="L48" s="80">
        <v>280.85</v>
      </c>
      <c r="M48" s="81">
        <f t="shared" si="1"/>
        <v>7236.62</v>
      </c>
    </row>
    <row r="49" spans="1:13" ht="12.75">
      <c r="A49" s="79">
        <v>48</v>
      </c>
      <c r="B49" s="79" t="s">
        <v>59</v>
      </c>
      <c r="C49" s="80">
        <v>33640.58</v>
      </c>
      <c r="D49" s="80">
        <v>43266.81</v>
      </c>
      <c r="E49" s="80">
        <v>33910.63</v>
      </c>
      <c r="F49" s="80">
        <v>7159.81</v>
      </c>
      <c r="G49" s="80">
        <v>14016.6</v>
      </c>
      <c r="H49" s="80">
        <v>9460.99</v>
      </c>
      <c r="I49" s="80">
        <v>25529.38</v>
      </c>
      <c r="J49" s="80">
        <v>2034.53</v>
      </c>
      <c r="K49" s="80">
        <v>526.47</v>
      </c>
      <c r="L49" s="80">
        <v>3165.6</v>
      </c>
      <c r="M49" s="81">
        <f t="shared" si="1"/>
        <v>172711.4</v>
      </c>
    </row>
    <row r="50" spans="1:13" ht="12.75">
      <c r="A50" s="79">
        <v>49</v>
      </c>
      <c r="B50" s="79" t="s">
        <v>60</v>
      </c>
      <c r="C50" s="80">
        <v>10827.62</v>
      </c>
      <c r="D50" s="80">
        <v>14348.09</v>
      </c>
      <c r="E50" s="80">
        <v>10557.88</v>
      </c>
      <c r="F50" s="80">
        <v>2068.55</v>
      </c>
      <c r="G50" s="80">
        <v>2963.77</v>
      </c>
      <c r="H50" s="80">
        <v>1899.63</v>
      </c>
      <c r="I50" s="80">
        <v>6232.66</v>
      </c>
      <c r="J50" s="80">
        <v>792.41</v>
      </c>
      <c r="K50" s="80">
        <v>114.38</v>
      </c>
      <c r="L50" s="80">
        <v>1256.35</v>
      </c>
      <c r="M50" s="81">
        <f t="shared" si="1"/>
        <v>51061.34</v>
      </c>
    </row>
    <row r="51" spans="1:13" ht="12.75">
      <c r="A51" s="79">
        <v>50</v>
      </c>
      <c r="B51" s="79" t="s">
        <v>61</v>
      </c>
      <c r="C51" s="80">
        <v>32679.76</v>
      </c>
      <c r="D51" s="80">
        <v>45724.74</v>
      </c>
      <c r="E51" s="80">
        <v>37106.18</v>
      </c>
      <c r="F51" s="80">
        <v>10005.09</v>
      </c>
      <c r="G51" s="80">
        <v>14744.65</v>
      </c>
      <c r="H51" s="80">
        <v>6597.55</v>
      </c>
      <c r="I51" s="80">
        <v>15503.12</v>
      </c>
      <c r="J51" s="80">
        <v>1088.78</v>
      </c>
      <c r="K51" s="80">
        <v>389.79</v>
      </c>
      <c r="L51" s="80">
        <v>5637.41</v>
      </c>
      <c r="M51" s="81">
        <f t="shared" si="1"/>
        <v>169477.06999999998</v>
      </c>
    </row>
    <row r="52" spans="1:13" ht="12.75">
      <c r="A52" s="79">
        <v>51</v>
      </c>
      <c r="B52" s="79" t="s">
        <v>62</v>
      </c>
      <c r="C52" s="80">
        <v>15779.64</v>
      </c>
      <c r="D52" s="80">
        <v>18714.62</v>
      </c>
      <c r="E52" s="80">
        <v>12882.05</v>
      </c>
      <c r="F52" s="80">
        <v>3327.65</v>
      </c>
      <c r="G52" s="80">
        <v>5502.37</v>
      </c>
      <c r="H52" s="80">
        <v>3774.97</v>
      </c>
      <c r="I52" s="80">
        <v>1664.74</v>
      </c>
      <c r="J52" s="80">
        <v>504.62</v>
      </c>
      <c r="K52" s="80">
        <v>194.48</v>
      </c>
      <c r="L52" s="80">
        <v>1612.27</v>
      </c>
      <c r="M52" s="81">
        <f t="shared" si="1"/>
        <v>63957.41</v>
      </c>
    </row>
    <row r="53" spans="1:13" ht="12.75">
      <c r="A53" s="79">
        <v>52</v>
      </c>
      <c r="B53" s="79" t="s">
        <v>63</v>
      </c>
      <c r="C53" s="80">
        <v>24234.87</v>
      </c>
      <c r="D53" s="80">
        <v>29334.83</v>
      </c>
      <c r="E53" s="80">
        <v>25652.92</v>
      </c>
      <c r="F53" s="80">
        <v>6894.67</v>
      </c>
      <c r="G53" s="80">
        <v>10297.96</v>
      </c>
      <c r="H53" s="80">
        <v>4966.41</v>
      </c>
      <c r="I53" s="80">
        <v>2830.65</v>
      </c>
      <c r="J53" s="80">
        <v>1097.67</v>
      </c>
      <c r="K53" s="80">
        <v>351.11</v>
      </c>
      <c r="L53" s="80">
        <v>3631.83</v>
      </c>
      <c r="M53" s="81">
        <f t="shared" si="1"/>
        <v>109292.92</v>
      </c>
    </row>
    <row r="54" spans="1:13" ht="12.75">
      <c r="A54" s="79">
        <v>53</v>
      </c>
      <c r="B54" s="79" t="s">
        <v>64</v>
      </c>
      <c r="C54" s="80">
        <v>24473.31</v>
      </c>
      <c r="D54" s="80">
        <v>26320.33</v>
      </c>
      <c r="E54" s="80">
        <v>16328.64</v>
      </c>
      <c r="F54" s="80">
        <v>3523.07</v>
      </c>
      <c r="G54" s="80">
        <v>6679.65</v>
      </c>
      <c r="H54" s="80">
        <v>5231.36</v>
      </c>
      <c r="I54" s="80">
        <v>5622.98</v>
      </c>
      <c r="J54" s="80">
        <v>373.18</v>
      </c>
      <c r="K54" s="80">
        <v>170.02</v>
      </c>
      <c r="L54" s="80">
        <v>3297.61</v>
      </c>
      <c r="M54" s="81">
        <f t="shared" si="1"/>
        <v>92020.15</v>
      </c>
    </row>
    <row r="55" spans="1:13" ht="12.75">
      <c r="A55" s="79">
        <v>54</v>
      </c>
      <c r="B55" s="79" t="s">
        <v>65</v>
      </c>
      <c r="C55" s="80">
        <v>2963.1</v>
      </c>
      <c r="D55" s="80">
        <v>3435.73</v>
      </c>
      <c r="E55" s="80">
        <v>1947.03</v>
      </c>
      <c r="F55" s="80">
        <v>790.9</v>
      </c>
      <c r="G55" s="80">
        <v>1083.48</v>
      </c>
      <c r="H55" s="80">
        <v>646.7</v>
      </c>
      <c r="I55" s="80">
        <v>362.19</v>
      </c>
      <c r="J55" s="80">
        <v>69.49</v>
      </c>
      <c r="K55" s="80">
        <v>25.2</v>
      </c>
      <c r="L55" s="80">
        <v>433.1</v>
      </c>
      <c r="M55" s="81">
        <f t="shared" si="1"/>
        <v>11756.920000000002</v>
      </c>
    </row>
    <row r="56" spans="1:13" ht="12.75">
      <c r="A56" s="79">
        <v>55</v>
      </c>
      <c r="B56" s="79" t="s">
        <v>66</v>
      </c>
      <c r="C56" s="80">
        <v>6477.99</v>
      </c>
      <c r="D56" s="80">
        <v>8211.23</v>
      </c>
      <c r="E56" s="80">
        <v>6739.01</v>
      </c>
      <c r="F56" s="80">
        <v>1323.97</v>
      </c>
      <c r="G56" s="80">
        <v>2218.98</v>
      </c>
      <c r="H56" s="80">
        <v>916.94</v>
      </c>
      <c r="I56" s="80">
        <v>69.74</v>
      </c>
      <c r="J56" s="80">
        <v>233.67</v>
      </c>
      <c r="K56" s="80">
        <v>84.11</v>
      </c>
      <c r="L56" s="80">
        <v>557.63</v>
      </c>
      <c r="M56" s="81">
        <f t="shared" si="1"/>
        <v>26833.27</v>
      </c>
    </row>
    <row r="57" spans="1:13" ht="12.75">
      <c r="A57" s="79">
        <v>56</v>
      </c>
      <c r="B57" s="79" t="s">
        <v>67</v>
      </c>
      <c r="C57" s="80">
        <v>9831.66</v>
      </c>
      <c r="D57" s="80">
        <v>11922.71</v>
      </c>
      <c r="E57" s="80">
        <v>7824.35</v>
      </c>
      <c r="F57" s="80">
        <v>1621.59</v>
      </c>
      <c r="G57" s="80">
        <v>2549.6</v>
      </c>
      <c r="H57" s="80">
        <v>1676.48</v>
      </c>
      <c r="I57" s="80">
        <v>2209.04</v>
      </c>
      <c r="J57" s="80">
        <v>209.49</v>
      </c>
      <c r="K57" s="80">
        <v>44.73</v>
      </c>
      <c r="L57" s="80">
        <v>783.44</v>
      </c>
      <c r="M57" s="81">
        <f t="shared" si="1"/>
        <v>38673.09000000001</v>
      </c>
    </row>
    <row r="58" spans="1:13" ht="12.75">
      <c r="A58" s="79">
        <v>57</v>
      </c>
      <c r="B58" s="79" t="s">
        <v>68</v>
      </c>
      <c r="C58" s="80">
        <v>5909.71</v>
      </c>
      <c r="D58" s="80">
        <v>7438.85</v>
      </c>
      <c r="E58" s="80">
        <v>5962.75</v>
      </c>
      <c r="F58" s="80">
        <v>1521.34</v>
      </c>
      <c r="G58" s="80">
        <v>1956.4</v>
      </c>
      <c r="H58" s="80">
        <v>1037.08</v>
      </c>
      <c r="I58" s="80">
        <v>109.85</v>
      </c>
      <c r="J58" s="80">
        <v>121.5</v>
      </c>
      <c r="K58" s="80">
        <v>52.69</v>
      </c>
      <c r="L58" s="80">
        <v>686.72</v>
      </c>
      <c r="M58" s="81">
        <f t="shared" si="1"/>
        <v>24796.890000000003</v>
      </c>
    </row>
    <row r="59" spans="1:13" ht="12.75">
      <c r="A59" s="79">
        <v>58</v>
      </c>
      <c r="B59" s="79" t="s">
        <v>69</v>
      </c>
      <c r="C59" s="80">
        <v>9319.23</v>
      </c>
      <c r="D59" s="80">
        <v>10627.7</v>
      </c>
      <c r="E59" s="80">
        <v>8593.89</v>
      </c>
      <c r="F59" s="80">
        <v>2521.44</v>
      </c>
      <c r="G59" s="80">
        <v>4986.17</v>
      </c>
      <c r="H59" s="80">
        <v>2866.66</v>
      </c>
      <c r="I59" s="80">
        <v>1703.04</v>
      </c>
      <c r="J59" s="80">
        <v>487.87</v>
      </c>
      <c r="K59" s="80">
        <v>94.13</v>
      </c>
      <c r="L59" s="80">
        <v>1096.87</v>
      </c>
      <c r="M59" s="81">
        <f t="shared" si="1"/>
        <v>42297</v>
      </c>
    </row>
    <row r="60" spans="1:13" ht="12.75">
      <c r="A60" s="79">
        <v>59</v>
      </c>
      <c r="B60" s="79" t="s">
        <v>70</v>
      </c>
      <c r="C60" s="80">
        <v>15271.93</v>
      </c>
      <c r="D60" s="80">
        <v>19275.24</v>
      </c>
      <c r="E60" s="80">
        <v>15245.07</v>
      </c>
      <c r="F60" s="80">
        <v>3194.03</v>
      </c>
      <c r="G60" s="80">
        <v>5691.42</v>
      </c>
      <c r="H60" s="80">
        <v>2939.42</v>
      </c>
      <c r="I60" s="80">
        <v>1957.54</v>
      </c>
      <c r="J60" s="80">
        <v>393.11</v>
      </c>
      <c r="K60" s="80">
        <v>104.08</v>
      </c>
      <c r="L60" s="80">
        <v>1870.8</v>
      </c>
      <c r="M60" s="81">
        <f t="shared" si="1"/>
        <v>65942.64</v>
      </c>
    </row>
    <row r="61" spans="1:13" ht="12.75">
      <c r="A61" s="79">
        <v>60</v>
      </c>
      <c r="B61" s="79" t="s">
        <v>71</v>
      </c>
      <c r="C61" s="80">
        <v>1812.5</v>
      </c>
      <c r="D61" s="80">
        <v>2263.35</v>
      </c>
      <c r="E61" s="80">
        <v>1368.33</v>
      </c>
      <c r="F61" s="80">
        <v>364.95</v>
      </c>
      <c r="G61" s="80">
        <v>518.08</v>
      </c>
      <c r="H61" s="80">
        <v>351.82</v>
      </c>
      <c r="I61" s="80">
        <v>221.18</v>
      </c>
      <c r="J61" s="80">
        <v>41</v>
      </c>
      <c r="K61" s="80">
        <v>4.67</v>
      </c>
      <c r="L61" s="80">
        <v>283.9</v>
      </c>
      <c r="M61" s="81">
        <f t="shared" si="1"/>
        <v>7229.78</v>
      </c>
    </row>
    <row r="62" spans="1:13" ht="12.75">
      <c r="A62" s="79">
        <v>61</v>
      </c>
      <c r="B62" s="79" t="s">
        <v>72</v>
      </c>
      <c r="C62" s="80">
        <v>1585.34</v>
      </c>
      <c r="D62" s="80">
        <v>1923.31</v>
      </c>
      <c r="E62" s="80">
        <v>1169.91</v>
      </c>
      <c r="F62" s="80">
        <v>312.56</v>
      </c>
      <c r="G62" s="80">
        <v>279.55</v>
      </c>
      <c r="H62" s="80">
        <v>231.54</v>
      </c>
      <c r="I62" s="80">
        <v>82.57</v>
      </c>
      <c r="J62" s="80">
        <v>12.04</v>
      </c>
      <c r="K62" s="80">
        <v>3.68</v>
      </c>
      <c r="L62" s="80">
        <v>240.55</v>
      </c>
      <c r="M62" s="81">
        <f t="shared" si="1"/>
        <v>5841.05</v>
      </c>
    </row>
    <row r="63" spans="1:13" ht="12.75">
      <c r="A63" s="79">
        <v>62</v>
      </c>
      <c r="B63" s="79" t="s">
        <v>73</v>
      </c>
      <c r="C63" s="80">
        <v>854</v>
      </c>
      <c r="D63" s="80">
        <v>924.64</v>
      </c>
      <c r="E63" s="80">
        <v>557.49</v>
      </c>
      <c r="F63" s="80">
        <v>227.21</v>
      </c>
      <c r="G63" s="80">
        <v>246.15</v>
      </c>
      <c r="H63" s="80">
        <v>187.02</v>
      </c>
      <c r="I63" s="80">
        <v>0.5</v>
      </c>
      <c r="J63" s="80">
        <v>22.15</v>
      </c>
      <c r="K63" s="80">
        <v>7.67</v>
      </c>
      <c r="L63" s="80">
        <v>65.63</v>
      </c>
      <c r="M63" s="81">
        <f t="shared" si="1"/>
        <v>3092.4600000000005</v>
      </c>
    </row>
    <row r="64" spans="1:13" ht="12.75">
      <c r="A64" s="79">
        <v>63</v>
      </c>
      <c r="B64" s="79" t="s">
        <v>74</v>
      </c>
      <c r="C64" s="80">
        <v>589.09</v>
      </c>
      <c r="D64" s="80">
        <v>700.66</v>
      </c>
      <c r="E64" s="80">
        <v>382.38</v>
      </c>
      <c r="F64" s="80">
        <v>151.11</v>
      </c>
      <c r="G64" s="80">
        <v>170.26</v>
      </c>
      <c r="H64" s="80">
        <v>112.62</v>
      </c>
      <c r="I64" s="80">
        <v>0</v>
      </c>
      <c r="J64" s="80">
        <v>12.99</v>
      </c>
      <c r="K64" s="80">
        <v>0.74</v>
      </c>
      <c r="L64" s="80">
        <v>97.48</v>
      </c>
      <c r="M64" s="81">
        <f t="shared" si="1"/>
        <v>2217.33</v>
      </c>
    </row>
    <row r="65" spans="1:13" ht="12.75">
      <c r="A65" s="79">
        <v>64</v>
      </c>
      <c r="B65" s="79" t="s">
        <v>75</v>
      </c>
      <c r="C65" s="80">
        <v>15288.24</v>
      </c>
      <c r="D65" s="80">
        <v>18189.29</v>
      </c>
      <c r="E65" s="80">
        <v>13423.33</v>
      </c>
      <c r="F65" s="80">
        <v>3338.65</v>
      </c>
      <c r="G65" s="80">
        <v>6049.42</v>
      </c>
      <c r="H65" s="80">
        <v>4064.67</v>
      </c>
      <c r="I65" s="80">
        <v>2209.56</v>
      </c>
      <c r="J65" s="80">
        <v>725.35</v>
      </c>
      <c r="K65" s="80">
        <v>181.69</v>
      </c>
      <c r="L65" s="80">
        <v>1887.28</v>
      </c>
      <c r="M65" s="81">
        <f t="shared" si="1"/>
        <v>65357.479999999996</v>
      </c>
    </row>
    <row r="66" spans="1:13" ht="12.75">
      <c r="A66" s="79">
        <v>65</v>
      </c>
      <c r="B66" s="79" t="s">
        <v>76</v>
      </c>
      <c r="C66" s="80">
        <v>1343.5</v>
      </c>
      <c r="D66" s="80">
        <v>1421.16</v>
      </c>
      <c r="E66" s="80">
        <v>880.16</v>
      </c>
      <c r="F66" s="80">
        <v>462.67</v>
      </c>
      <c r="G66" s="80">
        <v>400.8</v>
      </c>
      <c r="H66" s="80">
        <v>282.1</v>
      </c>
      <c r="I66" s="80">
        <v>4.84</v>
      </c>
      <c r="J66" s="80">
        <v>28.82</v>
      </c>
      <c r="K66" s="80">
        <v>13.44</v>
      </c>
      <c r="L66" s="80">
        <v>150.21</v>
      </c>
      <c r="M66" s="81">
        <f aca="true" t="shared" si="2" ref="M66:M76">SUM(C66:L66)</f>
        <v>4987.7</v>
      </c>
    </row>
    <row r="67" spans="1:13" ht="12.75">
      <c r="A67" s="79">
        <v>66</v>
      </c>
      <c r="B67" s="79" t="s">
        <v>77</v>
      </c>
      <c r="C67" s="80">
        <v>1803.43</v>
      </c>
      <c r="D67" s="80">
        <v>2050.12</v>
      </c>
      <c r="E67" s="80">
        <v>1400.32</v>
      </c>
      <c r="F67" s="80">
        <v>306.63</v>
      </c>
      <c r="G67" s="80">
        <v>484.25</v>
      </c>
      <c r="H67" s="80">
        <v>290.47</v>
      </c>
      <c r="I67" s="80">
        <v>107.29</v>
      </c>
      <c r="J67" s="80">
        <v>6.49</v>
      </c>
      <c r="K67" s="80">
        <v>6.92</v>
      </c>
      <c r="L67" s="80">
        <v>206.44</v>
      </c>
      <c r="M67" s="81">
        <f t="shared" si="2"/>
        <v>6662.36</v>
      </c>
    </row>
    <row r="68" spans="1:13" ht="12.75">
      <c r="A68" s="79">
        <v>67</v>
      </c>
      <c r="B68" s="79" t="s">
        <v>78</v>
      </c>
      <c r="C68" s="80">
        <v>917</v>
      </c>
      <c r="D68" s="80">
        <v>1117.36</v>
      </c>
      <c r="E68" s="80">
        <v>829.02</v>
      </c>
      <c r="F68" s="80">
        <v>216.77</v>
      </c>
      <c r="G68" s="80">
        <v>241.35</v>
      </c>
      <c r="H68" s="80">
        <v>116.6</v>
      </c>
      <c r="I68" s="80">
        <v>0</v>
      </c>
      <c r="J68" s="80">
        <v>25.89</v>
      </c>
      <c r="K68" s="80">
        <v>8.03</v>
      </c>
      <c r="L68" s="80">
        <v>55.31</v>
      </c>
      <c r="M68" s="81">
        <f t="shared" si="2"/>
        <v>3527.33</v>
      </c>
    </row>
    <row r="69" spans="1:13" ht="12.75">
      <c r="A69" s="79">
        <v>68</v>
      </c>
      <c r="B69" s="79" t="s">
        <v>237</v>
      </c>
      <c r="C69" s="80">
        <v>0</v>
      </c>
      <c r="D69" s="80">
        <v>35.32</v>
      </c>
      <c r="E69" s="80">
        <v>143.18</v>
      </c>
      <c r="F69" s="80">
        <v>0</v>
      </c>
      <c r="G69" s="80">
        <v>40.66</v>
      </c>
      <c r="H69" s="80">
        <v>234.54</v>
      </c>
      <c r="I69" s="80">
        <v>0</v>
      </c>
      <c r="J69" s="80">
        <v>0</v>
      </c>
      <c r="K69" s="80">
        <v>0</v>
      </c>
      <c r="L69" s="80">
        <v>50.88</v>
      </c>
      <c r="M69" s="81">
        <f t="shared" si="2"/>
        <v>504.58</v>
      </c>
    </row>
    <row r="70" spans="1:13" ht="12.75">
      <c r="A70" s="79">
        <v>69</v>
      </c>
      <c r="B70" s="79" t="s">
        <v>120</v>
      </c>
      <c r="C70" s="80">
        <v>122</v>
      </c>
      <c r="D70" s="80">
        <v>156.5</v>
      </c>
      <c r="E70" s="80">
        <v>127.2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7.8</v>
      </c>
      <c r="M70" s="81">
        <f t="shared" si="2"/>
        <v>413.5</v>
      </c>
    </row>
    <row r="71" spans="1:13" ht="12.75">
      <c r="A71" s="79">
        <v>70</v>
      </c>
      <c r="B71" s="79" t="s">
        <v>313</v>
      </c>
      <c r="C71" s="80">
        <v>209.5</v>
      </c>
      <c r="D71" s="80">
        <v>320.59</v>
      </c>
      <c r="E71" s="80">
        <v>44.59</v>
      </c>
      <c r="F71" s="80">
        <v>53.83</v>
      </c>
      <c r="G71" s="80">
        <v>30.06</v>
      </c>
      <c r="H71" s="80">
        <v>0</v>
      </c>
      <c r="I71" s="80">
        <v>5.33</v>
      </c>
      <c r="J71" s="80">
        <v>0</v>
      </c>
      <c r="K71" s="80">
        <v>0</v>
      </c>
      <c r="L71" s="80">
        <v>0</v>
      </c>
      <c r="M71" s="81">
        <f t="shared" si="2"/>
        <v>663.9</v>
      </c>
    </row>
    <row r="72" spans="1:13" ht="12.75">
      <c r="A72" s="79">
        <v>71</v>
      </c>
      <c r="B72" s="96" t="s">
        <v>320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81">
        <f t="shared" si="2"/>
        <v>0</v>
      </c>
    </row>
    <row r="73" spans="1:13" ht="12.75">
      <c r="A73" s="79">
        <v>72</v>
      </c>
      <c r="B73" s="79" t="s">
        <v>238</v>
      </c>
      <c r="C73" s="80">
        <v>340.43</v>
      </c>
      <c r="D73" s="80">
        <v>169</v>
      </c>
      <c r="E73" s="80">
        <v>0</v>
      </c>
      <c r="F73" s="80">
        <v>58</v>
      </c>
      <c r="G73" s="80">
        <v>35.5</v>
      </c>
      <c r="H73" s="80">
        <v>2</v>
      </c>
      <c r="I73" s="80">
        <v>7.07</v>
      </c>
      <c r="J73" s="80">
        <v>2</v>
      </c>
      <c r="K73" s="80">
        <v>0</v>
      </c>
      <c r="L73" s="80">
        <v>0</v>
      </c>
      <c r="M73" s="81">
        <f t="shared" si="2"/>
        <v>614.0000000000001</v>
      </c>
    </row>
    <row r="74" spans="1:13" ht="12.75">
      <c r="A74" s="79">
        <v>73</v>
      </c>
      <c r="B74" s="79" t="s">
        <v>239</v>
      </c>
      <c r="C74" s="80">
        <v>268.56</v>
      </c>
      <c r="D74" s="80">
        <v>592.83</v>
      </c>
      <c r="E74" s="80">
        <v>539.26</v>
      </c>
      <c r="F74" s="80">
        <v>48</v>
      </c>
      <c r="G74" s="80">
        <v>64.5</v>
      </c>
      <c r="H74" s="80">
        <v>42</v>
      </c>
      <c r="I74" s="80">
        <v>14.42</v>
      </c>
      <c r="J74" s="80">
        <v>0</v>
      </c>
      <c r="K74" s="80">
        <v>0</v>
      </c>
      <c r="L74" s="80">
        <v>27.66</v>
      </c>
      <c r="M74" s="81">
        <f t="shared" si="2"/>
        <v>1597.2300000000002</v>
      </c>
    </row>
    <row r="75" spans="1:13" ht="12.75">
      <c r="A75" s="79">
        <v>74</v>
      </c>
      <c r="B75" s="79" t="s">
        <v>123</v>
      </c>
      <c r="C75" s="80">
        <v>170</v>
      </c>
      <c r="D75" s="80">
        <v>289.16</v>
      </c>
      <c r="E75" s="80">
        <v>432.64</v>
      </c>
      <c r="F75" s="80">
        <v>45</v>
      </c>
      <c r="G75" s="80">
        <v>164.84</v>
      </c>
      <c r="H75" s="80">
        <v>42.95</v>
      </c>
      <c r="I75" s="80">
        <v>0</v>
      </c>
      <c r="J75" s="80">
        <v>0</v>
      </c>
      <c r="K75" s="80">
        <v>0</v>
      </c>
      <c r="L75" s="80">
        <v>0</v>
      </c>
      <c r="M75" s="81">
        <f t="shared" si="2"/>
        <v>1144.59</v>
      </c>
    </row>
    <row r="76" spans="1:13" ht="12.75">
      <c r="A76" s="79">
        <v>75</v>
      </c>
      <c r="B76" s="79" t="s">
        <v>240</v>
      </c>
      <c r="C76" s="80">
        <v>0</v>
      </c>
      <c r="D76" s="80">
        <v>884.9</v>
      </c>
      <c r="E76" s="80">
        <v>5981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1">
        <f t="shared" si="2"/>
        <v>6865.9</v>
      </c>
    </row>
    <row r="77" spans="2:13" ht="12.75">
      <c r="B77" s="82" t="s">
        <v>241</v>
      </c>
      <c r="C77" s="81">
        <f aca="true" t="shared" si="3" ref="C77:M77">SUM(C2:C76)</f>
        <v>603364.26</v>
      </c>
      <c r="D77" s="81">
        <f t="shared" si="3"/>
        <v>733827.5799999997</v>
      </c>
      <c r="E77" s="81">
        <f t="shared" si="3"/>
        <v>544225.7300000001</v>
      </c>
      <c r="F77" s="81">
        <f t="shared" si="3"/>
        <v>140968.32999999993</v>
      </c>
      <c r="G77" s="81">
        <f t="shared" si="3"/>
        <v>220461.3</v>
      </c>
      <c r="H77" s="81">
        <f t="shared" si="3"/>
        <v>135758.01000000007</v>
      </c>
      <c r="I77" s="81">
        <f t="shared" si="3"/>
        <v>159019.16999999998</v>
      </c>
      <c r="J77" s="81">
        <f t="shared" si="3"/>
        <v>19147.370000000006</v>
      </c>
      <c r="K77" s="81">
        <f t="shared" si="3"/>
        <v>6065.409999999998</v>
      </c>
      <c r="L77" s="81">
        <f t="shared" si="3"/>
        <v>75493.94</v>
      </c>
      <c r="M77" s="83">
        <f t="shared" si="3"/>
        <v>2638331.099999999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78"/>
  <sheetViews>
    <sheetView zoomScalePageLayoutView="0" workbookViewId="0" topLeftCell="A55">
      <selection activeCell="A1" sqref="A1"/>
    </sheetView>
  </sheetViews>
  <sheetFormatPr defaultColWidth="7.10546875" defaultRowHeight="15"/>
  <cols>
    <col min="1" max="1" width="4.21484375" style="79" bestFit="1" customWidth="1"/>
    <col min="2" max="2" width="8.6640625" style="94" bestFit="1" customWidth="1"/>
    <col min="3" max="3" width="8.99609375" style="79" bestFit="1" customWidth="1"/>
    <col min="4" max="4" width="9.3359375" style="79" bestFit="1" customWidth="1"/>
    <col min="5" max="5" width="8.99609375" style="79" bestFit="1" customWidth="1"/>
    <col min="6" max="6" width="8.88671875" style="79" bestFit="1" customWidth="1"/>
    <col min="7" max="7" width="9.3359375" style="79" bestFit="1" customWidth="1"/>
    <col min="8" max="9" width="9.21484375" style="79" bestFit="1" customWidth="1"/>
    <col min="10" max="10" width="8.10546875" style="79" bestFit="1" customWidth="1"/>
    <col min="11" max="11" width="7.88671875" style="79" bestFit="1" customWidth="1"/>
    <col min="12" max="12" width="8.77734375" style="79" bestFit="1" customWidth="1"/>
    <col min="13" max="13" width="10.10546875" style="79" bestFit="1" customWidth="1"/>
    <col min="14" max="14" width="7.10546875" style="79" customWidth="1"/>
    <col min="15" max="15" width="9.99609375" style="79" bestFit="1" customWidth="1"/>
    <col min="16" max="16384" width="7.10546875" style="79" customWidth="1"/>
  </cols>
  <sheetData>
    <row r="1" spans="1:15" ht="12.75">
      <c r="A1" s="98" t="s">
        <v>332</v>
      </c>
      <c r="B1" s="99" t="s">
        <v>242</v>
      </c>
      <c r="C1" s="95" t="s">
        <v>226</v>
      </c>
      <c r="D1" s="95" t="s">
        <v>227</v>
      </c>
      <c r="E1" s="95" t="s">
        <v>228</v>
      </c>
      <c r="F1" s="95" t="s">
        <v>229</v>
      </c>
      <c r="G1" s="95" t="s">
        <v>230</v>
      </c>
      <c r="H1" s="95" t="s">
        <v>231</v>
      </c>
      <c r="I1" s="95" t="s">
        <v>232</v>
      </c>
      <c r="J1" s="95" t="s">
        <v>233</v>
      </c>
      <c r="K1" s="95" t="s">
        <v>234</v>
      </c>
      <c r="L1" s="95" t="s">
        <v>235</v>
      </c>
      <c r="M1" s="95" t="s">
        <v>12</v>
      </c>
      <c r="O1" s="84"/>
    </row>
    <row r="2" spans="1:15" ht="12.75">
      <c r="A2" s="85" t="s">
        <v>243</v>
      </c>
      <c r="B2" s="86" t="s">
        <v>13</v>
      </c>
      <c r="C2" s="80">
        <v>6216.26</v>
      </c>
      <c r="D2" s="80">
        <v>5847.56</v>
      </c>
      <c r="E2" s="80">
        <v>6374.74</v>
      </c>
      <c r="F2" s="80">
        <v>2263.04</v>
      </c>
      <c r="G2" s="80">
        <v>4012.15</v>
      </c>
      <c r="H2" s="80">
        <v>1830.07</v>
      </c>
      <c r="I2" s="80">
        <v>330.28</v>
      </c>
      <c r="J2" s="80">
        <v>120.6</v>
      </c>
      <c r="K2" s="80">
        <v>26.58</v>
      </c>
      <c r="L2" s="80">
        <v>549.74</v>
      </c>
      <c r="M2" s="81">
        <f aca="true" t="shared" si="0" ref="M2:M33">SUM(C2:L2)</f>
        <v>27571.02</v>
      </c>
      <c r="O2" s="84"/>
    </row>
    <row r="3" spans="1:15" ht="12.75">
      <c r="A3" s="85" t="s">
        <v>244</v>
      </c>
      <c r="B3" s="86" t="s">
        <v>14</v>
      </c>
      <c r="C3" s="80">
        <v>1514.5</v>
      </c>
      <c r="D3" s="80">
        <v>1572.37</v>
      </c>
      <c r="E3" s="80">
        <v>947.39</v>
      </c>
      <c r="F3" s="80">
        <v>204.75</v>
      </c>
      <c r="G3" s="80">
        <v>213.5</v>
      </c>
      <c r="H3" s="80">
        <v>146.2</v>
      </c>
      <c r="I3" s="80">
        <v>7.69</v>
      </c>
      <c r="J3" s="80">
        <v>12.5</v>
      </c>
      <c r="K3" s="80">
        <v>1.22</v>
      </c>
      <c r="L3" s="80">
        <v>246.08</v>
      </c>
      <c r="M3" s="81">
        <f t="shared" si="0"/>
        <v>4866.2</v>
      </c>
      <c r="O3" s="84"/>
    </row>
    <row r="4" spans="1:15" ht="12.75">
      <c r="A4" s="85" t="s">
        <v>245</v>
      </c>
      <c r="B4" s="86" t="s">
        <v>15</v>
      </c>
      <c r="C4" s="80">
        <v>6370.93</v>
      </c>
      <c r="D4" s="80">
        <v>7577.72</v>
      </c>
      <c r="E4" s="80">
        <v>5623.27</v>
      </c>
      <c r="F4" s="80">
        <v>1601.57</v>
      </c>
      <c r="G4" s="80">
        <v>1939.64</v>
      </c>
      <c r="H4" s="80">
        <v>985.4</v>
      </c>
      <c r="I4" s="80">
        <v>285.85</v>
      </c>
      <c r="J4" s="80">
        <v>343.75</v>
      </c>
      <c r="K4" s="80">
        <v>111.4</v>
      </c>
      <c r="L4" s="80">
        <v>713.05</v>
      </c>
      <c r="M4" s="81">
        <f t="shared" si="0"/>
        <v>25552.58</v>
      </c>
      <c r="O4" s="84"/>
    </row>
    <row r="5" spans="1:15" ht="12.75">
      <c r="A5" s="85" t="s">
        <v>246</v>
      </c>
      <c r="B5" s="86" t="s">
        <v>16</v>
      </c>
      <c r="C5" s="80">
        <v>846.35</v>
      </c>
      <c r="D5" s="80">
        <v>892.44</v>
      </c>
      <c r="E5" s="80">
        <v>634.46</v>
      </c>
      <c r="F5" s="80">
        <v>266.89</v>
      </c>
      <c r="G5" s="80">
        <v>350.07</v>
      </c>
      <c r="H5" s="80">
        <v>245.96</v>
      </c>
      <c r="I5" s="80">
        <v>3.64</v>
      </c>
      <c r="J5" s="80">
        <v>35.08</v>
      </c>
      <c r="K5" s="80">
        <v>1.17</v>
      </c>
      <c r="L5" s="80">
        <v>120.98</v>
      </c>
      <c r="M5" s="81">
        <f t="shared" si="0"/>
        <v>3397.04</v>
      </c>
      <c r="O5" s="84"/>
    </row>
    <row r="6" spans="1:15" ht="12.75">
      <c r="A6" s="85" t="s">
        <v>247</v>
      </c>
      <c r="B6" s="86" t="s">
        <v>17</v>
      </c>
      <c r="C6" s="80">
        <v>16981.89</v>
      </c>
      <c r="D6" s="80">
        <v>20054.03</v>
      </c>
      <c r="E6" s="80">
        <v>15686.66</v>
      </c>
      <c r="F6" s="80">
        <v>4706.09</v>
      </c>
      <c r="G6" s="80">
        <v>7127.64</v>
      </c>
      <c r="H6" s="80">
        <v>4664.56</v>
      </c>
      <c r="I6" s="80">
        <v>1264.4</v>
      </c>
      <c r="J6" s="80">
        <v>718.22</v>
      </c>
      <c r="K6" s="80">
        <v>153.12</v>
      </c>
      <c r="L6" s="80">
        <v>2108.93</v>
      </c>
      <c r="M6" s="81">
        <f t="shared" si="0"/>
        <v>73465.53999999998</v>
      </c>
      <c r="O6" s="84"/>
    </row>
    <row r="7" spans="1:15" ht="12.75">
      <c r="A7" s="85" t="s">
        <v>248</v>
      </c>
      <c r="B7" s="86" t="s">
        <v>18</v>
      </c>
      <c r="C7" s="80">
        <v>57721.5</v>
      </c>
      <c r="D7" s="80">
        <v>74472.26</v>
      </c>
      <c r="E7" s="80">
        <v>56413.75</v>
      </c>
      <c r="F7" s="80">
        <v>11417.45</v>
      </c>
      <c r="G7" s="80">
        <v>17851.32</v>
      </c>
      <c r="H7" s="80">
        <v>10420.31</v>
      </c>
      <c r="I7" s="80">
        <v>19560.57</v>
      </c>
      <c r="J7" s="80">
        <v>1809.74</v>
      </c>
      <c r="K7" s="80">
        <v>1036.81</v>
      </c>
      <c r="L7" s="80">
        <v>6367.49</v>
      </c>
      <c r="M7" s="81">
        <f t="shared" si="0"/>
        <v>257071.2</v>
      </c>
      <c r="O7" s="84"/>
    </row>
    <row r="8" spans="1:15" ht="12.75">
      <c r="A8" s="85" t="s">
        <v>249</v>
      </c>
      <c r="B8" s="86" t="s">
        <v>19</v>
      </c>
      <c r="C8" s="80">
        <v>531.55</v>
      </c>
      <c r="D8" s="80">
        <v>590</v>
      </c>
      <c r="E8" s="80">
        <v>392.92</v>
      </c>
      <c r="F8" s="80">
        <v>200.51</v>
      </c>
      <c r="G8" s="80">
        <v>203.5</v>
      </c>
      <c r="H8" s="80">
        <v>137.85</v>
      </c>
      <c r="I8" s="80">
        <v>1.45</v>
      </c>
      <c r="J8" s="80">
        <v>27</v>
      </c>
      <c r="K8" s="80">
        <v>4.36</v>
      </c>
      <c r="L8" s="80">
        <v>81.9</v>
      </c>
      <c r="M8" s="81">
        <f t="shared" si="0"/>
        <v>2171.04</v>
      </c>
      <c r="O8" s="84"/>
    </row>
    <row r="9" spans="1:15" ht="12.75">
      <c r="A9" s="85" t="s">
        <v>250</v>
      </c>
      <c r="B9" s="86" t="s">
        <v>20</v>
      </c>
      <c r="C9" s="80">
        <v>3762.3</v>
      </c>
      <c r="D9" s="80">
        <v>4962.56</v>
      </c>
      <c r="E9" s="80">
        <v>4335.18</v>
      </c>
      <c r="F9" s="80">
        <v>880.02</v>
      </c>
      <c r="G9" s="80">
        <v>1321.29</v>
      </c>
      <c r="H9" s="80">
        <v>1170.79</v>
      </c>
      <c r="I9" s="80">
        <v>160.79</v>
      </c>
      <c r="J9" s="80">
        <v>155.03</v>
      </c>
      <c r="K9" s="80">
        <v>19.95</v>
      </c>
      <c r="L9" s="80">
        <v>683.45</v>
      </c>
      <c r="M9" s="81">
        <f t="shared" si="0"/>
        <v>17451.360000000004</v>
      </c>
      <c r="O9" s="84"/>
    </row>
    <row r="10" spans="1:15" ht="12.75">
      <c r="A10" s="85" t="s">
        <v>251</v>
      </c>
      <c r="B10" s="86" t="s">
        <v>21</v>
      </c>
      <c r="C10" s="80">
        <v>3746.33</v>
      </c>
      <c r="D10" s="80">
        <v>4647.45</v>
      </c>
      <c r="E10" s="80">
        <v>3315.88</v>
      </c>
      <c r="F10" s="80">
        <v>838.16</v>
      </c>
      <c r="G10" s="80">
        <v>1376.4</v>
      </c>
      <c r="H10" s="80">
        <v>880.21</v>
      </c>
      <c r="I10" s="80">
        <v>108.16</v>
      </c>
      <c r="J10" s="80">
        <v>151.72</v>
      </c>
      <c r="K10" s="80">
        <v>24.88</v>
      </c>
      <c r="L10" s="80">
        <v>788.24</v>
      </c>
      <c r="M10" s="81">
        <f t="shared" si="0"/>
        <v>15877.429999999998</v>
      </c>
      <c r="O10" s="84"/>
    </row>
    <row r="11" spans="1:15" ht="12.75">
      <c r="A11" s="85" t="s">
        <v>252</v>
      </c>
      <c r="B11" s="86" t="s">
        <v>22</v>
      </c>
      <c r="C11" s="80">
        <v>8114.67</v>
      </c>
      <c r="D11" s="80">
        <v>10468.06</v>
      </c>
      <c r="E11" s="80">
        <v>8409.23</v>
      </c>
      <c r="F11" s="80">
        <v>2579.23</v>
      </c>
      <c r="G11" s="80">
        <v>3167.99</v>
      </c>
      <c r="H11" s="80">
        <v>1713.75</v>
      </c>
      <c r="I11" s="80">
        <v>313.35</v>
      </c>
      <c r="J11" s="80">
        <v>208.18</v>
      </c>
      <c r="K11" s="80">
        <v>99.4</v>
      </c>
      <c r="L11" s="80">
        <v>927.78</v>
      </c>
      <c r="M11" s="81">
        <f t="shared" si="0"/>
        <v>36001.64</v>
      </c>
      <c r="O11" s="84"/>
    </row>
    <row r="12" spans="1:15" ht="12.75">
      <c r="A12" s="85" t="s">
        <v>253</v>
      </c>
      <c r="B12" s="86" t="s">
        <v>23</v>
      </c>
      <c r="C12" s="80">
        <v>8993.5</v>
      </c>
      <c r="D12" s="80">
        <v>10778.19</v>
      </c>
      <c r="E12" s="80">
        <v>8336.71</v>
      </c>
      <c r="F12" s="80">
        <v>2024.53</v>
      </c>
      <c r="G12" s="80">
        <v>3430.42</v>
      </c>
      <c r="H12" s="80">
        <v>2386.19</v>
      </c>
      <c r="I12" s="80">
        <v>4869.41</v>
      </c>
      <c r="J12" s="80">
        <v>246.79</v>
      </c>
      <c r="K12" s="80">
        <v>135.27</v>
      </c>
      <c r="L12" s="80">
        <v>880.21</v>
      </c>
      <c r="M12" s="81">
        <f t="shared" si="0"/>
        <v>42081.219999999994</v>
      </c>
      <c r="O12" s="84"/>
    </row>
    <row r="13" spans="1:15" ht="12.75">
      <c r="A13" s="85" t="s">
        <v>254</v>
      </c>
      <c r="B13" s="86" t="s">
        <v>24</v>
      </c>
      <c r="C13" s="80">
        <v>2825.11</v>
      </c>
      <c r="D13" s="80">
        <v>3001.33</v>
      </c>
      <c r="E13" s="80">
        <v>1885.95</v>
      </c>
      <c r="F13" s="80">
        <v>724</v>
      </c>
      <c r="G13" s="80">
        <v>741.45</v>
      </c>
      <c r="H13" s="80">
        <v>452.49</v>
      </c>
      <c r="I13" s="80">
        <v>39.13</v>
      </c>
      <c r="J13" s="80">
        <v>34</v>
      </c>
      <c r="K13" s="80">
        <v>19.58</v>
      </c>
      <c r="L13" s="80">
        <v>320.68</v>
      </c>
      <c r="M13" s="81">
        <f t="shared" si="0"/>
        <v>10043.72</v>
      </c>
      <c r="O13" s="84"/>
    </row>
    <row r="14" spans="1:15" ht="12.75">
      <c r="A14" s="85" t="s">
        <v>255</v>
      </c>
      <c r="B14" s="86" t="s">
        <v>82</v>
      </c>
      <c r="C14" s="80">
        <v>76504.12</v>
      </c>
      <c r="D14" s="80">
        <v>90847.35</v>
      </c>
      <c r="E14" s="80">
        <v>64413.78</v>
      </c>
      <c r="F14" s="80">
        <v>17438.87</v>
      </c>
      <c r="G14" s="80">
        <v>32063.59</v>
      </c>
      <c r="H14" s="80">
        <v>24906.19</v>
      </c>
      <c r="I14" s="80">
        <v>27090.78</v>
      </c>
      <c r="J14" s="80">
        <v>1141.81</v>
      </c>
      <c r="K14" s="80">
        <v>174.43</v>
      </c>
      <c r="L14" s="80">
        <v>10146.93</v>
      </c>
      <c r="M14" s="81">
        <f t="shared" si="0"/>
        <v>344727.85000000003</v>
      </c>
      <c r="O14" s="84"/>
    </row>
    <row r="15" spans="1:15" ht="12.75">
      <c r="A15" s="85" t="s">
        <v>256</v>
      </c>
      <c r="B15" s="86" t="s">
        <v>83</v>
      </c>
      <c r="C15" s="80">
        <v>1074.55</v>
      </c>
      <c r="D15" s="80">
        <v>1350</v>
      </c>
      <c r="E15" s="80">
        <v>952.8</v>
      </c>
      <c r="F15" s="80">
        <v>306.34</v>
      </c>
      <c r="G15" s="80">
        <v>292.54</v>
      </c>
      <c r="H15" s="80">
        <v>371.66</v>
      </c>
      <c r="I15" s="80">
        <v>490.3</v>
      </c>
      <c r="J15" s="80">
        <v>5</v>
      </c>
      <c r="K15" s="80">
        <v>3.12</v>
      </c>
      <c r="L15" s="80">
        <v>181.34</v>
      </c>
      <c r="M15" s="81">
        <f t="shared" si="0"/>
        <v>5027.650000000001</v>
      </c>
      <c r="O15" s="84"/>
    </row>
    <row r="16" spans="1:15" ht="12.75">
      <c r="A16" s="85" t="s">
        <v>257</v>
      </c>
      <c r="B16" s="86" t="s">
        <v>26</v>
      </c>
      <c r="C16" s="80">
        <v>565.5</v>
      </c>
      <c r="D16" s="80">
        <v>554</v>
      </c>
      <c r="E16" s="80">
        <v>421.09</v>
      </c>
      <c r="F16" s="80">
        <v>209.27</v>
      </c>
      <c r="G16" s="80">
        <v>159.94</v>
      </c>
      <c r="H16" s="80">
        <v>103.39</v>
      </c>
      <c r="I16" s="80">
        <v>0</v>
      </c>
      <c r="J16" s="80">
        <v>20</v>
      </c>
      <c r="K16" s="80">
        <v>3.49</v>
      </c>
      <c r="L16" s="80">
        <v>78.48</v>
      </c>
      <c r="M16" s="81">
        <f t="shared" si="0"/>
        <v>2115.16</v>
      </c>
      <c r="O16" s="84"/>
    </row>
    <row r="17" spans="1:15" ht="12.75">
      <c r="A17" s="85" t="s">
        <v>258</v>
      </c>
      <c r="B17" s="86" t="s">
        <v>27</v>
      </c>
      <c r="C17" s="80">
        <v>34539.81</v>
      </c>
      <c r="D17" s="80">
        <v>35927.47</v>
      </c>
      <c r="E17" s="80">
        <v>25213.81</v>
      </c>
      <c r="F17" s="80">
        <v>6608.77</v>
      </c>
      <c r="G17" s="80">
        <v>9939.65</v>
      </c>
      <c r="H17" s="80">
        <v>5624.12</v>
      </c>
      <c r="I17" s="80">
        <v>2971.45</v>
      </c>
      <c r="J17" s="80">
        <v>897.49</v>
      </c>
      <c r="K17" s="80">
        <v>421.66</v>
      </c>
      <c r="L17" s="80">
        <v>2616.91</v>
      </c>
      <c r="M17" s="81">
        <f t="shared" si="0"/>
        <v>124761.14</v>
      </c>
      <c r="O17" s="84"/>
    </row>
    <row r="18" spans="1:15" ht="12.75" customHeight="1">
      <c r="A18" s="85" t="s">
        <v>259</v>
      </c>
      <c r="B18" s="86" t="s">
        <v>28</v>
      </c>
      <c r="C18" s="80">
        <v>10413.8</v>
      </c>
      <c r="D18" s="80">
        <v>11979.68</v>
      </c>
      <c r="E18" s="80">
        <v>7923.98</v>
      </c>
      <c r="F18" s="80">
        <v>2638.12</v>
      </c>
      <c r="G18" s="80">
        <v>3433.46</v>
      </c>
      <c r="H18" s="80">
        <v>2692.35</v>
      </c>
      <c r="I18" s="80">
        <v>244.26</v>
      </c>
      <c r="J18" s="80">
        <v>251.85</v>
      </c>
      <c r="K18" s="80">
        <v>145.55</v>
      </c>
      <c r="L18" s="80">
        <v>1354.62</v>
      </c>
      <c r="M18" s="81">
        <f t="shared" si="0"/>
        <v>41077.670000000006</v>
      </c>
      <c r="O18" s="84"/>
    </row>
    <row r="19" spans="1:15" ht="12.75">
      <c r="A19" s="85" t="s">
        <v>260</v>
      </c>
      <c r="B19" s="86" t="s">
        <v>29</v>
      </c>
      <c r="C19" s="80">
        <v>3187.69</v>
      </c>
      <c r="D19" s="80">
        <v>4014.39</v>
      </c>
      <c r="E19" s="80">
        <v>2572.29</v>
      </c>
      <c r="F19" s="80">
        <v>485.51</v>
      </c>
      <c r="G19" s="80">
        <v>811</v>
      </c>
      <c r="H19" s="80">
        <v>593.19</v>
      </c>
      <c r="I19" s="80">
        <v>323.62</v>
      </c>
      <c r="J19" s="80">
        <v>83.87</v>
      </c>
      <c r="K19" s="80">
        <v>27.77</v>
      </c>
      <c r="L19" s="80">
        <v>469.31</v>
      </c>
      <c r="M19" s="81">
        <f t="shared" si="0"/>
        <v>12568.640000000001</v>
      </c>
      <c r="O19" s="84"/>
    </row>
    <row r="20" spans="1:15" ht="12.75">
      <c r="A20" s="85" t="s">
        <v>261</v>
      </c>
      <c r="B20" s="86" t="s">
        <v>30</v>
      </c>
      <c r="C20" s="80">
        <v>365</v>
      </c>
      <c r="D20" s="80">
        <v>357.24</v>
      </c>
      <c r="E20" s="80">
        <v>191.25</v>
      </c>
      <c r="F20" s="80">
        <v>63.99</v>
      </c>
      <c r="G20" s="80">
        <v>93.5</v>
      </c>
      <c r="H20" s="80">
        <v>53.25</v>
      </c>
      <c r="I20" s="80">
        <v>0.17</v>
      </c>
      <c r="J20" s="80">
        <v>12.5</v>
      </c>
      <c r="K20" s="80">
        <v>2</v>
      </c>
      <c r="L20" s="80">
        <v>54.19</v>
      </c>
      <c r="M20" s="81">
        <f t="shared" si="0"/>
        <v>1193.0900000000001</v>
      </c>
      <c r="O20" s="84"/>
    </row>
    <row r="21" spans="1:15" ht="12.75">
      <c r="A21" s="85" t="s">
        <v>262</v>
      </c>
      <c r="B21" s="86" t="s">
        <v>31</v>
      </c>
      <c r="C21" s="80">
        <v>1677.89</v>
      </c>
      <c r="D21" s="80">
        <v>1771.87</v>
      </c>
      <c r="E21" s="80">
        <v>1116.59</v>
      </c>
      <c r="F21" s="80">
        <v>345.58</v>
      </c>
      <c r="G21" s="80">
        <v>352.45</v>
      </c>
      <c r="H21" s="80">
        <v>255.07</v>
      </c>
      <c r="I21" s="80">
        <v>272.19</v>
      </c>
      <c r="J21" s="80">
        <v>64</v>
      </c>
      <c r="K21" s="80">
        <v>12.47</v>
      </c>
      <c r="L21" s="80">
        <v>120.94</v>
      </c>
      <c r="M21" s="81">
        <f t="shared" si="0"/>
        <v>5989.049999999999</v>
      </c>
      <c r="O21" s="84"/>
    </row>
    <row r="22" spans="1:15" ht="12.75">
      <c r="A22" s="85" t="s">
        <v>263</v>
      </c>
      <c r="B22" s="86" t="s">
        <v>32</v>
      </c>
      <c r="C22" s="80">
        <v>606</v>
      </c>
      <c r="D22" s="80">
        <v>695.5</v>
      </c>
      <c r="E22" s="80">
        <v>427.87</v>
      </c>
      <c r="F22" s="80">
        <v>256.64</v>
      </c>
      <c r="G22" s="80">
        <v>353.12</v>
      </c>
      <c r="H22" s="80">
        <v>243.3</v>
      </c>
      <c r="I22" s="80">
        <v>18.33</v>
      </c>
      <c r="J22" s="80">
        <v>42.4</v>
      </c>
      <c r="K22" s="80">
        <v>6.87</v>
      </c>
      <c r="L22" s="80">
        <v>99.95</v>
      </c>
      <c r="M22" s="81">
        <f t="shared" si="0"/>
        <v>2749.9799999999996</v>
      </c>
      <c r="O22" s="84"/>
    </row>
    <row r="23" spans="1:15" ht="12.75">
      <c r="A23" s="85" t="s">
        <v>264</v>
      </c>
      <c r="B23" s="86" t="s">
        <v>33</v>
      </c>
      <c r="C23" s="80">
        <v>432.49</v>
      </c>
      <c r="D23" s="80">
        <v>451.77</v>
      </c>
      <c r="E23" s="80">
        <v>162.43</v>
      </c>
      <c r="F23" s="80">
        <v>77.05</v>
      </c>
      <c r="G23" s="80">
        <v>105</v>
      </c>
      <c r="H23" s="80">
        <v>39</v>
      </c>
      <c r="I23" s="80">
        <v>37.24</v>
      </c>
      <c r="J23" s="80">
        <v>1</v>
      </c>
      <c r="K23" s="80">
        <v>0.16</v>
      </c>
      <c r="L23" s="80">
        <v>47.7</v>
      </c>
      <c r="M23" s="81">
        <f t="shared" si="0"/>
        <v>1353.8400000000001</v>
      </c>
      <c r="O23" s="84"/>
    </row>
    <row r="24" spans="1:15" ht="12.75">
      <c r="A24" s="85" t="s">
        <v>265</v>
      </c>
      <c r="B24" s="86" t="s">
        <v>34</v>
      </c>
      <c r="C24" s="80">
        <v>502.5</v>
      </c>
      <c r="D24" s="80">
        <v>582.13</v>
      </c>
      <c r="E24" s="80">
        <v>456.44</v>
      </c>
      <c r="F24" s="80">
        <v>104.73</v>
      </c>
      <c r="G24" s="80">
        <v>197</v>
      </c>
      <c r="H24" s="80">
        <v>189.44</v>
      </c>
      <c r="I24" s="80">
        <v>2.65</v>
      </c>
      <c r="J24" s="80">
        <v>17.12</v>
      </c>
      <c r="K24" s="80">
        <v>15.32</v>
      </c>
      <c r="L24" s="80">
        <v>55.2</v>
      </c>
      <c r="M24" s="81">
        <f t="shared" si="0"/>
        <v>2122.53</v>
      </c>
      <c r="O24" s="84"/>
    </row>
    <row r="25" spans="1:15" ht="12.75">
      <c r="A25" s="85" t="s">
        <v>266</v>
      </c>
      <c r="B25" s="86" t="s">
        <v>35</v>
      </c>
      <c r="C25" s="80">
        <v>510.31</v>
      </c>
      <c r="D25" s="80">
        <v>586.42</v>
      </c>
      <c r="E25" s="80">
        <v>410.94</v>
      </c>
      <c r="F25" s="80">
        <v>92.03</v>
      </c>
      <c r="G25" s="80">
        <v>75.08</v>
      </c>
      <c r="H25" s="80">
        <v>74.92</v>
      </c>
      <c r="I25" s="80">
        <v>46.37</v>
      </c>
      <c r="J25" s="80">
        <v>21.02</v>
      </c>
      <c r="K25" s="80">
        <v>14.62</v>
      </c>
      <c r="L25" s="80">
        <v>77.91</v>
      </c>
      <c r="M25" s="81">
        <f t="shared" si="0"/>
        <v>1909.62</v>
      </c>
      <c r="O25" s="84"/>
    </row>
    <row r="26" spans="1:15" ht="12.75">
      <c r="A26" s="85" t="s">
        <v>267</v>
      </c>
      <c r="B26" s="86" t="s">
        <v>36</v>
      </c>
      <c r="C26" s="80">
        <v>1350.39</v>
      </c>
      <c r="D26" s="80">
        <v>1434.29</v>
      </c>
      <c r="E26" s="80">
        <v>884.53</v>
      </c>
      <c r="F26" s="80">
        <v>246.87</v>
      </c>
      <c r="G26" s="80">
        <v>419.96</v>
      </c>
      <c r="H26" s="80">
        <v>333.21</v>
      </c>
      <c r="I26" s="80">
        <v>272.8</v>
      </c>
      <c r="J26" s="80">
        <v>12.9</v>
      </c>
      <c r="K26" s="80">
        <v>2.4</v>
      </c>
      <c r="L26" s="80">
        <v>128.25</v>
      </c>
      <c r="M26" s="81">
        <f t="shared" si="0"/>
        <v>5085.599999999999</v>
      </c>
      <c r="O26" s="84"/>
    </row>
    <row r="27" spans="1:15" ht="12.75">
      <c r="A27" s="85" t="s">
        <v>268</v>
      </c>
      <c r="B27" s="86" t="s">
        <v>37</v>
      </c>
      <c r="C27" s="80">
        <v>1848.51</v>
      </c>
      <c r="D27" s="80">
        <v>2079.22</v>
      </c>
      <c r="E27" s="80">
        <v>1447.7</v>
      </c>
      <c r="F27" s="80">
        <v>383.06</v>
      </c>
      <c r="G27" s="80">
        <v>498.11</v>
      </c>
      <c r="H27" s="80">
        <v>415.71</v>
      </c>
      <c r="I27" s="80">
        <v>300.69</v>
      </c>
      <c r="J27" s="80">
        <v>14</v>
      </c>
      <c r="K27" s="80">
        <v>6.2</v>
      </c>
      <c r="L27" s="80">
        <v>250.89</v>
      </c>
      <c r="M27" s="81">
        <f t="shared" si="0"/>
        <v>7244.089999999999</v>
      </c>
      <c r="O27" s="84"/>
    </row>
    <row r="28" spans="1:15" ht="12.75">
      <c r="A28" s="85" t="s">
        <v>269</v>
      </c>
      <c r="B28" s="86" t="s">
        <v>38</v>
      </c>
      <c r="C28" s="80">
        <v>5753.73</v>
      </c>
      <c r="D28" s="80">
        <v>6807.34</v>
      </c>
      <c r="E28" s="80">
        <v>4809.17</v>
      </c>
      <c r="F28" s="80">
        <v>1119.81</v>
      </c>
      <c r="G28" s="80">
        <v>1588.32</v>
      </c>
      <c r="H28" s="80">
        <v>1166.37</v>
      </c>
      <c r="I28" s="80">
        <v>488.64</v>
      </c>
      <c r="J28" s="80">
        <v>93.85</v>
      </c>
      <c r="K28" s="80">
        <v>38.62</v>
      </c>
      <c r="L28" s="80">
        <v>838.66</v>
      </c>
      <c r="M28" s="81">
        <f t="shared" si="0"/>
        <v>22704.509999999995</v>
      </c>
      <c r="O28" s="84"/>
    </row>
    <row r="29" spans="1:15" ht="12.75">
      <c r="A29" s="85" t="s">
        <v>270</v>
      </c>
      <c r="B29" s="86" t="s">
        <v>39</v>
      </c>
      <c r="C29" s="80">
        <v>3190.52</v>
      </c>
      <c r="D29" s="80">
        <v>3679.23</v>
      </c>
      <c r="E29" s="80">
        <v>2459.34</v>
      </c>
      <c r="F29" s="80">
        <v>483.27</v>
      </c>
      <c r="G29" s="80">
        <v>839.86</v>
      </c>
      <c r="H29" s="80">
        <v>587.05</v>
      </c>
      <c r="I29" s="80">
        <v>517.25</v>
      </c>
      <c r="J29" s="80">
        <v>162.04</v>
      </c>
      <c r="K29" s="80">
        <v>33.96</v>
      </c>
      <c r="L29" s="80">
        <v>381.08</v>
      </c>
      <c r="M29" s="81">
        <f t="shared" si="0"/>
        <v>12333.6</v>
      </c>
      <c r="O29" s="84"/>
    </row>
    <row r="30" spans="1:15" ht="12.75">
      <c r="A30" s="85" t="s">
        <v>271</v>
      </c>
      <c r="B30" s="86" t="s">
        <v>40</v>
      </c>
      <c r="C30" s="80">
        <v>41378.5</v>
      </c>
      <c r="D30" s="80">
        <v>52918.47</v>
      </c>
      <c r="E30" s="80">
        <v>37624.39</v>
      </c>
      <c r="F30" s="80">
        <v>11398.25</v>
      </c>
      <c r="G30" s="80">
        <v>16146.72</v>
      </c>
      <c r="H30" s="80">
        <v>6572.86</v>
      </c>
      <c r="I30" s="80">
        <v>16295.26</v>
      </c>
      <c r="J30" s="80">
        <v>1290.8</v>
      </c>
      <c r="K30" s="80">
        <v>384.59</v>
      </c>
      <c r="L30" s="80">
        <v>6776.37</v>
      </c>
      <c r="M30" s="81">
        <f t="shared" si="0"/>
        <v>190786.20999999996</v>
      </c>
      <c r="O30" s="84"/>
    </row>
    <row r="31" spans="1:15" ht="12.75">
      <c r="A31" s="85" t="s">
        <v>272</v>
      </c>
      <c r="B31" s="86" t="s">
        <v>41</v>
      </c>
      <c r="C31" s="80">
        <v>885.63</v>
      </c>
      <c r="D31" s="80">
        <v>1128.93</v>
      </c>
      <c r="E31" s="80">
        <v>721.21</v>
      </c>
      <c r="F31" s="80">
        <v>174.03</v>
      </c>
      <c r="G31" s="80">
        <v>183.66</v>
      </c>
      <c r="H31" s="80">
        <v>123.51</v>
      </c>
      <c r="I31" s="80">
        <v>0.62</v>
      </c>
      <c r="J31" s="80">
        <v>4</v>
      </c>
      <c r="K31" s="80">
        <v>0.32</v>
      </c>
      <c r="L31" s="80">
        <v>130.8</v>
      </c>
      <c r="M31" s="81">
        <f t="shared" si="0"/>
        <v>3352.7100000000005</v>
      </c>
      <c r="O31" s="84"/>
    </row>
    <row r="32" spans="1:15" ht="12.75">
      <c r="A32" s="85" t="s">
        <v>273</v>
      </c>
      <c r="B32" s="86" t="s">
        <v>42</v>
      </c>
      <c r="C32" s="80">
        <v>4106.57</v>
      </c>
      <c r="D32" s="80">
        <v>5111.69</v>
      </c>
      <c r="E32" s="80">
        <v>3651.73</v>
      </c>
      <c r="F32" s="80">
        <v>745.85</v>
      </c>
      <c r="G32" s="80">
        <v>1327.93</v>
      </c>
      <c r="H32" s="80">
        <v>1050.77</v>
      </c>
      <c r="I32" s="80">
        <v>791.3</v>
      </c>
      <c r="J32" s="80">
        <v>87.65</v>
      </c>
      <c r="K32" s="80">
        <v>30.95</v>
      </c>
      <c r="L32" s="80">
        <v>576.65</v>
      </c>
      <c r="M32" s="81">
        <f t="shared" si="0"/>
        <v>17481.090000000004</v>
      </c>
      <c r="O32" s="84"/>
    </row>
    <row r="33" spans="1:15" ht="12.75">
      <c r="A33" s="85" t="s">
        <v>274</v>
      </c>
      <c r="B33" s="86" t="s">
        <v>43</v>
      </c>
      <c r="C33" s="80">
        <v>1877.88</v>
      </c>
      <c r="D33" s="80">
        <v>2135.28</v>
      </c>
      <c r="E33" s="80">
        <v>1366.75</v>
      </c>
      <c r="F33" s="80">
        <v>489.3</v>
      </c>
      <c r="G33" s="80">
        <v>479.12</v>
      </c>
      <c r="H33" s="80">
        <v>294.87</v>
      </c>
      <c r="I33" s="80">
        <v>40.76</v>
      </c>
      <c r="J33" s="80">
        <v>144</v>
      </c>
      <c r="K33" s="80">
        <v>4.68</v>
      </c>
      <c r="L33" s="80">
        <v>308.54</v>
      </c>
      <c r="M33" s="81">
        <f t="shared" si="0"/>
        <v>7141.18</v>
      </c>
      <c r="O33" s="84"/>
    </row>
    <row r="34" spans="1:15" ht="12.75">
      <c r="A34" s="85" t="s">
        <v>275</v>
      </c>
      <c r="B34" s="86" t="s">
        <v>44</v>
      </c>
      <c r="C34" s="80">
        <v>328.18</v>
      </c>
      <c r="D34" s="80">
        <v>302.97</v>
      </c>
      <c r="E34" s="80">
        <v>185.28</v>
      </c>
      <c r="F34" s="80">
        <v>124.01</v>
      </c>
      <c r="G34" s="80">
        <v>88.84</v>
      </c>
      <c r="H34" s="80">
        <v>67.66</v>
      </c>
      <c r="I34" s="80">
        <v>10.36</v>
      </c>
      <c r="J34" s="80">
        <v>3</v>
      </c>
      <c r="K34" s="80">
        <v>0.76</v>
      </c>
      <c r="L34" s="80">
        <v>35.87</v>
      </c>
      <c r="M34" s="81">
        <f aca="true" t="shared" si="1" ref="M34:M65">SUM(C34:L34)</f>
        <v>1146.9299999999998</v>
      </c>
      <c r="O34" s="84"/>
    </row>
    <row r="35" spans="1:15" ht="12.75">
      <c r="A35" s="85" t="s">
        <v>276</v>
      </c>
      <c r="B35" s="86" t="s">
        <v>45</v>
      </c>
      <c r="C35" s="80">
        <v>322.13</v>
      </c>
      <c r="D35" s="80">
        <v>346.31</v>
      </c>
      <c r="E35" s="80">
        <v>175.73</v>
      </c>
      <c r="F35" s="80">
        <v>50.63</v>
      </c>
      <c r="G35" s="80">
        <v>58.5</v>
      </c>
      <c r="H35" s="80">
        <v>40.08</v>
      </c>
      <c r="I35" s="80">
        <v>27.64</v>
      </c>
      <c r="J35" s="80">
        <v>3.5</v>
      </c>
      <c r="K35" s="80">
        <v>0.31</v>
      </c>
      <c r="L35" s="80">
        <v>58.87</v>
      </c>
      <c r="M35" s="81">
        <f t="shared" si="1"/>
        <v>1083.6999999999998</v>
      </c>
      <c r="O35" s="84"/>
    </row>
    <row r="36" spans="1:15" ht="12.75">
      <c r="A36" s="85" t="s">
        <v>277</v>
      </c>
      <c r="B36" s="86" t="s">
        <v>46</v>
      </c>
      <c r="C36" s="80">
        <v>10157.16</v>
      </c>
      <c r="D36" s="80">
        <v>11872.04</v>
      </c>
      <c r="E36" s="80">
        <v>7950.79</v>
      </c>
      <c r="F36" s="80">
        <v>1911.03</v>
      </c>
      <c r="G36" s="80">
        <v>2586.02</v>
      </c>
      <c r="H36" s="80">
        <v>1852.49</v>
      </c>
      <c r="I36" s="80">
        <v>1590.13</v>
      </c>
      <c r="J36" s="80">
        <v>253.56</v>
      </c>
      <c r="K36" s="80">
        <v>33.05</v>
      </c>
      <c r="L36" s="80">
        <v>1471.32</v>
      </c>
      <c r="M36" s="81">
        <f t="shared" si="1"/>
        <v>39677.59</v>
      </c>
      <c r="O36" s="84"/>
    </row>
    <row r="37" spans="1:15" ht="12.75">
      <c r="A37" s="85" t="s">
        <v>278</v>
      </c>
      <c r="B37" s="86" t="s">
        <v>47</v>
      </c>
      <c r="C37" s="80">
        <v>19543.67</v>
      </c>
      <c r="D37" s="80">
        <v>21346.53</v>
      </c>
      <c r="E37" s="80">
        <v>14170.08</v>
      </c>
      <c r="F37" s="80">
        <v>4341.2</v>
      </c>
      <c r="G37" s="80">
        <v>6552.97</v>
      </c>
      <c r="H37" s="80">
        <v>5070.2</v>
      </c>
      <c r="I37" s="80">
        <v>5288.76</v>
      </c>
      <c r="J37" s="80">
        <v>690.78</v>
      </c>
      <c r="K37" s="80">
        <v>160.05</v>
      </c>
      <c r="L37" s="80">
        <v>1947</v>
      </c>
      <c r="M37" s="81">
        <f t="shared" si="1"/>
        <v>79111.23999999999</v>
      </c>
      <c r="O37" s="84"/>
    </row>
    <row r="38" spans="1:15" ht="12.75">
      <c r="A38" s="85" t="s">
        <v>279</v>
      </c>
      <c r="B38" s="86" t="s">
        <v>48</v>
      </c>
      <c r="C38" s="80">
        <v>8256.65</v>
      </c>
      <c r="D38" s="80">
        <v>9230.63</v>
      </c>
      <c r="E38" s="80">
        <v>6847.84</v>
      </c>
      <c r="F38" s="80">
        <v>2488.9</v>
      </c>
      <c r="G38" s="80">
        <v>2607.63</v>
      </c>
      <c r="H38" s="80">
        <v>1615.21</v>
      </c>
      <c r="I38" s="80">
        <v>223.1</v>
      </c>
      <c r="J38" s="80">
        <v>315.49</v>
      </c>
      <c r="K38" s="80">
        <v>81.42</v>
      </c>
      <c r="L38" s="80">
        <v>738.86</v>
      </c>
      <c r="M38" s="81">
        <f t="shared" si="1"/>
        <v>32405.73</v>
      </c>
      <c r="O38" s="84"/>
    </row>
    <row r="39" spans="1:15" ht="12.75">
      <c r="A39" s="85" t="s">
        <v>280</v>
      </c>
      <c r="B39" s="86" t="s">
        <v>49</v>
      </c>
      <c r="C39" s="80">
        <v>1448.47</v>
      </c>
      <c r="D39" s="80">
        <v>1574.85</v>
      </c>
      <c r="E39" s="80">
        <v>1071.72</v>
      </c>
      <c r="F39" s="80">
        <v>472.94</v>
      </c>
      <c r="G39" s="80">
        <v>788.11</v>
      </c>
      <c r="H39" s="80">
        <v>483.38</v>
      </c>
      <c r="I39" s="80">
        <v>125.24</v>
      </c>
      <c r="J39" s="80">
        <v>21.42</v>
      </c>
      <c r="K39" s="80">
        <v>3.64</v>
      </c>
      <c r="L39" s="80">
        <v>175.09</v>
      </c>
      <c r="M39" s="81">
        <f t="shared" si="1"/>
        <v>6164.86</v>
      </c>
      <c r="O39" s="84"/>
    </row>
    <row r="40" spans="1:15" ht="12.75">
      <c r="A40" s="85" t="s">
        <v>281</v>
      </c>
      <c r="B40" s="86" t="s">
        <v>50</v>
      </c>
      <c r="C40" s="80">
        <v>394.04</v>
      </c>
      <c r="D40" s="80">
        <v>414.14</v>
      </c>
      <c r="E40" s="80">
        <v>245.16</v>
      </c>
      <c r="F40" s="80">
        <v>88.07</v>
      </c>
      <c r="G40" s="80">
        <v>99.98</v>
      </c>
      <c r="H40" s="80">
        <v>110.85</v>
      </c>
      <c r="I40" s="80">
        <v>0.13</v>
      </c>
      <c r="J40" s="80">
        <v>43.37</v>
      </c>
      <c r="K40" s="80">
        <v>3.04</v>
      </c>
      <c r="L40" s="80">
        <v>67.61</v>
      </c>
      <c r="M40" s="81">
        <f t="shared" si="1"/>
        <v>1466.3899999999999</v>
      </c>
      <c r="O40" s="84"/>
    </row>
    <row r="41" spans="1:15" ht="12.75">
      <c r="A41" s="85" t="s">
        <v>282</v>
      </c>
      <c r="B41" s="86" t="s">
        <v>51</v>
      </c>
      <c r="C41" s="80">
        <v>663.71</v>
      </c>
      <c r="D41" s="80">
        <v>753.78</v>
      </c>
      <c r="E41" s="80">
        <v>521.68</v>
      </c>
      <c r="F41" s="80">
        <v>248.18</v>
      </c>
      <c r="G41" s="80">
        <v>225.85</v>
      </c>
      <c r="H41" s="80">
        <v>245.72</v>
      </c>
      <c r="I41" s="80">
        <v>3.91</v>
      </c>
      <c r="J41" s="80">
        <v>1</v>
      </c>
      <c r="K41" s="80">
        <v>0.66</v>
      </c>
      <c r="L41" s="80">
        <v>115.12</v>
      </c>
      <c r="M41" s="81">
        <f t="shared" si="1"/>
        <v>2779.609999999999</v>
      </c>
      <c r="O41" s="84"/>
    </row>
    <row r="42" spans="1:15" ht="12.75">
      <c r="A42" s="85" t="s">
        <v>283</v>
      </c>
      <c r="B42" s="86" t="s">
        <v>52</v>
      </c>
      <c r="C42" s="80">
        <v>9728.23</v>
      </c>
      <c r="D42" s="80">
        <v>11193.53</v>
      </c>
      <c r="E42" s="80">
        <v>7596.06</v>
      </c>
      <c r="F42" s="80">
        <v>2649.28</v>
      </c>
      <c r="G42" s="80">
        <v>3687.14</v>
      </c>
      <c r="H42" s="80">
        <v>2707.07</v>
      </c>
      <c r="I42" s="80">
        <v>2844.68</v>
      </c>
      <c r="J42" s="80">
        <v>339.49</v>
      </c>
      <c r="K42" s="80">
        <v>44.41</v>
      </c>
      <c r="L42" s="80">
        <v>1243.49</v>
      </c>
      <c r="M42" s="81">
        <f t="shared" si="1"/>
        <v>42033.380000000005</v>
      </c>
      <c r="O42" s="84"/>
    </row>
    <row r="43" spans="1:15" ht="12.75">
      <c r="A43" s="85" t="s">
        <v>284</v>
      </c>
      <c r="B43" s="86" t="s">
        <v>53</v>
      </c>
      <c r="C43" s="80">
        <v>10267.34</v>
      </c>
      <c r="D43" s="80">
        <v>12301.28</v>
      </c>
      <c r="E43" s="80">
        <v>8230.53</v>
      </c>
      <c r="F43" s="80">
        <v>2304.2</v>
      </c>
      <c r="G43" s="80">
        <v>3139.61</v>
      </c>
      <c r="H43" s="80">
        <v>2448.18</v>
      </c>
      <c r="I43" s="80">
        <v>1256.08</v>
      </c>
      <c r="J43" s="80">
        <v>209.53</v>
      </c>
      <c r="K43" s="80">
        <v>21.47</v>
      </c>
      <c r="L43" s="80">
        <v>1617.08</v>
      </c>
      <c r="M43" s="81">
        <f t="shared" si="1"/>
        <v>41795.3</v>
      </c>
      <c r="O43" s="84"/>
    </row>
    <row r="44" spans="1:15" ht="12.75">
      <c r="A44" s="85" t="s">
        <v>285</v>
      </c>
      <c r="B44" s="86" t="s">
        <v>54</v>
      </c>
      <c r="C44" s="80">
        <v>3511.84</v>
      </c>
      <c r="D44" s="80">
        <v>4737.13</v>
      </c>
      <c r="E44" s="80">
        <v>4170.27</v>
      </c>
      <c r="F44" s="80">
        <v>945.44</v>
      </c>
      <c r="G44" s="80">
        <v>1593.52</v>
      </c>
      <c r="H44" s="80">
        <v>727.5</v>
      </c>
      <c r="I44" s="80">
        <v>1168.61</v>
      </c>
      <c r="J44" s="80">
        <v>135.43</v>
      </c>
      <c r="K44" s="80">
        <v>103.81</v>
      </c>
      <c r="L44" s="80">
        <v>608.96</v>
      </c>
      <c r="M44" s="81">
        <f t="shared" si="1"/>
        <v>17702.510000000002</v>
      </c>
      <c r="O44" s="84"/>
    </row>
    <row r="45" spans="1:15" ht="12.75">
      <c r="A45" s="85" t="s">
        <v>286</v>
      </c>
      <c r="B45" s="86" t="s">
        <v>55</v>
      </c>
      <c r="C45" s="80">
        <v>1741.5</v>
      </c>
      <c r="D45" s="80">
        <v>2113.29</v>
      </c>
      <c r="E45" s="80">
        <v>1679.85</v>
      </c>
      <c r="F45" s="80">
        <v>459.01</v>
      </c>
      <c r="G45" s="80">
        <v>794.7</v>
      </c>
      <c r="H45" s="80">
        <v>543.5</v>
      </c>
      <c r="I45" s="80">
        <v>412.34</v>
      </c>
      <c r="J45" s="80">
        <v>53.8</v>
      </c>
      <c r="K45" s="80">
        <v>11.42</v>
      </c>
      <c r="L45" s="80">
        <v>234.71</v>
      </c>
      <c r="M45" s="81">
        <f t="shared" si="1"/>
        <v>8044.12</v>
      </c>
      <c r="O45" s="84"/>
    </row>
    <row r="46" spans="1:15" ht="12.75">
      <c r="A46" s="85" t="s">
        <v>287</v>
      </c>
      <c r="B46" s="86" t="s">
        <v>56</v>
      </c>
      <c r="C46" s="80">
        <v>2725.93</v>
      </c>
      <c r="D46" s="80">
        <v>3437.71</v>
      </c>
      <c r="E46" s="80">
        <v>2436.29</v>
      </c>
      <c r="F46" s="80">
        <v>606.1</v>
      </c>
      <c r="G46" s="80">
        <v>760.37</v>
      </c>
      <c r="H46" s="80">
        <v>586.52</v>
      </c>
      <c r="I46" s="80">
        <v>47.9</v>
      </c>
      <c r="J46" s="80">
        <v>58.3</v>
      </c>
      <c r="K46" s="80">
        <v>14.7</v>
      </c>
      <c r="L46" s="80">
        <v>436.54</v>
      </c>
      <c r="M46" s="81">
        <f t="shared" si="1"/>
        <v>11110.360000000002</v>
      </c>
      <c r="O46" s="84"/>
    </row>
    <row r="47" spans="1:15" ht="12.75">
      <c r="A47" s="85" t="s">
        <v>288</v>
      </c>
      <c r="B47" s="86" t="s">
        <v>57</v>
      </c>
      <c r="C47" s="80">
        <v>7003.87</v>
      </c>
      <c r="D47" s="80">
        <v>8494.78</v>
      </c>
      <c r="E47" s="80">
        <v>6825.11</v>
      </c>
      <c r="F47" s="80">
        <v>1523.09</v>
      </c>
      <c r="G47" s="80">
        <v>2330.05</v>
      </c>
      <c r="H47" s="80">
        <v>1514.74</v>
      </c>
      <c r="I47" s="80">
        <v>549.57</v>
      </c>
      <c r="J47" s="80">
        <v>147.56</v>
      </c>
      <c r="K47" s="80">
        <v>129.8</v>
      </c>
      <c r="L47" s="80">
        <v>926.55</v>
      </c>
      <c r="M47" s="81">
        <f t="shared" si="1"/>
        <v>29445.120000000003</v>
      </c>
      <c r="O47" s="84"/>
    </row>
    <row r="48" spans="1:15" ht="25.5">
      <c r="A48" s="85" t="s">
        <v>289</v>
      </c>
      <c r="B48" s="86" t="s">
        <v>58</v>
      </c>
      <c r="C48" s="80">
        <v>1572.95</v>
      </c>
      <c r="D48" s="80">
        <v>1906.03</v>
      </c>
      <c r="E48" s="80">
        <v>1305.65</v>
      </c>
      <c r="F48" s="80">
        <v>437.13</v>
      </c>
      <c r="G48" s="80">
        <v>648.95</v>
      </c>
      <c r="H48" s="80">
        <v>510.8</v>
      </c>
      <c r="I48" s="80">
        <v>361.63</v>
      </c>
      <c r="J48" s="80">
        <v>36.76</v>
      </c>
      <c r="K48" s="80">
        <v>6.13</v>
      </c>
      <c r="L48" s="80">
        <v>232.28</v>
      </c>
      <c r="M48" s="81">
        <f t="shared" si="1"/>
        <v>7018.31</v>
      </c>
      <c r="O48" s="84"/>
    </row>
    <row r="49" spans="1:15" ht="12.75">
      <c r="A49" s="85" t="s">
        <v>290</v>
      </c>
      <c r="B49" s="86" t="s">
        <v>59</v>
      </c>
      <c r="C49" s="80">
        <v>34453.78</v>
      </c>
      <c r="D49" s="80">
        <v>42085.32</v>
      </c>
      <c r="E49" s="80">
        <v>34198.84</v>
      </c>
      <c r="F49" s="80">
        <v>6655.14</v>
      </c>
      <c r="G49" s="80">
        <v>13891.29</v>
      </c>
      <c r="H49" s="80">
        <v>9442.37</v>
      </c>
      <c r="I49" s="80">
        <v>24935.46</v>
      </c>
      <c r="J49" s="80">
        <v>2258.68</v>
      </c>
      <c r="K49" s="80">
        <v>572.56</v>
      </c>
      <c r="L49" s="80">
        <v>2918.92</v>
      </c>
      <c r="M49" s="81">
        <f t="shared" si="1"/>
        <v>171412.36</v>
      </c>
      <c r="O49" s="84"/>
    </row>
    <row r="50" spans="1:15" ht="12.75">
      <c r="A50" s="85" t="s">
        <v>291</v>
      </c>
      <c r="B50" s="86" t="s">
        <v>60</v>
      </c>
      <c r="C50" s="80">
        <v>10797.52</v>
      </c>
      <c r="D50" s="80">
        <v>14487.5</v>
      </c>
      <c r="E50" s="80">
        <v>10752.14</v>
      </c>
      <c r="F50" s="80">
        <v>2014.29</v>
      </c>
      <c r="G50" s="80">
        <v>3022.42</v>
      </c>
      <c r="H50" s="80">
        <v>1949.85</v>
      </c>
      <c r="I50" s="80">
        <v>6732.14</v>
      </c>
      <c r="J50" s="80">
        <v>830.96</v>
      </c>
      <c r="K50" s="80">
        <v>122.31</v>
      </c>
      <c r="L50" s="80">
        <v>1224.8</v>
      </c>
      <c r="M50" s="81">
        <f t="shared" si="1"/>
        <v>51933.93</v>
      </c>
      <c r="O50" s="84"/>
    </row>
    <row r="51" spans="1:15" ht="12.75">
      <c r="A51" s="85" t="s">
        <v>292</v>
      </c>
      <c r="B51" s="86" t="s">
        <v>61</v>
      </c>
      <c r="C51" s="80">
        <v>33034.93</v>
      </c>
      <c r="D51" s="80">
        <v>45417.6</v>
      </c>
      <c r="E51" s="80">
        <v>37423.28</v>
      </c>
      <c r="F51" s="80">
        <v>10319.82</v>
      </c>
      <c r="G51" s="80">
        <v>14659.81</v>
      </c>
      <c r="H51" s="80">
        <v>6809.63</v>
      </c>
      <c r="I51" s="80">
        <v>14778.48</v>
      </c>
      <c r="J51" s="80">
        <v>1130.56</v>
      </c>
      <c r="K51" s="80">
        <v>371.75</v>
      </c>
      <c r="L51" s="80">
        <v>5334.14</v>
      </c>
      <c r="M51" s="81">
        <f t="shared" si="1"/>
        <v>169280.00000000003</v>
      </c>
      <c r="O51" s="84"/>
    </row>
    <row r="52" spans="1:15" ht="12.75">
      <c r="A52" s="85" t="s">
        <v>293</v>
      </c>
      <c r="B52" s="86" t="s">
        <v>62</v>
      </c>
      <c r="C52" s="80">
        <v>16277.81</v>
      </c>
      <c r="D52" s="80">
        <v>18819.67</v>
      </c>
      <c r="E52" s="80">
        <v>13094.53</v>
      </c>
      <c r="F52" s="80">
        <v>3227.14</v>
      </c>
      <c r="G52" s="80">
        <v>5633.43</v>
      </c>
      <c r="H52" s="80">
        <v>4026.74</v>
      </c>
      <c r="I52" s="80">
        <v>2021.23</v>
      </c>
      <c r="J52" s="80">
        <v>532.91</v>
      </c>
      <c r="K52" s="80">
        <v>207.26</v>
      </c>
      <c r="L52" s="80">
        <v>1723.8</v>
      </c>
      <c r="M52" s="81">
        <f t="shared" si="1"/>
        <v>65564.52</v>
      </c>
      <c r="O52" s="84"/>
    </row>
    <row r="53" spans="1:15" ht="12.75">
      <c r="A53" s="85" t="s">
        <v>294</v>
      </c>
      <c r="B53" s="86" t="s">
        <v>63</v>
      </c>
      <c r="C53" s="80">
        <v>23726.21</v>
      </c>
      <c r="D53" s="80">
        <v>28486.55</v>
      </c>
      <c r="E53" s="80">
        <v>25529.8</v>
      </c>
      <c r="F53" s="80">
        <v>6658.42</v>
      </c>
      <c r="G53" s="80">
        <v>10102.13</v>
      </c>
      <c r="H53" s="80">
        <v>4756.58</v>
      </c>
      <c r="I53" s="80">
        <v>3017.03</v>
      </c>
      <c r="J53" s="80">
        <v>1026.29</v>
      </c>
      <c r="K53" s="80">
        <v>325.66</v>
      </c>
      <c r="L53" s="80">
        <v>3546.91</v>
      </c>
      <c r="M53" s="81">
        <f t="shared" si="1"/>
        <v>107175.58</v>
      </c>
      <c r="O53" s="84"/>
    </row>
    <row r="54" spans="1:15" ht="12.75">
      <c r="A54" s="85" t="s">
        <v>295</v>
      </c>
      <c r="B54" s="86" t="s">
        <v>64</v>
      </c>
      <c r="C54" s="80">
        <v>24234.65</v>
      </c>
      <c r="D54" s="80">
        <v>26450.24</v>
      </c>
      <c r="E54" s="80">
        <v>16834.03</v>
      </c>
      <c r="F54" s="80">
        <v>3423.49</v>
      </c>
      <c r="G54" s="80">
        <v>6367.32</v>
      </c>
      <c r="H54" s="80">
        <v>5293.55</v>
      </c>
      <c r="I54" s="80">
        <v>6562.73</v>
      </c>
      <c r="J54" s="80">
        <v>337.04</v>
      </c>
      <c r="K54" s="80">
        <v>193.5</v>
      </c>
      <c r="L54" s="80">
        <v>3256.28</v>
      </c>
      <c r="M54" s="81">
        <f t="shared" si="1"/>
        <v>92952.83</v>
      </c>
      <c r="O54" s="84"/>
    </row>
    <row r="55" spans="1:15" ht="12.75">
      <c r="A55" s="85" t="s">
        <v>296</v>
      </c>
      <c r="B55" s="86" t="s">
        <v>65</v>
      </c>
      <c r="C55" s="80">
        <v>2867.94</v>
      </c>
      <c r="D55" s="80">
        <v>3314.57</v>
      </c>
      <c r="E55" s="80">
        <v>1900.14</v>
      </c>
      <c r="F55" s="80">
        <v>798.82</v>
      </c>
      <c r="G55" s="80">
        <v>1023</v>
      </c>
      <c r="H55" s="80">
        <v>649.32</v>
      </c>
      <c r="I55" s="80">
        <v>405.83</v>
      </c>
      <c r="J55" s="80">
        <v>60.77</v>
      </c>
      <c r="K55" s="80">
        <v>13.12</v>
      </c>
      <c r="L55" s="80">
        <v>372.53</v>
      </c>
      <c r="M55" s="81">
        <f t="shared" si="1"/>
        <v>11406.040000000003</v>
      </c>
      <c r="O55" s="84"/>
    </row>
    <row r="56" spans="1:15" ht="12.75">
      <c r="A56" s="85" t="s">
        <v>297</v>
      </c>
      <c r="B56" s="86" t="s">
        <v>66</v>
      </c>
      <c r="C56" s="80">
        <v>6885.53</v>
      </c>
      <c r="D56" s="80">
        <v>8354.47</v>
      </c>
      <c r="E56" s="80">
        <v>6911.18</v>
      </c>
      <c r="F56" s="80">
        <v>1399.09</v>
      </c>
      <c r="G56" s="80">
        <v>2289.09</v>
      </c>
      <c r="H56" s="80">
        <v>959.85</v>
      </c>
      <c r="I56" s="80">
        <v>48.2</v>
      </c>
      <c r="J56" s="80">
        <v>243.69</v>
      </c>
      <c r="K56" s="80">
        <v>96.87</v>
      </c>
      <c r="L56" s="80">
        <v>552.96</v>
      </c>
      <c r="M56" s="81">
        <f t="shared" si="1"/>
        <v>27740.929999999997</v>
      </c>
      <c r="O56" s="84"/>
    </row>
    <row r="57" spans="1:15" ht="12.75">
      <c r="A57" s="85" t="s">
        <v>298</v>
      </c>
      <c r="B57" s="86" t="s">
        <v>67</v>
      </c>
      <c r="C57" s="80">
        <v>10077.94</v>
      </c>
      <c r="D57" s="80">
        <v>12290.29</v>
      </c>
      <c r="E57" s="80">
        <v>8003.91</v>
      </c>
      <c r="F57" s="80">
        <v>1618.24</v>
      </c>
      <c r="G57" s="80">
        <v>2526.04</v>
      </c>
      <c r="H57" s="80">
        <v>1705.99</v>
      </c>
      <c r="I57" s="80">
        <v>2289.27</v>
      </c>
      <c r="J57" s="80">
        <v>221.98</v>
      </c>
      <c r="K57" s="80">
        <v>45.47</v>
      </c>
      <c r="L57" s="80">
        <v>1118.68</v>
      </c>
      <c r="M57" s="81">
        <f t="shared" si="1"/>
        <v>39897.810000000005</v>
      </c>
      <c r="O57" s="84"/>
    </row>
    <row r="58" spans="1:15" ht="12.75">
      <c r="A58" s="85" t="s">
        <v>299</v>
      </c>
      <c r="B58" s="86" t="s">
        <v>68</v>
      </c>
      <c r="C58" s="80">
        <v>6002.3</v>
      </c>
      <c r="D58" s="80">
        <v>7521.53</v>
      </c>
      <c r="E58" s="80">
        <v>6121.41</v>
      </c>
      <c r="F58" s="80">
        <v>1535.96</v>
      </c>
      <c r="G58" s="80">
        <v>1941.94</v>
      </c>
      <c r="H58" s="80">
        <v>1015.56</v>
      </c>
      <c r="I58" s="80">
        <v>121.18</v>
      </c>
      <c r="J58" s="80">
        <v>120.83</v>
      </c>
      <c r="K58" s="80">
        <v>49.33</v>
      </c>
      <c r="L58" s="80">
        <v>694.8</v>
      </c>
      <c r="M58" s="81">
        <f t="shared" si="1"/>
        <v>25124.84</v>
      </c>
      <c r="O58" s="84"/>
    </row>
    <row r="59" spans="1:15" ht="12.75">
      <c r="A59" s="85" t="s">
        <v>300</v>
      </c>
      <c r="B59" s="86" t="s">
        <v>69</v>
      </c>
      <c r="C59" s="80">
        <v>9200</v>
      </c>
      <c r="D59" s="80">
        <v>10431.89</v>
      </c>
      <c r="E59" s="80">
        <v>8628.83</v>
      </c>
      <c r="F59" s="80">
        <v>2495.8</v>
      </c>
      <c r="G59" s="80">
        <v>4939.38</v>
      </c>
      <c r="H59" s="80">
        <v>2583.57</v>
      </c>
      <c r="I59" s="80">
        <v>1798.15</v>
      </c>
      <c r="J59" s="80">
        <v>438</v>
      </c>
      <c r="K59" s="80">
        <v>87.6</v>
      </c>
      <c r="L59" s="80">
        <v>1314.9</v>
      </c>
      <c r="M59" s="81">
        <f t="shared" si="1"/>
        <v>41918.12</v>
      </c>
      <c r="O59" s="84"/>
    </row>
    <row r="60" spans="1:15" ht="12.75">
      <c r="A60" s="85" t="s">
        <v>301</v>
      </c>
      <c r="B60" s="86" t="s">
        <v>70</v>
      </c>
      <c r="C60" s="80">
        <v>14831.75</v>
      </c>
      <c r="D60" s="80">
        <v>18850.18</v>
      </c>
      <c r="E60" s="80">
        <v>15245.75</v>
      </c>
      <c r="F60" s="80">
        <v>3169.17</v>
      </c>
      <c r="G60" s="80">
        <v>5608.55</v>
      </c>
      <c r="H60" s="80">
        <v>3032.01</v>
      </c>
      <c r="I60" s="80">
        <v>2008.83</v>
      </c>
      <c r="J60" s="80">
        <v>373.85</v>
      </c>
      <c r="K60" s="80">
        <v>86.64</v>
      </c>
      <c r="L60" s="80">
        <v>1816.09</v>
      </c>
      <c r="M60" s="81">
        <f t="shared" si="1"/>
        <v>65022.82</v>
      </c>
      <c r="O60" s="84"/>
    </row>
    <row r="61" spans="1:15" ht="12.75">
      <c r="A61" s="85" t="s">
        <v>302</v>
      </c>
      <c r="B61" s="86" t="s">
        <v>71</v>
      </c>
      <c r="C61" s="80">
        <v>1855.43</v>
      </c>
      <c r="D61" s="80">
        <v>2335.04</v>
      </c>
      <c r="E61" s="80">
        <v>1349.27</v>
      </c>
      <c r="F61" s="80">
        <v>360.84</v>
      </c>
      <c r="G61" s="80">
        <v>486.58</v>
      </c>
      <c r="H61" s="80">
        <v>364.93</v>
      </c>
      <c r="I61" s="80">
        <v>175.79</v>
      </c>
      <c r="J61" s="80">
        <v>42.72</v>
      </c>
      <c r="K61" s="80">
        <v>5.91</v>
      </c>
      <c r="L61" s="80">
        <v>296.82</v>
      </c>
      <c r="M61" s="81">
        <f t="shared" si="1"/>
        <v>7273.33</v>
      </c>
      <c r="O61" s="84"/>
    </row>
    <row r="62" spans="1:15" ht="12.75">
      <c r="A62" s="85" t="s">
        <v>303</v>
      </c>
      <c r="B62" s="86" t="s">
        <v>72</v>
      </c>
      <c r="C62" s="80">
        <v>1595.79</v>
      </c>
      <c r="D62" s="80">
        <v>1879.14</v>
      </c>
      <c r="E62" s="80">
        <v>1192.22</v>
      </c>
      <c r="F62" s="80">
        <v>356.17</v>
      </c>
      <c r="G62" s="80">
        <v>321.6</v>
      </c>
      <c r="H62" s="80">
        <v>232.76</v>
      </c>
      <c r="I62" s="80">
        <v>113.12</v>
      </c>
      <c r="J62" s="80">
        <v>7.08</v>
      </c>
      <c r="K62" s="80">
        <v>1.2</v>
      </c>
      <c r="L62" s="80">
        <v>206.12</v>
      </c>
      <c r="M62" s="81">
        <f t="shared" si="1"/>
        <v>5905.200000000001</v>
      </c>
      <c r="O62" s="84"/>
    </row>
    <row r="63" spans="1:15" ht="12.75">
      <c r="A63" s="85" t="s">
        <v>304</v>
      </c>
      <c r="B63" s="86" t="s">
        <v>73</v>
      </c>
      <c r="C63" s="80">
        <v>860.93</v>
      </c>
      <c r="D63" s="80">
        <v>909.16</v>
      </c>
      <c r="E63" s="80">
        <v>569.15</v>
      </c>
      <c r="F63" s="80">
        <v>229.43</v>
      </c>
      <c r="G63" s="80">
        <v>242.75</v>
      </c>
      <c r="H63" s="80">
        <v>160.56</v>
      </c>
      <c r="I63" s="80">
        <v>0</v>
      </c>
      <c r="J63" s="80">
        <v>27.67</v>
      </c>
      <c r="K63" s="80">
        <v>8.95</v>
      </c>
      <c r="L63" s="80">
        <v>47.7</v>
      </c>
      <c r="M63" s="81">
        <f t="shared" si="1"/>
        <v>3056.2999999999993</v>
      </c>
      <c r="O63" s="84"/>
    </row>
    <row r="64" spans="1:15" ht="12.75">
      <c r="A64" s="85" t="s">
        <v>305</v>
      </c>
      <c r="B64" s="86" t="s">
        <v>74</v>
      </c>
      <c r="C64" s="80">
        <v>601</v>
      </c>
      <c r="D64" s="80">
        <v>689.76</v>
      </c>
      <c r="E64" s="80">
        <v>406.56</v>
      </c>
      <c r="F64" s="80">
        <v>146.72</v>
      </c>
      <c r="G64" s="80">
        <v>170.82</v>
      </c>
      <c r="H64" s="80">
        <v>105.38</v>
      </c>
      <c r="I64" s="80">
        <v>0</v>
      </c>
      <c r="J64" s="80">
        <v>10.5</v>
      </c>
      <c r="K64" s="80">
        <v>3.08</v>
      </c>
      <c r="L64" s="80">
        <v>101.11</v>
      </c>
      <c r="M64" s="81">
        <f t="shared" si="1"/>
        <v>2234.93</v>
      </c>
      <c r="O64" s="84"/>
    </row>
    <row r="65" spans="1:15" ht="12.75">
      <c r="A65" s="85" t="s">
        <v>306</v>
      </c>
      <c r="B65" s="86" t="s">
        <v>75</v>
      </c>
      <c r="C65" s="80">
        <v>14885.04</v>
      </c>
      <c r="D65" s="80">
        <v>17924.05</v>
      </c>
      <c r="E65" s="80">
        <v>13187.64</v>
      </c>
      <c r="F65" s="80">
        <v>3177.7</v>
      </c>
      <c r="G65" s="80">
        <v>5765.02</v>
      </c>
      <c r="H65" s="80">
        <v>4050.31</v>
      </c>
      <c r="I65" s="80">
        <v>2428.28</v>
      </c>
      <c r="J65" s="80">
        <v>677.2</v>
      </c>
      <c r="K65" s="80">
        <v>182.69</v>
      </c>
      <c r="L65" s="80">
        <v>1864.4</v>
      </c>
      <c r="M65" s="81">
        <f t="shared" si="1"/>
        <v>64142.329999999994</v>
      </c>
      <c r="O65" s="84"/>
    </row>
    <row r="66" spans="1:15" ht="12.75">
      <c r="A66" s="85" t="s">
        <v>307</v>
      </c>
      <c r="B66" s="86" t="s">
        <v>76</v>
      </c>
      <c r="C66" s="80">
        <v>1332</v>
      </c>
      <c r="D66" s="80">
        <v>1490</v>
      </c>
      <c r="E66" s="80">
        <v>852.82</v>
      </c>
      <c r="F66" s="80">
        <v>564.62</v>
      </c>
      <c r="G66" s="80">
        <v>387.8</v>
      </c>
      <c r="H66" s="80">
        <v>274.69</v>
      </c>
      <c r="I66" s="80">
        <v>5.84</v>
      </c>
      <c r="J66" s="80">
        <v>22.5</v>
      </c>
      <c r="K66" s="80">
        <v>16.54</v>
      </c>
      <c r="L66" s="80">
        <v>169.54</v>
      </c>
      <c r="M66" s="81">
        <f aca="true" t="shared" si="2" ref="M66:M76">SUM(C66:L66)</f>
        <v>5116.35</v>
      </c>
      <c r="O66" s="84"/>
    </row>
    <row r="67" spans="1:15" ht="12.75">
      <c r="A67" s="85" t="s">
        <v>308</v>
      </c>
      <c r="B67" s="86" t="s">
        <v>77</v>
      </c>
      <c r="C67" s="80">
        <v>1959.12</v>
      </c>
      <c r="D67" s="80">
        <v>2073.52</v>
      </c>
      <c r="E67" s="80">
        <v>1436.8</v>
      </c>
      <c r="F67" s="80">
        <v>311.21</v>
      </c>
      <c r="G67" s="80">
        <v>446.24</v>
      </c>
      <c r="H67" s="80">
        <v>318.4</v>
      </c>
      <c r="I67" s="80">
        <v>118.3</v>
      </c>
      <c r="J67" s="80">
        <v>3</v>
      </c>
      <c r="K67" s="80">
        <v>2.9</v>
      </c>
      <c r="L67" s="80">
        <v>208.54</v>
      </c>
      <c r="M67" s="81">
        <f t="shared" si="2"/>
        <v>6878.029999999999</v>
      </c>
      <c r="O67" s="84"/>
    </row>
    <row r="68" spans="1:15" ht="12.75">
      <c r="A68" s="85" t="s">
        <v>309</v>
      </c>
      <c r="B68" s="86" t="s">
        <v>78</v>
      </c>
      <c r="C68" s="80">
        <v>931</v>
      </c>
      <c r="D68" s="80">
        <v>1102</v>
      </c>
      <c r="E68" s="80">
        <v>825.58</v>
      </c>
      <c r="F68" s="80">
        <v>213.5</v>
      </c>
      <c r="G68" s="80">
        <v>256.24</v>
      </c>
      <c r="H68" s="80">
        <v>117.38</v>
      </c>
      <c r="I68" s="80">
        <v>0</v>
      </c>
      <c r="J68" s="80">
        <v>24</v>
      </c>
      <c r="K68" s="80">
        <v>6.84</v>
      </c>
      <c r="L68" s="80">
        <v>76.73</v>
      </c>
      <c r="M68" s="81">
        <f t="shared" si="2"/>
        <v>3553.27</v>
      </c>
      <c r="O68" s="84"/>
    </row>
    <row r="69" spans="1:15" ht="12.75">
      <c r="A69" s="85" t="s">
        <v>310</v>
      </c>
      <c r="B69" s="86" t="s">
        <v>237</v>
      </c>
      <c r="C69" s="80">
        <v>0</v>
      </c>
      <c r="D69" s="80">
        <v>45.97</v>
      </c>
      <c r="E69" s="80">
        <v>173.96</v>
      </c>
      <c r="F69" s="80">
        <v>0</v>
      </c>
      <c r="G69" s="80">
        <v>32.89</v>
      </c>
      <c r="H69" s="80">
        <v>176.98</v>
      </c>
      <c r="I69" s="80">
        <v>0</v>
      </c>
      <c r="J69" s="80">
        <v>0</v>
      </c>
      <c r="K69" s="80">
        <v>0</v>
      </c>
      <c r="L69" s="80">
        <v>38.69</v>
      </c>
      <c r="M69" s="81">
        <f t="shared" si="2"/>
        <v>468.48999999999995</v>
      </c>
      <c r="O69" s="84"/>
    </row>
    <row r="70" spans="1:15" ht="12.75">
      <c r="A70" s="85" t="s">
        <v>311</v>
      </c>
      <c r="B70" s="86" t="s">
        <v>120</v>
      </c>
      <c r="C70" s="80">
        <v>96</v>
      </c>
      <c r="D70" s="80">
        <v>137.5</v>
      </c>
      <c r="E70" s="80">
        <v>123.67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7.83</v>
      </c>
      <c r="M70" s="81">
        <f t="shared" si="2"/>
        <v>365</v>
      </c>
      <c r="O70" s="84"/>
    </row>
    <row r="71" spans="1:15" ht="12.75">
      <c r="A71" s="85" t="s">
        <v>312</v>
      </c>
      <c r="B71" s="86" t="s">
        <v>313</v>
      </c>
      <c r="C71" s="80">
        <v>189.58</v>
      </c>
      <c r="D71" s="80">
        <v>301</v>
      </c>
      <c r="E71" s="80">
        <v>61.84</v>
      </c>
      <c r="F71" s="80">
        <v>52.5</v>
      </c>
      <c r="G71" s="80">
        <v>30.5</v>
      </c>
      <c r="H71" s="80">
        <v>2</v>
      </c>
      <c r="I71" s="80">
        <v>0.42</v>
      </c>
      <c r="J71" s="80">
        <v>0</v>
      </c>
      <c r="K71" s="80">
        <v>0</v>
      </c>
      <c r="L71" s="80">
        <v>0</v>
      </c>
      <c r="M71" s="81">
        <f t="shared" si="2"/>
        <v>637.84</v>
      </c>
      <c r="O71" s="84"/>
    </row>
    <row r="72" spans="1:15" ht="12.75">
      <c r="A72" s="85" t="s">
        <v>314</v>
      </c>
      <c r="B72" s="101" t="s">
        <v>320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81">
        <f t="shared" si="2"/>
        <v>0</v>
      </c>
      <c r="O72" s="84"/>
    </row>
    <row r="73" spans="1:15" ht="12.75">
      <c r="A73" s="85" t="s">
        <v>316</v>
      </c>
      <c r="B73" s="86" t="s">
        <v>315</v>
      </c>
      <c r="C73" s="80">
        <v>333.81</v>
      </c>
      <c r="D73" s="80">
        <v>160.5</v>
      </c>
      <c r="E73" s="80">
        <v>0</v>
      </c>
      <c r="F73" s="80">
        <v>59.5</v>
      </c>
      <c r="G73" s="80">
        <v>43.5</v>
      </c>
      <c r="H73" s="80">
        <v>0</v>
      </c>
      <c r="I73" s="80">
        <v>9.64</v>
      </c>
      <c r="J73" s="80">
        <v>0.5</v>
      </c>
      <c r="K73" s="80">
        <v>0</v>
      </c>
      <c r="L73" s="80">
        <v>0</v>
      </c>
      <c r="M73" s="81">
        <f t="shared" si="2"/>
        <v>607.4499999999999</v>
      </c>
      <c r="O73" s="84"/>
    </row>
    <row r="74" spans="1:15" ht="12.75">
      <c r="A74" s="85" t="s">
        <v>317</v>
      </c>
      <c r="B74" s="86" t="s">
        <v>239</v>
      </c>
      <c r="C74" s="80">
        <v>273.5</v>
      </c>
      <c r="D74" s="80">
        <v>589.5</v>
      </c>
      <c r="E74" s="80">
        <v>493.05</v>
      </c>
      <c r="F74" s="80">
        <v>45.5</v>
      </c>
      <c r="G74" s="80">
        <v>81</v>
      </c>
      <c r="H74" s="80">
        <v>69.75</v>
      </c>
      <c r="I74" s="80">
        <v>13</v>
      </c>
      <c r="J74" s="80">
        <v>0</v>
      </c>
      <c r="K74" s="80">
        <v>0</v>
      </c>
      <c r="L74" s="80">
        <v>44.2</v>
      </c>
      <c r="M74" s="81">
        <f t="shared" si="2"/>
        <v>1609.5</v>
      </c>
      <c r="O74" s="84"/>
    </row>
    <row r="75" spans="1:15" ht="12.75">
      <c r="A75" s="85" t="s">
        <v>318</v>
      </c>
      <c r="B75" s="86" t="s">
        <v>123</v>
      </c>
      <c r="C75" s="80">
        <v>186</v>
      </c>
      <c r="D75" s="80">
        <v>290.51</v>
      </c>
      <c r="E75" s="80">
        <v>408.89</v>
      </c>
      <c r="F75" s="80">
        <v>30.5</v>
      </c>
      <c r="G75" s="80">
        <v>170.99</v>
      </c>
      <c r="H75" s="80">
        <v>68.83</v>
      </c>
      <c r="I75" s="80">
        <v>0</v>
      </c>
      <c r="J75" s="80">
        <v>0</v>
      </c>
      <c r="K75" s="80">
        <v>0</v>
      </c>
      <c r="L75" s="80">
        <v>0</v>
      </c>
      <c r="M75" s="81">
        <f t="shared" si="2"/>
        <v>1155.7199999999998</v>
      </c>
      <c r="O75" s="84"/>
    </row>
    <row r="76" spans="1:15" ht="12.75">
      <c r="A76" s="85" t="s">
        <v>330</v>
      </c>
      <c r="B76" s="86" t="s">
        <v>240</v>
      </c>
      <c r="C76" s="80">
        <v>0</v>
      </c>
      <c r="D76" s="80">
        <v>1193.91</v>
      </c>
      <c r="E76" s="80">
        <v>7815.52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1">
        <f t="shared" si="2"/>
        <v>9009.43</v>
      </c>
      <c r="N76" s="87"/>
      <c r="O76" s="84"/>
    </row>
    <row r="77" spans="1:15" ht="12.75">
      <c r="A77" s="88"/>
      <c r="B77" s="89" t="s">
        <v>319</v>
      </c>
      <c r="C77" s="90">
        <f aca="true" t="shared" si="3" ref="C77:M77">SUM(C2:C76)</f>
        <v>603551.5100000001</v>
      </c>
      <c r="D77" s="90">
        <f t="shared" si="3"/>
        <v>726932.6100000005</v>
      </c>
      <c r="E77" s="90">
        <f t="shared" si="3"/>
        <v>546537.08</v>
      </c>
      <c r="F77" s="90">
        <f t="shared" si="3"/>
        <v>138886.36000000002</v>
      </c>
      <c r="G77" s="90">
        <f t="shared" si="3"/>
        <v>217497.94999999998</v>
      </c>
      <c r="H77" s="90">
        <f t="shared" si="3"/>
        <v>137414.90000000008</v>
      </c>
      <c r="I77" s="90">
        <f t="shared" si="3"/>
        <v>158642.40000000002</v>
      </c>
      <c r="J77" s="90">
        <f t="shared" si="3"/>
        <v>18933.63</v>
      </c>
      <c r="K77" s="90">
        <f t="shared" si="3"/>
        <v>5977.7699999999995</v>
      </c>
      <c r="L77" s="90">
        <f t="shared" si="3"/>
        <v>75329.08999999998</v>
      </c>
      <c r="M77" s="91">
        <f t="shared" si="3"/>
        <v>2629703.3000000017</v>
      </c>
      <c r="N77" s="92"/>
      <c r="O77" s="84"/>
    </row>
    <row r="78" spans="2:14" ht="12.75">
      <c r="B78" s="93"/>
      <c r="N78" s="87"/>
    </row>
  </sheetData>
  <sheetProtection/>
  <printOptions/>
  <pageMargins left="0.75" right="0.75" top="1" bottom="1" header="0.5" footer="0.5"/>
  <pageSetup horizontalDpi="300" verticalDpi="3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M77"/>
  <sheetViews>
    <sheetView zoomScalePageLayoutView="0" workbookViewId="0" topLeftCell="A58">
      <selection activeCell="F78" sqref="F78:F80"/>
    </sheetView>
  </sheetViews>
  <sheetFormatPr defaultColWidth="7.10546875" defaultRowHeight="15"/>
  <cols>
    <col min="1" max="1" width="2.5546875" style="79" bestFit="1" customWidth="1"/>
    <col min="2" max="2" width="8.88671875" style="79" bestFit="1" customWidth="1"/>
    <col min="3" max="9" width="8.77734375" style="79" bestFit="1" customWidth="1"/>
    <col min="10" max="10" width="7.99609375" style="79" bestFit="1" customWidth="1"/>
    <col min="11" max="11" width="7.21484375" style="79" bestFit="1" customWidth="1"/>
    <col min="12" max="12" width="7.99609375" style="79" bestFit="1" customWidth="1"/>
    <col min="13" max="13" width="10.10546875" style="79" bestFit="1" customWidth="1"/>
    <col min="14" max="16384" width="7.10546875" style="79" customWidth="1"/>
  </cols>
  <sheetData>
    <row r="1" spans="1:13" ht="12.75">
      <c r="A1" s="77" t="s">
        <v>332</v>
      </c>
      <c r="B1" s="77" t="s">
        <v>1</v>
      </c>
      <c r="C1" s="77" t="s">
        <v>226</v>
      </c>
      <c r="D1" s="77" t="s">
        <v>227</v>
      </c>
      <c r="E1" s="77" t="s">
        <v>228</v>
      </c>
      <c r="F1" s="77" t="s">
        <v>229</v>
      </c>
      <c r="G1" s="77" t="s">
        <v>230</v>
      </c>
      <c r="H1" s="77" t="s">
        <v>231</v>
      </c>
      <c r="I1" s="77" t="s">
        <v>232</v>
      </c>
      <c r="J1" s="77" t="s">
        <v>233</v>
      </c>
      <c r="K1" s="77" t="s">
        <v>234</v>
      </c>
      <c r="L1" s="77" t="s">
        <v>235</v>
      </c>
      <c r="M1" s="95" t="s">
        <v>12</v>
      </c>
    </row>
    <row r="2" spans="1:13" ht="12.75">
      <c r="A2" s="79">
        <v>1</v>
      </c>
      <c r="B2" s="79" t="s">
        <v>13</v>
      </c>
      <c r="C2" s="80">
        <v>6309.39</v>
      </c>
      <c r="D2" s="80">
        <v>5862.15</v>
      </c>
      <c r="E2" s="80">
        <v>6314.75</v>
      </c>
      <c r="F2" s="80">
        <v>2249.37</v>
      </c>
      <c r="G2" s="80">
        <v>4027.61</v>
      </c>
      <c r="H2" s="80">
        <v>1773.62</v>
      </c>
      <c r="I2" s="80">
        <v>342.53</v>
      </c>
      <c r="J2" s="80">
        <v>124.28</v>
      </c>
      <c r="K2" s="80">
        <v>28.43</v>
      </c>
      <c r="L2" s="80">
        <v>530.37</v>
      </c>
      <c r="M2" s="81">
        <f aca="true" t="shared" si="0" ref="M2:M33">SUM(C2:L2)</f>
        <v>27562.499999999996</v>
      </c>
    </row>
    <row r="3" spans="1:13" ht="12.75">
      <c r="A3" s="79">
        <v>2</v>
      </c>
      <c r="B3" s="79" t="s">
        <v>14</v>
      </c>
      <c r="C3" s="80">
        <v>1520.51</v>
      </c>
      <c r="D3" s="80">
        <v>1588.88</v>
      </c>
      <c r="E3" s="80">
        <v>912.38</v>
      </c>
      <c r="F3" s="80">
        <v>202.97</v>
      </c>
      <c r="G3" s="80">
        <v>214.38</v>
      </c>
      <c r="H3" s="80">
        <v>136.18</v>
      </c>
      <c r="I3" s="80">
        <v>3.11</v>
      </c>
      <c r="J3" s="80">
        <v>12.66</v>
      </c>
      <c r="K3" s="80">
        <v>0.88</v>
      </c>
      <c r="L3" s="80">
        <v>233.59</v>
      </c>
      <c r="M3" s="81">
        <f t="shared" si="0"/>
        <v>4825.540000000001</v>
      </c>
    </row>
    <row r="4" spans="1:13" ht="12.75">
      <c r="A4" s="79">
        <v>3</v>
      </c>
      <c r="B4" s="79" t="s">
        <v>15</v>
      </c>
      <c r="C4" s="80">
        <v>6293.36</v>
      </c>
      <c r="D4" s="80">
        <v>7458.7</v>
      </c>
      <c r="E4" s="80">
        <v>5596.41</v>
      </c>
      <c r="F4" s="80">
        <v>1536.61</v>
      </c>
      <c r="G4" s="80">
        <v>1905.72</v>
      </c>
      <c r="H4" s="80">
        <v>962.41</v>
      </c>
      <c r="I4" s="80">
        <v>330.77</v>
      </c>
      <c r="J4" s="80">
        <v>347.86</v>
      </c>
      <c r="K4" s="80">
        <v>127.36</v>
      </c>
      <c r="L4" s="80">
        <v>720.19</v>
      </c>
      <c r="M4" s="81">
        <f t="shared" si="0"/>
        <v>25279.390000000003</v>
      </c>
    </row>
    <row r="5" spans="1:13" ht="12.75">
      <c r="A5" s="79">
        <v>4</v>
      </c>
      <c r="B5" s="79" t="s">
        <v>16</v>
      </c>
      <c r="C5" s="80">
        <v>831.6</v>
      </c>
      <c r="D5" s="80">
        <v>887.28</v>
      </c>
      <c r="E5" s="80">
        <v>598.84</v>
      </c>
      <c r="F5" s="80">
        <v>265.13</v>
      </c>
      <c r="G5" s="80">
        <v>349.82</v>
      </c>
      <c r="H5" s="80">
        <v>235.94</v>
      </c>
      <c r="I5" s="80">
        <v>2.42</v>
      </c>
      <c r="J5" s="80">
        <v>31.22</v>
      </c>
      <c r="K5" s="80">
        <v>1.07</v>
      </c>
      <c r="L5" s="80">
        <v>121.78</v>
      </c>
      <c r="M5" s="81">
        <f t="shared" si="0"/>
        <v>3325.100000000001</v>
      </c>
    </row>
    <row r="6" spans="1:13" ht="12.75">
      <c r="A6" s="79">
        <v>5</v>
      </c>
      <c r="B6" s="79" t="s">
        <v>17</v>
      </c>
      <c r="C6" s="80">
        <v>16972.85</v>
      </c>
      <c r="D6" s="80">
        <v>19793.79</v>
      </c>
      <c r="E6" s="80">
        <v>15302.94</v>
      </c>
      <c r="F6" s="80">
        <v>4625.93</v>
      </c>
      <c r="G6" s="80">
        <v>7117.96</v>
      </c>
      <c r="H6" s="80">
        <v>4767.54</v>
      </c>
      <c r="I6" s="80">
        <v>1536.45</v>
      </c>
      <c r="J6" s="80">
        <v>715.68</v>
      </c>
      <c r="K6" s="80">
        <v>153.84</v>
      </c>
      <c r="L6" s="80">
        <v>2212.84</v>
      </c>
      <c r="M6" s="81">
        <f t="shared" si="0"/>
        <v>73199.81999999998</v>
      </c>
    </row>
    <row r="7" spans="1:13" ht="12.75">
      <c r="A7" s="79">
        <v>6</v>
      </c>
      <c r="B7" s="79" t="s">
        <v>18</v>
      </c>
      <c r="C7" s="80">
        <v>56663.72</v>
      </c>
      <c r="D7" s="80">
        <v>72649.75</v>
      </c>
      <c r="E7" s="80">
        <v>55923.65</v>
      </c>
      <c r="F7" s="80">
        <v>11112.23</v>
      </c>
      <c r="G7" s="80">
        <v>17716.76</v>
      </c>
      <c r="H7" s="80">
        <v>10419.44</v>
      </c>
      <c r="I7" s="80">
        <v>19795.28</v>
      </c>
      <c r="J7" s="80">
        <v>1854.87</v>
      </c>
      <c r="K7" s="80">
        <v>984.13</v>
      </c>
      <c r="L7" s="80">
        <v>5703.82</v>
      </c>
      <c r="M7" s="81">
        <f t="shared" si="0"/>
        <v>252823.65000000002</v>
      </c>
    </row>
    <row r="8" spans="1:13" ht="12.75">
      <c r="A8" s="79">
        <v>7</v>
      </c>
      <c r="B8" s="79" t="s">
        <v>19</v>
      </c>
      <c r="C8" s="80">
        <v>543.47</v>
      </c>
      <c r="D8" s="80">
        <v>592.26</v>
      </c>
      <c r="E8" s="80">
        <v>338.08</v>
      </c>
      <c r="F8" s="80">
        <v>203.22</v>
      </c>
      <c r="G8" s="80">
        <v>223.16</v>
      </c>
      <c r="H8" s="80">
        <v>144.31</v>
      </c>
      <c r="I8" s="80">
        <v>2.07</v>
      </c>
      <c r="J8" s="80">
        <v>30.73</v>
      </c>
      <c r="K8" s="80">
        <v>4.5</v>
      </c>
      <c r="L8" s="80">
        <v>83.96</v>
      </c>
      <c r="M8" s="81">
        <f t="shared" si="0"/>
        <v>2165.7599999999998</v>
      </c>
    </row>
    <row r="9" spans="1:13" ht="12.75">
      <c r="A9" s="79">
        <v>8</v>
      </c>
      <c r="B9" s="79" t="s">
        <v>20</v>
      </c>
      <c r="C9" s="80">
        <v>3873.64</v>
      </c>
      <c r="D9" s="80">
        <v>4994.6</v>
      </c>
      <c r="E9" s="80">
        <v>4068.05</v>
      </c>
      <c r="F9" s="80">
        <v>897.85</v>
      </c>
      <c r="G9" s="80">
        <v>1345.36</v>
      </c>
      <c r="H9" s="80">
        <v>1110.93</v>
      </c>
      <c r="I9" s="80">
        <v>162.48</v>
      </c>
      <c r="J9" s="80">
        <v>150.88</v>
      </c>
      <c r="K9" s="80">
        <v>21.01</v>
      </c>
      <c r="L9" s="80">
        <v>724.15</v>
      </c>
      <c r="M9" s="81">
        <f t="shared" si="0"/>
        <v>17348.950000000004</v>
      </c>
    </row>
    <row r="10" spans="1:13" ht="12.75">
      <c r="A10" s="79">
        <v>9</v>
      </c>
      <c r="B10" s="79" t="s">
        <v>21</v>
      </c>
      <c r="C10" s="80">
        <v>3759.47</v>
      </c>
      <c r="D10" s="80">
        <v>4635.03</v>
      </c>
      <c r="E10" s="80">
        <v>3259.45</v>
      </c>
      <c r="F10" s="80">
        <v>866.48</v>
      </c>
      <c r="G10" s="80">
        <v>1390.24</v>
      </c>
      <c r="H10" s="80">
        <v>900.3</v>
      </c>
      <c r="I10" s="80">
        <v>111.01</v>
      </c>
      <c r="J10" s="80">
        <v>169.7</v>
      </c>
      <c r="K10" s="80">
        <v>24.9</v>
      </c>
      <c r="L10" s="80">
        <v>769.29</v>
      </c>
      <c r="M10" s="81">
        <f t="shared" si="0"/>
        <v>15885.869999999999</v>
      </c>
    </row>
    <row r="11" spans="1:13" ht="12.75">
      <c r="A11" s="79">
        <v>10</v>
      </c>
      <c r="B11" s="79" t="s">
        <v>22</v>
      </c>
      <c r="C11" s="80">
        <v>8322.53</v>
      </c>
      <c r="D11" s="80">
        <v>10607.02</v>
      </c>
      <c r="E11" s="80">
        <v>8680.14</v>
      </c>
      <c r="F11" s="80">
        <v>2452.78</v>
      </c>
      <c r="G11" s="80">
        <v>3183.2</v>
      </c>
      <c r="H11" s="80">
        <v>1751.3</v>
      </c>
      <c r="I11" s="80">
        <v>356.31</v>
      </c>
      <c r="J11" s="80">
        <v>220</v>
      </c>
      <c r="K11" s="80">
        <v>102.7</v>
      </c>
      <c r="L11" s="80">
        <v>964.24</v>
      </c>
      <c r="M11" s="81">
        <f t="shared" si="0"/>
        <v>36640.219999999994</v>
      </c>
    </row>
    <row r="12" spans="1:13" ht="12.75">
      <c r="A12" s="79">
        <v>11</v>
      </c>
      <c r="B12" s="79" t="s">
        <v>23</v>
      </c>
      <c r="C12" s="80">
        <v>9062.88</v>
      </c>
      <c r="D12" s="80">
        <v>10814.88</v>
      </c>
      <c r="E12" s="80">
        <v>7922.84</v>
      </c>
      <c r="F12" s="80">
        <v>2125.77</v>
      </c>
      <c r="G12" s="80">
        <v>3423.26</v>
      </c>
      <c r="H12" s="80">
        <v>2303.36</v>
      </c>
      <c r="I12" s="80">
        <v>4770.64</v>
      </c>
      <c r="J12" s="80">
        <v>265.2</v>
      </c>
      <c r="K12" s="80">
        <v>126.02</v>
      </c>
      <c r="L12" s="80">
        <v>850.93</v>
      </c>
      <c r="M12" s="81">
        <f t="shared" si="0"/>
        <v>41665.77999999999</v>
      </c>
    </row>
    <row r="13" spans="1:13" ht="12.75">
      <c r="A13" s="79">
        <v>12</v>
      </c>
      <c r="B13" s="79" t="s">
        <v>24</v>
      </c>
      <c r="C13" s="80">
        <v>2853.7</v>
      </c>
      <c r="D13" s="80">
        <v>3013.35</v>
      </c>
      <c r="E13" s="80">
        <v>1867.56</v>
      </c>
      <c r="F13" s="80">
        <v>763.64</v>
      </c>
      <c r="G13" s="80">
        <v>752.78</v>
      </c>
      <c r="H13" s="80">
        <v>445.96</v>
      </c>
      <c r="I13" s="80">
        <v>44.87</v>
      </c>
      <c r="J13" s="80">
        <v>38.49</v>
      </c>
      <c r="K13" s="80">
        <v>21.08</v>
      </c>
      <c r="L13" s="80">
        <v>319.45</v>
      </c>
      <c r="M13" s="81">
        <f t="shared" si="0"/>
        <v>10120.88</v>
      </c>
    </row>
    <row r="14" spans="1:13" ht="12.75">
      <c r="A14" s="79">
        <v>13</v>
      </c>
      <c r="B14" s="79" t="s">
        <v>82</v>
      </c>
      <c r="C14" s="80">
        <v>75583.12</v>
      </c>
      <c r="D14" s="80">
        <v>91884.94</v>
      </c>
      <c r="E14" s="80">
        <v>60919.78</v>
      </c>
      <c r="F14" s="80">
        <v>17742.77</v>
      </c>
      <c r="G14" s="80">
        <v>32435.32</v>
      </c>
      <c r="H14" s="80">
        <v>25248.68</v>
      </c>
      <c r="I14" s="80">
        <v>26210.29</v>
      </c>
      <c r="J14" s="80">
        <v>1141.81</v>
      </c>
      <c r="K14" s="80">
        <v>174.43</v>
      </c>
      <c r="L14" s="80">
        <v>10083.39</v>
      </c>
      <c r="M14" s="81">
        <f t="shared" si="0"/>
        <v>341424.52999999997</v>
      </c>
    </row>
    <row r="15" spans="1:13" ht="12.75">
      <c r="A15" s="79">
        <v>14</v>
      </c>
      <c r="B15" s="79" t="s">
        <v>83</v>
      </c>
      <c r="C15" s="80">
        <v>1097.34</v>
      </c>
      <c r="D15" s="80">
        <v>1328.39</v>
      </c>
      <c r="E15" s="80">
        <v>930.31</v>
      </c>
      <c r="F15" s="80">
        <v>301.45</v>
      </c>
      <c r="G15" s="80">
        <v>296.33</v>
      </c>
      <c r="H15" s="80">
        <v>374.34</v>
      </c>
      <c r="I15" s="80">
        <v>507.89</v>
      </c>
      <c r="J15" s="80">
        <v>6.9</v>
      </c>
      <c r="K15" s="80">
        <v>2.38</v>
      </c>
      <c r="L15" s="80">
        <v>190.53</v>
      </c>
      <c r="M15" s="81">
        <f t="shared" si="0"/>
        <v>5035.86</v>
      </c>
    </row>
    <row r="16" spans="1:13" ht="12.75">
      <c r="A16" s="79">
        <v>15</v>
      </c>
      <c r="B16" s="79" t="s">
        <v>26</v>
      </c>
      <c r="C16" s="80">
        <v>598</v>
      </c>
      <c r="D16" s="80">
        <v>592</v>
      </c>
      <c r="E16" s="80">
        <v>408</v>
      </c>
      <c r="F16" s="80">
        <v>174</v>
      </c>
      <c r="G16" s="80">
        <v>161</v>
      </c>
      <c r="H16" s="80">
        <v>99.5</v>
      </c>
      <c r="I16" s="80">
        <v>0</v>
      </c>
      <c r="J16" s="80">
        <v>21.5</v>
      </c>
      <c r="K16" s="80">
        <v>5.5</v>
      </c>
      <c r="L16" s="80">
        <v>79.5</v>
      </c>
      <c r="M16" s="81">
        <f t="shared" si="0"/>
        <v>2139</v>
      </c>
    </row>
    <row r="17" spans="1:13" ht="12.75">
      <c r="A17" s="79">
        <v>16</v>
      </c>
      <c r="B17" s="79" t="s">
        <v>27</v>
      </c>
      <c r="C17" s="80">
        <v>34517.2</v>
      </c>
      <c r="D17" s="80">
        <v>35385.64</v>
      </c>
      <c r="E17" s="80">
        <v>25733.34</v>
      </c>
      <c r="F17" s="80">
        <v>6606.33</v>
      </c>
      <c r="G17" s="80">
        <v>9693.44</v>
      </c>
      <c r="H17" s="80">
        <v>5585.7</v>
      </c>
      <c r="I17" s="80">
        <v>2993.68</v>
      </c>
      <c r="J17" s="80">
        <v>906.59</v>
      </c>
      <c r="K17" s="80">
        <v>446.83</v>
      </c>
      <c r="L17" s="80">
        <v>2579.28</v>
      </c>
      <c r="M17" s="81">
        <f t="shared" si="0"/>
        <v>124448.02999999998</v>
      </c>
    </row>
    <row r="18" spans="1:13" ht="12.75">
      <c r="A18" s="79">
        <v>17</v>
      </c>
      <c r="B18" s="79" t="s">
        <v>28</v>
      </c>
      <c r="C18" s="80">
        <v>10445.25</v>
      </c>
      <c r="D18" s="80">
        <v>11799.51</v>
      </c>
      <c r="E18" s="80">
        <v>7845.56</v>
      </c>
      <c r="F18" s="80">
        <v>2639.31</v>
      </c>
      <c r="G18" s="80">
        <v>3380.85</v>
      </c>
      <c r="H18" s="80">
        <v>2633.57</v>
      </c>
      <c r="I18" s="80">
        <v>264</v>
      </c>
      <c r="J18" s="80">
        <v>270.84</v>
      </c>
      <c r="K18" s="80">
        <v>156.34</v>
      </c>
      <c r="L18" s="80">
        <v>1369.65</v>
      </c>
      <c r="M18" s="81">
        <f t="shared" si="0"/>
        <v>40804.88</v>
      </c>
    </row>
    <row r="19" spans="1:13" ht="12.75">
      <c r="A19" s="79">
        <v>18</v>
      </c>
      <c r="B19" s="79" t="s">
        <v>29</v>
      </c>
      <c r="C19" s="80">
        <v>3316.95</v>
      </c>
      <c r="D19" s="80">
        <v>4100</v>
      </c>
      <c r="E19" s="80">
        <v>2633</v>
      </c>
      <c r="F19" s="80">
        <v>500</v>
      </c>
      <c r="G19" s="80">
        <v>850</v>
      </c>
      <c r="H19" s="80">
        <v>624</v>
      </c>
      <c r="I19" s="80">
        <v>360</v>
      </c>
      <c r="J19" s="80">
        <v>100</v>
      </c>
      <c r="K19" s="80">
        <v>30</v>
      </c>
      <c r="L19" s="80">
        <v>486.05</v>
      </c>
      <c r="M19" s="81">
        <f t="shared" si="0"/>
        <v>13000</v>
      </c>
    </row>
    <row r="20" spans="1:13" ht="12.75">
      <c r="A20" s="79">
        <v>19</v>
      </c>
      <c r="B20" s="79" t="s">
        <v>30</v>
      </c>
      <c r="C20" s="80">
        <v>361.39</v>
      </c>
      <c r="D20" s="80">
        <v>361.15</v>
      </c>
      <c r="E20" s="80">
        <v>175.64</v>
      </c>
      <c r="F20" s="80">
        <v>64.6</v>
      </c>
      <c r="G20" s="80">
        <v>90.86</v>
      </c>
      <c r="H20" s="80">
        <v>52.78</v>
      </c>
      <c r="I20" s="80">
        <v>0</v>
      </c>
      <c r="J20" s="80">
        <v>11.88</v>
      </c>
      <c r="K20" s="80">
        <v>2.4</v>
      </c>
      <c r="L20" s="80">
        <v>54.89</v>
      </c>
      <c r="M20" s="81">
        <f t="shared" si="0"/>
        <v>1175.5900000000001</v>
      </c>
    </row>
    <row r="21" spans="1:13" ht="12.75">
      <c r="A21" s="79">
        <v>20</v>
      </c>
      <c r="B21" s="79" t="s">
        <v>31</v>
      </c>
      <c r="C21" s="80">
        <v>1666.59</v>
      </c>
      <c r="D21" s="80">
        <v>1723.73</v>
      </c>
      <c r="E21" s="80">
        <v>1133.34</v>
      </c>
      <c r="F21" s="80">
        <v>330.96</v>
      </c>
      <c r="G21" s="80">
        <v>342.25</v>
      </c>
      <c r="H21" s="80">
        <v>259.61</v>
      </c>
      <c r="I21" s="80">
        <v>276.95</v>
      </c>
      <c r="J21" s="80">
        <v>66.35</v>
      </c>
      <c r="K21" s="80">
        <v>10.22</v>
      </c>
      <c r="L21" s="80">
        <v>126.27</v>
      </c>
      <c r="M21" s="81">
        <f t="shared" si="0"/>
        <v>5936.27</v>
      </c>
    </row>
    <row r="22" spans="1:13" ht="12.75">
      <c r="A22" s="79">
        <v>21</v>
      </c>
      <c r="B22" s="79" t="s">
        <v>32</v>
      </c>
      <c r="C22" s="80">
        <v>602.14</v>
      </c>
      <c r="D22" s="80">
        <v>720.27</v>
      </c>
      <c r="E22" s="80">
        <v>413.04</v>
      </c>
      <c r="F22" s="80">
        <v>260.91</v>
      </c>
      <c r="G22" s="80">
        <v>356.29</v>
      </c>
      <c r="H22" s="80">
        <v>262.4</v>
      </c>
      <c r="I22" s="80">
        <v>20.78</v>
      </c>
      <c r="J22" s="80">
        <v>47.05</v>
      </c>
      <c r="K22" s="80">
        <v>5.76</v>
      </c>
      <c r="L22" s="80">
        <v>103.86</v>
      </c>
      <c r="M22" s="81">
        <f t="shared" si="0"/>
        <v>2792.500000000001</v>
      </c>
    </row>
    <row r="23" spans="1:13" ht="12.75">
      <c r="A23" s="79">
        <v>22</v>
      </c>
      <c r="B23" s="79" t="s">
        <v>33</v>
      </c>
      <c r="C23" s="80">
        <v>402.41</v>
      </c>
      <c r="D23" s="80">
        <v>461.34</v>
      </c>
      <c r="E23" s="80">
        <v>167.76</v>
      </c>
      <c r="F23" s="80">
        <v>74.11</v>
      </c>
      <c r="G23" s="80">
        <v>111.65</v>
      </c>
      <c r="H23" s="80">
        <v>42.58</v>
      </c>
      <c r="I23" s="80">
        <v>36.32</v>
      </c>
      <c r="J23" s="80">
        <v>0.89</v>
      </c>
      <c r="K23" s="80">
        <v>0.18</v>
      </c>
      <c r="L23" s="80">
        <v>46.86</v>
      </c>
      <c r="M23" s="81">
        <f t="shared" si="0"/>
        <v>1344.1</v>
      </c>
    </row>
    <row r="24" spans="1:13" ht="12.75">
      <c r="A24" s="79">
        <v>23</v>
      </c>
      <c r="B24" s="79" t="s">
        <v>34</v>
      </c>
      <c r="C24" s="80">
        <v>469</v>
      </c>
      <c r="D24" s="80">
        <v>572</v>
      </c>
      <c r="E24" s="80">
        <v>443</v>
      </c>
      <c r="F24" s="80">
        <v>83</v>
      </c>
      <c r="G24" s="80">
        <v>164</v>
      </c>
      <c r="H24" s="80">
        <v>199</v>
      </c>
      <c r="I24" s="80">
        <v>0</v>
      </c>
      <c r="J24" s="80">
        <v>18</v>
      </c>
      <c r="K24" s="80">
        <v>16</v>
      </c>
      <c r="L24" s="80">
        <v>56</v>
      </c>
      <c r="M24" s="81">
        <f t="shared" si="0"/>
        <v>2020</v>
      </c>
    </row>
    <row r="25" spans="1:13" ht="12.75">
      <c r="A25" s="79">
        <v>24</v>
      </c>
      <c r="B25" s="79" t="s">
        <v>35</v>
      </c>
      <c r="C25" s="80">
        <v>530.18</v>
      </c>
      <c r="D25" s="80">
        <v>584.31</v>
      </c>
      <c r="E25" s="80">
        <v>381.55</v>
      </c>
      <c r="F25" s="80">
        <v>104.16</v>
      </c>
      <c r="G25" s="80">
        <v>71.16</v>
      </c>
      <c r="H25" s="80">
        <v>71.31</v>
      </c>
      <c r="I25" s="80">
        <v>42.28</v>
      </c>
      <c r="J25" s="80">
        <v>23.69</v>
      </c>
      <c r="K25" s="80">
        <v>19.98</v>
      </c>
      <c r="L25" s="80">
        <v>77.09</v>
      </c>
      <c r="M25" s="81">
        <f t="shared" si="0"/>
        <v>1905.7099999999998</v>
      </c>
    </row>
    <row r="26" spans="1:13" ht="12.75">
      <c r="A26" s="79">
        <v>25</v>
      </c>
      <c r="B26" s="79" t="s">
        <v>36</v>
      </c>
      <c r="C26" s="80">
        <v>1418.55</v>
      </c>
      <c r="D26" s="80">
        <v>1455.92</v>
      </c>
      <c r="E26" s="80">
        <v>867.38</v>
      </c>
      <c r="F26" s="80">
        <v>237.99</v>
      </c>
      <c r="G26" s="80">
        <v>421.95</v>
      </c>
      <c r="H26" s="80">
        <v>324.83</v>
      </c>
      <c r="I26" s="80">
        <v>286.88</v>
      </c>
      <c r="J26" s="80">
        <v>11.18</v>
      </c>
      <c r="K26" s="80">
        <v>2.67</v>
      </c>
      <c r="L26" s="80">
        <v>126.2</v>
      </c>
      <c r="M26" s="81">
        <f t="shared" si="0"/>
        <v>5153.55</v>
      </c>
    </row>
    <row r="27" spans="1:13" ht="12.75">
      <c r="A27" s="79">
        <v>26</v>
      </c>
      <c r="B27" s="79" t="s">
        <v>37</v>
      </c>
      <c r="C27" s="80">
        <v>1883.88</v>
      </c>
      <c r="D27" s="80">
        <v>2068.7</v>
      </c>
      <c r="E27" s="80">
        <v>1370.31</v>
      </c>
      <c r="F27" s="80">
        <v>380.8</v>
      </c>
      <c r="G27" s="80">
        <v>503.76</v>
      </c>
      <c r="H27" s="80">
        <v>388.16</v>
      </c>
      <c r="I27" s="80">
        <v>308.26</v>
      </c>
      <c r="J27" s="80">
        <v>16.9</v>
      </c>
      <c r="K27" s="80">
        <v>7.1</v>
      </c>
      <c r="L27" s="80">
        <v>254.57</v>
      </c>
      <c r="M27" s="81">
        <f t="shared" si="0"/>
        <v>7182.44</v>
      </c>
    </row>
    <row r="28" spans="1:13" ht="12.75">
      <c r="A28" s="79">
        <v>27</v>
      </c>
      <c r="B28" s="79" t="s">
        <v>38</v>
      </c>
      <c r="C28" s="80">
        <v>5944.92</v>
      </c>
      <c r="D28" s="80">
        <v>7093.52</v>
      </c>
      <c r="E28" s="80">
        <v>4758.18</v>
      </c>
      <c r="F28" s="80">
        <v>1087.85</v>
      </c>
      <c r="G28" s="80">
        <v>1599.52</v>
      </c>
      <c r="H28" s="80">
        <v>1069.33</v>
      </c>
      <c r="I28" s="80">
        <v>520.64</v>
      </c>
      <c r="J28" s="80">
        <v>100</v>
      </c>
      <c r="K28" s="80">
        <v>45</v>
      </c>
      <c r="L28" s="80">
        <v>850</v>
      </c>
      <c r="M28" s="81">
        <f t="shared" si="0"/>
        <v>23068.96</v>
      </c>
    </row>
    <row r="29" spans="1:13" ht="12.75">
      <c r="A29" s="79">
        <v>28</v>
      </c>
      <c r="B29" s="79" t="s">
        <v>39</v>
      </c>
      <c r="C29" s="80">
        <v>3254.79</v>
      </c>
      <c r="D29" s="80">
        <v>3739.63</v>
      </c>
      <c r="E29" s="80">
        <v>2433.35</v>
      </c>
      <c r="F29" s="80">
        <v>491.07</v>
      </c>
      <c r="G29" s="80">
        <v>864.88</v>
      </c>
      <c r="H29" s="80">
        <v>574.94</v>
      </c>
      <c r="I29" s="80">
        <v>539.79</v>
      </c>
      <c r="J29" s="80">
        <v>172.06</v>
      </c>
      <c r="K29" s="80">
        <v>35.92</v>
      </c>
      <c r="L29" s="80">
        <v>378.98</v>
      </c>
      <c r="M29" s="81">
        <f t="shared" si="0"/>
        <v>12485.41</v>
      </c>
    </row>
    <row r="30" spans="1:13" ht="12.75">
      <c r="A30" s="79">
        <v>29</v>
      </c>
      <c r="B30" s="79" t="s">
        <v>40</v>
      </c>
      <c r="C30" s="80">
        <v>41471.44</v>
      </c>
      <c r="D30" s="80">
        <v>52784.11</v>
      </c>
      <c r="E30" s="80">
        <v>37502.36</v>
      </c>
      <c r="F30" s="80">
        <v>11443.74</v>
      </c>
      <c r="G30" s="80">
        <v>16295.6</v>
      </c>
      <c r="H30" s="80">
        <v>6684.86</v>
      </c>
      <c r="I30" s="80">
        <v>16865.19</v>
      </c>
      <c r="J30" s="80">
        <v>1358.39</v>
      </c>
      <c r="K30" s="80">
        <v>386.15</v>
      </c>
      <c r="L30" s="80">
        <v>6791.64</v>
      </c>
      <c r="M30" s="81">
        <f t="shared" si="0"/>
        <v>191583.48</v>
      </c>
    </row>
    <row r="31" spans="1:13" ht="12.75">
      <c r="A31" s="79">
        <v>30</v>
      </c>
      <c r="B31" s="79" t="s">
        <v>41</v>
      </c>
      <c r="C31" s="80">
        <v>918.04</v>
      </c>
      <c r="D31" s="80">
        <v>1102.86</v>
      </c>
      <c r="E31" s="80">
        <v>697.38</v>
      </c>
      <c r="F31" s="80">
        <v>171.46</v>
      </c>
      <c r="G31" s="80">
        <v>183.79</v>
      </c>
      <c r="H31" s="80">
        <v>125.7</v>
      </c>
      <c r="I31" s="80">
        <v>0.15</v>
      </c>
      <c r="J31" s="80">
        <v>4.5</v>
      </c>
      <c r="K31" s="80">
        <v>0.32</v>
      </c>
      <c r="L31" s="80">
        <v>128.48</v>
      </c>
      <c r="M31" s="81">
        <f t="shared" si="0"/>
        <v>3332.68</v>
      </c>
    </row>
    <row r="32" spans="1:13" ht="12.75">
      <c r="A32" s="79">
        <v>31</v>
      </c>
      <c r="B32" s="79" t="s">
        <v>42</v>
      </c>
      <c r="C32" s="80">
        <v>4197</v>
      </c>
      <c r="D32" s="80">
        <v>5176</v>
      </c>
      <c r="E32" s="80">
        <v>3653</v>
      </c>
      <c r="F32" s="80">
        <v>636</v>
      </c>
      <c r="G32" s="80">
        <v>1296</v>
      </c>
      <c r="H32" s="80">
        <v>1167</v>
      </c>
      <c r="I32" s="80">
        <v>941</v>
      </c>
      <c r="J32" s="80">
        <v>86</v>
      </c>
      <c r="K32" s="80">
        <v>30</v>
      </c>
      <c r="L32" s="80">
        <v>585</v>
      </c>
      <c r="M32" s="81">
        <f t="shared" si="0"/>
        <v>17767</v>
      </c>
    </row>
    <row r="33" spans="1:13" ht="12.75">
      <c r="A33" s="79">
        <v>32</v>
      </c>
      <c r="B33" s="79" t="s">
        <v>43</v>
      </c>
      <c r="C33" s="80">
        <v>1877.41</v>
      </c>
      <c r="D33" s="80">
        <v>2137.76</v>
      </c>
      <c r="E33" s="80">
        <v>1361.7</v>
      </c>
      <c r="F33" s="80">
        <v>490.65</v>
      </c>
      <c r="G33" s="80">
        <v>476</v>
      </c>
      <c r="H33" s="80">
        <v>293.78</v>
      </c>
      <c r="I33" s="80">
        <v>38.69</v>
      </c>
      <c r="J33" s="80">
        <v>142.93</v>
      </c>
      <c r="K33" s="80">
        <v>4.09</v>
      </c>
      <c r="L33" s="80">
        <v>298.63</v>
      </c>
      <c r="M33" s="81">
        <f t="shared" si="0"/>
        <v>7121.639999999999</v>
      </c>
    </row>
    <row r="34" spans="1:13" ht="12.75">
      <c r="A34" s="79">
        <v>33</v>
      </c>
      <c r="B34" s="79" t="s">
        <v>44</v>
      </c>
      <c r="C34" s="80">
        <v>314.94</v>
      </c>
      <c r="D34" s="80">
        <v>309.18</v>
      </c>
      <c r="E34" s="80">
        <v>166.45</v>
      </c>
      <c r="F34" s="80">
        <v>121.63</v>
      </c>
      <c r="G34" s="80">
        <v>91.83</v>
      </c>
      <c r="H34" s="80">
        <v>59.49</v>
      </c>
      <c r="I34" s="80">
        <v>21.71</v>
      </c>
      <c r="J34" s="80">
        <v>3.02</v>
      </c>
      <c r="K34" s="80">
        <v>0.77</v>
      </c>
      <c r="L34" s="80">
        <v>34.21</v>
      </c>
      <c r="M34" s="81">
        <f aca="true" t="shared" si="1" ref="M34:M65">SUM(C34:L34)</f>
        <v>1123.23</v>
      </c>
    </row>
    <row r="35" spans="1:13" ht="12.75">
      <c r="A35" s="79">
        <v>34</v>
      </c>
      <c r="B35" s="79" t="s">
        <v>45</v>
      </c>
      <c r="C35" s="80">
        <v>321.05</v>
      </c>
      <c r="D35" s="80">
        <v>351.51</v>
      </c>
      <c r="E35" s="80">
        <v>163.01</v>
      </c>
      <c r="F35" s="80">
        <v>47.3</v>
      </c>
      <c r="G35" s="80">
        <v>61.42</v>
      </c>
      <c r="H35" s="80">
        <v>37.58</v>
      </c>
      <c r="I35" s="80">
        <v>21.95</v>
      </c>
      <c r="J35" s="80">
        <v>3.47</v>
      </c>
      <c r="K35" s="80">
        <v>0.2</v>
      </c>
      <c r="L35" s="80">
        <v>52.48</v>
      </c>
      <c r="M35" s="81">
        <f t="shared" si="1"/>
        <v>1059.97</v>
      </c>
    </row>
    <row r="36" spans="1:13" ht="12.75">
      <c r="A36" s="79">
        <v>35</v>
      </c>
      <c r="B36" s="79" t="s">
        <v>46</v>
      </c>
      <c r="C36" s="80">
        <v>10350.58</v>
      </c>
      <c r="D36" s="80">
        <v>12085.16</v>
      </c>
      <c r="E36" s="80">
        <v>8002.96</v>
      </c>
      <c r="F36" s="80">
        <v>1985.09</v>
      </c>
      <c r="G36" s="80">
        <v>2676.76</v>
      </c>
      <c r="H36" s="80">
        <v>1877.52</v>
      </c>
      <c r="I36" s="80">
        <v>1767.96</v>
      </c>
      <c r="J36" s="80">
        <v>266.42</v>
      </c>
      <c r="K36" s="80">
        <v>29.79</v>
      </c>
      <c r="L36" s="80">
        <v>1484.76</v>
      </c>
      <c r="M36" s="81">
        <f t="shared" si="1"/>
        <v>40526.99999999999</v>
      </c>
    </row>
    <row r="37" spans="1:13" ht="12.75">
      <c r="A37" s="79">
        <v>36</v>
      </c>
      <c r="B37" s="79" t="s">
        <v>47</v>
      </c>
      <c r="C37" s="80">
        <v>20805.69</v>
      </c>
      <c r="D37" s="80">
        <v>22360.02</v>
      </c>
      <c r="E37" s="80">
        <v>13947.96</v>
      </c>
      <c r="F37" s="80">
        <v>4324.18</v>
      </c>
      <c r="G37" s="80">
        <v>6677.3</v>
      </c>
      <c r="H37" s="80">
        <v>5077.39</v>
      </c>
      <c r="I37" s="80">
        <v>5469.54</v>
      </c>
      <c r="J37" s="80">
        <v>720.23</v>
      </c>
      <c r="K37" s="80">
        <v>177.25</v>
      </c>
      <c r="L37" s="80">
        <v>2173.21</v>
      </c>
      <c r="M37" s="81">
        <f t="shared" si="1"/>
        <v>81732.76999999999</v>
      </c>
    </row>
    <row r="38" spans="1:13" ht="12.75">
      <c r="A38" s="79">
        <v>37</v>
      </c>
      <c r="B38" s="79" t="s">
        <v>48</v>
      </c>
      <c r="C38" s="80">
        <v>8376.04</v>
      </c>
      <c r="D38" s="80">
        <v>9227.39</v>
      </c>
      <c r="E38" s="80">
        <v>6945.04</v>
      </c>
      <c r="F38" s="80">
        <v>2514.72</v>
      </c>
      <c r="G38" s="80">
        <v>2633.3</v>
      </c>
      <c r="H38" s="80">
        <v>1639.61</v>
      </c>
      <c r="I38" s="80">
        <v>220.69</v>
      </c>
      <c r="J38" s="80">
        <v>326.57</v>
      </c>
      <c r="K38" s="80">
        <v>84.16</v>
      </c>
      <c r="L38" s="80">
        <v>748.38</v>
      </c>
      <c r="M38" s="81">
        <f t="shared" si="1"/>
        <v>32715.9</v>
      </c>
    </row>
    <row r="39" spans="1:13" ht="12.75">
      <c r="A39" s="79">
        <v>38</v>
      </c>
      <c r="B39" s="79" t="s">
        <v>49</v>
      </c>
      <c r="C39" s="80">
        <v>1481.94</v>
      </c>
      <c r="D39" s="80">
        <v>1566.82</v>
      </c>
      <c r="E39" s="80">
        <v>1061.89</v>
      </c>
      <c r="F39" s="80">
        <v>482.14</v>
      </c>
      <c r="G39" s="80">
        <v>783.63</v>
      </c>
      <c r="H39" s="80">
        <v>467.37</v>
      </c>
      <c r="I39" s="80">
        <v>98.34</v>
      </c>
      <c r="J39" s="80">
        <v>20.33</v>
      </c>
      <c r="K39" s="80">
        <v>2.59</v>
      </c>
      <c r="L39" s="80">
        <v>162.23</v>
      </c>
      <c r="M39" s="81">
        <f t="shared" si="1"/>
        <v>6127.280000000001</v>
      </c>
    </row>
    <row r="40" spans="1:13" ht="12.75">
      <c r="A40" s="79">
        <v>39</v>
      </c>
      <c r="B40" s="79" t="s">
        <v>50</v>
      </c>
      <c r="C40" s="80">
        <v>410.14</v>
      </c>
      <c r="D40" s="80">
        <v>423.01</v>
      </c>
      <c r="E40" s="80">
        <v>252.06</v>
      </c>
      <c r="F40" s="80">
        <v>95.97</v>
      </c>
      <c r="G40" s="80">
        <v>103.15</v>
      </c>
      <c r="H40" s="80">
        <v>106.99</v>
      </c>
      <c r="I40" s="80">
        <v>0</v>
      </c>
      <c r="J40" s="80">
        <v>38.82</v>
      </c>
      <c r="K40" s="80">
        <v>3.62</v>
      </c>
      <c r="L40" s="80">
        <v>62.56</v>
      </c>
      <c r="M40" s="81">
        <f t="shared" si="1"/>
        <v>1496.32</v>
      </c>
    </row>
    <row r="41" spans="1:13" ht="12.75">
      <c r="A41" s="79">
        <v>40</v>
      </c>
      <c r="B41" s="79" t="s">
        <v>51</v>
      </c>
      <c r="C41" s="80">
        <v>663.32</v>
      </c>
      <c r="D41" s="80">
        <v>768.83</v>
      </c>
      <c r="E41" s="80">
        <v>483.93</v>
      </c>
      <c r="F41" s="80">
        <v>230.61</v>
      </c>
      <c r="G41" s="80">
        <v>213.37</v>
      </c>
      <c r="H41" s="80">
        <v>214.44</v>
      </c>
      <c r="I41" s="80">
        <v>4.73</v>
      </c>
      <c r="J41" s="80">
        <v>0.9</v>
      </c>
      <c r="K41" s="80">
        <v>0.81</v>
      </c>
      <c r="L41" s="80">
        <v>107.22</v>
      </c>
      <c r="M41" s="81">
        <f t="shared" si="1"/>
        <v>2688.16</v>
      </c>
    </row>
    <row r="42" spans="1:13" ht="12.75">
      <c r="A42" s="79">
        <v>41</v>
      </c>
      <c r="B42" s="79" t="s">
        <v>52</v>
      </c>
      <c r="C42" s="80">
        <v>9828.14</v>
      </c>
      <c r="D42" s="80">
        <v>11204</v>
      </c>
      <c r="E42" s="80">
        <v>7497.95</v>
      </c>
      <c r="F42" s="80">
        <v>2678.27</v>
      </c>
      <c r="G42" s="80">
        <v>3742.33</v>
      </c>
      <c r="H42" s="80">
        <v>2714.75</v>
      </c>
      <c r="I42" s="80">
        <v>3030.39</v>
      </c>
      <c r="J42" s="80">
        <v>324.3</v>
      </c>
      <c r="K42" s="80">
        <v>38.75</v>
      </c>
      <c r="L42" s="80">
        <v>1310.27</v>
      </c>
      <c r="M42" s="81">
        <f t="shared" si="1"/>
        <v>42369.15</v>
      </c>
    </row>
    <row r="43" spans="1:13" ht="12.75">
      <c r="A43" s="79">
        <v>42</v>
      </c>
      <c r="B43" s="79" t="s">
        <v>53</v>
      </c>
      <c r="C43" s="80">
        <v>10412.44</v>
      </c>
      <c r="D43" s="80">
        <v>12552.6</v>
      </c>
      <c r="E43" s="80">
        <v>7930.45</v>
      </c>
      <c r="F43" s="80">
        <v>2372.14</v>
      </c>
      <c r="G43" s="80">
        <v>3255.71</v>
      </c>
      <c r="H43" s="80">
        <v>2383.43</v>
      </c>
      <c r="I43" s="80">
        <v>1400.41</v>
      </c>
      <c r="J43" s="80">
        <v>200.02</v>
      </c>
      <c r="K43" s="80">
        <v>30.7</v>
      </c>
      <c r="L43" s="80">
        <v>1544.66</v>
      </c>
      <c r="M43" s="81">
        <f t="shared" si="1"/>
        <v>42082.560000000005</v>
      </c>
    </row>
    <row r="44" spans="1:13" ht="12.75">
      <c r="A44" s="79">
        <v>43</v>
      </c>
      <c r="B44" s="79" t="s">
        <v>54</v>
      </c>
      <c r="C44" s="80">
        <v>3548.62</v>
      </c>
      <c r="D44" s="80">
        <v>4731.32</v>
      </c>
      <c r="E44" s="80">
        <v>4144.53</v>
      </c>
      <c r="F44" s="80">
        <v>957.07</v>
      </c>
      <c r="G44" s="80">
        <v>1607.43</v>
      </c>
      <c r="H44" s="80">
        <v>725.64</v>
      </c>
      <c r="I44" s="80">
        <v>1191.52</v>
      </c>
      <c r="J44" s="80">
        <v>132.23</v>
      </c>
      <c r="K44" s="80">
        <v>110.68</v>
      </c>
      <c r="L44" s="80">
        <v>592.25</v>
      </c>
      <c r="M44" s="81">
        <f t="shared" si="1"/>
        <v>17741.289999999997</v>
      </c>
    </row>
    <row r="45" spans="1:13" ht="12.75">
      <c r="A45" s="79">
        <v>44</v>
      </c>
      <c r="B45" s="79" t="s">
        <v>55</v>
      </c>
      <c r="C45" s="80">
        <v>1714.05</v>
      </c>
      <c r="D45" s="80">
        <v>1984.64</v>
      </c>
      <c r="E45" s="80">
        <v>1700.59</v>
      </c>
      <c r="F45" s="80">
        <v>474.38</v>
      </c>
      <c r="G45" s="80">
        <v>740.7</v>
      </c>
      <c r="H45" s="80">
        <v>539.84</v>
      </c>
      <c r="I45" s="80">
        <v>399.96</v>
      </c>
      <c r="J45" s="80">
        <v>59</v>
      </c>
      <c r="K45" s="80">
        <v>14</v>
      </c>
      <c r="L45" s="80">
        <v>226.95</v>
      </c>
      <c r="M45" s="81">
        <f t="shared" si="1"/>
        <v>7854.11</v>
      </c>
    </row>
    <row r="46" spans="1:13" ht="12.75">
      <c r="A46" s="79">
        <v>45</v>
      </c>
      <c r="B46" s="79" t="s">
        <v>56</v>
      </c>
      <c r="C46" s="80">
        <v>2712.99</v>
      </c>
      <c r="D46" s="80">
        <v>3515.24</v>
      </c>
      <c r="E46" s="80">
        <v>2437.16</v>
      </c>
      <c r="F46" s="80">
        <v>625.02</v>
      </c>
      <c r="G46" s="80">
        <v>769.54</v>
      </c>
      <c r="H46" s="80">
        <v>579.59</v>
      </c>
      <c r="I46" s="80">
        <v>20.42</v>
      </c>
      <c r="J46" s="80">
        <v>68.95</v>
      </c>
      <c r="K46" s="80">
        <v>17.05</v>
      </c>
      <c r="L46" s="80">
        <v>419.11</v>
      </c>
      <c r="M46" s="81">
        <f t="shared" si="1"/>
        <v>11165.070000000002</v>
      </c>
    </row>
    <row r="47" spans="1:13" ht="12.75">
      <c r="A47" s="79">
        <v>46</v>
      </c>
      <c r="B47" s="79" t="s">
        <v>57</v>
      </c>
      <c r="C47" s="80">
        <v>7162.94</v>
      </c>
      <c r="D47" s="80">
        <v>8337</v>
      </c>
      <c r="E47" s="80">
        <v>6559.9</v>
      </c>
      <c r="F47" s="80">
        <v>1555.71</v>
      </c>
      <c r="G47" s="80">
        <v>2259.23</v>
      </c>
      <c r="H47" s="80">
        <v>1470.95</v>
      </c>
      <c r="I47" s="80">
        <v>631.11</v>
      </c>
      <c r="J47" s="80">
        <v>150.52</v>
      </c>
      <c r="K47" s="80">
        <v>128.28</v>
      </c>
      <c r="L47" s="80">
        <v>909.27</v>
      </c>
      <c r="M47" s="81">
        <f t="shared" si="1"/>
        <v>29164.909999999996</v>
      </c>
    </row>
    <row r="48" spans="1:13" ht="12.75">
      <c r="A48" s="79">
        <v>47</v>
      </c>
      <c r="B48" s="79" t="s">
        <v>58</v>
      </c>
      <c r="C48" s="80">
        <v>1610.76</v>
      </c>
      <c r="D48" s="80">
        <v>1906.62</v>
      </c>
      <c r="E48" s="80">
        <v>1307.73</v>
      </c>
      <c r="F48" s="80">
        <v>425.02</v>
      </c>
      <c r="G48" s="80">
        <v>645.81</v>
      </c>
      <c r="H48" s="80">
        <v>536.8</v>
      </c>
      <c r="I48" s="80">
        <v>350.55</v>
      </c>
      <c r="J48" s="80">
        <v>44</v>
      </c>
      <c r="K48" s="80">
        <v>8.85</v>
      </c>
      <c r="L48" s="80">
        <v>243.07</v>
      </c>
      <c r="M48" s="81">
        <f t="shared" si="1"/>
        <v>7079.210000000001</v>
      </c>
    </row>
    <row r="49" spans="1:13" ht="12.75">
      <c r="A49" s="79">
        <v>48</v>
      </c>
      <c r="B49" s="79" t="s">
        <v>59</v>
      </c>
      <c r="C49" s="80">
        <v>33694</v>
      </c>
      <c r="D49" s="80">
        <v>41855.68</v>
      </c>
      <c r="E49" s="80">
        <v>34476.56</v>
      </c>
      <c r="F49" s="80">
        <v>6683.47</v>
      </c>
      <c r="G49" s="80">
        <v>13995.67</v>
      </c>
      <c r="H49" s="80">
        <v>9607.33</v>
      </c>
      <c r="I49" s="80">
        <v>24761.76</v>
      </c>
      <c r="J49" s="80">
        <v>2384.34</v>
      </c>
      <c r="K49" s="80">
        <v>594.52</v>
      </c>
      <c r="L49" s="80">
        <v>2843.24</v>
      </c>
      <c r="M49" s="81">
        <f t="shared" si="1"/>
        <v>170896.56999999998</v>
      </c>
    </row>
    <row r="50" spans="1:13" ht="12.75">
      <c r="A50" s="79">
        <v>49</v>
      </c>
      <c r="B50" s="79" t="s">
        <v>60</v>
      </c>
      <c r="C50" s="80">
        <v>10706.12</v>
      </c>
      <c r="D50" s="80">
        <v>14587.53</v>
      </c>
      <c r="E50" s="80">
        <v>10757.34</v>
      </c>
      <c r="F50" s="80">
        <v>1921.75</v>
      </c>
      <c r="G50" s="80">
        <v>3047.79</v>
      </c>
      <c r="H50" s="80">
        <v>2020.25</v>
      </c>
      <c r="I50" s="80">
        <v>7697.16</v>
      </c>
      <c r="J50" s="80">
        <v>880.77</v>
      </c>
      <c r="K50" s="80">
        <v>124.41</v>
      </c>
      <c r="L50" s="80">
        <v>1281.81</v>
      </c>
      <c r="M50" s="81">
        <f t="shared" si="1"/>
        <v>53024.93</v>
      </c>
    </row>
    <row r="51" spans="1:13" ht="12.75">
      <c r="A51" s="79">
        <v>50</v>
      </c>
      <c r="B51" s="79" t="s">
        <v>61</v>
      </c>
      <c r="C51" s="80">
        <v>32978.44</v>
      </c>
      <c r="D51" s="80">
        <v>45028.93</v>
      </c>
      <c r="E51" s="80">
        <v>36302.95</v>
      </c>
      <c r="F51" s="80">
        <v>10342.19</v>
      </c>
      <c r="G51" s="80">
        <v>14615.76</v>
      </c>
      <c r="H51" s="80">
        <v>6586.73</v>
      </c>
      <c r="I51" s="80">
        <v>14688.86</v>
      </c>
      <c r="J51" s="80">
        <v>1178.23</v>
      </c>
      <c r="K51" s="80">
        <v>399.32</v>
      </c>
      <c r="L51" s="80">
        <v>5293.26</v>
      </c>
      <c r="M51" s="81">
        <f t="shared" si="1"/>
        <v>167414.67</v>
      </c>
    </row>
    <row r="52" spans="1:13" ht="12.75">
      <c r="A52" s="79">
        <v>51</v>
      </c>
      <c r="B52" s="79" t="s">
        <v>62</v>
      </c>
      <c r="C52" s="80">
        <v>16344.66</v>
      </c>
      <c r="D52" s="80">
        <v>19547</v>
      </c>
      <c r="E52" s="80">
        <v>12869.6</v>
      </c>
      <c r="F52" s="80">
        <v>3293.48</v>
      </c>
      <c r="G52" s="80">
        <v>5794.66</v>
      </c>
      <c r="H52" s="80">
        <v>3951.32</v>
      </c>
      <c r="I52" s="80">
        <v>2554.79</v>
      </c>
      <c r="J52" s="80">
        <v>557.8</v>
      </c>
      <c r="K52" s="80">
        <v>218.81</v>
      </c>
      <c r="L52" s="80">
        <v>1818.98</v>
      </c>
      <c r="M52" s="81">
        <f t="shared" si="1"/>
        <v>66951.1</v>
      </c>
    </row>
    <row r="53" spans="1:13" ht="12.75">
      <c r="A53" s="79">
        <v>52</v>
      </c>
      <c r="B53" s="79" t="s">
        <v>63</v>
      </c>
      <c r="C53" s="80">
        <v>23153.98</v>
      </c>
      <c r="D53" s="80">
        <v>28180.23</v>
      </c>
      <c r="E53" s="80">
        <v>24947.77</v>
      </c>
      <c r="F53" s="80">
        <v>6510.72</v>
      </c>
      <c r="G53" s="80">
        <v>9958.96</v>
      </c>
      <c r="H53" s="80">
        <v>4611.84</v>
      </c>
      <c r="I53" s="80">
        <v>3038.92</v>
      </c>
      <c r="J53" s="80">
        <v>1013.96</v>
      </c>
      <c r="K53" s="80">
        <v>320.59</v>
      </c>
      <c r="L53" s="80">
        <v>3502.36</v>
      </c>
      <c r="M53" s="81">
        <f t="shared" si="1"/>
        <v>105239.33</v>
      </c>
    </row>
    <row r="54" spans="1:13" ht="12.75">
      <c r="A54" s="79">
        <v>53</v>
      </c>
      <c r="B54" s="79" t="s">
        <v>64</v>
      </c>
      <c r="C54" s="80">
        <v>24391.59</v>
      </c>
      <c r="D54" s="80">
        <v>26694.54</v>
      </c>
      <c r="E54" s="80">
        <v>17015.38</v>
      </c>
      <c r="F54" s="80">
        <v>3459.53</v>
      </c>
      <c r="G54" s="80">
        <v>6363.35</v>
      </c>
      <c r="H54" s="80">
        <v>5383.48</v>
      </c>
      <c r="I54" s="80">
        <v>6654.61</v>
      </c>
      <c r="J54" s="80">
        <v>341.26</v>
      </c>
      <c r="K54" s="80">
        <v>200.17</v>
      </c>
      <c r="L54" s="80">
        <v>3242.05</v>
      </c>
      <c r="M54" s="81">
        <f t="shared" si="1"/>
        <v>93745.96</v>
      </c>
    </row>
    <row r="55" spans="1:13" ht="12.75">
      <c r="A55" s="79">
        <v>54</v>
      </c>
      <c r="B55" s="79" t="s">
        <v>65</v>
      </c>
      <c r="C55" s="80">
        <v>2908.57</v>
      </c>
      <c r="D55" s="80">
        <v>3388.69</v>
      </c>
      <c r="E55" s="80">
        <v>1812.23</v>
      </c>
      <c r="F55" s="80">
        <v>848.07</v>
      </c>
      <c r="G55" s="80">
        <v>1064.56</v>
      </c>
      <c r="H55" s="80">
        <v>609.06</v>
      </c>
      <c r="I55" s="80">
        <v>424.63</v>
      </c>
      <c r="J55" s="80">
        <v>59.85</v>
      </c>
      <c r="K55" s="80">
        <v>12.67</v>
      </c>
      <c r="L55" s="80">
        <v>368.03</v>
      </c>
      <c r="M55" s="81">
        <f t="shared" si="1"/>
        <v>11496.359999999999</v>
      </c>
    </row>
    <row r="56" spans="1:13" ht="12.75">
      <c r="A56" s="79">
        <v>55</v>
      </c>
      <c r="B56" s="79" t="s">
        <v>66</v>
      </c>
      <c r="C56" s="80">
        <v>7057.7</v>
      </c>
      <c r="D56" s="80">
        <v>8628.54</v>
      </c>
      <c r="E56" s="80">
        <v>7098.99</v>
      </c>
      <c r="F56" s="80">
        <v>1418.91</v>
      </c>
      <c r="G56" s="80">
        <v>2324.24</v>
      </c>
      <c r="H56" s="80">
        <v>976.1</v>
      </c>
      <c r="I56" s="80">
        <v>53.3</v>
      </c>
      <c r="J56" s="80">
        <v>267.15</v>
      </c>
      <c r="K56" s="80">
        <v>95.31</v>
      </c>
      <c r="L56" s="80">
        <v>557.47</v>
      </c>
      <c r="M56" s="81">
        <f t="shared" si="1"/>
        <v>28477.710000000006</v>
      </c>
    </row>
    <row r="57" spans="1:13" ht="12.75">
      <c r="A57" s="79">
        <v>56</v>
      </c>
      <c r="B57" s="79" t="s">
        <v>67</v>
      </c>
      <c r="C57" s="80">
        <v>10287.85</v>
      </c>
      <c r="D57" s="80">
        <v>12774.44</v>
      </c>
      <c r="E57" s="80">
        <v>7953.21</v>
      </c>
      <c r="F57" s="80">
        <v>1702.97</v>
      </c>
      <c r="G57" s="80">
        <v>2728.95</v>
      </c>
      <c r="H57" s="80">
        <v>1816.69</v>
      </c>
      <c r="I57" s="80">
        <v>2612.24</v>
      </c>
      <c r="J57" s="80">
        <v>241.99</v>
      </c>
      <c r="K57" s="80">
        <v>51.96</v>
      </c>
      <c r="L57" s="80">
        <v>1337</v>
      </c>
      <c r="M57" s="81">
        <f t="shared" si="1"/>
        <v>41507.299999999996</v>
      </c>
    </row>
    <row r="58" spans="1:13" ht="12.75">
      <c r="A58" s="79">
        <v>57</v>
      </c>
      <c r="B58" s="79" t="s">
        <v>68</v>
      </c>
      <c r="C58" s="80">
        <v>5972.23</v>
      </c>
      <c r="D58" s="80">
        <v>7609.79</v>
      </c>
      <c r="E58" s="80">
        <v>6212.05</v>
      </c>
      <c r="F58" s="80">
        <v>1541.12</v>
      </c>
      <c r="G58" s="80">
        <v>1982.46</v>
      </c>
      <c r="H58" s="80">
        <v>1034</v>
      </c>
      <c r="I58" s="80">
        <v>130.1</v>
      </c>
      <c r="J58" s="80">
        <v>140</v>
      </c>
      <c r="K58" s="80">
        <v>54</v>
      </c>
      <c r="L58" s="80">
        <v>679.04</v>
      </c>
      <c r="M58" s="81">
        <f t="shared" si="1"/>
        <v>25354.789999999997</v>
      </c>
    </row>
    <row r="59" spans="1:13" ht="12.75">
      <c r="A59" s="79">
        <v>58</v>
      </c>
      <c r="B59" s="79" t="s">
        <v>69</v>
      </c>
      <c r="C59" s="80">
        <v>9142.56</v>
      </c>
      <c r="D59" s="80">
        <v>10541.99</v>
      </c>
      <c r="E59" s="80">
        <v>8630.21</v>
      </c>
      <c r="F59" s="80">
        <v>2533.77</v>
      </c>
      <c r="G59" s="80">
        <v>5162.09</v>
      </c>
      <c r="H59" s="80">
        <v>2577.82</v>
      </c>
      <c r="I59" s="80">
        <v>1874.27</v>
      </c>
      <c r="J59" s="80">
        <v>466.44</v>
      </c>
      <c r="K59" s="80">
        <v>91.2</v>
      </c>
      <c r="L59" s="80">
        <v>1380.95</v>
      </c>
      <c r="M59" s="81">
        <f t="shared" si="1"/>
        <v>42401.29999999999</v>
      </c>
    </row>
    <row r="60" spans="1:13" ht="12.75">
      <c r="A60" s="79">
        <v>59</v>
      </c>
      <c r="B60" s="79" t="s">
        <v>70</v>
      </c>
      <c r="C60" s="80">
        <v>14651.75</v>
      </c>
      <c r="D60" s="80">
        <v>18773.18</v>
      </c>
      <c r="E60" s="80">
        <v>14882.13</v>
      </c>
      <c r="F60" s="80">
        <v>3176.31</v>
      </c>
      <c r="G60" s="80">
        <v>5565.85</v>
      </c>
      <c r="H60" s="80">
        <v>3132.65</v>
      </c>
      <c r="I60" s="80">
        <v>2130.51</v>
      </c>
      <c r="J60" s="80">
        <v>355.1</v>
      </c>
      <c r="K60" s="80">
        <v>86.55</v>
      </c>
      <c r="L60" s="80">
        <v>1812.27</v>
      </c>
      <c r="M60" s="81">
        <f t="shared" si="1"/>
        <v>64566.299999999996</v>
      </c>
    </row>
    <row r="61" spans="1:13" ht="12.75">
      <c r="A61" s="79">
        <v>60</v>
      </c>
      <c r="B61" s="79" t="s">
        <v>71</v>
      </c>
      <c r="C61" s="80">
        <v>1941.81</v>
      </c>
      <c r="D61" s="80">
        <v>2345.66</v>
      </c>
      <c r="E61" s="80">
        <v>1370.78</v>
      </c>
      <c r="F61" s="80">
        <v>373.93</v>
      </c>
      <c r="G61" s="80">
        <v>484.68</v>
      </c>
      <c r="H61" s="80">
        <v>372.25</v>
      </c>
      <c r="I61" s="80">
        <v>178.43</v>
      </c>
      <c r="J61" s="80">
        <v>42.29</v>
      </c>
      <c r="K61" s="80">
        <v>4.47</v>
      </c>
      <c r="L61" s="80">
        <v>278.14</v>
      </c>
      <c r="M61" s="81">
        <f t="shared" si="1"/>
        <v>7392.4400000000005</v>
      </c>
    </row>
    <row r="62" spans="1:13" ht="12.75">
      <c r="A62" s="79">
        <v>61</v>
      </c>
      <c r="B62" s="79" t="s">
        <v>72</v>
      </c>
      <c r="C62" s="80">
        <v>1546</v>
      </c>
      <c r="D62" s="80">
        <v>1859.5</v>
      </c>
      <c r="E62" s="80">
        <v>1224.4</v>
      </c>
      <c r="F62" s="80">
        <v>325</v>
      </c>
      <c r="G62" s="80">
        <v>273</v>
      </c>
      <c r="H62" s="80">
        <v>192.9</v>
      </c>
      <c r="I62" s="80">
        <v>116</v>
      </c>
      <c r="J62" s="80">
        <v>6</v>
      </c>
      <c r="K62" s="80">
        <v>0</v>
      </c>
      <c r="L62" s="80">
        <v>227</v>
      </c>
      <c r="M62" s="81">
        <f t="shared" si="1"/>
        <v>5769.799999999999</v>
      </c>
    </row>
    <row r="63" spans="1:13" ht="12.75">
      <c r="A63" s="79">
        <v>62</v>
      </c>
      <c r="B63" s="79" t="s">
        <v>73</v>
      </c>
      <c r="C63" s="80">
        <v>821.45</v>
      </c>
      <c r="D63" s="80">
        <v>917.38</v>
      </c>
      <c r="E63" s="80">
        <v>567.37</v>
      </c>
      <c r="F63" s="80">
        <v>231</v>
      </c>
      <c r="G63" s="80">
        <v>241.43</v>
      </c>
      <c r="H63" s="80">
        <v>158.58</v>
      </c>
      <c r="I63" s="80">
        <v>0</v>
      </c>
      <c r="J63" s="80">
        <v>25.09</v>
      </c>
      <c r="K63" s="80">
        <v>9.53</v>
      </c>
      <c r="L63" s="80">
        <v>45.15</v>
      </c>
      <c r="M63" s="81">
        <f t="shared" si="1"/>
        <v>3016.98</v>
      </c>
    </row>
    <row r="64" spans="1:13" ht="12.75">
      <c r="A64" s="79">
        <v>63</v>
      </c>
      <c r="B64" s="79" t="s">
        <v>74</v>
      </c>
      <c r="C64" s="80">
        <v>622.17</v>
      </c>
      <c r="D64" s="80">
        <v>701.07</v>
      </c>
      <c r="E64" s="80">
        <v>423.89</v>
      </c>
      <c r="F64" s="80">
        <v>156.21</v>
      </c>
      <c r="G64" s="80">
        <v>176.82</v>
      </c>
      <c r="H64" s="80">
        <v>110.33</v>
      </c>
      <c r="I64" s="80">
        <v>0</v>
      </c>
      <c r="J64" s="80">
        <v>9.37</v>
      </c>
      <c r="K64" s="80">
        <v>3.65</v>
      </c>
      <c r="L64" s="80">
        <v>103.07</v>
      </c>
      <c r="M64" s="81">
        <f t="shared" si="1"/>
        <v>2306.5800000000004</v>
      </c>
    </row>
    <row r="65" spans="1:13" ht="12.75">
      <c r="A65" s="79">
        <v>64</v>
      </c>
      <c r="B65" s="79" t="s">
        <v>75</v>
      </c>
      <c r="C65" s="80">
        <v>14661.84</v>
      </c>
      <c r="D65" s="80">
        <v>17969.41</v>
      </c>
      <c r="E65" s="80">
        <v>12581.77</v>
      </c>
      <c r="F65" s="80">
        <v>2934.39</v>
      </c>
      <c r="G65" s="80">
        <v>5605.49</v>
      </c>
      <c r="H65" s="80">
        <v>4145.33</v>
      </c>
      <c r="I65" s="80">
        <v>2486.9</v>
      </c>
      <c r="J65" s="80">
        <v>697.37</v>
      </c>
      <c r="K65" s="80">
        <v>192.11</v>
      </c>
      <c r="L65" s="80">
        <v>1633.32</v>
      </c>
      <c r="M65" s="81">
        <f t="shared" si="1"/>
        <v>62907.93000000001</v>
      </c>
    </row>
    <row r="66" spans="1:13" ht="12.75">
      <c r="A66" s="79">
        <v>65</v>
      </c>
      <c r="B66" s="79" t="s">
        <v>76</v>
      </c>
      <c r="C66" s="80">
        <v>1355.23</v>
      </c>
      <c r="D66" s="80">
        <v>1532.89</v>
      </c>
      <c r="E66" s="80">
        <v>855.06</v>
      </c>
      <c r="F66" s="80">
        <v>515.9</v>
      </c>
      <c r="G66" s="80">
        <v>405.94</v>
      </c>
      <c r="H66" s="80">
        <v>279.11</v>
      </c>
      <c r="I66" s="80">
        <v>9.77</v>
      </c>
      <c r="J66" s="80">
        <v>23.02</v>
      </c>
      <c r="K66" s="80">
        <v>16.99</v>
      </c>
      <c r="L66" s="80">
        <v>166.01</v>
      </c>
      <c r="M66" s="81">
        <f aca="true" t="shared" si="2" ref="M66:M76">SUM(C66:L66)</f>
        <v>5159.92</v>
      </c>
    </row>
    <row r="67" spans="1:13" ht="12.75">
      <c r="A67" s="79">
        <v>66</v>
      </c>
      <c r="B67" s="79" t="s">
        <v>77</v>
      </c>
      <c r="C67" s="80">
        <v>2023.95</v>
      </c>
      <c r="D67" s="80">
        <v>2095.99</v>
      </c>
      <c r="E67" s="80">
        <v>1418.72</v>
      </c>
      <c r="F67" s="80">
        <v>332.83</v>
      </c>
      <c r="G67" s="80">
        <v>462.51</v>
      </c>
      <c r="H67" s="80">
        <v>314.41</v>
      </c>
      <c r="I67" s="80">
        <v>128.91</v>
      </c>
      <c r="J67" s="80">
        <v>4.17</v>
      </c>
      <c r="K67" s="80">
        <v>4.39</v>
      </c>
      <c r="L67" s="80">
        <v>206.6</v>
      </c>
      <c r="M67" s="81">
        <f t="shared" si="2"/>
        <v>6992.4800000000005</v>
      </c>
    </row>
    <row r="68" spans="1:13" ht="12.75">
      <c r="A68" s="79">
        <v>67</v>
      </c>
      <c r="B68" s="79" t="s">
        <v>78</v>
      </c>
      <c r="C68" s="80">
        <v>943</v>
      </c>
      <c r="D68" s="80">
        <v>1079</v>
      </c>
      <c r="E68" s="80">
        <v>817.98</v>
      </c>
      <c r="F68" s="80">
        <v>181.82</v>
      </c>
      <c r="G68" s="80">
        <v>265.74</v>
      </c>
      <c r="H68" s="80">
        <v>158.62</v>
      </c>
      <c r="I68" s="80">
        <v>0</v>
      </c>
      <c r="J68" s="80">
        <v>21</v>
      </c>
      <c r="K68" s="80">
        <v>6.1</v>
      </c>
      <c r="L68" s="80">
        <v>95.52</v>
      </c>
      <c r="M68" s="81">
        <f t="shared" si="2"/>
        <v>3568.7799999999997</v>
      </c>
    </row>
    <row r="69" spans="1:13" ht="12.75">
      <c r="A69" s="79">
        <v>68</v>
      </c>
      <c r="B69" s="79" t="s">
        <v>237</v>
      </c>
      <c r="C69" s="80">
        <v>0</v>
      </c>
      <c r="D69" s="80">
        <v>43.89</v>
      </c>
      <c r="E69" s="80">
        <v>163.93</v>
      </c>
      <c r="F69" s="80">
        <v>0</v>
      </c>
      <c r="G69" s="80">
        <v>35.52</v>
      </c>
      <c r="H69" s="80">
        <v>195.55</v>
      </c>
      <c r="I69" s="80">
        <v>0</v>
      </c>
      <c r="J69" s="80">
        <v>0</v>
      </c>
      <c r="K69" s="80">
        <v>0</v>
      </c>
      <c r="L69" s="80">
        <v>33.7</v>
      </c>
      <c r="M69" s="81">
        <f t="shared" si="2"/>
        <v>472.59</v>
      </c>
    </row>
    <row r="70" spans="1:13" ht="12.75">
      <c r="A70" s="79">
        <v>69</v>
      </c>
      <c r="B70" s="79" t="s">
        <v>120</v>
      </c>
      <c r="C70" s="80">
        <v>93.52</v>
      </c>
      <c r="D70" s="80">
        <v>139.86</v>
      </c>
      <c r="E70" s="80">
        <v>125.58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7.27</v>
      </c>
      <c r="M70" s="81">
        <f t="shared" si="2"/>
        <v>366.22999999999996</v>
      </c>
    </row>
    <row r="71" spans="1:13" ht="12.75">
      <c r="A71" s="79">
        <v>70</v>
      </c>
      <c r="B71" s="79" t="s">
        <v>313</v>
      </c>
      <c r="C71" s="80">
        <v>175.77</v>
      </c>
      <c r="D71" s="80">
        <v>310.87</v>
      </c>
      <c r="E71" s="80">
        <v>100.82</v>
      </c>
      <c r="F71" s="80">
        <v>47.32</v>
      </c>
      <c r="G71" s="80">
        <v>31.49</v>
      </c>
      <c r="H71" s="80">
        <v>2.94</v>
      </c>
      <c r="I71" s="80">
        <v>0</v>
      </c>
      <c r="J71" s="80">
        <v>0</v>
      </c>
      <c r="K71" s="80">
        <v>0</v>
      </c>
      <c r="L71" s="80">
        <v>0</v>
      </c>
      <c r="M71" s="81">
        <f t="shared" si="2"/>
        <v>669.2100000000002</v>
      </c>
    </row>
    <row r="72" spans="1:13" ht="12.75">
      <c r="A72" s="79">
        <v>71</v>
      </c>
      <c r="B72" s="96" t="s">
        <v>320</v>
      </c>
      <c r="C72" s="97">
        <v>576</v>
      </c>
      <c r="D72" s="97">
        <v>924</v>
      </c>
      <c r="E72" s="97">
        <v>0</v>
      </c>
      <c r="F72" s="97">
        <v>34</v>
      </c>
      <c r="G72" s="97">
        <v>28</v>
      </c>
      <c r="H72" s="97">
        <v>0</v>
      </c>
      <c r="I72" s="97">
        <v>0</v>
      </c>
      <c r="J72" s="97">
        <v>12</v>
      </c>
      <c r="K72" s="97">
        <v>0</v>
      </c>
      <c r="L72" s="97">
        <v>0</v>
      </c>
      <c r="M72" s="81">
        <f t="shared" si="2"/>
        <v>1574</v>
      </c>
    </row>
    <row r="73" spans="1:13" ht="12.75">
      <c r="A73" s="79">
        <v>72</v>
      </c>
      <c r="B73" s="79" t="s">
        <v>238</v>
      </c>
      <c r="C73" s="80">
        <v>362.76</v>
      </c>
      <c r="D73" s="80">
        <v>175.93</v>
      </c>
      <c r="E73" s="80">
        <v>0</v>
      </c>
      <c r="F73" s="80">
        <v>68.01</v>
      </c>
      <c r="G73" s="80">
        <v>47.5</v>
      </c>
      <c r="H73" s="80">
        <v>0</v>
      </c>
      <c r="I73" s="80">
        <v>10</v>
      </c>
      <c r="J73" s="80">
        <v>2.98</v>
      </c>
      <c r="K73" s="80">
        <v>0</v>
      </c>
      <c r="L73" s="80">
        <v>0</v>
      </c>
      <c r="M73" s="81">
        <f t="shared" si="2"/>
        <v>667.1800000000001</v>
      </c>
    </row>
    <row r="74" spans="1:13" ht="12.75">
      <c r="A74" s="79">
        <v>73</v>
      </c>
      <c r="B74" s="79" t="s">
        <v>239</v>
      </c>
      <c r="C74" s="80">
        <v>273.02</v>
      </c>
      <c r="D74" s="80">
        <v>598.35</v>
      </c>
      <c r="E74" s="80">
        <v>488.14</v>
      </c>
      <c r="F74" s="80">
        <v>47.18</v>
      </c>
      <c r="G74" s="80">
        <v>70.05</v>
      </c>
      <c r="H74" s="80">
        <v>66.69</v>
      </c>
      <c r="I74" s="80">
        <v>12.56</v>
      </c>
      <c r="J74" s="80">
        <v>0</v>
      </c>
      <c r="K74" s="80">
        <v>0</v>
      </c>
      <c r="L74" s="80">
        <v>47.57</v>
      </c>
      <c r="M74" s="81">
        <f t="shared" si="2"/>
        <v>1603.56</v>
      </c>
    </row>
    <row r="75" spans="1:13" ht="12.75">
      <c r="A75" s="79">
        <v>74</v>
      </c>
      <c r="B75" s="79" t="s">
        <v>123</v>
      </c>
      <c r="C75" s="80">
        <v>205</v>
      </c>
      <c r="D75" s="80">
        <v>297</v>
      </c>
      <c r="E75" s="80">
        <v>420</v>
      </c>
      <c r="F75" s="80">
        <v>11</v>
      </c>
      <c r="G75" s="80">
        <v>165</v>
      </c>
      <c r="H75" s="80">
        <v>52</v>
      </c>
      <c r="I75" s="80">
        <v>0</v>
      </c>
      <c r="J75" s="80">
        <v>0</v>
      </c>
      <c r="K75" s="80">
        <v>0</v>
      </c>
      <c r="L75" s="80">
        <v>0</v>
      </c>
      <c r="M75" s="81">
        <f t="shared" si="2"/>
        <v>1150</v>
      </c>
    </row>
    <row r="76" spans="1:13" ht="12.75">
      <c r="A76" s="79">
        <v>75</v>
      </c>
      <c r="B76" s="79" t="s">
        <v>240</v>
      </c>
      <c r="C76" s="80">
        <v>0</v>
      </c>
      <c r="D76" s="80">
        <v>1400</v>
      </c>
      <c r="E76" s="80">
        <v>9800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1">
        <f t="shared" si="2"/>
        <v>11200</v>
      </c>
    </row>
    <row r="77" spans="2:13" ht="12.75">
      <c r="B77" s="82" t="s">
        <v>319</v>
      </c>
      <c r="C77" s="90">
        <f aca="true" t="shared" si="3" ref="C77:M77">SUM(C2:C76)</f>
        <v>604167.3299999998</v>
      </c>
      <c r="D77" s="90">
        <f t="shared" si="3"/>
        <v>729294.1500000003</v>
      </c>
      <c r="E77" s="90">
        <f t="shared" si="3"/>
        <v>540531.5400000002</v>
      </c>
      <c r="F77" s="90">
        <f t="shared" si="3"/>
        <v>138703.27000000005</v>
      </c>
      <c r="G77" s="90">
        <f t="shared" si="3"/>
        <v>218403.91999999998</v>
      </c>
      <c r="H77" s="90">
        <f t="shared" si="3"/>
        <v>137820.72999999995</v>
      </c>
      <c r="I77" s="90">
        <f t="shared" si="3"/>
        <v>161863.72999999995</v>
      </c>
      <c r="J77" s="90">
        <f t="shared" si="3"/>
        <v>19557.989999999994</v>
      </c>
      <c r="K77" s="90">
        <f t="shared" si="3"/>
        <v>6111.440000000001</v>
      </c>
      <c r="L77" s="90">
        <f t="shared" si="3"/>
        <v>74931.92000000001</v>
      </c>
      <c r="M77" s="83">
        <f t="shared" si="3"/>
        <v>2631386.0199999986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M77"/>
  <sheetViews>
    <sheetView zoomScalePageLayoutView="0" workbookViewId="0" topLeftCell="A1">
      <selection activeCell="C66" sqref="C66"/>
    </sheetView>
  </sheetViews>
  <sheetFormatPr defaultColWidth="7.10546875" defaultRowHeight="15"/>
  <cols>
    <col min="1" max="1" width="2.5546875" style="79" bestFit="1" customWidth="1"/>
    <col min="2" max="2" width="8.88671875" style="79" bestFit="1" customWidth="1"/>
    <col min="3" max="9" width="8.77734375" style="79" bestFit="1" customWidth="1"/>
    <col min="10" max="10" width="7.99609375" style="79" bestFit="1" customWidth="1"/>
    <col min="11" max="11" width="7.21484375" style="79" bestFit="1" customWidth="1"/>
    <col min="12" max="12" width="8.4453125" style="79" customWidth="1"/>
    <col min="13" max="13" width="9.99609375" style="79" bestFit="1" customWidth="1"/>
    <col min="14" max="16384" width="7.10546875" style="79" customWidth="1"/>
  </cols>
  <sheetData>
    <row r="1" spans="1:13" ht="12.75">
      <c r="A1" s="77" t="s">
        <v>332</v>
      </c>
      <c r="B1" s="77" t="s">
        <v>1</v>
      </c>
      <c r="C1" s="77" t="s">
        <v>226</v>
      </c>
      <c r="D1" s="77" t="s">
        <v>227</v>
      </c>
      <c r="E1" s="77" t="s">
        <v>228</v>
      </c>
      <c r="F1" s="77" t="s">
        <v>229</v>
      </c>
      <c r="G1" s="77" t="s">
        <v>230</v>
      </c>
      <c r="H1" s="77" t="s">
        <v>231</v>
      </c>
      <c r="I1" s="77" t="s">
        <v>232</v>
      </c>
      <c r="J1" s="77" t="s">
        <v>233</v>
      </c>
      <c r="K1" s="77" t="s">
        <v>234</v>
      </c>
      <c r="L1" s="77" t="s">
        <v>235</v>
      </c>
      <c r="M1" s="95" t="s">
        <v>12</v>
      </c>
    </row>
    <row r="2" spans="1:13" ht="12.75">
      <c r="A2" s="79">
        <v>1</v>
      </c>
      <c r="B2" s="79" t="s">
        <v>13</v>
      </c>
      <c r="C2" s="80">
        <v>6250.18</v>
      </c>
      <c r="D2" s="80">
        <v>5923.09</v>
      </c>
      <c r="E2" s="80">
        <v>5914.22</v>
      </c>
      <c r="F2" s="80">
        <v>2193.24</v>
      </c>
      <c r="G2" s="80">
        <v>4066.85</v>
      </c>
      <c r="H2" s="80">
        <v>1658.34</v>
      </c>
      <c r="I2" s="80">
        <v>342.15</v>
      </c>
      <c r="J2" s="80">
        <v>112.39</v>
      </c>
      <c r="K2" s="80">
        <v>26.81</v>
      </c>
      <c r="L2" s="80">
        <v>530.88</v>
      </c>
      <c r="M2" s="81">
        <f aca="true" t="shared" si="0" ref="M2:M33">SUM(C2:L2)</f>
        <v>27018.150000000005</v>
      </c>
    </row>
    <row r="3" spans="1:13" ht="12.75">
      <c r="A3" s="79">
        <v>2</v>
      </c>
      <c r="B3" s="79" t="s">
        <v>14</v>
      </c>
      <c r="C3" s="80">
        <v>1556.82</v>
      </c>
      <c r="D3" s="80">
        <v>1589.77</v>
      </c>
      <c r="E3" s="80">
        <v>908.57</v>
      </c>
      <c r="F3" s="80">
        <v>212.03</v>
      </c>
      <c r="G3" s="80">
        <v>213.78</v>
      </c>
      <c r="H3" s="80">
        <v>134.76</v>
      </c>
      <c r="I3" s="80">
        <v>3.13</v>
      </c>
      <c r="J3" s="80">
        <v>13.86</v>
      </c>
      <c r="K3" s="80">
        <v>0.82</v>
      </c>
      <c r="L3" s="80">
        <v>237.66</v>
      </c>
      <c r="M3" s="81">
        <f t="shared" si="0"/>
        <v>4871.2</v>
      </c>
    </row>
    <row r="4" spans="1:13" ht="12.75">
      <c r="A4" s="79">
        <v>3</v>
      </c>
      <c r="B4" s="79" t="s">
        <v>15</v>
      </c>
      <c r="C4" s="80">
        <v>6477.24</v>
      </c>
      <c r="D4" s="80">
        <v>7367.38</v>
      </c>
      <c r="E4" s="80">
        <v>5172.74</v>
      </c>
      <c r="F4" s="80">
        <v>1552.79</v>
      </c>
      <c r="G4" s="80">
        <v>1880.87</v>
      </c>
      <c r="H4" s="80">
        <v>884.61</v>
      </c>
      <c r="I4" s="80">
        <v>330.78</v>
      </c>
      <c r="J4" s="80">
        <v>350.33</v>
      </c>
      <c r="K4" s="80">
        <v>128</v>
      </c>
      <c r="L4" s="80">
        <v>720.83</v>
      </c>
      <c r="M4" s="81">
        <f t="shared" si="0"/>
        <v>24865.570000000003</v>
      </c>
    </row>
    <row r="5" spans="1:13" ht="12.75">
      <c r="A5" s="79">
        <v>4</v>
      </c>
      <c r="B5" s="79" t="s">
        <v>16</v>
      </c>
      <c r="C5" s="80">
        <v>764.82</v>
      </c>
      <c r="D5" s="80">
        <v>893.31</v>
      </c>
      <c r="E5" s="80">
        <v>575.77</v>
      </c>
      <c r="F5" s="80">
        <v>238.56</v>
      </c>
      <c r="G5" s="80">
        <v>352.36</v>
      </c>
      <c r="H5" s="80">
        <v>221.54</v>
      </c>
      <c r="I5" s="80">
        <v>2.29</v>
      </c>
      <c r="J5" s="80">
        <v>31.61</v>
      </c>
      <c r="K5" s="80">
        <v>1.08</v>
      </c>
      <c r="L5" s="80">
        <v>124.82</v>
      </c>
      <c r="M5" s="81">
        <f t="shared" si="0"/>
        <v>3206.1600000000003</v>
      </c>
    </row>
    <row r="6" spans="1:13" ht="12.75">
      <c r="A6" s="79">
        <v>5</v>
      </c>
      <c r="B6" s="79" t="s">
        <v>17</v>
      </c>
      <c r="C6" s="80">
        <v>17095.81</v>
      </c>
      <c r="D6" s="80">
        <v>19761.86</v>
      </c>
      <c r="E6" s="80">
        <v>15100.28</v>
      </c>
      <c r="F6" s="80">
        <v>4634.55</v>
      </c>
      <c r="G6" s="80">
        <v>7113.03</v>
      </c>
      <c r="H6" s="80">
        <v>4698.23</v>
      </c>
      <c r="I6" s="80">
        <v>1666.83</v>
      </c>
      <c r="J6" s="80">
        <v>714.87</v>
      </c>
      <c r="K6" s="80">
        <v>145.33</v>
      </c>
      <c r="L6" s="80">
        <v>2224.42</v>
      </c>
      <c r="M6" s="81">
        <f t="shared" si="0"/>
        <v>73155.20999999999</v>
      </c>
    </row>
    <row r="7" spans="1:13" ht="12.75">
      <c r="A7" s="79">
        <v>6</v>
      </c>
      <c r="B7" s="79" t="s">
        <v>18</v>
      </c>
      <c r="C7" s="80">
        <v>56046.52</v>
      </c>
      <c r="D7" s="80">
        <v>71888.47</v>
      </c>
      <c r="E7" s="80">
        <v>54947.06</v>
      </c>
      <c r="F7" s="80">
        <v>11053.45</v>
      </c>
      <c r="G7" s="80">
        <v>17553.77</v>
      </c>
      <c r="H7" s="80">
        <v>10229.7</v>
      </c>
      <c r="I7" s="80">
        <v>19795.29</v>
      </c>
      <c r="J7" s="80">
        <v>1865.48</v>
      </c>
      <c r="K7" s="80">
        <v>968.73</v>
      </c>
      <c r="L7" s="80">
        <v>5703.82</v>
      </c>
      <c r="M7" s="81">
        <f t="shared" si="0"/>
        <v>250052.29000000004</v>
      </c>
    </row>
    <row r="8" spans="1:13" ht="12.75">
      <c r="A8" s="79">
        <v>7</v>
      </c>
      <c r="B8" s="79" t="s">
        <v>19</v>
      </c>
      <c r="C8" s="80">
        <v>504.14</v>
      </c>
      <c r="D8" s="80">
        <v>579.46</v>
      </c>
      <c r="E8" s="80">
        <v>340.01</v>
      </c>
      <c r="F8" s="80">
        <v>204.85</v>
      </c>
      <c r="G8" s="80">
        <v>219.34</v>
      </c>
      <c r="H8" s="80">
        <v>143.59</v>
      </c>
      <c r="I8" s="80">
        <v>1.97</v>
      </c>
      <c r="J8" s="80">
        <v>32.23</v>
      </c>
      <c r="K8" s="80">
        <v>4.75</v>
      </c>
      <c r="L8" s="80">
        <v>86.5</v>
      </c>
      <c r="M8" s="81">
        <f t="shared" si="0"/>
        <v>2116.8399999999997</v>
      </c>
    </row>
    <row r="9" spans="1:13" ht="12.75">
      <c r="A9" s="79">
        <v>8</v>
      </c>
      <c r="B9" s="79" t="s">
        <v>20</v>
      </c>
      <c r="C9" s="80">
        <v>3705.6</v>
      </c>
      <c r="D9" s="80">
        <v>5031.48</v>
      </c>
      <c r="E9" s="80">
        <v>3974.88</v>
      </c>
      <c r="F9" s="80">
        <v>871.53</v>
      </c>
      <c r="G9" s="80">
        <v>1349.07</v>
      </c>
      <c r="H9" s="80">
        <v>1084.53</v>
      </c>
      <c r="I9" s="80">
        <v>161.33</v>
      </c>
      <c r="J9" s="80">
        <v>147.01</v>
      </c>
      <c r="K9" s="80">
        <v>20.88</v>
      </c>
      <c r="L9" s="80">
        <v>731.62</v>
      </c>
      <c r="M9" s="81">
        <f t="shared" si="0"/>
        <v>17077.93</v>
      </c>
    </row>
    <row r="10" spans="1:13" ht="12.75">
      <c r="A10" s="79">
        <v>9</v>
      </c>
      <c r="B10" s="79" t="s">
        <v>21</v>
      </c>
      <c r="C10" s="80">
        <v>3696.21</v>
      </c>
      <c r="D10" s="80">
        <v>4717.77</v>
      </c>
      <c r="E10" s="80">
        <v>3167.55</v>
      </c>
      <c r="F10" s="80">
        <v>852.52</v>
      </c>
      <c r="G10" s="80">
        <v>1417.51</v>
      </c>
      <c r="H10" s="80">
        <v>875.07</v>
      </c>
      <c r="I10" s="80">
        <v>112.17</v>
      </c>
      <c r="J10" s="80">
        <v>164.34</v>
      </c>
      <c r="K10" s="80">
        <v>22.47</v>
      </c>
      <c r="L10" s="80">
        <v>773.94</v>
      </c>
      <c r="M10" s="81">
        <f t="shared" si="0"/>
        <v>15799.55</v>
      </c>
    </row>
    <row r="11" spans="1:13" ht="12.75">
      <c r="A11" s="79">
        <v>10</v>
      </c>
      <c r="B11" s="79" t="s">
        <v>22</v>
      </c>
      <c r="C11" s="80">
        <v>8463.93</v>
      </c>
      <c r="D11" s="80">
        <v>11023.41</v>
      </c>
      <c r="E11" s="80">
        <v>8310.56</v>
      </c>
      <c r="F11" s="80">
        <v>2492.28</v>
      </c>
      <c r="G11" s="80">
        <v>3306.04</v>
      </c>
      <c r="H11" s="80">
        <v>1681.67</v>
      </c>
      <c r="I11" s="80">
        <v>381.79</v>
      </c>
      <c r="J11" s="80">
        <v>215.69</v>
      </c>
      <c r="K11" s="80">
        <v>99.09</v>
      </c>
      <c r="L11" s="80">
        <v>967.03</v>
      </c>
      <c r="M11" s="81">
        <f t="shared" si="0"/>
        <v>36941.49</v>
      </c>
    </row>
    <row r="12" spans="1:13" ht="12.75">
      <c r="A12" s="79">
        <v>11</v>
      </c>
      <c r="B12" s="79" t="s">
        <v>23</v>
      </c>
      <c r="C12" s="80">
        <v>8877.73</v>
      </c>
      <c r="D12" s="80">
        <v>10681.29</v>
      </c>
      <c r="E12" s="80">
        <v>7987.55</v>
      </c>
      <c r="F12" s="80">
        <v>2077.42</v>
      </c>
      <c r="G12" s="80">
        <v>3376.84</v>
      </c>
      <c r="H12" s="80">
        <v>2319.4</v>
      </c>
      <c r="I12" s="80">
        <v>4770.64</v>
      </c>
      <c r="J12" s="80">
        <v>257.68</v>
      </c>
      <c r="K12" s="80">
        <v>124.73</v>
      </c>
      <c r="L12" s="80">
        <v>861.7</v>
      </c>
      <c r="M12" s="81">
        <f t="shared" si="0"/>
        <v>41334.98</v>
      </c>
    </row>
    <row r="13" spans="1:13" ht="12.75">
      <c r="A13" s="79">
        <v>12</v>
      </c>
      <c r="B13" s="79" t="s">
        <v>24</v>
      </c>
      <c r="C13" s="80">
        <v>2853.4</v>
      </c>
      <c r="D13" s="80">
        <v>3054.51</v>
      </c>
      <c r="E13" s="80">
        <v>1814.46</v>
      </c>
      <c r="F13" s="80">
        <v>749.02</v>
      </c>
      <c r="G13" s="80">
        <v>761.56</v>
      </c>
      <c r="H13" s="80">
        <v>433.41</v>
      </c>
      <c r="I13" s="80">
        <v>46.68</v>
      </c>
      <c r="J13" s="80">
        <v>36.44</v>
      </c>
      <c r="K13" s="80">
        <v>21.01</v>
      </c>
      <c r="L13" s="80">
        <v>320.47</v>
      </c>
      <c r="M13" s="81">
        <f t="shared" si="0"/>
        <v>10090.96</v>
      </c>
    </row>
    <row r="14" spans="1:13" ht="12.75">
      <c r="A14" s="79">
        <v>13</v>
      </c>
      <c r="B14" s="79" t="s">
        <v>82</v>
      </c>
      <c r="C14" s="80">
        <v>73672.62</v>
      </c>
      <c r="D14" s="80">
        <v>92102.43</v>
      </c>
      <c r="E14" s="80">
        <v>58330.52</v>
      </c>
      <c r="F14" s="84">
        <v>16879.48</v>
      </c>
      <c r="G14" s="84">
        <v>32260.74</v>
      </c>
      <c r="H14" s="84">
        <v>23899.18</v>
      </c>
      <c r="I14" s="84">
        <v>26382.18</v>
      </c>
      <c r="J14" s="84">
        <v>1960.81</v>
      </c>
      <c r="K14" s="84">
        <v>270.84</v>
      </c>
      <c r="L14" s="80">
        <v>10105.22</v>
      </c>
      <c r="M14" s="81">
        <f t="shared" si="0"/>
        <v>335864.01999999996</v>
      </c>
    </row>
    <row r="15" spans="1:13" ht="12.75">
      <c r="A15" s="79">
        <v>14</v>
      </c>
      <c r="B15" s="79" t="s">
        <v>83</v>
      </c>
      <c r="C15" s="80">
        <v>1053.77</v>
      </c>
      <c r="D15" s="80">
        <v>1375.45</v>
      </c>
      <c r="E15" s="80">
        <v>891.72</v>
      </c>
      <c r="F15" s="80">
        <v>288.91</v>
      </c>
      <c r="G15" s="80">
        <v>306.87</v>
      </c>
      <c r="H15" s="80">
        <v>357.77</v>
      </c>
      <c r="I15" s="80">
        <v>543.4</v>
      </c>
      <c r="J15" s="80">
        <v>6.88</v>
      </c>
      <c r="K15" s="80">
        <v>2.47</v>
      </c>
      <c r="L15" s="80">
        <v>192.69</v>
      </c>
      <c r="M15" s="81">
        <f t="shared" si="0"/>
        <v>5019.929999999999</v>
      </c>
    </row>
    <row r="16" spans="1:13" ht="12.75">
      <c r="A16" s="79">
        <v>15</v>
      </c>
      <c r="B16" s="79" t="s">
        <v>26</v>
      </c>
      <c r="C16" s="80">
        <v>626.18</v>
      </c>
      <c r="D16" s="80">
        <v>561.05</v>
      </c>
      <c r="E16" s="80">
        <v>374.13</v>
      </c>
      <c r="F16" s="80">
        <v>191.65</v>
      </c>
      <c r="G16" s="80">
        <v>159.92</v>
      </c>
      <c r="H16" s="80">
        <v>93.99</v>
      </c>
      <c r="I16" s="80">
        <v>0</v>
      </c>
      <c r="J16" s="80">
        <v>21.01</v>
      </c>
      <c r="K16" s="80">
        <v>5.64</v>
      </c>
      <c r="L16" s="80">
        <v>83.66</v>
      </c>
      <c r="M16" s="81">
        <f t="shared" si="0"/>
        <v>2117.2300000000005</v>
      </c>
    </row>
    <row r="17" spans="1:13" ht="12.75">
      <c r="A17" s="79">
        <v>16</v>
      </c>
      <c r="B17" s="79" t="s">
        <v>27</v>
      </c>
      <c r="C17" s="80">
        <v>34353.99</v>
      </c>
      <c r="D17" s="80">
        <v>35041.4</v>
      </c>
      <c r="E17" s="80">
        <v>25620.91</v>
      </c>
      <c r="F17" s="80">
        <v>6546.13</v>
      </c>
      <c r="G17" s="80">
        <v>9600.67</v>
      </c>
      <c r="H17" s="80">
        <v>5597.7</v>
      </c>
      <c r="I17" s="80">
        <v>3013.75</v>
      </c>
      <c r="J17" s="80">
        <v>897.68</v>
      </c>
      <c r="K17" s="80">
        <v>430.53</v>
      </c>
      <c r="L17" s="80">
        <v>2645.63</v>
      </c>
      <c r="M17" s="81">
        <f t="shared" si="0"/>
        <v>123748.39</v>
      </c>
    </row>
    <row r="18" spans="1:13" ht="12.75">
      <c r="A18" s="79">
        <v>17</v>
      </c>
      <c r="B18" s="79" t="s">
        <v>28</v>
      </c>
      <c r="C18" s="80">
        <v>10411.46</v>
      </c>
      <c r="D18" s="80">
        <v>11712.93</v>
      </c>
      <c r="E18" s="80">
        <v>7383.87</v>
      </c>
      <c r="F18" s="80">
        <v>2649.11</v>
      </c>
      <c r="G18" s="80">
        <v>3362.58</v>
      </c>
      <c r="H18" s="80">
        <v>2493.57</v>
      </c>
      <c r="I18" s="80">
        <v>277.9</v>
      </c>
      <c r="J18" s="80">
        <v>259.44</v>
      </c>
      <c r="K18" s="80">
        <v>152.21</v>
      </c>
      <c r="L18" s="80">
        <v>1372.65</v>
      </c>
      <c r="M18" s="81">
        <f t="shared" si="0"/>
        <v>40075.72</v>
      </c>
    </row>
    <row r="19" spans="1:13" ht="12.75">
      <c r="A19" s="79">
        <v>18</v>
      </c>
      <c r="B19" s="79" t="s">
        <v>29</v>
      </c>
      <c r="C19" s="80">
        <v>3591.4</v>
      </c>
      <c r="D19" s="80">
        <v>4223.75</v>
      </c>
      <c r="E19" s="80">
        <v>2648.93</v>
      </c>
      <c r="F19" s="80">
        <v>558.89</v>
      </c>
      <c r="G19" s="80">
        <v>876.32</v>
      </c>
      <c r="H19" s="80">
        <v>626.11</v>
      </c>
      <c r="I19" s="80">
        <v>394.25</v>
      </c>
      <c r="J19" s="80">
        <v>103.13</v>
      </c>
      <c r="K19" s="80">
        <v>27.97</v>
      </c>
      <c r="L19" s="80">
        <v>490.46</v>
      </c>
      <c r="M19" s="81">
        <f t="shared" si="0"/>
        <v>13541.209999999997</v>
      </c>
    </row>
    <row r="20" spans="1:13" ht="12.75">
      <c r="A20" s="79">
        <v>19</v>
      </c>
      <c r="B20" s="79" t="s">
        <v>30</v>
      </c>
      <c r="C20" s="80">
        <v>375.9</v>
      </c>
      <c r="D20" s="80">
        <v>366</v>
      </c>
      <c r="E20" s="80">
        <v>165.84</v>
      </c>
      <c r="F20" s="80">
        <v>65.85</v>
      </c>
      <c r="G20" s="80">
        <v>92.19</v>
      </c>
      <c r="H20" s="80">
        <v>48.23</v>
      </c>
      <c r="I20" s="80">
        <v>0</v>
      </c>
      <c r="J20" s="80">
        <v>13.92</v>
      </c>
      <c r="K20" s="80">
        <v>2.32</v>
      </c>
      <c r="L20" s="80">
        <v>56.28</v>
      </c>
      <c r="M20" s="81">
        <f t="shared" si="0"/>
        <v>1186.53</v>
      </c>
    </row>
    <row r="21" spans="1:13" ht="12.75">
      <c r="A21" s="79">
        <v>20</v>
      </c>
      <c r="B21" s="79" t="s">
        <v>31</v>
      </c>
      <c r="C21" s="80">
        <v>1712.64</v>
      </c>
      <c r="D21" s="80">
        <v>1729.72</v>
      </c>
      <c r="E21" s="80">
        <v>975.68</v>
      </c>
      <c r="F21" s="80">
        <v>345.77</v>
      </c>
      <c r="G21" s="80">
        <v>343.7</v>
      </c>
      <c r="H21" s="80">
        <v>224.98</v>
      </c>
      <c r="I21" s="80">
        <v>276.95</v>
      </c>
      <c r="J21" s="80">
        <v>65.07</v>
      </c>
      <c r="K21" s="80">
        <v>9.87</v>
      </c>
      <c r="L21" s="80">
        <v>126.27</v>
      </c>
      <c r="M21" s="81">
        <f t="shared" si="0"/>
        <v>5810.649999999999</v>
      </c>
    </row>
    <row r="22" spans="1:13" ht="12.75">
      <c r="A22" s="79">
        <v>21</v>
      </c>
      <c r="B22" s="79" t="s">
        <v>32</v>
      </c>
      <c r="C22" s="80">
        <v>565.57</v>
      </c>
      <c r="D22" s="80">
        <v>722.52</v>
      </c>
      <c r="E22" s="80">
        <v>420.4</v>
      </c>
      <c r="F22" s="80">
        <v>248.42</v>
      </c>
      <c r="G22" s="80">
        <v>353.13</v>
      </c>
      <c r="H22" s="80">
        <v>267.09</v>
      </c>
      <c r="I22" s="80">
        <v>23.04</v>
      </c>
      <c r="J22" s="80">
        <v>49.1</v>
      </c>
      <c r="K22" s="80">
        <v>5.6</v>
      </c>
      <c r="L22" s="80">
        <v>106.02</v>
      </c>
      <c r="M22" s="81">
        <f t="shared" si="0"/>
        <v>2760.8900000000003</v>
      </c>
    </row>
    <row r="23" spans="1:13" ht="12.75">
      <c r="A23" s="79">
        <v>22</v>
      </c>
      <c r="B23" s="79" t="s">
        <v>33</v>
      </c>
      <c r="C23" s="80">
        <v>533.94</v>
      </c>
      <c r="D23" s="80">
        <v>538.41</v>
      </c>
      <c r="E23" s="80">
        <v>120.97</v>
      </c>
      <c r="F23" s="80">
        <v>88.42</v>
      </c>
      <c r="G23" s="80">
        <v>127.16</v>
      </c>
      <c r="H23" s="80">
        <v>28.82</v>
      </c>
      <c r="I23" s="80">
        <v>36.33</v>
      </c>
      <c r="J23" s="80">
        <v>1.05</v>
      </c>
      <c r="K23" s="80">
        <v>0.17</v>
      </c>
      <c r="L23" s="80">
        <v>47.12</v>
      </c>
      <c r="M23" s="81">
        <f t="shared" si="0"/>
        <v>1522.3899999999999</v>
      </c>
    </row>
    <row r="24" spans="1:13" ht="12.75">
      <c r="A24" s="79">
        <v>23</v>
      </c>
      <c r="B24" s="79" t="s">
        <v>34</v>
      </c>
      <c r="C24" s="80">
        <v>523.29</v>
      </c>
      <c r="D24" s="80">
        <v>577.62</v>
      </c>
      <c r="E24" s="80">
        <v>393.21</v>
      </c>
      <c r="F24" s="80">
        <v>91.74</v>
      </c>
      <c r="G24" s="80">
        <v>165.54</v>
      </c>
      <c r="H24" s="80">
        <v>176.74</v>
      </c>
      <c r="I24" s="80">
        <v>0</v>
      </c>
      <c r="J24" s="80">
        <v>18.68</v>
      </c>
      <c r="K24" s="80">
        <v>16.24</v>
      </c>
      <c r="L24" s="80">
        <v>56.12</v>
      </c>
      <c r="M24" s="81">
        <f t="shared" si="0"/>
        <v>2019.1799999999998</v>
      </c>
    </row>
    <row r="25" spans="1:13" ht="12.75">
      <c r="A25" s="79">
        <v>24</v>
      </c>
      <c r="B25" s="79" t="s">
        <v>35</v>
      </c>
      <c r="C25" s="80">
        <v>507.15</v>
      </c>
      <c r="D25" s="80">
        <v>595.69</v>
      </c>
      <c r="E25" s="80">
        <v>381.26</v>
      </c>
      <c r="F25" s="80">
        <v>92</v>
      </c>
      <c r="G25" s="80">
        <v>72.47</v>
      </c>
      <c r="H25" s="80">
        <v>70.33</v>
      </c>
      <c r="I25" s="80">
        <v>42.28</v>
      </c>
      <c r="J25" s="80">
        <v>21.55</v>
      </c>
      <c r="K25" s="80">
        <v>17.25</v>
      </c>
      <c r="L25" s="80">
        <v>78.87</v>
      </c>
      <c r="M25" s="81">
        <f t="shared" si="0"/>
        <v>1878.85</v>
      </c>
    </row>
    <row r="26" spans="1:13" ht="12.75">
      <c r="A26" s="79">
        <v>25</v>
      </c>
      <c r="B26" s="79" t="s">
        <v>36</v>
      </c>
      <c r="C26" s="80">
        <v>1416.08</v>
      </c>
      <c r="D26" s="80">
        <v>1457.27</v>
      </c>
      <c r="E26" s="80">
        <v>884.89</v>
      </c>
      <c r="F26" s="80">
        <v>244.3</v>
      </c>
      <c r="G26" s="80">
        <v>423.46</v>
      </c>
      <c r="H26" s="80">
        <v>332.11</v>
      </c>
      <c r="I26" s="80">
        <v>335.85</v>
      </c>
      <c r="J26" s="80">
        <v>10.69</v>
      </c>
      <c r="K26" s="80">
        <v>2.68</v>
      </c>
      <c r="L26" s="80">
        <v>130.86</v>
      </c>
      <c r="M26" s="81">
        <f t="shared" si="0"/>
        <v>5238.19</v>
      </c>
    </row>
    <row r="27" spans="1:13" ht="12.75">
      <c r="A27" s="79">
        <v>26</v>
      </c>
      <c r="B27" s="79" t="s">
        <v>37</v>
      </c>
      <c r="C27" s="80">
        <v>1769.71</v>
      </c>
      <c r="D27" s="80">
        <v>2016.43</v>
      </c>
      <c r="E27" s="80">
        <v>1376.09</v>
      </c>
      <c r="F27" s="80">
        <v>360.23</v>
      </c>
      <c r="G27" s="80">
        <v>489.31</v>
      </c>
      <c r="H27" s="80">
        <v>393.82</v>
      </c>
      <c r="I27" s="80">
        <v>321.68</v>
      </c>
      <c r="J27" s="80">
        <v>14.91</v>
      </c>
      <c r="K27" s="80">
        <v>7.87</v>
      </c>
      <c r="L27" s="80">
        <v>260.99</v>
      </c>
      <c r="M27" s="81">
        <f t="shared" si="0"/>
        <v>7011.040000000001</v>
      </c>
    </row>
    <row r="28" spans="1:13" ht="12.75">
      <c r="A28" s="79">
        <v>27</v>
      </c>
      <c r="B28" s="79" t="s">
        <v>38</v>
      </c>
      <c r="C28" s="80">
        <v>5759.89</v>
      </c>
      <c r="D28" s="80">
        <v>7323.69</v>
      </c>
      <c r="E28" s="80">
        <v>4925.34</v>
      </c>
      <c r="F28" s="80">
        <v>1077.36</v>
      </c>
      <c r="G28" s="80">
        <v>1649.96</v>
      </c>
      <c r="H28" s="80">
        <v>1111.82</v>
      </c>
      <c r="I28" s="80">
        <v>541.15</v>
      </c>
      <c r="J28" s="80">
        <v>101.61</v>
      </c>
      <c r="K28" s="80">
        <v>44.57</v>
      </c>
      <c r="L28" s="80">
        <v>873.27</v>
      </c>
      <c r="M28" s="81">
        <f t="shared" si="0"/>
        <v>23408.66</v>
      </c>
    </row>
    <row r="29" spans="1:13" ht="12.75">
      <c r="A29" s="79">
        <v>28</v>
      </c>
      <c r="B29" s="79" t="s">
        <v>39</v>
      </c>
      <c r="C29" s="80">
        <v>3239.74</v>
      </c>
      <c r="D29" s="80">
        <v>3753.63</v>
      </c>
      <c r="E29" s="80">
        <v>2458.72</v>
      </c>
      <c r="F29" s="80">
        <v>484.57</v>
      </c>
      <c r="G29" s="80">
        <v>868.88</v>
      </c>
      <c r="H29" s="80">
        <v>579.61</v>
      </c>
      <c r="I29" s="80">
        <v>539.77</v>
      </c>
      <c r="J29" s="80">
        <v>176.99</v>
      </c>
      <c r="K29" s="80">
        <v>33.61</v>
      </c>
      <c r="L29" s="80">
        <v>390.58</v>
      </c>
      <c r="M29" s="81">
        <f t="shared" si="0"/>
        <v>12526.1</v>
      </c>
    </row>
    <row r="30" spans="1:13" ht="12.75">
      <c r="A30" s="79">
        <v>29</v>
      </c>
      <c r="B30" s="79" t="s">
        <v>40</v>
      </c>
      <c r="C30" s="80">
        <v>40660.6</v>
      </c>
      <c r="D30" s="80">
        <v>52914.27</v>
      </c>
      <c r="E30" s="80">
        <v>37729.44</v>
      </c>
      <c r="F30" s="80">
        <v>11290.74</v>
      </c>
      <c r="G30" s="80">
        <v>16349.84</v>
      </c>
      <c r="H30" s="80">
        <v>6726.39</v>
      </c>
      <c r="I30" s="80">
        <v>17107.1</v>
      </c>
      <c r="J30" s="80">
        <v>1331.86</v>
      </c>
      <c r="K30" s="80">
        <v>372.29</v>
      </c>
      <c r="L30" s="80">
        <v>6848.12</v>
      </c>
      <c r="M30" s="81">
        <f t="shared" si="0"/>
        <v>191330.65</v>
      </c>
    </row>
    <row r="31" spans="1:13" ht="12.75">
      <c r="A31" s="79">
        <v>30</v>
      </c>
      <c r="B31" s="79" t="s">
        <v>41</v>
      </c>
      <c r="C31" s="80">
        <v>925.65</v>
      </c>
      <c r="D31" s="80">
        <v>1130.25</v>
      </c>
      <c r="E31" s="80">
        <v>700.31</v>
      </c>
      <c r="F31" s="80">
        <v>174.03</v>
      </c>
      <c r="G31" s="80">
        <v>187.38</v>
      </c>
      <c r="H31" s="80">
        <v>127.87</v>
      </c>
      <c r="I31" s="80">
        <v>0.16</v>
      </c>
      <c r="J31" s="80">
        <v>3.95</v>
      </c>
      <c r="K31" s="80">
        <v>0.14</v>
      </c>
      <c r="L31" s="80">
        <v>131.66</v>
      </c>
      <c r="M31" s="81">
        <f t="shared" si="0"/>
        <v>3381.3999999999996</v>
      </c>
    </row>
    <row r="32" spans="1:13" ht="12.75">
      <c r="A32" s="79">
        <v>31</v>
      </c>
      <c r="B32" s="79" t="s">
        <v>42</v>
      </c>
      <c r="C32" s="80">
        <v>4326.39</v>
      </c>
      <c r="D32" s="80">
        <v>5309.45</v>
      </c>
      <c r="E32" s="80">
        <v>3540.87</v>
      </c>
      <c r="F32" s="80">
        <v>654.91</v>
      </c>
      <c r="G32" s="80">
        <v>1329.12</v>
      </c>
      <c r="H32" s="80">
        <v>1133.41</v>
      </c>
      <c r="I32" s="80">
        <v>963.09</v>
      </c>
      <c r="J32" s="80">
        <v>82.44</v>
      </c>
      <c r="K32" s="80">
        <v>28.33</v>
      </c>
      <c r="L32" s="80">
        <v>585.27</v>
      </c>
      <c r="M32" s="81">
        <f t="shared" si="0"/>
        <v>17953.28</v>
      </c>
    </row>
    <row r="33" spans="1:13" ht="12.75">
      <c r="A33" s="79">
        <v>32</v>
      </c>
      <c r="B33" s="79" t="s">
        <v>43</v>
      </c>
      <c r="C33" s="80">
        <v>1940.93</v>
      </c>
      <c r="D33" s="80">
        <v>2161.99</v>
      </c>
      <c r="E33" s="80">
        <v>1286.1</v>
      </c>
      <c r="F33" s="80">
        <v>508.15</v>
      </c>
      <c r="G33" s="80">
        <v>481.98</v>
      </c>
      <c r="H33" s="80">
        <v>272.68</v>
      </c>
      <c r="I33" s="80">
        <v>39.92</v>
      </c>
      <c r="J33" s="80">
        <v>137.6</v>
      </c>
      <c r="K33" s="80">
        <v>4.23</v>
      </c>
      <c r="L33" s="80">
        <v>302.02</v>
      </c>
      <c r="M33" s="81">
        <f t="shared" si="0"/>
        <v>7135.6</v>
      </c>
    </row>
    <row r="34" spans="1:13" ht="12.75">
      <c r="A34" s="79">
        <v>33</v>
      </c>
      <c r="B34" s="79" t="s">
        <v>44</v>
      </c>
      <c r="C34" s="80">
        <v>273.06</v>
      </c>
      <c r="D34" s="80">
        <v>324.68</v>
      </c>
      <c r="E34" s="80">
        <v>147.83</v>
      </c>
      <c r="F34" s="80">
        <v>117.42</v>
      </c>
      <c r="G34" s="80">
        <v>95.13</v>
      </c>
      <c r="H34" s="80">
        <v>51.8</v>
      </c>
      <c r="I34" s="80">
        <v>20.52</v>
      </c>
      <c r="J34" s="80">
        <v>3.22</v>
      </c>
      <c r="K34" s="80">
        <v>0.72</v>
      </c>
      <c r="L34" s="80">
        <v>35.09</v>
      </c>
      <c r="M34" s="81">
        <f aca="true" t="shared" si="1" ref="M34:M65">SUM(C34:L34)</f>
        <v>1069.47</v>
      </c>
    </row>
    <row r="35" spans="1:13" ht="12.75">
      <c r="A35" s="79">
        <v>34</v>
      </c>
      <c r="B35" s="79" t="s">
        <v>45</v>
      </c>
      <c r="C35" s="80">
        <v>336.78</v>
      </c>
      <c r="D35" s="80">
        <v>365.08</v>
      </c>
      <c r="E35" s="80">
        <v>159.12</v>
      </c>
      <c r="F35" s="80">
        <v>50.79</v>
      </c>
      <c r="G35" s="80">
        <v>61.13</v>
      </c>
      <c r="H35" s="80">
        <v>36.09</v>
      </c>
      <c r="I35" s="80">
        <v>28.82</v>
      </c>
      <c r="J35" s="80">
        <v>3.82</v>
      </c>
      <c r="K35" s="80">
        <v>0.18</v>
      </c>
      <c r="L35" s="80">
        <v>52.95</v>
      </c>
      <c r="M35" s="81">
        <f t="shared" si="1"/>
        <v>1094.76</v>
      </c>
    </row>
    <row r="36" spans="1:13" ht="12.75">
      <c r="A36" s="79">
        <v>35</v>
      </c>
      <c r="B36" s="79" t="s">
        <v>46</v>
      </c>
      <c r="C36" s="80">
        <v>10745.81</v>
      </c>
      <c r="D36" s="80">
        <v>12258.69</v>
      </c>
      <c r="E36" s="80">
        <v>8119.62</v>
      </c>
      <c r="F36" s="80">
        <v>2050.7</v>
      </c>
      <c r="G36" s="80">
        <v>2719.08</v>
      </c>
      <c r="H36" s="80">
        <v>1907.13</v>
      </c>
      <c r="I36" s="80">
        <v>1851.12</v>
      </c>
      <c r="J36" s="80">
        <v>275.4</v>
      </c>
      <c r="K36" s="80">
        <v>31.15</v>
      </c>
      <c r="L36" s="80">
        <v>1499.87</v>
      </c>
      <c r="M36" s="81">
        <f t="shared" si="1"/>
        <v>41458.57000000001</v>
      </c>
    </row>
    <row r="37" spans="1:13" ht="12.75">
      <c r="A37" s="79">
        <v>36</v>
      </c>
      <c r="B37" s="79" t="s">
        <v>47</v>
      </c>
      <c r="C37" s="80">
        <v>20311.3</v>
      </c>
      <c r="D37" s="80">
        <v>22638.56</v>
      </c>
      <c r="E37" s="80">
        <v>13928.53</v>
      </c>
      <c r="F37" s="80">
        <v>4318.73</v>
      </c>
      <c r="G37" s="80">
        <v>6746.15</v>
      </c>
      <c r="H37" s="80">
        <v>5126.8</v>
      </c>
      <c r="I37" s="80">
        <v>5469.54</v>
      </c>
      <c r="J37" s="80">
        <v>726.64</v>
      </c>
      <c r="K37" s="80">
        <v>176.61</v>
      </c>
      <c r="L37" s="80">
        <v>2222.76</v>
      </c>
      <c r="M37" s="81">
        <f t="shared" si="1"/>
        <v>81665.61999999998</v>
      </c>
    </row>
    <row r="38" spans="1:13" ht="12.75">
      <c r="A38" s="79">
        <v>37</v>
      </c>
      <c r="B38" s="79" t="s">
        <v>48</v>
      </c>
      <c r="C38" s="80">
        <v>8397.83</v>
      </c>
      <c r="D38" s="80">
        <v>9415.76</v>
      </c>
      <c r="E38" s="80">
        <v>6875.55</v>
      </c>
      <c r="F38" s="80">
        <v>2497.56</v>
      </c>
      <c r="G38" s="80">
        <v>2686.29</v>
      </c>
      <c r="H38" s="80">
        <v>1631.5</v>
      </c>
      <c r="I38" s="80">
        <v>220.7</v>
      </c>
      <c r="J38" s="80">
        <v>314.74</v>
      </c>
      <c r="K38" s="80">
        <v>81.22</v>
      </c>
      <c r="L38" s="80">
        <v>752.35</v>
      </c>
      <c r="M38" s="81">
        <f t="shared" si="1"/>
        <v>32873.50000000001</v>
      </c>
    </row>
    <row r="39" spans="1:13" ht="12.75">
      <c r="A39" s="79">
        <v>38</v>
      </c>
      <c r="B39" s="79" t="s">
        <v>49</v>
      </c>
      <c r="C39" s="80">
        <v>1458.51</v>
      </c>
      <c r="D39" s="80">
        <v>1575.49</v>
      </c>
      <c r="E39" s="80">
        <v>1069.74</v>
      </c>
      <c r="F39" s="80">
        <v>478.99</v>
      </c>
      <c r="G39" s="80">
        <v>786.54</v>
      </c>
      <c r="H39" s="80">
        <v>473.1</v>
      </c>
      <c r="I39" s="80">
        <v>98.34</v>
      </c>
      <c r="J39" s="80">
        <v>21.09</v>
      </c>
      <c r="K39" s="80">
        <v>2.89</v>
      </c>
      <c r="L39" s="80">
        <v>164.52</v>
      </c>
      <c r="M39" s="81">
        <f t="shared" si="1"/>
        <v>6129.210000000001</v>
      </c>
    </row>
    <row r="40" spans="1:13" ht="12.75">
      <c r="A40" s="79">
        <v>39</v>
      </c>
      <c r="B40" s="79" t="s">
        <v>50</v>
      </c>
      <c r="C40" s="80">
        <v>431.17</v>
      </c>
      <c r="D40" s="80">
        <v>455.92</v>
      </c>
      <c r="E40" s="80">
        <v>240.75</v>
      </c>
      <c r="F40" s="80">
        <v>100.74</v>
      </c>
      <c r="G40" s="80">
        <v>110.82</v>
      </c>
      <c r="H40" s="80">
        <v>100.25</v>
      </c>
      <c r="I40" s="80">
        <v>0</v>
      </c>
      <c r="J40" s="80">
        <v>35.86</v>
      </c>
      <c r="K40" s="80">
        <v>3.86</v>
      </c>
      <c r="L40" s="80">
        <v>64.28</v>
      </c>
      <c r="M40" s="81">
        <f t="shared" si="1"/>
        <v>1543.6499999999999</v>
      </c>
    </row>
    <row r="41" spans="1:13" ht="12.75">
      <c r="A41" s="79">
        <v>40</v>
      </c>
      <c r="B41" s="79" t="s">
        <v>51</v>
      </c>
      <c r="C41" s="80">
        <v>653.41</v>
      </c>
      <c r="D41" s="80">
        <v>768.13</v>
      </c>
      <c r="E41" s="80">
        <v>403.66</v>
      </c>
      <c r="F41" s="80">
        <v>242.41</v>
      </c>
      <c r="G41" s="80">
        <v>216.51</v>
      </c>
      <c r="H41" s="80">
        <v>186.5</v>
      </c>
      <c r="I41" s="80">
        <v>5.19</v>
      </c>
      <c r="J41" s="80">
        <v>1.08</v>
      </c>
      <c r="K41" s="80">
        <v>0.87</v>
      </c>
      <c r="L41" s="80">
        <v>110.19</v>
      </c>
      <c r="M41" s="81">
        <f t="shared" si="1"/>
        <v>2587.95</v>
      </c>
    </row>
    <row r="42" spans="1:13" ht="12.75">
      <c r="A42" s="79">
        <v>41</v>
      </c>
      <c r="B42" s="79" t="s">
        <v>52</v>
      </c>
      <c r="C42" s="80">
        <v>9584.38</v>
      </c>
      <c r="D42" s="80">
        <v>11498.31</v>
      </c>
      <c r="E42" s="80">
        <v>7388.55</v>
      </c>
      <c r="F42" s="80">
        <v>2667.4</v>
      </c>
      <c r="G42" s="80">
        <v>3838.51</v>
      </c>
      <c r="H42" s="80">
        <v>2674.02</v>
      </c>
      <c r="I42" s="80">
        <v>3132.53</v>
      </c>
      <c r="J42" s="80">
        <v>339.41</v>
      </c>
      <c r="K42" s="80">
        <v>35.93</v>
      </c>
      <c r="L42" s="80">
        <v>1328.68</v>
      </c>
      <c r="M42" s="81">
        <f t="shared" si="1"/>
        <v>42487.72</v>
      </c>
    </row>
    <row r="43" spans="1:13" ht="12.75">
      <c r="A43" s="79">
        <v>42</v>
      </c>
      <c r="B43" s="79" t="s">
        <v>53</v>
      </c>
      <c r="C43" s="80">
        <v>10134.81</v>
      </c>
      <c r="D43" s="80">
        <v>12412.47</v>
      </c>
      <c r="E43" s="80">
        <v>7762.48</v>
      </c>
      <c r="F43" s="80">
        <v>2301.23</v>
      </c>
      <c r="G43" s="80">
        <v>3222.88</v>
      </c>
      <c r="H43" s="80">
        <v>2355.72</v>
      </c>
      <c r="I43" s="80">
        <v>1419.95</v>
      </c>
      <c r="J43" s="80">
        <v>184.18</v>
      </c>
      <c r="K43" s="80">
        <v>28.29</v>
      </c>
      <c r="L43" s="80">
        <v>1596.53</v>
      </c>
      <c r="M43" s="81">
        <f t="shared" si="1"/>
        <v>41418.53999999999</v>
      </c>
    </row>
    <row r="44" spans="1:13" ht="12.75">
      <c r="A44" s="79">
        <v>43</v>
      </c>
      <c r="B44" s="79" t="s">
        <v>54</v>
      </c>
      <c r="C44" s="80">
        <v>3350.7</v>
      </c>
      <c r="D44" s="80">
        <v>4754.9</v>
      </c>
      <c r="E44" s="80">
        <v>4109.24</v>
      </c>
      <c r="F44" s="80">
        <v>908.94</v>
      </c>
      <c r="G44" s="80">
        <v>1616.64</v>
      </c>
      <c r="H44" s="80">
        <v>719.7</v>
      </c>
      <c r="I44" s="80">
        <v>1235.49</v>
      </c>
      <c r="J44" s="80">
        <v>119.52</v>
      </c>
      <c r="K44" s="80">
        <v>107.12</v>
      </c>
      <c r="L44" s="80">
        <v>598.44</v>
      </c>
      <c r="M44" s="81">
        <f t="shared" si="1"/>
        <v>17520.69</v>
      </c>
    </row>
    <row r="45" spans="1:13" ht="12.75">
      <c r="A45" s="79">
        <v>44</v>
      </c>
      <c r="B45" s="79" t="s">
        <v>55</v>
      </c>
      <c r="C45" s="80">
        <v>1845.2</v>
      </c>
      <c r="D45" s="80">
        <v>1957.29</v>
      </c>
      <c r="E45" s="80">
        <v>1653.68</v>
      </c>
      <c r="F45" s="80">
        <v>489.96</v>
      </c>
      <c r="G45" s="80">
        <v>728.18</v>
      </c>
      <c r="H45" s="80">
        <v>522.31</v>
      </c>
      <c r="I45" s="80">
        <v>403.65</v>
      </c>
      <c r="J45" s="80">
        <v>60.11</v>
      </c>
      <c r="K45" s="80">
        <v>11.91</v>
      </c>
      <c r="L45" s="80">
        <v>227.88</v>
      </c>
      <c r="M45" s="81">
        <f t="shared" si="1"/>
        <v>7900.17</v>
      </c>
    </row>
    <row r="46" spans="1:13" ht="12.75">
      <c r="A46" s="79">
        <v>45</v>
      </c>
      <c r="B46" s="79" t="s">
        <v>56</v>
      </c>
      <c r="C46" s="80">
        <v>2718.64</v>
      </c>
      <c r="D46" s="80">
        <v>3677.85</v>
      </c>
      <c r="E46" s="80">
        <v>2417.11</v>
      </c>
      <c r="F46" s="80">
        <v>612.22</v>
      </c>
      <c r="G46" s="80">
        <v>805.61</v>
      </c>
      <c r="H46" s="80">
        <v>574.46</v>
      </c>
      <c r="I46" s="80">
        <v>20.42</v>
      </c>
      <c r="J46" s="80">
        <v>65.03</v>
      </c>
      <c r="K46" s="80">
        <v>17.32</v>
      </c>
      <c r="L46" s="80">
        <v>421.92</v>
      </c>
      <c r="M46" s="81">
        <f t="shared" si="1"/>
        <v>11330.58</v>
      </c>
    </row>
    <row r="47" spans="1:13" ht="12.75">
      <c r="A47" s="79">
        <v>46</v>
      </c>
      <c r="B47" s="79" t="s">
        <v>57</v>
      </c>
      <c r="C47" s="80">
        <v>7098.47</v>
      </c>
      <c r="D47" s="80">
        <v>8105.02</v>
      </c>
      <c r="E47" s="80">
        <v>6410.39</v>
      </c>
      <c r="F47" s="80">
        <v>1524.73</v>
      </c>
      <c r="G47" s="80">
        <v>2189.99</v>
      </c>
      <c r="H47" s="80">
        <v>1433.5</v>
      </c>
      <c r="I47" s="80">
        <v>631.12</v>
      </c>
      <c r="J47" s="80">
        <v>150.09</v>
      </c>
      <c r="K47" s="80">
        <v>122.95</v>
      </c>
      <c r="L47" s="80">
        <v>913.1</v>
      </c>
      <c r="M47" s="81">
        <f t="shared" si="1"/>
        <v>28579.359999999997</v>
      </c>
    </row>
    <row r="48" spans="1:13" ht="12.75">
      <c r="A48" s="79">
        <v>47</v>
      </c>
      <c r="B48" s="79" t="s">
        <v>58</v>
      </c>
      <c r="C48" s="80">
        <v>1554.09</v>
      </c>
      <c r="D48" s="80">
        <v>1974.55</v>
      </c>
      <c r="E48" s="80">
        <v>1145.58</v>
      </c>
      <c r="F48" s="80">
        <v>402.25</v>
      </c>
      <c r="G48" s="80">
        <v>670.79</v>
      </c>
      <c r="H48" s="80">
        <v>471.68</v>
      </c>
      <c r="I48" s="80">
        <v>374.57</v>
      </c>
      <c r="J48" s="80">
        <v>39.42</v>
      </c>
      <c r="K48" s="80">
        <v>8.88</v>
      </c>
      <c r="L48" s="80">
        <v>243.07</v>
      </c>
      <c r="M48" s="81">
        <f t="shared" si="1"/>
        <v>6884.879999999999</v>
      </c>
    </row>
    <row r="49" spans="1:13" ht="12.75">
      <c r="A49" s="79">
        <v>48</v>
      </c>
      <c r="B49" s="79" t="s">
        <v>59</v>
      </c>
      <c r="C49" s="80">
        <v>34341.8</v>
      </c>
      <c r="D49" s="80">
        <v>41664.48</v>
      </c>
      <c r="E49" s="80">
        <v>33490.95</v>
      </c>
      <c r="F49" s="80">
        <v>6755.43</v>
      </c>
      <c r="G49" s="80">
        <v>13864.15</v>
      </c>
      <c r="H49" s="80">
        <v>9418.44</v>
      </c>
      <c r="I49" s="80">
        <v>24761.76</v>
      </c>
      <c r="J49" s="80">
        <v>2389.95</v>
      </c>
      <c r="K49" s="80">
        <v>597.37</v>
      </c>
      <c r="L49" s="80">
        <v>2901.28</v>
      </c>
      <c r="M49" s="81">
        <f t="shared" si="1"/>
        <v>170185.61000000002</v>
      </c>
    </row>
    <row r="50" spans="1:13" ht="12.75">
      <c r="A50" s="79">
        <v>49</v>
      </c>
      <c r="B50" s="79" t="s">
        <v>60</v>
      </c>
      <c r="C50" s="80">
        <v>10842.53</v>
      </c>
      <c r="D50" s="80">
        <v>14811.31</v>
      </c>
      <c r="E50" s="80">
        <v>10886.87</v>
      </c>
      <c r="F50" s="80">
        <v>1964.19</v>
      </c>
      <c r="G50" s="80">
        <v>3093.31</v>
      </c>
      <c r="H50" s="80">
        <v>2054.44</v>
      </c>
      <c r="I50" s="80">
        <v>8113.55</v>
      </c>
      <c r="J50" s="80">
        <v>887.23</v>
      </c>
      <c r="K50" s="80">
        <v>127.87</v>
      </c>
      <c r="L50" s="80">
        <v>1295.3</v>
      </c>
      <c r="M50" s="81">
        <f t="shared" si="1"/>
        <v>54076.60000000001</v>
      </c>
    </row>
    <row r="51" spans="1:13" ht="12.75">
      <c r="A51" s="79">
        <v>50</v>
      </c>
      <c r="B51" s="79" t="s">
        <v>61</v>
      </c>
      <c r="C51" s="80">
        <v>33061.39</v>
      </c>
      <c r="D51" s="80">
        <v>45238.58</v>
      </c>
      <c r="E51" s="80">
        <v>36324.77</v>
      </c>
      <c r="F51" s="80">
        <v>10322.97</v>
      </c>
      <c r="G51" s="80">
        <v>14673.53</v>
      </c>
      <c r="H51" s="80">
        <v>6600.86</v>
      </c>
      <c r="I51" s="80">
        <v>14688.87</v>
      </c>
      <c r="J51" s="80">
        <v>1144.4</v>
      </c>
      <c r="K51" s="80">
        <v>380</v>
      </c>
      <c r="L51" s="80">
        <v>5347.58</v>
      </c>
      <c r="M51" s="81">
        <f t="shared" si="1"/>
        <v>167782.94999999995</v>
      </c>
    </row>
    <row r="52" spans="1:13" ht="12.75">
      <c r="A52" s="79">
        <v>51</v>
      </c>
      <c r="B52" s="79" t="s">
        <v>62</v>
      </c>
      <c r="C52" s="80">
        <v>16848.89</v>
      </c>
      <c r="D52" s="80">
        <v>20166.94</v>
      </c>
      <c r="E52" s="80">
        <v>13036.69</v>
      </c>
      <c r="F52" s="80">
        <v>3346.82</v>
      </c>
      <c r="G52" s="80">
        <v>5955.19</v>
      </c>
      <c r="H52" s="80">
        <v>4015.51</v>
      </c>
      <c r="I52" s="80">
        <v>2554.81</v>
      </c>
      <c r="J52" s="80">
        <v>571.82</v>
      </c>
      <c r="K52" s="80">
        <v>222.47</v>
      </c>
      <c r="L52" s="80">
        <v>1850.29</v>
      </c>
      <c r="M52" s="81">
        <f t="shared" si="1"/>
        <v>68569.43000000001</v>
      </c>
    </row>
    <row r="53" spans="1:13" ht="12.75">
      <c r="A53" s="79">
        <v>52</v>
      </c>
      <c r="B53" s="79" t="s">
        <v>63</v>
      </c>
      <c r="C53" s="80">
        <v>22630.02</v>
      </c>
      <c r="D53" s="80">
        <v>27600.03</v>
      </c>
      <c r="E53" s="80">
        <v>23924.71</v>
      </c>
      <c r="F53" s="80">
        <v>6404.11</v>
      </c>
      <c r="G53" s="80">
        <v>9767.16</v>
      </c>
      <c r="H53" s="80">
        <v>4399.63</v>
      </c>
      <c r="I53" s="80">
        <v>3012.86</v>
      </c>
      <c r="J53" s="80">
        <v>963.98</v>
      </c>
      <c r="K53" s="80">
        <v>317.04</v>
      </c>
      <c r="L53" s="80">
        <v>3569.27</v>
      </c>
      <c r="M53" s="81">
        <f t="shared" si="1"/>
        <v>102588.81000000001</v>
      </c>
    </row>
    <row r="54" spans="1:13" ht="12.75">
      <c r="A54" s="79">
        <v>53</v>
      </c>
      <c r="B54" s="79" t="s">
        <v>64</v>
      </c>
      <c r="C54" s="80">
        <v>23968.49</v>
      </c>
      <c r="D54" s="80">
        <v>27813.6</v>
      </c>
      <c r="E54" s="80">
        <v>16548.61</v>
      </c>
      <c r="F54" s="80">
        <v>3442.89</v>
      </c>
      <c r="G54" s="80">
        <v>6628.56</v>
      </c>
      <c r="H54" s="80">
        <v>5249.41</v>
      </c>
      <c r="I54" s="80">
        <v>6984.02</v>
      </c>
      <c r="J54" s="80">
        <v>336.93</v>
      </c>
      <c r="K54" s="80">
        <v>188.7</v>
      </c>
      <c r="L54" s="80">
        <v>3262.85</v>
      </c>
      <c r="M54" s="81">
        <f t="shared" si="1"/>
        <v>94424.06</v>
      </c>
    </row>
    <row r="55" spans="1:13" ht="12.75">
      <c r="A55" s="79">
        <v>54</v>
      </c>
      <c r="B55" s="79" t="s">
        <v>65</v>
      </c>
      <c r="C55" s="80">
        <v>2811.19</v>
      </c>
      <c r="D55" s="80">
        <v>3329.22</v>
      </c>
      <c r="E55" s="80">
        <v>1744.85</v>
      </c>
      <c r="F55" s="80">
        <v>822.03</v>
      </c>
      <c r="G55" s="80">
        <v>1044.54</v>
      </c>
      <c r="H55" s="80">
        <v>588.44</v>
      </c>
      <c r="I55" s="80">
        <v>453.55</v>
      </c>
      <c r="J55" s="80">
        <v>59.29</v>
      </c>
      <c r="K55" s="80">
        <v>11.16</v>
      </c>
      <c r="L55" s="80">
        <v>370.57</v>
      </c>
      <c r="M55" s="81">
        <f t="shared" si="1"/>
        <v>11234.840000000002</v>
      </c>
    </row>
    <row r="56" spans="1:13" ht="12.75">
      <c r="A56" s="79">
        <v>55</v>
      </c>
      <c r="B56" s="79" t="s">
        <v>66</v>
      </c>
      <c r="C56" s="80">
        <v>7378.7</v>
      </c>
      <c r="D56" s="80">
        <v>8836.07</v>
      </c>
      <c r="E56" s="80">
        <v>7330.75</v>
      </c>
      <c r="F56" s="80">
        <v>1496.36</v>
      </c>
      <c r="G56" s="80">
        <v>2389.59</v>
      </c>
      <c r="H56" s="80">
        <v>1009.09</v>
      </c>
      <c r="I56" s="80">
        <v>52.54</v>
      </c>
      <c r="J56" s="80">
        <v>293.08</v>
      </c>
      <c r="K56" s="80">
        <v>98.28</v>
      </c>
      <c r="L56" s="80">
        <v>567.57</v>
      </c>
      <c r="M56" s="81">
        <f t="shared" si="1"/>
        <v>29452.030000000002</v>
      </c>
    </row>
    <row r="57" spans="1:13" ht="12.75">
      <c r="A57" s="79">
        <v>56</v>
      </c>
      <c r="B57" s="79" t="s">
        <v>67</v>
      </c>
      <c r="C57" s="80">
        <v>10436.15</v>
      </c>
      <c r="D57" s="80">
        <v>13268.97</v>
      </c>
      <c r="E57" s="80">
        <v>8229.98</v>
      </c>
      <c r="F57" s="80">
        <v>1715.92</v>
      </c>
      <c r="G57" s="80">
        <v>2844.33</v>
      </c>
      <c r="H57" s="80">
        <v>1880.23</v>
      </c>
      <c r="I57" s="80">
        <v>2808.81</v>
      </c>
      <c r="J57" s="80">
        <v>236.95</v>
      </c>
      <c r="K57" s="80">
        <v>54.45</v>
      </c>
      <c r="L57" s="80">
        <v>1364.97</v>
      </c>
      <c r="M57" s="81">
        <f t="shared" si="1"/>
        <v>42840.759999999995</v>
      </c>
    </row>
    <row r="58" spans="1:13" ht="12.75">
      <c r="A58" s="79">
        <v>57</v>
      </c>
      <c r="B58" s="79" t="s">
        <v>68</v>
      </c>
      <c r="C58" s="80">
        <v>6022.29</v>
      </c>
      <c r="D58" s="80">
        <v>7868.45</v>
      </c>
      <c r="E58" s="80">
        <v>6061.02</v>
      </c>
      <c r="F58" s="80">
        <v>1581.77</v>
      </c>
      <c r="G58" s="80">
        <v>2053.33</v>
      </c>
      <c r="H58" s="80">
        <v>1008.34</v>
      </c>
      <c r="I58" s="80">
        <v>134.16</v>
      </c>
      <c r="J58" s="80">
        <v>148.42</v>
      </c>
      <c r="K58" s="80">
        <v>53.46</v>
      </c>
      <c r="L58" s="80">
        <v>680.06</v>
      </c>
      <c r="M58" s="81">
        <f t="shared" si="1"/>
        <v>25611.3</v>
      </c>
    </row>
    <row r="59" spans="1:13" ht="12.75">
      <c r="A59" s="79">
        <v>58</v>
      </c>
      <c r="B59" s="79" t="s">
        <v>69</v>
      </c>
      <c r="C59" s="80">
        <v>9131.75</v>
      </c>
      <c r="D59" s="80">
        <v>10524.78</v>
      </c>
      <c r="E59" s="80">
        <v>8379.15</v>
      </c>
      <c r="F59" s="80">
        <v>2513.67</v>
      </c>
      <c r="G59" s="80">
        <v>5156.29</v>
      </c>
      <c r="H59" s="80">
        <v>2518.06</v>
      </c>
      <c r="I59" s="80">
        <v>1974.63</v>
      </c>
      <c r="J59" s="80">
        <v>435.6</v>
      </c>
      <c r="K59" s="80">
        <v>85.17</v>
      </c>
      <c r="L59" s="80">
        <v>1394.74</v>
      </c>
      <c r="M59" s="81">
        <f t="shared" si="1"/>
        <v>42113.83999999999</v>
      </c>
    </row>
    <row r="60" spans="1:13" ht="12.75">
      <c r="A60" s="79">
        <v>59</v>
      </c>
      <c r="B60" s="79" t="s">
        <v>70</v>
      </c>
      <c r="C60" s="80">
        <v>14262.1</v>
      </c>
      <c r="D60" s="80">
        <v>18284.89</v>
      </c>
      <c r="E60" s="80">
        <v>14915.99</v>
      </c>
      <c r="F60" s="80">
        <v>3087.75</v>
      </c>
      <c r="G60" s="80">
        <v>5431.07</v>
      </c>
      <c r="H60" s="80">
        <v>3143.52</v>
      </c>
      <c r="I60" s="80">
        <v>2208.55</v>
      </c>
      <c r="J60" s="80">
        <v>338.6</v>
      </c>
      <c r="K60" s="80">
        <v>78.73</v>
      </c>
      <c r="L60" s="80">
        <v>1832.64</v>
      </c>
      <c r="M60" s="81">
        <f t="shared" si="1"/>
        <v>63583.84</v>
      </c>
    </row>
    <row r="61" spans="1:13" ht="12.75">
      <c r="A61" s="79">
        <v>60</v>
      </c>
      <c r="B61" s="79" t="s">
        <v>71</v>
      </c>
      <c r="C61" s="80">
        <v>1913.07</v>
      </c>
      <c r="D61" s="80">
        <v>2391.6</v>
      </c>
      <c r="E61" s="80">
        <v>1369.22</v>
      </c>
      <c r="F61" s="80">
        <v>365.24</v>
      </c>
      <c r="G61" s="80">
        <v>493.49</v>
      </c>
      <c r="H61" s="80">
        <v>371.87</v>
      </c>
      <c r="I61" s="80">
        <v>178.43</v>
      </c>
      <c r="J61" s="80">
        <v>38.38</v>
      </c>
      <c r="K61" s="80">
        <v>4.16</v>
      </c>
      <c r="L61" s="80">
        <v>281.04</v>
      </c>
      <c r="M61" s="81">
        <f t="shared" si="1"/>
        <v>7406.5</v>
      </c>
    </row>
    <row r="62" spans="1:13" ht="12.75">
      <c r="A62" s="79">
        <v>61</v>
      </c>
      <c r="B62" s="79" t="s">
        <v>72</v>
      </c>
      <c r="C62" s="80">
        <v>1600.6</v>
      </c>
      <c r="D62" s="80">
        <v>1952.05</v>
      </c>
      <c r="E62" s="80">
        <v>1147.31</v>
      </c>
      <c r="F62" s="80">
        <v>357.13</v>
      </c>
      <c r="G62" s="80">
        <v>289.19</v>
      </c>
      <c r="H62" s="80">
        <v>182.46</v>
      </c>
      <c r="I62" s="80">
        <v>125.54</v>
      </c>
      <c r="J62" s="80">
        <v>5.51</v>
      </c>
      <c r="K62" s="80">
        <v>0</v>
      </c>
      <c r="L62" s="80">
        <v>228.16</v>
      </c>
      <c r="M62" s="81">
        <f t="shared" si="1"/>
        <v>5887.949999999999</v>
      </c>
    </row>
    <row r="63" spans="1:13" ht="12.75">
      <c r="A63" s="79">
        <v>62</v>
      </c>
      <c r="B63" s="79" t="s">
        <v>73</v>
      </c>
      <c r="C63" s="80">
        <v>863.62</v>
      </c>
      <c r="D63" s="80">
        <v>933.85</v>
      </c>
      <c r="E63" s="80">
        <v>515.88</v>
      </c>
      <c r="F63" s="80">
        <v>243.39</v>
      </c>
      <c r="G63" s="80">
        <v>248.05</v>
      </c>
      <c r="H63" s="80">
        <v>141.2</v>
      </c>
      <c r="I63" s="80">
        <v>0</v>
      </c>
      <c r="J63" s="80">
        <v>25.65</v>
      </c>
      <c r="K63" s="80">
        <v>8.2</v>
      </c>
      <c r="L63" s="80">
        <v>45.31</v>
      </c>
      <c r="M63" s="81">
        <f t="shared" si="1"/>
        <v>3025.1499999999996</v>
      </c>
    </row>
    <row r="64" spans="1:13" ht="12.75">
      <c r="A64" s="79">
        <v>63</v>
      </c>
      <c r="B64" s="79" t="s">
        <v>74</v>
      </c>
      <c r="C64" s="80">
        <v>597.52</v>
      </c>
      <c r="D64" s="80">
        <v>739.82</v>
      </c>
      <c r="E64" s="80">
        <v>438.26</v>
      </c>
      <c r="F64" s="80">
        <v>144.76</v>
      </c>
      <c r="G64" s="80">
        <v>187</v>
      </c>
      <c r="H64" s="80">
        <v>114.28</v>
      </c>
      <c r="I64" s="80">
        <v>0</v>
      </c>
      <c r="J64" s="80">
        <v>9.62</v>
      </c>
      <c r="K64" s="80">
        <v>3.74</v>
      </c>
      <c r="L64" s="80">
        <v>104.84</v>
      </c>
      <c r="M64" s="81">
        <f t="shared" si="1"/>
        <v>2339.84</v>
      </c>
    </row>
    <row r="65" spans="1:13" ht="12.75">
      <c r="A65" s="79">
        <v>64</v>
      </c>
      <c r="B65" s="79" t="s">
        <v>75</v>
      </c>
      <c r="C65" s="80">
        <v>14344.12</v>
      </c>
      <c r="D65" s="80">
        <v>17516.76</v>
      </c>
      <c r="E65" s="80">
        <v>12518.35</v>
      </c>
      <c r="F65" s="80">
        <v>2899.01</v>
      </c>
      <c r="G65" s="80">
        <v>5457.38</v>
      </c>
      <c r="H65" s="80">
        <v>4131.04</v>
      </c>
      <c r="I65" s="80">
        <v>2486.9</v>
      </c>
      <c r="J65" s="80">
        <v>692.95</v>
      </c>
      <c r="K65" s="80">
        <v>187.48</v>
      </c>
      <c r="L65" s="80">
        <v>1647.09</v>
      </c>
      <c r="M65" s="81">
        <f t="shared" si="1"/>
        <v>61881.079999999994</v>
      </c>
    </row>
    <row r="66" spans="1:13" ht="12.75">
      <c r="A66" s="79">
        <v>65</v>
      </c>
      <c r="B66" s="79" t="s">
        <v>76</v>
      </c>
      <c r="C66" s="80">
        <v>1349.54</v>
      </c>
      <c r="D66" s="80">
        <v>1565.14</v>
      </c>
      <c r="E66" s="80">
        <v>859.34</v>
      </c>
      <c r="F66" s="80">
        <v>580.61</v>
      </c>
      <c r="G66" s="80">
        <v>414.55</v>
      </c>
      <c r="H66" s="80">
        <v>280.52</v>
      </c>
      <c r="I66" s="80">
        <v>11.25</v>
      </c>
      <c r="J66" s="80">
        <v>25.45</v>
      </c>
      <c r="K66" s="80">
        <v>18.62</v>
      </c>
      <c r="L66" s="80">
        <v>168.51</v>
      </c>
      <c r="M66" s="81">
        <f aca="true" t="shared" si="2" ref="M66:M76">SUM(C66:L66)</f>
        <v>5273.530000000001</v>
      </c>
    </row>
    <row r="67" spans="1:13" ht="12.75">
      <c r="A67" s="79">
        <v>66</v>
      </c>
      <c r="B67" s="79" t="s">
        <v>77</v>
      </c>
      <c r="C67" s="80">
        <v>2190.56</v>
      </c>
      <c r="D67" s="80">
        <v>2162.11</v>
      </c>
      <c r="E67" s="80">
        <v>1391.61</v>
      </c>
      <c r="F67" s="80">
        <v>355.91</v>
      </c>
      <c r="G67" s="80">
        <v>475.27</v>
      </c>
      <c r="H67" s="80">
        <v>307.56</v>
      </c>
      <c r="I67" s="80">
        <v>128.92</v>
      </c>
      <c r="J67" s="80">
        <v>5.61</v>
      </c>
      <c r="K67" s="80">
        <v>4.71</v>
      </c>
      <c r="L67" s="80">
        <v>208.99</v>
      </c>
      <c r="M67" s="81">
        <f t="shared" si="2"/>
        <v>7231.249999999999</v>
      </c>
    </row>
    <row r="68" spans="1:13" ht="12.75">
      <c r="A68" s="79">
        <v>67</v>
      </c>
      <c r="B68" s="79" t="s">
        <v>78</v>
      </c>
      <c r="C68" s="80">
        <v>1030.67</v>
      </c>
      <c r="D68" s="80">
        <v>1108.62</v>
      </c>
      <c r="E68" s="80">
        <v>766.1</v>
      </c>
      <c r="F68" s="80">
        <v>193.61</v>
      </c>
      <c r="G68" s="80">
        <v>273.42</v>
      </c>
      <c r="H68" s="80">
        <v>148.17</v>
      </c>
      <c r="I68" s="80">
        <v>0</v>
      </c>
      <c r="J68" s="80">
        <v>22.39</v>
      </c>
      <c r="K68" s="80">
        <v>6.6</v>
      </c>
      <c r="L68" s="80">
        <v>95.52</v>
      </c>
      <c r="M68" s="81">
        <f t="shared" si="2"/>
        <v>3645.1</v>
      </c>
    </row>
    <row r="69" spans="1:13" ht="12.75">
      <c r="A69" s="79">
        <v>68</v>
      </c>
      <c r="B69" s="79" t="s">
        <v>237</v>
      </c>
      <c r="C69" s="80">
        <v>0</v>
      </c>
      <c r="D69" s="80">
        <v>43.89</v>
      </c>
      <c r="E69" s="80">
        <v>163.93</v>
      </c>
      <c r="F69" s="80">
        <v>0</v>
      </c>
      <c r="G69" s="80">
        <v>35.52</v>
      </c>
      <c r="H69" s="80">
        <v>195.55</v>
      </c>
      <c r="I69" s="80">
        <v>0</v>
      </c>
      <c r="J69" s="80">
        <v>0</v>
      </c>
      <c r="K69" s="80">
        <v>0</v>
      </c>
      <c r="L69" s="80">
        <v>33.7</v>
      </c>
      <c r="M69" s="81">
        <f t="shared" si="2"/>
        <v>472.59</v>
      </c>
    </row>
    <row r="70" spans="1:13" ht="12.75">
      <c r="A70" s="79">
        <v>69</v>
      </c>
      <c r="B70" s="79" t="s">
        <v>120</v>
      </c>
      <c r="C70" s="80">
        <v>93.52</v>
      </c>
      <c r="D70" s="80">
        <v>139.86</v>
      </c>
      <c r="E70" s="80">
        <v>125.58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7.27</v>
      </c>
      <c r="M70" s="81">
        <f t="shared" si="2"/>
        <v>366.22999999999996</v>
      </c>
    </row>
    <row r="71" spans="1:13" ht="12.75">
      <c r="A71" s="79">
        <v>70</v>
      </c>
      <c r="B71" s="79" t="s">
        <v>313</v>
      </c>
      <c r="C71" s="80">
        <v>175.77</v>
      </c>
      <c r="D71" s="80">
        <v>310.87</v>
      </c>
      <c r="E71" s="80">
        <v>100.82</v>
      </c>
      <c r="F71" s="80">
        <v>47.32</v>
      </c>
      <c r="G71" s="80">
        <v>31.49</v>
      </c>
      <c r="H71" s="80">
        <v>2.94</v>
      </c>
      <c r="I71" s="80">
        <v>0</v>
      </c>
      <c r="J71" s="80">
        <v>0</v>
      </c>
      <c r="K71" s="80">
        <v>0</v>
      </c>
      <c r="L71" s="80">
        <v>0</v>
      </c>
      <c r="M71" s="81">
        <f t="shared" si="2"/>
        <v>669.2100000000002</v>
      </c>
    </row>
    <row r="72" spans="1:13" ht="12.75">
      <c r="A72" s="79">
        <v>71</v>
      </c>
      <c r="B72" s="96" t="s">
        <v>320</v>
      </c>
      <c r="C72" s="97">
        <v>576</v>
      </c>
      <c r="D72" s="97">
        <v>924</v>
      </c>
      <c r="E72" s="97">
        <v>0</v>
      </c>
      <c r="F72" s="97">
        <v>34</v>
      </c>
      <c r="G72" s="97">
        <v>28</v>
      </c>
      <c r="H72" s="97">
        <v>0</v>
      </c>
      <c r="I72" s="97">
        <v>0</v>
      </c>
      <c r="J72" s="97">
        <v>12</v>
      </c>
      <c r="K72" s="97">
        <v>0</v>
      </c>
      <c r="L72" s="97">
        <v>0</v>
      </c>
      <c r="M72" s="81">
        <f t="shared" si="2"/>
        <v>1574</v>
      </c>
    </row>
    <row r="73" spans="1:13" ht="12.75">
      <c r="A73" s="79">
        <v>72</v>
      </c>
      <c r="B73" s="79" t="s">
        <v>315</v>
      </c>
      <c r="C73" s="80">
        <v>362.76</v>
      </c>
      <c r="D73" s="80">
        <v>175.93</v>
      </c>
      <c r="E73" s="80">
        <v>0</v>
      </c>
      <c r="F73" s="80">
        <v>68.01</v>
      </c>
      <c r="G73" s="80">
        <v>47.5</v>
      </c>
      <c r="H73" s="80">
        <v>0</v>
      </c>
      <c r="I73" s="80">
        <v>10</v>
      </c>
      <c r="J73" s="80">
        <v>2.98</v>
      </c>
      <c r="K73" s="80">
        <v>0</v>
      </c>
      <c r="L73" s="80">
        <v>0</v>
      </c>
      <c r="M73" s="81">
        <f t="shared" si="2"/>
        <v>667.1800000000001</v>
      </c>
    </row>
    <row r="74" spans="1:13" ht="12.75">
      <c r="A74" s="79">
        <v>73</v>
      </c>
      <c r="B74" s="79" t="s">
        <v>239</v>
      </c>
      <c r="C74" s="80">
        <v>273.02</v>
      </c>
      <c r="D74" s="80">
        <v>598.35</v>
      </c>
      <c r="E74" s="80">
        <v>488.14</v>
      </c>
      <c r="F74" s="80">
        <v>47.18</v>
      </c>
      <c r="G74" s="80">
        <v>70.05</v>
      </c>
      <c r="H74" s="80">
        <v>66.69</v>
      </c>
      <c r="I74" s="80">
        <v>12.56</v>
      </c>
      <c r="J74" s="80">
        <v>0</v>
      </c>
      <c r="K74" s="80">
        <v>0</v>
      </c>
      <c r="L74" s="80">
        <v>47.57</v>
      </c>
      <c r="M74" s="81">
        <f t="shared" si="2"/>
        <v>1603.56</v>
      </c>
    </row>
    <row r="75" spans="1:13" ht="12.75">
      <c r="A75" s="79">
        <v>74</v>
      </c>
      <c r="B75" s="79" t="s">
        <v>123</v>
      </c>
      <c r="C75" s="80">
        <v>205</v>
      </c>
      <c r="D75" s="80">
        <v>297</v>
      </c>
      <c r="E75" s="80">
        <v>420</v>
      </c>
      <c r="F75" s="80">
        <v>11</v>
      </c>
      <c r="G75" s="80">
        <v>165</v>
      </c>
      <c r="H75" s="80">
        <v>52</v>
      </c>
      <c r="I75" s="80">
        <v>0</v>
      </c>
      <c r="J75" s="80">
        <v>0</v>
      </c>
      <c r="K75" s="80">
        <v>0</v>
      </c>
      <c r="L75" s="80">
        <v>0</v>
      </c>
      <c r="M75" s="81">
        <f t="shared" si="2"/>
        <v>1150</v>
      </c>
    </row>
    <row r="76" spans="1:13" ht="12.75">
      <c r="A76" s="79">
        <v>75</v>
      </c>
      <c r="B76" s="87" t="s">
        <v>240</v>
      </c>
      <c r="C76" s="84">
        <v>0</v>
      </c>
      <c r="D76" s="84">
        <v>1812.49</v>
      </c>
      <c r="E76" s="84">
        <v>12687.51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1">
        <f t="shared" si="2"/>
        <v>14500</v>
      </c>
    </row>
    <row r="77" spans="2:13" ht="12.75">
      <c r="B77" s="82" t="s">
        <v>319</v>
      </c>
      <c r="C77" s="142">
        <f>SUM(C2:C76)</f>
        <v>600464.5300000001</v>
      </c>
      <c r="D77" s="142">
        <f aca="true" t="shared" si="3" ref="D77:M77">SUM(D2:D76)</f>
        <v>732388.1099999998</v>
      </c>
      <c r="E77" s="142">
        <f t="shared" si="3"/>
        <v>534521.07</v>
      </c>
      <c r="F77" s="142">
        <f t="shared" si="3"/>
        <v>137538.05000000002</v>
      </c>
      <c r="G77" s="142">
        <f t="shared" si="3"/>
        <v>218723.44999999992</v>
      </c>
      <c r="H77" s="142">
        <f t="shared" si="3"/>
        <v>135071.88</v>
      </c>
      <c r="I77" s="142">
        <f t="shared" si="3"/>
        <v>164067.51999999996</v>
      </c>
      <c r="J77" s="142">
        <f t="shared" si="3"/>
        <v>20206.7</v>
      </c>
      <c r="K77" s="142">
        <f t="shared" si="3"/>
        <v>6076.639999999998</v>
      </c>
      <c r="L77" s="142">
        <f t="shared" si="3"/>
        <v>75704.20000000001</v>
      </c>
      <c r="M77" s="143">
        <f t="shared" si="3"/>
        <v>2624762.1499999985</v>
      </c>
    </row>
  </sheetData>
  <sheetProtection/>
  <printOptions horizontalCentered="1" verticalCentered="1"/>
  <pageMargins left="0.5" right="0.5" top="0.75" bottom="0.5" header="0.5" footer="0.5"/>
  <pageSetup fitToHeight="1" fitToWidth="1" horizontalDpi="300" verticalDpi="300" orientation="portrait" scale="71" r:id="rId1"/>
  <headerFooter alignWithMargins="0">
    <oddHeader xml:space="preserve">&amp;L&amp;D&amp;R&amp;"Arial,Bold"2009-10 FTE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BX77"/>
  <sheetViews>
    <sheetView zoomScalePageLayoutView="0" workbookViewId="0" topLeftCell="G1">
      <selection activeCell="Q14" sqref="Q14:AR14"/>
    </sheetView>
  </sheetViews>
  <sheetFormatPr defaultColWidth="8.88671875" defaultRowHeight="15"/>
  <cols>
    <col min="1" max="1" width="3.3359375" style="0" bestFit="1" customWidth="1"/>
    <col min="2" max="2" width="10.99609375" style="0" bestFit="1" customWidth="1"/>
    <col min="3" max="16" width="9.99609375" style="0" bestFit="1" customWidth="1"/>
    <col min="17" max="44" width="8.99609375" style="0" bestFit="1" customWidth="1"/>
    <col min="45" max="48" width="9.99609375" style="0" bestFit="1" customWidth="1"/>
    <col min="49" max="49" width="8.99609375" style="0" bestFit="1" customWidth="1"/>
    <col min="50" max="62" width="10.99609375" style="0" bestFit="1" customWidth="1"/>
    <col min="63" max="68" width="9.99609375" style="0" bestFit="1" customWidth="1"/>
    <col min="69" max="75" width="8.99609375" style="0" bestFit="1" customWidth="1"/>
    <col min="76" max="76" width="12.4453125" style="0" bestFit="1" customWidth="1"/>
  </cols>
  <sheetData>
    <row r="1" spans="1:76" ht="15.75">
      <c r="A1" s="136" t="s">
        <v>332</v>
      </c>
      <c r="B1" s="136" t="s">
        <v>1</v>
      </c>
      <c r="C1" s="136" t="s">
        <v>336</v>
      </c>
      <c r="D1" s="136" t="s">
        <v>337</v>
      </c>
      <c r="E1" s="136" t="s">
        <v>146</v>
      </c>
      <c r="F1" s="136" t="s">
        <v>147</v>
      </c>
      <c r="G1" s="136" t="s">
        <v>148</v>
      </c>
      <c r="H1" s="136" t="s">
        <v>149</v>
      </c>
      <c r="I1" s="136" t="s">
        <v>150</v>
      </c>
      <c r="J1" s="136" t="s">
        <v>151</v>
      </c>
      <c r="K1" s="136" t="s">
        <v>152</v>
      </c>
      <c r="L1" s="136" t="s">
        <v>153</v>
      </c>
      <c r="M1" s="136" t="s">
        <v>154</v>
      </c>
      <c r="N1" s="136" t="s">
        <v>155</v>
      </c>
      <c r="O1" s="136" t="s">
        <v>156</v>
      </c>
      <c r="P1" s="136" t="s">
        <v>157</v>
      </c>
      <c r="Q1" s="136" t="s">
        <v>338</v>
      </c>
      <c r="R1" s="136" t="s">
        <v>339</v>
      </c>
      <c r="S1" s="136" t="s">
        <v>173</v>
      </c>
      <c r="T1" s="136" t="s">
        <v>174</v>
      </c>
      <c r="U1" s="136" t="s">
        <v>175</v>
      </c>
      <c r="V1" s="136" t="s">
        <v>176</v>
      </c>
      <c r="W1" s="136" t="s">
        <v>177</v>
      </c>
      <c r="X1" s="136" t="s">
        <v>178</v>
      </c>
      <c r="Y1" s="136" t="s">
        <v>179</v>
      </c>
      <c r="Z1" s="136" t="s">
        <v>180</v>
      </c>
      <c r="AA1" s="136" t="s">
        <v>181</v>
      </c>
      <c r="AB1" s="136" t="s">
        <v>182</v>
      </c>
      <c r="AC1" s="136" t="s">
        <v>183</v>
      </c>
      <c r="AD1" s="136" t="s">
        <v>184</v>
      </c>
      <c r="AE1" s="136" t="s">
        <v>340</v>
      </c>
      <c r="AF1" s="136" t="s">
        <v>341</v>
      </c>
      <c r="AG1" s="136" t="s">
        <v>187</v>
      </c>
      <c r="AH1" s="136" t="s">
        <v>188</v>
      </c>
      <c r="AI1" s="136" t="s">
        <v>189</v>
      </c>
      <c r="AJ1" s="136" t="s">
        <v>190</v>
      </c>
      <c r="AK1" s="136" t="s">
        <v>191</v>
      </c>
      <c r="AL1" s="136" t="s">
        <v>192</v>
      </c>
      <c r="AM1" s="136" t="s">
        <v>193</v>
      </c>
      <c r="AN1" s="136" t="s">
        <v>194</v>
      </c>
      <c r="AO1" s="136" t="s">
        <v>195</v>
      </c>
      <c r="AP1" s="136" t="s">
        <v>196</v>
      </c>
      <c r="AQ1" s="136" t="s">
        <v>197</v>
      </c>
      <c r="AR1" s="136" t="s">
        <v>198</v>
      </c>
      <c r="AS1" s="136" t="s">
        <v>199</v>
      </c>
      <c r="AT1" s="136" t="s">
        <v>200</v>
      </c>
      <c r="AU1" s="136" t="s">
        <v>201</v>
      </c>
      <c r="AV1" s="136" t="s">
        <v>202</v>
      </c>
      <c r="AW1" s="136" t="s">
        <v>342</v>
      </c>
      <c r="AX1" s="136" t="s">
        <v>343</v>
      </c>
      <c r="AY1" s="136" t="s">
        <v>132</v>
      </c>
      <c r="AZ1" s="136" t="s">
        <v>133</v>
      </c>
      <c r="BA1" s="136" t="s">
        <v>134</v>
      </c>
      <c r="BB1" s="136" t="s">
        <v>135</v>
      </c>
      <c r="BC1" s="136" t="s">
        <v>136</v>
      </c>
      <c r="BD1" s="136" t="s">
        <v>137</v>
      </c>
      <c r="BE1" s="136" t="s">
        <v>138</v>
      </c>
      <c r="BF1" s="136" t="s">
        <v>139</v>
      </c>
      <c r="BG1" s="136" t="s">
        <v>140</v>
      </c>
      <c r="BH1" s="136" t="s">
        <v>141</v>
      </c>
      <c r="BI1" s="136" t="s">
        <v>142</v>
      </c>
      <c r="BJ1" s="136" t="s">
        <v>143</v>
      </c>
      <c r="BK1" s="136" t="s">
        <v>344</v>
      </c>
      <c r="BL1" s="136" t="s">
        <v>159</v>
      </c>
      <c r="BM1" s="136" t="s">
        <v>160</v>
      </c>
      <c r="BN1" s="136" t="s">
        <v>161</v>
      </c>
      <c r="BO1" s="136" t="s">
        <v>162</v>
      </c>
      <c r="BP1" s="136" t="s">
        <v>163</v>
      </c>
      <c r="BQ1" s="136" t="s">
        <v>164</v>
      </c>
      <c r="BR1" s="136" t="s">
        <v>165</v>
      </c>
      <c r="BS1" s="136" t="s">
        <v>166</v>
      </c>
      <c r="BT1" s="136" t="s">
        <v>167</v>
      </c>
      <c r="BU1" s="136" t="s">
        <v>168</v>
      </c>
      <c r="BV1" s="136" t="s">
        <v>169</v>
      </c>
      <c r="BW1" s="136" t="s">
        <v>170</v>
      </c>
      <c r="BX1" s="137" t="s">
        <v>12</v>
      </c>
    </row>
    <row r="2" spans="1:76" ht="15">
      <c r="A2">
        <v>1</v>
      </c>
      <c r="B2" t="s">
        <v>13</v>
      </c>
      <c r="C2" s="139">
        <v>140.43</v>
      </c>
      <c r="D2" s="139">
        <v>196.72</v>
      </c>
      <c r="E2" s="139">
        <v>487.18</v>
      </c>
      <c r="F2" s="139">
        <v>583.8</v>
      </c>
      <c r="G2" s="139">
        <v>785.11</v>
      </c>
      <c r="H2" s="139">
        <v>864.46</v>
      </c>
      <c r="I2" s="139">
        <v>861.18</v>
      </c>
      <c r="J2" s="139">
        <v>805.01</v>
      </c>
      <c r="K2" s="139">
        <v>771.43</v>
      </c>
      <c r="L2" s="139">
        <v>764.77</v>
      </c>
      <c r="M2" s="139">
        <v>528.84</v>
      </c>
      <c r="N2" s="139">
        <v>447.89</v>
      </c>
      <c r="O2" s="139">
        <v>377.38</v>
      </c>
      <c r="P2" s="139">
        <v>304.23</v>
      </c>
      <c r="Q2" s="139">
        <v>3.74</v>
      </c>
      <c r="R2" s="139">
        <v>9.27</v>
      </c>
      <c r="S2" s="139">
        <v>6.82</v>
      </c>
      <c r="T2" s="139">
        <v>5.07</v>
      </c>
      <c r="U2" s="139">
        <v>4.84</v>
      </c>
      <c r="V2" s="139">
        <v>6.21</v>
      </c>
      <c r="W2" s="139">
        <v>7.48</v>
      </c>
      <c r="X2" s="139">
        <v>7.48</v>
      </c>
      <c r="Y2" s="139">
        <v>8.11</v>
      </c>
      <c r="Z2" s="139">
        <v>9.11</v>
      </c>
      <c r="AA2" s="139">
        <v>8.85</v>
      </c>
      <c r="AB2" s="139">
        <v>8.88</v>
      </c>
      <c r="AC2" s="139">
        <v>6.53</v>
      </c>
      <c r="AD2" s="139">
        <v>20</v>
      </c>
      <c r="AE2" s="139">
        <v>1.32</v>
      </c>
      <c r="AF2" s="139">
        <v>1.08</v>
      </c>
      <c r="AG2" s="139">
        <v>1.48</v>
      </c>
      <c r="AH2" s="139">
        <v>1.55</v>
      </c>
      <c r="AI2" s="139">
        <v>1.84</v>
      </c>
      <c r="AJ2" s="139">
        <v>2.49</v>
      </c>
      <c r="AK2" s="139">
        <v>3.17</v>
      </c>
      <c r="AL2" s="139">
        <v>2.31</v>
      </c>
      <c r="AM2" s="139">
        <v>1.29</v>
      </c>
      <c r="AN2" s="139">
        <v>0.77</v>
      </c>
      <c r="AO2" s="139">
        <v>0.93</v>
      </c>
      <c r="AP2" s="139">
        <v>1.06</v>
      </c>
      <c r="AQ2" s="139">
        <v>1.99</v>
      </c>
      <c r="AR2" s="139">
        <v>5.53</v>
      </c>
      <c r="AS2" s="139">
        <v>121.77</v>
      </c>
      <c r="AT2" s="139">
        <v>131.5</v>
      </c>
      <c r="AU2" s="139">
        <v>134.89</v>
      </c>
      <c r="AV2" s="139">
        <v>142.72</v>
      </c>
      <c r="AW2" s="139">
        <v>17.79</v>
      </c>
      <c r="AX2" s="139">
        <v>1862.16</v>
      </c>
      <c r="AY2" s="139">
        <v>1519.11</v>
      </c>
      <c r="AZ2" s="139">
        <v>1420.15</v>
      </c>
      <c r="BA2" s="139">
        <v>1430.97</v>
      </c>
      <c r="BB2" s="139">
        <v>1176.41</v>
      </c>
      <c r="BC2" s="139">
        <v>1098.96</v>
      </c>
      <c r="BD2" s="139">
        <v>1184.71</v>
      </c>
      <c r="BE2" s="139">
        <v>1160.78</v>
      </c>
      <c r="BF2" s="139">
        <v>1302.23</v>
      </c>
      <c r="BG2" s="139">
        <v>1596.66</v>
      </c>
      <c r="BH2" s="139">
        <v>1454.79</v>
      </c>
      <c r="BI2" s="139">
        <v>1537.79</v>
      </c>
      <c r="BJ2" s="139">
        <v>1324.98</v>
      </c>
      <c r="BK2" s="139">
        <v>47.77</v>
      </c>
      <c r="BL2" s="139">
        <v>43.68</v>
      </c>
      <c r="BM2" s="139">
        <v>29.43</v>
      </c>
      <c r="BN2" s="139">
        <v>24.85</v>
      </c>
      <c r="BO2" s="139">
        <v>28.65</v>
      </c>
      <c r="BP2" s="139">
        <v>27.15</v>
      </c>
      <c r="BQ2" s="139">
        <v>21.82</v>
      </c>
      <c r="BR2" s="139">
        <v>22.5</v>
      </c>
      <c r="BS2" s="139">
        <v>29.31</v>
      </c>
      <c r="BT2" s="139">
        <v>22.54</v>
      </c>
      <c r="BU2" s="139">
        <v>17.36</v>
      </c>
      <c r="BV2" s="139">
        <v>17.01</v>
      </c>
      <c r="BW2" s="139">
        <v>10.08</v>
      </c>
      <c r="BX2" s="140">
        <f>SUM(C2:BW2)</f>
        <v>27018.15</v>
      </c>
    </row>
    <row r="3" spans="1:76" ht="15">
      <c r="A3">
        <v>2</v>
      </c>
      <c r="B3" t="s">
        <v>14</v>
      </c>
      <c r="C3" s="139">
        <v>25.54</v>
      </c>
      <c r="D3" s="139">
        <v>52.6</v>
      </c>
      <c r="E3" s="139">
        <v>44.13</v>
      </c>
      <c r="F3" s="139">
        <v>44.02</v>
      </c>
      <c r="G3" s="139">
        <v>45.74</v>
      </c>
      <c r="H3" s="139">
        <v>39.29</v>
      </c>
      <c r="I3" s="139">
        <v>41.28</v>
      </c>
      <c r="J3" s="139">
        <v>46.67</v>
      </c>
      <c r="K3" s="139">
        <v>42.24</v>
      </c>
      <c r="L3" s="139">
        <v>44.3</v>
      </c>
      <c r="M3" s="139">
        <v>46.54</v>
      </c>
      <c r="N3" s="139">
        <v>32.61</v>
      </c>
      <c r="O3" s="139">
        <v>30.29</v>
      </c>
      <c r="P3" s="139">
        <v>25.32</v>
      </c>
      <c r="Q3" s="139">
        <v>2.9</v>
      </c>
      <c r="R3" s="139">
        <v>1.08</v>
      </c>
      <c r="S3" s="139">
        <v>1.46</v>
      </c>
      <c r="T3" s="139">
        <v>1.46</v>
      </c>
      <c r="U3" s="139">
        <v>1.05</v>
      </c>
      <c r="V3" s="139">
        <v>1.65</v>
      </c>
      <c r="W3" s="139">
        <v>2.21</v>
      </c>
      <c r="X3" s="139">
        <v>1.14</v>
      </c>
      <c r="Y3" s="139">
        <v>0</v>
      </c>
      <c r="Z3" s="139">
        <v>0</v>
      </c>
      <c r="AA3" s="139">
        <v>0</v>
      </c>
      <c r="AB3" s="139">
        <v>0.46</v>
      </c>
      <c r="AC3" s="139">
        <v>0.45</v>
      </c>
      <c r="AD3" s="139">
        <v>0</v>
      </c>
      <c r="AE3" s="139">
        <v>0</v>
      </c>
      <c r="AF3" s="139">
        <v>0</v>
      </c>
      <c r="AG3" s="139">
        <v>0</v>
      </c>
      <c r="AH3" s="139">
        <v>0</v>
      </c>
      <c r="AI3" s="139">
        <v>0</v>
      </c>
      <c r="AJ3" s="139">
        <v>0.1</v>
      </c>
      <c r="AK3" s="139">
        <v>0.1</v>
      </c>
      <c r="AL3" s="139">
        <v>0</v>
      </c>
      <c r="AM3" s="139">
        <v>0</v>
      </c>
      <c r="AN3" s="139">
        <v>0.09</v>
      </c>
      <c r="AO3" s="139">
        <v>0.09</v>
      </c>
      <c r="AP3" s="139">
        <v>0.08</v>
      </c>
      <c r="AQ3" s="139">
        <v>0.14</v>
      </c>
      <c r="AR3" s="139">
        <v>0.22</v>
      </c>
      <c r="AS3" s="139">
        <v>62.26</v>
      </c>
      <c r="AT3" s="139">
        <v>50.28</v>
      </c>
      <c r="AU3" s="139">
        <v>52.19</v>
      </c>
      <c r="AV3" s="139">
        <v>72.93</v>
      </c>
      <c r="AW3" s="139">
        <v>0</v>
      </c>
      <c r="AX3" s="139">
        <v>418.19</v>
      </c>
      <c r="AY3" s="139">
        <v>392.51</v>
      </c>
      <c r="AZ3" s="139">
        <v>376.76</v>
      </c>
      <c r="BA3" s="139">
        <v>369.36</v>
      </c>
      <c r="BB3" s="139">
        <v>358.57</v>
      </c>
      <c r="BC3" s="139">
        <v>335.58</v>
      </c>
      <c r="BD3" s="139">
        <v>319.33</v>
      </c>
      <c r="BE3" s="139">
        <v>299.59</v>
      </c>
      <c r="BF3" s="139">
        <v>276.7</v>
      </c>
      <c r="BG3" s="139">
        <v>264.21</v>
      </c>
      <c r="BH3" s="139">
        <v>241.88</v>
      </c>
      <c r="BI3" s="139">
        <v>203.83</v>
      </c>
      <c r="BJ3" s="139">
        <v>198.65</v>
      </c>
      <c r="BK3" s="139">
        <v>0</v>
      </c>
      <c r="BL3" s="139">
        <v>0</v>
      </c>
      <c r="BM3" s="139">
        <v>0.38</v>
      </c>
      <c r="BN3" s="139">
        <v>0.39</v>
      </c>
      <c r="BO3" s="139">
        <v>0.42</v>
      </c>
      <c r="BP3" s="139">
        <v>0.82</v>
      </c>
      <c r="BQ3" s="139">
        <v>0.42</v>
      </c>
      <c r="BR3" s="139">
        <v>0.34</v>
      </c>
      <c r="BS3" s="139">
        <v>0.36</v>
      </c>
      <c r="BT3" s="139">
        <v>0</v>
      </c>
      <c r="BU3" s="139">
        <v>0</v>
      </c>
      <c r="BV3" s="139">
        <v>0</v>
      </c>
      <c r="BW3" s="139">
        <v>0</v>
      </c>
      <c r="BX3" s="140">
        <f aca="true" t="shared" si="0" ref="BX3:BX66">SUM(C3:BW3)</f>
        <v>4871.2</v>
      </c>
    </row>
    <row r="4" spans="1:76" ht="15">
      <c r="A4">
        <v>3</v>
      </c>
      <c r="B4" t="s">
        <v>15</v>
      </c>
      <c r="C4" s="139">
        <v>170.01</v>
      </c>
      <c r="D4" s="139">
        <v>258.72</v>
      </c>
      <c r="E4" s="139">
        <v>344.26</v>
      </c>
      <c r="F4" s="139">
        <v>347.67</v>
      </c>
      <c r="G4" s="139">
        <v>432.13</v>
      </c>
      <c r="H4" s="139">
        <v>392.78</v>
      </c>
      <c r="I4" s="139">
        <v>357.82</v>
      </c>
      <c r="J4" s="139">
        <v>410.97</v>
      </c>
      <c r="K4" s="139">
        <v>379.52</v>
      </c>
      <c r="L4" s="139">
        <v>339.78</v>
      </c>
      <c r="M4" s="139">
        <v>271.25</v>
      </c>
      <c r="N4" s="139">
        <v>219.95</v>
      </c>
      <c r="O4" s="139">
        <v>213.89</v>
      </c>
      <c r="P4" s="139">
        <v>179.52</v>
      </c>
      <c r="Q4" s="139">
        <v>38.89</v>
      </c>
      <c r="R4" s="139">
        <v>25.64</v>
      </c>
      <c r="S4" s="139">
        <v>22.78</v>
      </c>
      <c r="T4" s="139">
        <v>23.72</v>
      </c>
      <c r="U4" s="139">
        <v>29.76</v>
      </c>
      <c r="V4" s="139">
        <v>32.39</v>
      </c>
      <c r="W4" s="139">
        <v>30.28</v>
      </c>
      <c r="X4" s="139">
        <v>21.93</v>
      </c>
      <c r="Y4" s="139">
        <v>25.68</v>
      </c>
      <c r="Z4" s="139">
        <v>23.17</v>
      </c>
      <c r="AA4" s="139">
        <v>16.81</v>
      </c>
      <c r="AB4" s="139">
        <v>16.22</v>
      </c>
      <c r="AC4" s="139">
        <v>13.88</v>
      </c>
      <c r="AD4" s="139">
        <v>29.18</v>
      </c>
      <c r="AE4" s="139">
        <v>11.03</v>
      </c>
      <c r="AF4" s="139">
        <v>8.28</v>
      </c>
      <c r="AG4" s="139">
        <v>9.53</v>
      </c>
      <c r="AH4" s="139">
        <v>6.58</v>
      </c>
      <c r="AI4" s="139">
        <v>9.7</v>
      </c>
      <c r="AJ4" s="139">
        <v>9.48</v>
      </c>
      <c r="AK4" s="139">
        <v>9.59</v>
      </c>
      <c r="AL4" s="139">
        <v>8.74</v>
      </c>
      <c r="AM4" s="139">
        <v>7.02</v>
      </c>
      <c r="AN4" s="139">
        <v>10.29</v>
      </c>
      <c r="AO4" s="139">
        <v>10.83</v>
      </c>
      <c r="AP4" s="139">
        <v>8.36</v>
      </c>
      <c r="AQ4" s="139">
        <v>7.44</v>
      </c>
      <c r="AR4" s="139">
        <v>11.13</v>
      </c>
      <c r="AS4" s="139">
        <v>199.41</v>
      </c>
      <c r="AT4" s="139">
        <v>97.83</v>
      </c>
      <c r="AU4" s="139">
        <v>175.42</v>
      </c>
      <c r="AV4" s="139">
        <v>248.17</v>
      </c>
      <c r="AW4" s="139">
        <v>12.75</v>
      </c>
      <c r="AX4" s="139">
        <v>1879.8</v>
      </c>
      <c r="AY4" s="139">
        <v>1611.84</v>
      </c>
      <c r="AZ4" s="139">
        <v>1492.62</v>
      </c>
      <c r="BA4" s="139">
        <v>1480.23</v>
      </c>
      <c r="BB4" s="139">
        <v>1458.8</v>
      </c>
      <c r="BC4" s="139">
        <v>1464.67</v>
      </c>
      <c r="BD4" s="139">
        <v>1444.29</v>
      </c>
      <c r="BE4" s="139">
        <v>1499.88</v>
      </c>
      <c r="BF4" s="139">
        <v>1499.74</v>
      </c>
      <c r="BG4" s="139">
        <v>1371.93</v>
      </c>
      <c r="BH4" s="139">
        <v>1486.12</v>
      </c>
      <c r="BI4" s="139">
        <v>1290.23</v>
      </c>
      <c r="BJ4" s="139">
        <v>1024.46</v>
      </c>
      <c r="BK4" s="139">
        <v>28.65</v>
      </c>
      <c r="BL4" s="139">
        <v>40.73</v>
      </c>
      <c r="BM4" s="139">
        <v>43.76</v>
      </c>
      <c r="BN4" s="139">
        <v>38.95</v>
      </c>
      <c r="BO4" s="139">
        <v>35.53</v>
      </c>
      <c r="BP4" s="139">
        <v>27.76</v>
      </c>
      <c r="BQ4" s="139">
        <v>20.53</v>
      </c>
      <c r="BR4" s="139">
        <v>18.17</v>
      </c>
      <c r="BS4" s="139">
        <v>23.49</v>
      </c>
      <c r="BT4" s="139">
        <v>20.28</v>
      </c>
      <c r="BU4" s="139">
        <v>13.81</v>
      </c>
      <c r="BV4" s="139">
        <v>12.19</v>
      </c>
      <c r="BW4" s="139">
        <v>6.93</v>
      </c>
      <c r="BX4" s="140">
        <f t="shared" si="0"/>
        <v>24865.569999999996</v>
      </c>
    </row>
    <row r="5" spans="1:76" ht="15">
      <c r="A5">
        <v>4</v>
      </c>
      <c r="B5" t="s">
        <v>16</v>
      </c>
      <c r="C5" s="139">
        <v>20.15</v>
      </c>
      <c r="D5" s="139">
        <v>45.81</v>
      </c>
      <c r="E5" s="139">
        <v>48.33</v>
      </c>
      <c r="F5" s="139">
        <v>49.96</v>
      </c>
      <c r="G5" s="139">
        <v>74.31</v>
      </c>
      <c r="H5" s="139">
        <v>86.86</v>
      </c>
      <c r="I5" s="139">
        <v>64.88</v>
      </c>
      <c r="J5" s="139">
        <v>84.02</v>
      </c>
      <c r="K5" s="139">
        <v>56.54</v>
      </c>
      <c r="L5" s="139">
        <v>60.06</v>
      </c>
      <c r="M5" s="139">
        <v>61.77</v>
      </c>
      <c r="N5" s="139">
        <v>69.29</v>
      </c>
      <c r="O5" s="139">
        <v>45.55</v>
      </c>
      <c r="P5" s="139">
        <v>44.93</v>
      </c>
      <c r="Q5" s="139">
        <v>0</v>
      </c>
      <c r="R5" s="139">
        <v>2.74</v>
      </c>
      <c r="S5" s="139">
        <v>1.69</v>
      </c>
      <c r="T5" s="139">
        <v>1.63</v>
      </c>
      <c r="U5" s="139">
        <v>2.55</v>
      </c>
      <c r="V5" s="139">
        <v>3.26</v>
      </c>
      <c r="W5" s="139">
        <v>2.85</v>
      </c>
      <c r="X5" s="139">
        <v>2</v>
      </c>
      <c r="Y5" s="139">
        <v>1.38</v>
      </c>
      <c r="Z5" s="139">
        <v>3.42</v>
      </c>
      <c r="AA5" s="139">
        <v>4.9</v>
      </c>
      <c r="AB5" s="139">
        <v>3.21</v>
      </c>
      <c r="AC5" s="139">
        <v>1.61</v>
      </c>
      <c r="AD5" s="139">
        <v>0.37</v>
      </c>
      <c r="AE5" s="139">
        <v>0</v>
      </c>
      <c r="AF5" s="139">
        <v>0</v>
      </c>
      <c r="AG5" s="139">
        <v>0</v>
      </c>
      <c r="AH5" s="139">
        <v>0</v>
      </c>
      <c r="AI5" s="139">
        <v>0</v>
      </c>
      <c r="AJ5" s="139">
        <v>0</v>
      </c>
      <c r="AK5" s="139">
        <v>0.07</v>
      </c>
      <c r="AL5" s="139">
        <v>0.07</v>
      </c>
      <c r="AM5" s="139">
        <v>0.08</v>
      </c>
      <c r="AN5" s="139">
        <v>0.08</v>
      </c>
      <c r="AO5" s="139">
        <v>0</v>
      </c>
      <c r="AP5" s="139">
        <v>0.22</v>
      </c>
      <c r="AQ5" s="139">
        <v>0.36</v>
      </c>
      <c r="AR5" s="139">
        <v>0.2</v>
      </c>
      <c r="AS5" s="139">
        <v>43.97</v>
      </c>
      <c r="AT5" s="139">
        <v>15.6</v>
      </c>
      <c r="AU5" s="139">
        <v>32.42</v>
      </c>
      <c r="AV5" s="139">
        <v>32.83</v>
      </c>
      <c r="AW5" s="139">
        <v>0</v>
      </c>
      <c r="AX5" s="139">
        <v>246.97</v>
      </c>
      <c r="AY5" s="139">
        <v>174.76</v>
      </c>
      <c r="AZ5" s="139">
        <v>177.51</v>
      </c>
      <c r="BA5" s="139">
        <v>165.58</v>
      </c>
      <c r="BB5" s="139">
        <v>172.95</v>
      </c>
      <c r="BC5" s="139">
        <v>190.23</v>
      </c>
      <c r="BD5" s="139">
        <v>160.17</v>
      </c>
      <c r="BE5" s="139">
        <v>194.32</v>
      </c>
      <c r="BF5" s="139">
        <v>175.64</v>
      </c>
      <c r="BG5" s="139">
        <v>170.47</v>
      </c>
      <c r="BH5" s="139">
        <v>146.6</v>
      </c>
      <c r="BI5" s="139">
        <v>152.8</v>
      </c>
      <c r="BJ5" s="139">
        <v>105.9</v>
      </c>
      <c r="BK5" s="139">
        <v>0</v>
      </c>
      <c r="BL5" s="139">
        <v>0.4</v>
      </c>
      <c r="BM5" s="139">
        <v>0.91</v>
      </c>
      <c r="BN5" s="139">
        <v>0.45</v>
      </c>
      <c r="BO5" s="139">
        <v>0</v>
      </c>
      <c r="BP5" s="139">
        <v>0</v>
      </c>
      <c r="BQ5" s="139">
        <v>0</v>
      </c>
      <c r="BR5" s="139">
        <v>0</v>
      </c>
      <c r="BS5" s="139">
        <v>0</v>
      </c>
      <c r="BT5" s="139">
        <v>0.26</v>
      </c>
      <c r="BU5" s="139">
        <v>0.27</v>
      </c>
      <c r="BV5" s="139">
        <v>0</v>
      </c>
      <c r="BW5" s="139">
        <v>0</v>
      </c>
      <c r="BX5" s="140">
        <f t="shared" si="0"/>
        <v>3206.1600000000003</v>
      </c>
    </row>
    <row r="6" spans="1:76" ht="15">
      <c r="A6">
        <v>5</v>
      </c>
      <c r="B6" t="s">
        <v>17</v>
      </c>
      <c r="C6" s="139">
        <v>428.22</v>
      </c>
      <c r="D6" s="139">
        <v>780.57</v>
      </c>
      <c r="E6" s="139">
        <v>962.54</v>
      </c>
      <c r="F6" s="139">
        <v>1154.99</v>
      </c>
      <c r="G6" s="139">
        <v>1308.23</v>
      </c>
      <c r="H6" s="139">
        <v>1453.48</v>
      </c>
      <c r="I6" s="139">
        <v>1437.44</v>
      </c>
      <c r="J6" s="139">
        <v>1472.81</v>
      </c>
      <c r="K6" s="139">
        <v>1460.33</v>
      </c>
      <c r="L6" s="139">
        <v>1288.97</v>
      </c>
      <c r="M6" s="139">
        <v>1423.62</v>
      </c>
      <c r="N6" s="139">
        <v>1271.89</v>
      </c>
      <c r="O6" s="139">
        <v>1027.94</v>
      </c>
      <c r="P6" s="139">
        <v>974.78</v>
      </c>
      <c r="Q6" s="139">
        <v>39.83</v>
      </c>
      <c r="R6" s="139">
        <v>32.02</v>
      </c>
      <c r="S6" s="139">
        <v>27.72</v>
      </c>
      <c r="T6" s="139">
        <v>33.11</v>
      </c>
      <c r="U6" s="139">
        <v>48.85</v>
      </c>
      <c r="V6" s="139">
        <v>46.06</v>
      </c>
      <c r="W6" s="139">
        <v>52.59</v>
      </c>
      <c r="X6" s="139">
        <v>58.74</v>
      </c>
      <c r="Y6" s="139">
        <v>65.26</v>
      </c>
      <c r="Z6" s="139">
        <v>62.07</v>
      </c>
      <c r="AA6" s="139">
        <v>70.92</v>
      </c>
      <c r="AB6" s="139">
        <v>66.28</v>
      </c>
      <c r="AC6" s="139">
        <v>50.25</v>
      </c>
      <c r="AD6" s="139">
        <v>61.17</v>
      </c>
      <c r="AE6" s="139">
        <v>11.34</v>
      </c>
      <c r="AF6" s="139">
        <v>4.22</v>
      </c>
      <c r="AG6" s="139">
        <v>11.55</v>
      </c>
      <c r="AH6" s="139">
        <v>13.48</v>
      </c>
      <c r="AI6" s="139">
        <v>9.76</v>
      </c>
      <c r="AJ6" s="139">
        <v>12.49</v>
      </c>
      <c r="AK6" s="139">
        <v>11.45</v>
      </c>
      <c r="AL6" s="139">
        <v>11.17</v>
      </c>
      <c r="AM6" s="139">
        <v>11.58</v>
      </c>
      <c r="AN6" s="139">
        <v>6.75</v>
      </c>
      <c r="AO6" s="139">
        <v>8.04</v>
      </c>
      <c r="AP6" s="139">
        <v>7.61</v>
      </c>
      <c r="AQ6" s="139">
        <v>9.52</v>
      </c>
      <c r="AR6" s="139">
        <v>16.37</v>
      </c>
      <c r="AS6" s="139">
        <v>322.73</v>
      </c>
      <c r="AT6" s="139">
        <v>480.16</v>
      </c>
      <c r="AU6" s="139">
        <v>560.48</v>
      </c>
      <c r="AV6" s="139">
        <v>861.05</v>
      </c>
      <c r="AW6" s="139">
        <v>85.51</v>
      </c>
      <c r="AX6" s="139">
        <v>4752.85</v>
      </c>
      <c r="AY6" s="139">
        <v>4257.77</v>
      </c>
      <c r="AZ6" s="139">
        <v>4019.69</v>
      </c>
      <c r="BA6" s="139">
        <v>3979.99</v>
      </c>
      <c r="BB6" s="139">
        <v>3922.55</v>
      </c>
      <c r="BC6" s="139">
        <v>3846.07</v>
      </c>
      <c r="BD6" s="139">
        <v>3812.46</v>
      </c>
      <c r="BE6" s="139">
        <v>4104.3</v>
      </c>
      <c r="BF6" s="139">
        <v>4076.48</v>
      </c>
      <c r="BG6" s="139">
        <v>4494.38</v>
      </c>
      <c r="BH6" s="139">
        <v>3938.08</v>
      </c>
      <c r="BI6" s="139">
        <v>3666.53</v>
      </c>
      <c r="BJ6" s="139">
        <v>3001.29</v>
      </c>
      <c r="BK6" s="139">
        <v>270.33</v>
      </c>
      <c r="BL6" s="139">
        <v>228.63</v>
      </c>
      <c r="BM6" s="139">
        <v>183.42</v>
      </c>
      <c r="BN6" s="139">
        <v>148.15</v>
      </c>
      <c r="BO6" s="139">
        <v>133.13</v>
      </c>
      <c r="BP6" s="139">
        <v>138.2</v>
      </c>
      <c r="BQ6" s="139">
        <v>114.89</v>
      </c>
      <c r="BR6" s="139">
        <v>104.33</v>
      </c>
      <c r="BS6" s="139">
        <v>95.24</v>
      </c>
      <c r="BT6" s="139">
        <v>80.3</v>
      </c>
      <c r="BU6" s="139">
        <v>70.46</v>
      </c>
      <c r="BV6" s="139">
        <v>66.06</v>
      </c>
      <c r="BW6" s="139">
        <v>33.69</v>
      </c>
      <c r="BX6" s="140">
        <f t="shared" si="0"/>
        <v>73155.21</v>
      </c>
    </row>
    <row r="7" spans="1:76" ht="15">
      <c r="A7">
        <v>6</v>
      </c>
      <c r="B7" t="s">
        <v>18</v>
      </c>
      <c r="C7" s="139">
        <v>1859.24</v>
      </c>
      <c r="D7" s="139">
        <v>1327.3</v>
      </c>
      <c r="E7" s="139">
        <v>1872.85</v>
      </c>
      <c r="F7" s="139">
        <v>2455.06</v>
      </c>
      <c r="G7" s="139">
        <v>3539</v>
      </c>
      <c r="H7" s="139">
        <v>3870.14</v>
      </c>
      <c r="I7" s="139">
        <v>3868.88</v>
      </c>
      <c r="J7" s="139">
        <v>3386.03</v>
      </c>
      <c r="K7" s="139">
        <v>3490.91</v>
      </c>
      <c r="L7" s="139">
        <v>2937.81</v>
      </c>
      <c r="M7" s="139">
        <v>3071.69</v>
      </c>
      <c r="N7" s="139">
        <v>2627.95</v>
      </c>
      <c r="O7" s="139">
        <v>2246.73</v>
      </c>
      <c r="P7" s="139">
        <v>2283.33</v>
      </c>
      <c r="Q7" s="139">
        <v>429.72</v>
      </c>
      <c r="R7" s="139">
        <v>219.78</v>
      </c>
      <c r="S7" s="139">
        <v>198.42</v>
      </c>
      <c r="T7" s="139">
        <v>127.45</v>
      </c>
      <c r="U7" s="139">
        <v>126.19</v>
      </c>
      <c r="V7" s="139">
        <v>94.58</v>
      </c>
      <c r="W7" s="139">
        <v>88.11</v>
      </c>
      <c r="X7" s="139">
        <v>77.7</v>
      </c>
      <c r="Y7" s="139">
        <v>75.48</v>
      </c>
      <c r="Z7" s="139">
        <v>84.56</v>
      </c>
      <c r="AA7" s="139">
        <v>78.25</v>
      </c>
      <c r="AB7" s="139">
        <v>64.29</v>
      </c>
      <c r="AC7" s="139">
        <v>56.69</v>
      </c>
      <c r="AD7" s="139">
        <v>144.26</v>
      </c>
      <c r="AE7" s="139">
        <v>41.39</v>
      </c>
      <c r="AF7" s="139">
        <v>21.24</v>
      </c>
      <c r="AG7" s="139">
        <v>33.86</v>
      </c>
      <c r="AH7" s="139">
        <v>39.39</v>
      </c>
      <c r="AI7" s="139">
        <v>52.62</v>
      </c>
      <c r="AJ7" s="139">
        <v>53.67</v>
      </c>
      <c r="AK7" s="139">
        <v>61.02</v>
      </c>
      <c r="AL7" s="139">
        <v>61.69</v>
      </c>
      <c r="AM7" s="139">
        <v>72.9</v>
      </c>
      <c r="AN7" s="139">
        <v>80</v>
      </c>
      <c r="AO7" s="139">
        <v>109.09</v>
      </c>
      <c r="AP7" s="139">
        <v>97.26</v>
      </c>
      <c r="AQ7" s="139">
        <v>71.02</v>
      </c>
      <c r="AR7" s="139">
        <v>173.58</v>
      </c>
      <c r="AS7" s="139">
        <v>1003.65</v>
      </c>
      <c r="AT7" s="139">
        <v>950.14</v>
      </c>
      <c r="AU7" s="139">
        <v>1618.39</v>
      </c>
      <c r="AV7" s="139">
        <v>2131.64</v>
      </c>
      <c r="AW7" s="139">
        <v>266.74</v>
      </c>
      <c r="AX7" s="139">
        <v>13248.76</v>
      </c>
      <c r="AY7" s="139">
        <v>13986.81</v>
      </c>
      <c r="AZ7" s="139">
        <v>13969.09</v>
      </c>
      <c r="BA7" s="139">
        <v>14575.12</v>
      </c>
      <c r="BB7" s="139">
        <v>13841.45</v>
      </c>
      <c r="BC7" s="139">
        <v>13402.6</v>
      </c>
      <c r="BD7" s="139">
        <v>14589.13</v>
      </c>
      <c r="BE7" s="139">
        <v>15137.87</v>
      </c>
      <c r="BF7" s="139">
        <v>14917.42</v>
      </c>
      <c r="BG7" s="139">
        <v>16180.75</v>
      </c>
      <c r="BH7" s="139">
        <v>14110.27</v>
      </c>
      <c r="BI7" s="139">
        <v>13100.3</v>
      </c>
      <c r="BJ7" s="139">
        <v>11555.74</v>
      </c>
      <c r="BK7" s="139">
        <v>3411.88</v>
      </c>
      <c r="BL7" s="139">
        <v>2821.82</v>
      </c>
      <c r="BM7" s="139">
        <v>1968.66</v>
      </c>
      <c r="BN7" s="139">
        <v>1638.26</v>
      </c>
      <c r="BO7" s="139">
        <v>1236.11</v>
      </c>
      <c r="BP7" s="139">
        <v>1175.51</v>
      </c>
      <c r="BQ7" s="139">
        <v>1004.74</v>
      </c>
      <c r="BR7" s="139">
        <v>1093.06</v>
      </c>
      <c r="BS7" s="139">
        <v>1071.31</v>
      </c>
      <c r="BT7" s="139">
        <v>1312.57</v>
      </c>
      <c r="BU7" s="139">
        <v>1266.48</v>
      </c>
      <c r="BV7" s="139">
        <v>1041.32</v>
      </c>
      <c r="BW7" s="139">
        <v>753.57</v>
      </c>
      <c r="BX7" s="140">
        <f t="shared" si="0"/>
        <v>250052.29</v>
      </c>
    </row>
    <row r="8" spans="1:76" ht="15">
      <c r="A8">
        <v>7</v>
      </c>
      <c r="B8" t="s">
        <v>19</v>
      </c>
      <c r="C8" s="139">
        <v>67.41</v>
      </c>
      <c r="D8" s="139">
        <v>27.85</v>
      </c>
      <c r="E8" s="139">
        <v>33.09</v>
      </c>
      <c r="F8" s="139">
        <v>31.94</v>
      </c>
      <c r="G8" s="139">
        <v>44.56</v>
      </c>
      <c r="H8" s="139">
        <v>49.91</v>
      </c>
      <c r="I8" s="139">
        <v>46.99</v>
      </c>
      <c r="J8" s="139">
        <v>49.14</v>
      </c>
      <c r="K8" s="139">
        <v>44.27</v>
      </c>
      <c r="L8" s="139">
        <v>29.03</v>
      </c>
      <c r="M8" s="139">
        <v>42.14</v>
      </c>
      <c r="N8" s="139">
        <v>37.53</v>
      </c>
      <c r="O8" s="139">
        <v>33.18</v>
      </c>
      <c r="P8" s="139">
        <v>30.74</v>
      </c>
      <c r="Q8" s="139">
        <v>3.34</v>
      </c>
      <c r="R8" s="139">
        <v>3.61</v>
      </c>
      <c r="S8" s="139">
        <v>3.21</v>
      </c>
      <c r="T8" s="139">
        <v>1.12</v>
      </c>
      <c r="U8" s="139">
        <v>0</v>
      </c>
      <c r="V8" s="139">
        <v>1.05</v>
      </c>
      <c r="W8" s="139">
        <v>1.54</v>
      </c>
      <c r="X8" s="139">
        <v>1.6</v>
      </c>
      <c r="Y8" s="139">
        <v>1.57</v>
      </c>
      <c r="Z8" s="139">
        <v>1.54</v>
      </c>
      <c r="AA8" s="139">
        <v>3.68</v>
      </c>
      <c r="AB8" s="139">
        <v>2.45</v>
      </c>
      <c r="AC8" s="139">
        <v>2.86</v>
      </c>
      <c r="AD8" s="139">
        <v>4.66</v>
      </c>
      <c r="AE8" s="139">
        <v>1.33</v>
      </c>
      <c r="AF8" s="139">
        <v>0</v>
      </c>
      <c r="AG8" s="139">
        <v>0.47</v>
      </c>
      <c r="AH8" s="139">
        <v>0.5</v>
      </c>
      <c r="AI8" s="139">
        <v>0.05</v>
      </c>
      <c r="AJ8" s="139">
        <v>0.06</v>
      </c>
      <c r="AK8" s="139">
        <v>0</v>
      </c>
      <c r="AL8" s="139">
        <v>0</v>
      </c>
      <c r="AM8" s="139">
        <v>0</v>
      </c>
      <c r="AN8" s="139">
        <v>0.46</v>
      </c>
      <c r="AO8" s="139">
        <v>0.53</v>
      </c>
      <c r="AP8" s="139">
        <v>0</v>
      </c>
      <c r="AQ8" s="139">
        <v>0.72</v>
      </c>
      <c r="AR8" s="139">
        <v>0.63</v>
      </c>
      <c r="AS8" s="139">
        <v>25.48</v>
      </c>
      <c r="AT8" s="139">
        <v>18.79</v>
      </c>
      <c r="AU8" s="139">
        <v>16.75</v>
      </c>
      <c r="AV8" s="139">
        <v>25.48</v>
      </c>
      <c r="AW8" s="139">
        <v>8.44</v>
      </c>
      <c r="AX8" s="139">
        <v>114.98</v>
      </c>
      <c r="AY8" s="139">
        <v>139.13</v>
      </c>
      <c r="AZ8" s="139">
        <v>127.35</v>
      </c>
      <c r="BA8" s="139">
        <v>114.24</v>
      </c>
      <c r="BB8" s="139">
        <v>114.6</v>
      </c>
      <c r="BC8" s="139">
        <v>113.81</v>
      </c>
      <c r="BD8" s="139">
        <v>116.53</v>
      </c>
      <c r="BE8" s="139">
        <v>122.93</v>
      </c>
      <c r="BF8" s="139">
        <v>111.59</v>
      </c>
      <c r="BG8" s="139">
        <v>81.26</v>
      </c>
      <c r="BH8" s="139">
        <v>83.08</v>
      </c>
      <c r="BI8" s="139">
        <v>106.02</v>
      </c>
      <c r="BJ8" s="139">
        <v>69.65</v>
      </c>
      <c r="BK8" s="139">
        <v>0</v>
      </c>
      <c r="BL8" s="139">
        <v>0.97</v>
      </c>
      <c r="BM8" s="139">
        <v>1</v>
      </c>
      <c r="BN8" s="139">
        <v>0</v>
      </c>
      <c r="BO8" s="139">
        <v>0</v>
      </c>
      <c r="BP8" s="139">
        <v>0</v>
      </c>
      <c r="BQ8" s="139">
        <v>0</v>
      </c>
      <c r="BR8" s="139">
        <v>0</v>
      </c>
      <c r="BS8" s="139">
        <v>0</v>
      </c>
      <c r="BT8" s="139">
        <v>0</v>
      </c>
      <c r="BU8" s="139">
        <v>0</v>
      </c>
      <c r="BV8" s="139">
        <v>0</v>
      </c>
      <c r="BW8" s="139">
        <v>0</v>
      </c>
      <c r="BX8" s="140">
        <f t="shared" si="0"/>
        <v>2116.8399999999992</v>
      </c>
    </row>
    <row r="9" spans="1:76" ht="15">
      <c r="A9">
        <v>8</v>
      </c>
      <c r="B9" t="s">
        <v>20</v>
      </c>
      <c r="C9" s="139">
        <v>85.01</v>
      </c>
      <c r="D9" s="139">
        <v>131.7</v>
      </c>
      <c r="E9" s="139">
        <v>187.39</v>
      </c>
      <c r="F9" s="139">
        <v>226.58</v>
      </c>
      <c r="G9" s="139">
        <v>240.85</v>
      </c>
      <c r="H9" s="139">
        <v>250.29</v>
      </c>
      <c r="I9" s="139">
        <v>262.6</v>
      </c>
      <c r="J9" s="139">
        <v>251.95</v>
      </c>
      <c r="K9" s="139">
        <v>293.1</v>
      </c>
      <c r="L9" s="139">
        <v>291.13</v>
      </c>
      <c r="M9" s="139">
        <v>277.67</v>
      </c>
      <c r="N9" s="139">
        <v>279.96</v>
      </c>
      <c r="O9" s="139">
        <v>267.17</v>
      </c>
      <c r="P9" s="139">
        <v>259.73</v>
      </c>
      <c r="Q9" s="139">
        <v>9.39</v>
      </c>
      <c r="R9" s="139">
        <v>2.89</v>
      </c>
      <c r="S9" s="139">
        <v>6.44</v>
      </c>
      <c r="T9" s="139">
        <v>10.06</v>
      </c>
      <c r="U9" s="139">
        <v>11.35</v>
      </c>
      <c r="V9" s="139">
        <v>10.16</v>
      </c>
      <c r="W9" s="139">
        <v>10.67</v>
      </c>
      <c r="X9" s="139">
        <v>16.69</v>
      </c>
      <c r="Y9" s="139">
        <v>13.75</v>
      </c>
      <c r="Z9" s="139">
        <v>15.14</v>
      </c>
      <c r="AA9" s="139">
        <v>13.18</v>
      </c>
      <c r="AB9" s="139">
        <v>9.52</v>
      </c>
      <c r="AC9" s="139">
        <v>5.71</v>
      </c>
      <c r="AD9" s="139">
        <v>12.06</v>
      </c>
      <c r="AE9" s="139">
        <v>0</v>
      </c>
      <c r="AF9" s="139">
        <v>1.23</v>
      </c>
      <c r="AG9" s="139">
        <v>1.62</v>
      </c>
      <c r="AH9" s="139">
        <v>1.14</v>
      </c>
      <c r="AI9" s="139">
        <v>2.16</v>
      </c>
      <c r="AJ9" s="139">
        <v>2.22</v>
      </c>
      <c r="AK9" s="139">
        <v>1.54</v>
      </c>
      <c r="AL9" s="139">
        <v>1.82</v>
      </c>
      <c r="AM9" s="139">
        <v>0.83</v>
      </c>
      <c r="AN9" s="139">
        <v>0.92</v>
      </c>
      <c r="AO9" s="139">
        <v>1.64</v>
      </c>
      <c r="AP9" s="139">
        <v>1.87</v>
      </c>
      <c r="AQ9" s="139">
        <v>1.44</v>
      </c>
      <c r="AR9" s="139">
        <v>2.45</v>
      </c>
      <c r="AS9" s="139">
        <v>177.24</v>
      </c>
      <c r="AT9" s="139">
        <v>141.13</v>
      </c>
      <c r="AU9" s="139">
        <v>165.92</v>
      </c>
      <c r="AV9" s="139">
        <v>247.33</v>
      </c>
      <c r="AW9" s="139">
        <v>40.09</v>
      </c>
      <c r="AX9" s="139">
        <v>928.07</v>
      </c>
      <c r="AY9" s="139">
        <v>923.83</v>
      </c>
      <c r="AZ9" s="139">
        <v>901.34</v>
      </c>
      <c r="BA9" s="139">
        <v>912.27</v>
      </c>
      <c r="BB9" s="139">
        <v>937.4</v>
      </c>
      <c r="BC9" s="139">
        <v>898.94</v>
      </c>
      <c r="BD9" s="139">
        <v>1061.32</v>
      </c>
      <c r="BE9" s="139">
        <v>994.05</v>
      </c>
      <c r="BF9" s="139">
        <v>1139.77</v>
      </c>
      <c r="BG9" s="139">
        <v>1005.29</v>
      </c>
      <c r="BH9" s="139">
        <v>916.52</v>
      </c>
      <c r="BI9" s="139">
        <v>1073.44</v>
      </c>
      <c r="BJ9" s="139">
        <v>979.63</v>
      </c>
      <c r="BK9" s="139">
        <v>21.95</v>
      </c>
      <c r="BL9" s="139">
        <v>19.23</v>
      </c>
      <c r="BM9" s="139">
        <v>18.88</v>
      </c>
      <c r="BN9" s="139">
        <v>18.37</v>
      </c>
      <c r="BO9" s="139">
        <v>14.93</v>
      </c>
      <c r="BP9" s="139">
        <v>6.25</v>
      </c>
      <c r="BQ9" s="139">
        <v>5.22</v>
      </c>
      <c r="BR9" s="139">
        <v>8.27</v>
      </c>
      <c r="BS9" s="139">
        <v>9.72</v>
      </c>
      <c r="BT9" s="139">
        <v>8.67</v>
      </c>
      <c r="BU9" s="139">
        <v>10.41</v>
      </c>
      <c r="BV9" s="139">
        <v>11.84</v>
      </c>
      <c r="BW9" s="139">
        <v>7.59</v>
      </c>
      <c r="BX9" s="140">
        <f t="shared" si="0"/>
        <v>17077.93</v>
      </c>
    </row>
    <row r="10" spans="1:76" ht="15">
      <c r="A10">
        <v>9</v>
      </c>
      <c r="B10" t="s">
        <v>21</v>
      </c>
      <c r="C10" s="139">
        <v>94.2</v>
      </c>
      <c r="D10" s="139">
        <v>120.21</v>
      </c>
      <c r="E10" s="139">
        <v>164.21</v>
      </c>
      <c r="F10" s="139">
        <v>220</v>
      </c>
      <c r="G10" s="139">
        <v>253.9</v>
      </c>
      <c r="H10" s="139">
        <v>300.98</v>
      </c>
      <c r="I10" s="139">
        <v>281.21</v>
      </c>
      <c r="J10" s="139">
        <v>289.74</v>
      </c>
      <c r="K10" s="139">
        <v>282.35</v>
      </c>
      <c r="L10" s="139">
        <v>263.23</v>
      </c>
      <c r="M10" s="139">
        <v>282.82</v>
      </c>
      <c r="N10" s="139">
        <v>214.35</v>
      </c>
      <c r="O10" s="139">
        <v>189.24</v>
      </c>
      <c r="P10" s="139">
        <v>188.66</v>
      </c>
      <c r="Q10" s="139">
        <v>1.29</v>
      </c>
      <c r="R10" s="139">
        <v>4.88</v>
      </c>
      <c r="S10" s="139">
        <v>5.71</v>
      </c>
      <c r="T10" s="139">
        <v>7.93</v>
      </c>
      <c r="U10" s="139">
        <v>6.7</v>
      </c>
      <c r="V10" s="139">
        <v>6.65</v>
      </c>
      <c r="W10" s="139">
        <v>7.12</v>
      </c>
      <c r="X10" s="139">
        <v>7.07</v>
      </c>
      <c r="Y10" s="139">
        <v>8.2</v>
      </c>
      <c r="Z10" s="139">
        <v>13.67</v>
      </c>
      <c r="AA10" s="139">
        <v>18.52</v>
      </c>
      <c r="AB10" s="139">
        <v>15.58</v>
      </c>
      <c r="AC10" s="139">
        <v>17.57</v>
      </c>
      <c r="AD10" s="139">
        <v>43.45</v>
      </c>
      <c r="AE10" s="139">
        <v>1.98</v>
      </c>
      <c r="AF10" s="139">
        <v>0.21</v>
      </c>
      <c r="AG10" s="139">
        <v>0.61</v>
      </c>
      <c r="AH10" s="139">
        <v>0.53</v>
      </c>
      <c r="AI10" s="139">
        <v>0</v>
      </c>
      <c r="AJ10" s="139">
        <v>0.55</v>
      </c>
      <c r="AK10" s="139">
        <v>2.89</v>
      </c>
      <c r="AL10" s="139">
        <v>2.98</v>
      </c>
      <c r="AM10" s="139">
        <v>2.02</v>
      </c>
      <c r="AN10" s="139">
        <v>1.99</v>
      </c>
      <c r="AO10" s="139">
        <v>0.95</v>
      </c>
      <c r="AP10" s="139">
        <v>1.71</v>
      </c>
      <c r="AQ10" s="139">
        <v>1.61</v>
      </c>
      <c r="AR10" s="139">
        <v>4.44</v>
      </c>
      <c r="AS10" s="139">
        <v>231.8</v>
      </c>
      <c r="AT10" s="139">
        <v>195.22</v>
      </c>
      <c r="AU10" s="139">
        <v>166.8</v>
      </c>
      <c r="AV10" s="139">
        <v>180.12</v>
      </c>
      <c r="AW10" s="139">
        <v>8.18</v>
      </c>
      <c r="AX10" s="139">
        <v>1009.03</v>
      </c>
      <c r="AY10" s="139">
        <v>918.67</v>
      </c>
      <c r="AZ10" s="139">
        <v>863.76</v>
      </c>
      <c r="BA10" s="139">
        <v>896.57</v>
      </c>
      <c r="BB10" s="139">
        <v>870.12</v>
      </c>
      <c r="BC10" s="139">
        <v>900.64</v>
      </c>
      <c r="BD10" s="139">
        <v>969.04</v>
      </c>
      <c r="BE10" s="139">
        <v>983.35</v>
      </c>
      <c r="BF10" s="139">
        <v>994.62</v>
      </c>
      <c r="BG10" s="139">
        <v>940.66</v>
      </c>
      <c r="BH10" s="139">
        <v>791.31</v>
      </c>
      <c r="BI10" s="139">
        <v>738.85</v>
      </c>
      <c r="BJ10" s="139">
        <v>696.73</v>
      </c>
      <c r="BK10" s="139">
        <v>21.46</v>
      </c>
      <c r="BL10" s="139">
        <v>15.47</v>
      </c>
      <c r="BM10" s="139">
        <v>10.92</v>
      </c>
      <c r="BN10" s="139">
        <v>11.58</v>
      </c>
      <c r="BO10" s="139">
        <v>5.68</v>
      </c>
      <c r="BP10" s="139">
        <v>5.16</v>
      </c>
      <c r="BQ10" s="139">
        <v>5.05</v>
      </c>
      <c r="BR10" s="139">
        <v>5.22</v>
      </c>
      <c r="BS10" s="139">
        <v>6.64</v>
      </c>
      <c r="BT10" s="139">
        <v>7.51</v>
      </c>
      <c r="BU10" s="139">
        <v>5.31</v>
      </c>
      <c r="BV10" s="139">
        <v>7.06</v>
      </c>
      <c r="BW10" s="139">
        <v>5.11</v>
      </c>
      <c r="BX10" s="140">
        <f t="shared" si="0"/>
        <v>15799.549999999997</v>
      </c>
    </row>
    <row r="11" spans="1:76" ht="15">
      <c r="A11">
        <v>10</v>
      </c>
      <c r="B11" t="s">
        <v>22</v>
      </c>
      <c r="C11" s="139">
        <v>262.65</v>
      </c>
      <c r="D11" s="139">
        <v>369.17</v>
      </c>
      <c r="E11" s="139">
        <v>513.06</v>
      </c>
      <c r="F11" s="139">
        <v>643.56</v>
      </c>
      <c r="G11" s="139">
        <v>703.84</v>
      </c>
      <c r="H11" s="139">
        <v>689.01</v>
      </c>
      <c r="I11" s="139">
        <v>699.44</v>
      </c>
      <c r="J11" s="139">
        <v>646.66</v>
      </c>
      <c r="K11" s="139">
        <v>678.55</v>
      </c>
      <c r="L11" s="139">
        <v>592.38</v>
      </c>
      <c r="M11" s="139">
        <v>452.48</v>
      </c>
      <c r="N11" s="139">
        <v>476.58</v>
      </c>
      <c r="O11" s="139">
        <v>440.44</v>
      </c>
      <c r="P11" s="139">
        <v>312.17</v>
      </c>
      <c r="Q11" s="139">
        <v>23.76</v>
      </c>
      <c r="R11" s="139">
        <v>8.99</v>
      </c>
      <c r="S11" s="139">
        <v>11.37</v>
      </c>
      <c r="T11" s="139">
        <v>14.33</v>
      </c>
      <c r="U11" s="139">
        <v>18.2</v>
      </c>
      <c r="V11" s="139">
        <v>13.74</v>
      </c>
      <c r="W11" s="139">
        <v>11.42</v>
      </c>
      <c r="X11" s="139">
        <v>9.19</v>
      </c>
      <c r="Y11" s="139">
        <v>13.92</v>
      </c>
      <c r="Z11" s="139">
        <v>18.12</v>
      </c>
      <c r="AA11" s="139">
        <v>20.21</v>
      </c>
      <c r="AB11" s="139">
        <v>16.97</v>
      </c>
      <c r="AC11" s="139">
        <v>18.7</v>
      </c>
      <c r="AD11" s="139">
        <v>16.77</v>
      </c>
      <c r="AE11" s="139">
        <v>17.18</v>
      </c>
      <c r="AF11" s="139">
        <v>7.25</v>
      </c>
      <c r="AG11" s="139">
        <v>5.08</v>
      </c>
      <c r="AH11" s="139">
        <v>4.39</v>
      </c>
      <c r="AI11" s="139">
        <v>4.84</v>
      </c>
      <c r="AJ11" s="139">
        <v>4.39</v>
      </c>
      <c r="AK11" s="139">
        <v>2.8</v>
      </c>
      <c r="AL11" s="139">
        <v>1.17</v>
      </c>
      <c r="AM11" s="139">
        <v>5.44</v>
      </c>
      <c r="AN11" s="139">
        <v>12.53</v>
      </c>
      <c r="AO11" s="139">
        <v>8.92</v>
      </c>
      <c r="AP11" s="139">
        <v>5.67</v>
      </c>
      <c r="AQ11" s="139">
        <v>10.1</v>
      </c>
      <c r="AR11" s="139">
        <v>9.33</v>
      </c>
      <c r="AS11" s="139">
        <v>210.28</v>
      </c>
      <c r="AT11" s="139">
        <v>158.6</v>
      </c>
      <c r="AU11" s="139">
        <v>215.05</v>
      </c>
      <c r="AV11" s="139">
        <v>383.1</v>
      </c>
      <c r="AW11" s="139">
        <v>41.47</v>
      </c>
      <c r="AX11" s="139">
        <v>2318.01</v>
      </c>
      <c r="AY11" s="139">
        <v>2122.48</v>
      </c>
      <c r="AZ11" s="139">
        <v>1915.28</v>
      </c>
      <c r="BA11" s="139">
        <v>2066.69</v>
      </c>
      <c r="BB11" s="139">
        <v>2137.16</v>
      </c>
      <c r="BC11" s="139">
        <v>2081.68</v>
      </c>
      <c r="BD11" s="139">
        <v>2242</v>
      </c>
      <c r="BE11" s="139">
        <v>2257.6</v>
      </c>
      <c r="BF11" s="139">
        <v>2304.97</v>
      </c>
      <c r="BG11" s="139">
        <v>2167.71</v>
      </c>
      <c r="BH11" s="139">
        <v>2140.95</v>
      </c>
      <c r="BI11" s="139">
        <v>2207.48</v>
      </c>
      <c r="BJ11" s="139">
        <v>1794.42</v>
      </c>
      <c r="BK11" s="139">
        <v>62.25</v>
      </c>
      <c r="BL11" s="139">
        <v>46.46</v>
      </c>
      <c r="BM11" s="139">
        <v>26.54</v>
      </c>
      <c r="BN11" s="139">
        <v>20.46</v>
      </c>
      <c r="BO11" s="139">
        <v>20.72</v>
      </c>
      <c r="BP11" s="139">
        <v>20.63</v>
      </c>
      <c r="BQ11" s="139">
        <v>25.44</v>
      </c>
      <c r="BR11" s="139">
        <v>33.8</v>
      </c>
      <c r="BS11" s="139">
        <v>31.17</v>
      </c>
      <c r="BT11" s="139">
        <v>23.2</v>
      </c>
      <c r="BU11" s="139">
        <v>24.95</v>
      </c>
      <c r="BV11" s="139">
        <v>31.74</v>
      </c>
      <c r="BW11" s="139">
        <v>14.43</v>
      </c>
      <c r="BX11" s="140">
        <f t="shared" si="0"/>
        <v>36941.48999999999</v>
      </c>
    </row>
    <row r="12" spans="1:76" ht="15">
      <c r="A12">
        <v>11</v>
      </c>
      <c r="B12" t="s">
        <v>23</v>
      </c>
      <c r="C12" s="139">
        <v>263</v>
      </c>
      <c r="D12" s="139">
        <v>321.53</v>
      </c>
      <c r="E12" s="139">
        <v>340.89</v>
      </c>
      <c r="F12" s="139">
        <v>486.95</v>
      </c>
      <c r="G12" s="139">
        <v>665.05</v>
      </c>
      <c r="H12" s="139">
        <v>668.31</v>
      </c>
      <c r="I12" s="139">
        <v>665.62</v>
      </c>
      <c r="J12" s="139">
        <v>748.34</v>
      </c>
      <c r="K12" s="139">
        <v>707.71</v>
      </c>
      <c r="L12" s="139">
        <v>586.86</v>
      </c>
      <c r="M12" s="139">
        <v>759.88</v>
      </c>
      <c r="N12" s="139">
        <v>534.68</v>
      </c>
      <c r="O12" s="139">
        <v>492.01</v>
      </c>
      <c r="P12" s="139">
        <v>532.83</v>
      </c>
      <c r="Q12" s="139">
        <v>24.74</v>
      </c>
      <c r="R12" s="139">
        <v>24.37</v>
      </c>
      <c r="S12" s="139">
        <v>17.13</v>
      </c>
      <c r="T12" s="139">
        <v>16.06</v>
      </c>
      <c r="U12" s="139">
        <v>16.12</v>
      </c>
      <c r="V12" s="139">
        <v>7.1</v>
      </c>
      <c r="W12" s="139">
        <v>9.86</v>
      </c>
      <c r="X12" s="139">
        <v>11.45</v>
      </c>
      <c r="Y12" s="139">
        <v>17.06</v>
      </c>
      <c r="Z12" s="139">
        <v>18.09</v>
      </c>
      <c r="AA12" s="139">
        <v>26.42</v>
      </c>
      <c r="AB12" s="139">
        <v>24.6</v>
      </c>
      <c r="AC12" s="139">
        <v>19.07</v>
      </c>
      <c r="AD12" s="139">
        <v>25.61</v>
      </c>
      <c r="AE12" s="139">
        <v>14.44</v>
      </c>
      <c r="AF12" s="139">
        <v>7.94</v>
      </c>
      <c r="AG12" s="139">
        <v>9.47</v>
      </c>
      <c r="AH12" s="139">
        <v>4.36</v>
      </c>
      <c r="AI12" s="139">
        <v>5.27</v>
      </c>
      <c r="AJ12" s="139">
        <v>7.93</v>
      </c>
      <c r="AK12" s="139">
        <v>8.7</v>
      </c>
      <c r="AL12" s="139">
        <v>7.16</v>
      </c>
      <c r="AM12" s="139">
        <v>9.27</v>
      </c>
      <c r="AN12" s="139">
        <v>13.02</v>
      </c>
      <c r="AO12" s="139">
        <v>13.88</v>
      </c>
      <c r="AP12" s="139">
        <v>9.11</v>
      </c>
      <c r="AQ12" s="139">
        <v>6.8</v>
      </c>
      <c r="AR12" s="139">
        <v>7.38</v>
      </c>
      <c r="AS12" s="139">
        <v>291.25</v>
      </c>
      <c r="AT12" s="139">
        <v>194.65</v>
      </c>
      <c r="AU12" s="139">
        <v>169.5</v>
      </c>
      <c r="AV12" s="139">
        <v>206.3</v>
      </c>
      <c r="AW12" s="139">
        <v>81.87</v>
      </c>
      <c r="AX12" s="139">
        <v>2243.81</v>
      </c>
      <c r="AY12" s="139">
        <v>2149.95</v>
      </c>
      <c r="AZ12" s="139">
        <v>2257.15</v>
      </c>
      <c r="BA12" s="139">
        <v>2144.95</v>
      </c>
      <c r="BB12" s="139">
        <v>2067.11</v>
      </c>
      <c r="BC12" s="139">
        <v>2031.92</v>
      </c>
      <c r="BD12" s="139">
        <v>2121.25</v>
      </c>
      <c r="BE12" s="139">
        <v>2171.68</v>
      </c>
      <c r="BF12" s="139">
        <v>2289.33</v>
      </c>
      <c r="BG12" s="139">
        <v>2389.6</v>
      </c>
      <c r="BH12" s="139">
        <v>1917.94</v>
      </c>
      <c r="BI12" s="139">
        <v>1771.19</v>
      </c>
      <c r="BJ12" s="139">
        <v>1908.82</v>
      </c>
      <c r="BK12" s="139">
        <v>926.94</v>
      </c>
      <c r="BL12" s="139">
        <v>828.77</v>
      </c>
      <c r="BM12" s="139">
        <v>539.51</v>
      </c>
      <c r="BN12" s="139">
        <v>432.51</v>
      </c>
      <c r="BO12" s="139">
        <v>347.85</v>
      </c>
      <c r="BP12" s="139">
        <v>290.19</v>
      </c>
      <c r="BQ12" s="139">
        <v>204.97</v>
      </c>
      <c r="BR12" s="139">
        <v>197.98</v>
      </c>
      <c r="BS12" s="139">
        <v>198.22</v>
      </c>
      <c r="BT12" s="139">
        <v>264.42</v>
      </c>
      <c r="BU12" s="139">
        <v>225.12</v>
      </c>
      <c r="BV12" s="139">
        <v>174.44</v>
      </c>
      <c r="BW12" s="139">
        <v>139.72</v>
      </c>
      <c r="BX12" s="140">
        <f t="shared" si="0"/>
        <v>41334.98000000002</v>
      </c>
    </row>
    <row r="13" spans="1:76" ht="15">
      <c r="A13">
        <v>12</v>
      </c>
      <c r="B13" t="s">
        <v>24</v>
      </c>
      <c r="C13" s="139">
        <v>132.92</v>
      </c>
      <c r="D13" s="139">
        <v>150.34</v>
      </c>
      <c r="E13" s="139">
        <v>145.43</v>
      </c>
      <c r="F13" s="139">
        <v>155.14</v>
      </c>
      <c r="G13" s="139">
        <v>165.19</v>
      </c>
      <c r="H13" s="139">
        <v>179.17</v>
      </c>
      <c r="I13" s="139">
        <v>139.4</v>
      </c>
      <c r="J13" s="139">
        <v>156.13</v>
      </c>
      <c r="K13" s="139">
        <v>146.63</v>
      </c>
      <c r="L13" s="139">
        <v>140.23</v>
      </c>
      <c r="M13" s="139">
        <v>146.91</v>
      </c>
      <c r="N13" s="139">
        <v>106.02</v>
      </c>
      <c r="O13" s="139">
        <v>89.4</v>
      </c>
      <c r="P13" s="139">
        <v>91.08</v>
      </c>
      <c r="Q13" s="139">
        <v>8.89</v>
      </c>
      <c r="R13" s="139">
        <v>3.07</v>
      </c>
      <c r="S13" s="139">
        <v>3.51</v>
      </c>
      <c r="T13" s="139">
        <v>2.92</v>
      </c>
      <c r="U13" s="139">
        <v>2.9</v>
      </c>
      <c r="V13" s="139">
        <v>2.79</v>
      </c>
      <c r="W13" s="139">
        <v>2.23</v>
      </c>
      <c r="X13" s="139">
        <v>1.99</v>
      </c>
      <c r="Y13" s="139">
        <v>0.66</v>
      </c>
      <c r="Z13" s="139">
        <v>1</v>
      </c>
      <c r="AA13" s="139">
        <v>1.48</v>
      </c>
      <c r="AB13" s="139">
        <v>0.78</v>
      </c>
      <c r="AC13" s="139">
        <v>0.83</v>
      </c>
      <c r="AD13" s="139">
        <v>3.39</v>
      </c>
      <c r="AE13" s="139">
        <v>0.12</v>
      </c>
      <c r="AF13" s="139">
        <v>2.21</v>
      </c>
      <c r="AG13" s="139">
        <v>1.76</v>
      </c>
      <c r="AH13" s="139">
        <v>2.1</v>
      </c>
      <c r="AI13" s="139">
        <v>2.46</v>
      </c>
      <c r="AJ13" s="139">
        <v>1.86</v>
      </c>
      <c r="AK13" s="139">
        <v>0.67</v>
      </c>
      <c r="AL13" s="139">
        <v>1.75</v>
      </c>
      <c r="AM13" s="139">
        <v>4.03</v>
      </c>
      <c r="AN13" s="139">
        <v>2.43</v>
      </c>
      <c r="AO13" s="139">
        <v>0.49</v>
      </c>
      <c r="AP13" s="139">
        <v>0.67</v>
      </c>
      <c r="AQ13" s="139">
        <v>0.36</v>
      </c>
      <c r="AR13" s="139">
        <v>0.1</v>
      </c>
      <c r="AS13" s="139">
        <v>86.42</v>
      </c>
      <c r="AT13" s="139">
        <v>43.07</v>
      </c>
      <c r="AU13" s="139">
        <v>68.17</v>
      </c>
      <c r="AV13" s="139">
        <v>122.81</v>
      </c>
      <c r="AW13" s="139">
        <v>3.21</v>
      </c>
      <c r="AX13" s="139">
        <v>744.96</v>
      </c>
      <c r="AY13" s="139">
        <v>763.2</v>
      </c>
      <c r="AZ13" s="139">
        <v>696.77</v>
      </c>
      <c r="BA13" s="139">
        <v>645.26</v>
      </c>
      <c r="BB13" s="139">
        <v>667.05</v>
      </c>
      <c r="BC13" s="139">
        <v>637.7</v>
      </c>
      <c r="BD13" s="139">
        <v>595.84</v>
      </c>
      <c r="BE13" s="139">
        <v>585.1</v>
      </c>
      <c r="BF13" s="139">
        <v>568.82</v>
      </c>
      <c r="BG13" s="139">
        <v>580.57</v>
      </c>
      <c r="BH13" s="139">
        <v>453.95</v>
      </c>
      <c r="BI13" s="139">
        <v>469.95</v>
      </c>
      <c r="BJ13" s="139">
        <v>309.99</v>
      </c>
      <c r="BK13" s="139">
        <v>5.27</v>
      </c>
      <c r="BL13" s="139">
        <v>4.95</v>
      </c>
      <c r="BM13" s="139">
        <v>5.52</v>
      </c>
      <c r="BN13" s="139">
        <v>3.92</v>
      </c>
      <c r="BO13" s="139">
        <v>2.99</v>
      </c>
      <c r="BP13" s="139">
        <v>2.99</v>
      </c>
      <c r="BQ13" s="139">
        <v>4</v>
      </c>
      <c r="BR13" s="139">
        <v>5.72</v>
      </c>
      <c r="BS13" s="139">
        <v>4.05</v>
      </c>
      <c r="BT13" s="139">
        <v>1.13</v>
      </c>
      <c r="BU13" s="139">
        <v>0.95</v>
      </c>
      <c r="BV13" s="139">
        <v>3.24</v>
      </c>
      <c r="BW13" s="139">
        <v>1.95</v>
      </c>
      <c r="BX13" s="140">
        <f t="shared" si="0"/>
        <v>10090.960000000003</v>
      </c>
    </row>
    <row r="14" spans="1:76" ht="15">
      <c r="A14">
        <v>13</v>
      </c>
      <c r="B14" t="s">
        <v>25</v>
      </c>
      <c r="C14" s="139">
        <v>1606.71</v>
      </c>
      <c r="D14" s="139">
        <v>1627.05</v>
      </c>
      <c r="E14" s="139">
        <v>3100.56</v>
      </c>
      <c r="F14" s="139">
        <v>4416.19</v>
      </c>
      <c r="G14" s="139">
        <v>6128.97</v>
      </c>
      <c r="H14" s="139">
        <v>6362.99</v>
      </c>
      <c r="I14" s="139">
        <v>6677.68</v>
      </c>
      <c r="J14" s="139">
        <v>6739.83</v>
      </c>
      <c r="K14" s="139">
        <v>6487.82</v>
      </c>
      <c r="L14" s="139">
        <v>5992.42</v>
      </c>
      <c r="M14" s="139">
        <v>7019.43</v>
      </c>
      <c r="N14" s="139">
        <v>6016.58</v>
      </c>
      <c r="O14" s="139">
        <v>5462.46</v>
      </c>
      <c r="P14" s="139">
        <v>5400.71</v>
      </c>
      <c r="Q14" s="144">
        <v>234.6</v>
      </c>
      <c r="R14" s="144">
        <v>74.3</v>
      </c>
      <c r="S14" s="144">
        <v>135.24</v>
      </c>
      <c r="T14" s="144">
        <v>119.88</v>
      </c>
      <c r="U14" s="144">
        <v>153.36</v>
      </c>
      <c r="V14" s="144">
        <v>145.83</v>
      </c>
      <c r="W14" s="144">
        <v>91.73</v>
      </c>
      <c r="X14" s="144">
        <v>128.9</v>
      </c>
      <c r="Y14" s="144">
        <v>120.45</v>
      </c>
      <c r="Z14" s="144">
        <v>106.65</v>
      </c>
      <c r="AA14" s="144">
        <v>158.57</v>
      </c>
      <c r="AB14" s="144">
        <v>88.13</v>
      </c>
      <c r="AC14" s="144">
        <v>124.97</v>
      </c>
      <c r="AD14" s="144">
        <v>278.2</v>
      </c>
      <c r="AE14" s="144">
        <v>10.38</v>
      </c>
      <c r="AF14" s="144">
        <v>10.6</v>
      </c>
      <c r="AG14" s="144">
        <v>11.08</v>
      </c>
      <c r="AH14" s="144">
        <v>12.48</v>
      </c>
      <c r="AI14" s="144">
        <v>16.26</v>
      </c>
      <c r="AJ14" s="144">
        <v>9.19</v>
      </c>
      <c r="AK14" s="144">
        <v>10.75</v>
      </c>
      <c r="AL14" s="144">
        <v>18.3</v>
      </c>
      <c r="AM14" s="144">
        <v>26.93</v>
      </c>
      <c r="AN14" s="144">
        <v>24.83</v>
      </c>
      <c r="AO14" s="144">
        <v>24.23</v>
      </c>
      <c r="AP14" s="144">
        <v>18.38</v>
      </c>
      <c r="AQ14" s="144">
        <v>27.71</v>
      </c>
      <c r="AR14" s="144">
        <v>49.72</v>
      </c>
      <c r="AS14" s="139">
        <v>1790.81</v>
      </c>
      <c r="AT14" s="139">
        <v>2569.8</v>
      </c>
      <c r="AU14" s="139">
        <v>2298.29</v>
      </c>
      <c r="AV14" s="139">
        <v>3446.32</v>
      </c>
      <c r="AW14" s="139">
        <v>352.05</v>
      </c>
      <c r="AX14" s="139">
        <v>17844.77</v>
      </c>
      <c r="AY14" s="139">
        <v>17571.47</v>
      </c>
      <c r="AZ14" s="139">
        <v>18310.04</v>
      </c>
      <c r="BA14" s="139">
        <v>19594.29</v>
      </c>
      <c r="BB14" s="139">
        <v>18333.58</v>
      </c>
      <c r="BC14" s="139">
        <v>18268.42</v>
      </c>
      <c r="BD14" s="139">
        <v>18239.89</v>
      </c>
      <c r="BE14" s="139">
        <v>18487.08</v>
      </c>
      <c r="BF14" s="139">
        <v>18773.46</v>
      </c>
      <c r="BG14" s="139">
        <v>17345.24</v>
      </c>
      <c r="BH14" s="139">
        <v>15046.45</v>
      </c>
      <c r="BI14" s="139">
        <v>13698.44</v>
      </c>
      <c r="BJ14" s="139">
        <v>12240.39</v>
      </c>
      <c r="BK14" s="139">
        <v>5012.7</v>
      </c>
      <c r="BL14" s="139">
        <v>4486.95</v>
      </c>
      <c r="BM14" s="139">
        <v>2706.43</v>
      </c>
      <c r="BN14" s="139">
        <v>1815.01</v>
      </c>
      <c r="BO14" s="139">
        <v>986.75</v>
      </c>
      <c r="BP14" s="139">
        <v>812.33</v>
      </c>
      <c r="BQ14" s="139">
        <v>1135.73</v>
      </c>
      <c r="BR14" s="139">
        <v>1649.63</v>
      </c>
      <c r="BS14" s="139">
        <v>1825.31</v>
      </c>
      <c r="BT14" s="139">
        <v>2077.41</v>
      </c>
      <c r="BU14" s="139">
        <v>1598.27</v>
      </c>
      <c r="BV14" s="139">
        <v>1453.87</v>
      </c>
      <c r="BW14" s="139">
        <v>821.79</v>
      </c>
      <c r="BX14" s="140">
        <f t="shared" si="0"/>
        <v>335864.0200000001</v>
      </c>
    </row>
    <row r="15" spans="1:76" ht="15">
      <c r="A15">
        <v>14</v>
      </c>
      <c r="B15" t="s">
        <v>345</v>
      </c>
      <c r="C15" s="139">
        <v>49.37</v>
      </c>
      <c r="D15" s="139">
        <v>42.21</v>
      </c>
      <c r="E15" s="139">
        <v>52.43</v>
      </c>
      <c r="F15" s="139">
        <v>81.67</v>
      </c>
      <c r="G15" s="139">
        <v>63.23</v>
      </c>
      <c r="H15" s="139">
        <v>63.58</v>
      </c>
      <c r="I15" s="139">
        <v>60.86</v>
      </c>
      <c r="J15" s="139">
        <v>54.83</v>
      </c>
      <c r="K15" s="139">
        <v>63.24</v>
      </c>
      <c r="L15" s="139">
        <v>64.36</v>
      </c>
      <c r="M15" s="139">
        <v>112.19</v>
      </c>
      <c r="N15" s="139">
        <v>108.79</v>
      </c>
      <c r="O15" s="139">
        <v>81.71</v>
      </c>
      <c r="P15" s="139">
        <v>55.08</v>
      </c>
      <c r="Q15" s="139">
        <v>1.02</v>
      </c>
      <c r="R15" s="139">
        <v>0</v>
      </c>
      <c r="S15" s="139">
        <v>1.44</v>
      </c>
      <c r="T15" s="139">
        <v>1.93</v>
      </c>
      <c r="U15" s="139">
        <v>0.44</v>
      </c>
      <c r="V15" s="139">
        <v>0</v>
      </c>
      <c r="W15" s="139">
        <v>0</v>
      </c>
      <c r="X15" s="139">
        <v>1.05</v>
      </c>
      <c r="Y15" s="139">
        <v>1</v>
      </c>
      <c r="Z15" s="139">
        <v>0</v>
      </c>
      <c r="AA15" s="139">
        <v>0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39">
        <v>0</v>
      </c>
      <c r="AH15" s="139">
        <v>0</v>
      </c>
      <c r="AI15" s="139">
        <v>0</v>
      </c>
      <c r="AJ15" s="139">
        <v>0.59</v>
      </c>
      <c r="AK15" s="139">
        <v>1.12</v>
      </c>
      <c r="AL15" s="139">
        <v>0.52</v>
      </c>
      <c r="AM15" s="139">
        <v>0</v>
      </c>
      <c r="AN15" s="139">
        <v>0</v>
      </c>
      <c r="AO15" s="139">
        <v>0</v>
      </c>
      <c r="AP15" s="139">
        <v>0</v>
      </c>
      <c r="AQ15" s="139">
        <v>0.12</v>
      </c>
      <c r="AR15" s="139">
        <v>0.12</v>
      </c>
      <c r="AS15" s="139">
        <v>63.55</v>
      </c>
      <c r="AT15" s="139">
        <v>38.11</v>
      </c>
      <c r="AU15" s="139">
        <v>43.96</v>
      </c>
      <c r="AV15" s="139">
        <v>47.07</v>
      </c>
      <c r="AW15" s="139">
        <v>6.38</v>
      </c>
      <c r="AX15" s="139">
        <v>273.71</v>
      </c>
      <c r="AY15" s="139">
        <v>249.89</v>
      </c>
      <c r="AZ15" s="139">
        <v>241.58</v>
      </c>
      <c r="BA15" s="139">
        <v>282.21</v>
      </c>
      <c r="BB15" s="139">
        <v>291.12</v>
      </c>
      <c r="BC15" s="139">
        <v>262.05</v>
      </c>
      <c r="BD15" s="139">
        <v>269.45</v>
      </c>
      <c r="BE15" s="139">
        <v>270.72</v>
      </c>
      <c r="BF15" s="139">
        <v>282.11</v>
      </c>
      <c r="BG15" s="139">
        <v>287.97</v>
      </c>
      <c r="BH15" s="139">
        <v>254.32</v>
      </c>
      <c r="BI15" s="139">
        <v>191.16</v>
      </c>
      <c r="BJ15" s="139">
        <v>158.27</v>
      </c>
      <c r="BK15" s="139">
        <v>146.04</v>
      </c>
      <c r="BL15" s="139">
        <v>136.39</v>
      </c>
      <c r="BM15" s="139">
        <v>95.14</v>
      </c>
      <c r="BN15" s="139">
        <v>53.58</v>
      </c>
      <c r="BO15" s="139">
        <v>30.98</v>
      </c>
      <c r="BP15" s="139">
        <v>30.04</v>
      </c>
      <c r="BQ15" s="139">
        <v>12.8</v>
      </c>
      <c r="BR15" s="139">
        <v>4.71</v>
      </c>
      <c r="BS15" s="139">
        <v>7.23</v>
      </c>
      <c r="BT15" s="139">
        <v>10.33</v>
      </c>
      <c r="BU15" s="139">
        <v>6.87</v>
      </c>
      <c r="BV15" s="139">
        <v>5.16</v>
      </c>
      <c r="BW15" s="139">
        <v>4.13</v>
      </c>
      <c r="BX15" s="140">
        <f t="shared" si="0"/>
        <v>5019.929999999999</v>
      </c>
    </row>
    <row r="16" spans="1:76" ht="15">
      <c r="A16">
        <v>15</v>
      </c>
      <c r="B16" t="s">
        <v>26</v>
      </c>
      <c r="C16" s="139">
        <v>60.92</v>
      </c>
      <c r="D16" s="139">
        <v>32.82</v>
      </c>
      <c r="E16" s="139">
        <v>31.72</v>
      </c>
      <c r="F16" s="139">
        <v>26.5</v>
      </c>
      <c r="G16" s="139">
        <v>39.69</v>
      </c>
      <c r="H16" s="139">
        <v>33.41</v>
      </c>
      <c r="I16" s="139">
        <v>45.07</v>
      </c>
      <c r="J16" s="139">
        <v>30.71</v>
      </c>
      <c r="K16" s="139">
        <v>36.18</v>
      </c>
      <c r="L16" s="139">
        <v>14.55</v>
      </c>
      <c r="M16" s="139">
        <v>30.14</v>
      </c>
      <c r="N16" s="139">
        <v>20.92</v>
      </c>
      <c r="O16" s="139">
        <v>21.35</v>
      </c>
      <c r="P16" s="139">
        <v>21.58</v>
      </c>
      <c r="Q16" s="139">
        <v>2.47</v>
      </c>
      <c r="R16" s="139">
        <v>1.79</v>
      </c>
      <c r="S16" s="139">
        <v>1.34</v>
      </c>
      <c r="T16" s="139">
        <v>0.47</v>
      </c>
      <c r="U16" s="139">
        <v>0</v>
      </c>
      <c r="V16" s="139">
        <v>0.5</v>
      </c>
      <c r="W16" s="139">
        <v>1.1</v>
      </c>
      <c r="X16" s="139">
        <v>1.12</v>
      </c>
      <c r="Y16" s="139">
        <v>1.54</v>
      </c>
      <c r="Z16" s="139">
        <v>1.27</v>
      </c>
      <c r="AA16" s="139">
        <v>2.03</v>
      </c>
      <c r="AB16" s="139">
        <v>2.11</v>
      </c>
      <c r="AC16" s="139">
        <v>3.09</v>
      </c>
      <c r="AD16" s="139">
        <v>2.18</v>
      </c>
      <c r="AE16" s="139">
        <v>1.67</v>
      </c>
      <c r="AF16" s="139">
        <v>1.62</v>
      </c>
      <c r="AG16" s="139">
        <v>0.79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v>0.36</v>
      </c>
      <c r="AN16" s="139">
        <v>0.31</v>
      </c>
      <c r="AO16" s="139">
        <v>0</v>
      </c>
      <c r="AP16" s="139">
        <v>0</v>
      </c>
      <c r="AQ16" s="139">
        <v>0</v>
      </c>
      <c r="AR16" s="139">
        <v>0.89</v>
      </c>
      <c r="AS16" s="139">
        <v>32.89</v>
      </c>
      <c r="AT16" s="139">
        <v>19.21</v>
      </c>
      <c r="AU16" s="139">
        <v>15.19</v>
      </c>
      <c r="AV16" s="139">
        <v>16.37</v>
      </c>
      <c r="AW16" s="139">
        <v>2.47</v>
      </c>
      <c r="AX16" s="139">
        <v>166.69</v>
      </c>
      <c r="AY16" s="139">
        <v>145.54</v>
      </c>
      <c r="AZ16" s="139">
        <v>173.48</v>
      </c>
      <c r="BA16" s="139">
        <v>138</v>
      </c>
      <c r="BB16" s="139">
        <v>118.07</v>
      </c>
      <c r="BC16" s="139">
        <v>118.86</v>
      </c>
      <c r="BD16" s="139">
        <v>115.89</v>
      </c>
      <c r="BE16" s="139">
        <v>98.8</v>
      </c>
      <c r="BF16" s="139">
        <v>109.43</v>
      </c>
      <c r="BG16" s="139">
        <v>106.46</v>
      </c>
      <c r="BH16" s="139">
        <v>107.29</v>
      </c>
      <c r="BI16" s="139">
        <v>87.69</v>
      </c>
      <c r="BJ16" s="139">
        <v>72.69</v>
      </c>
      <c r="BK16" s="139">
        <v>0</v>
      </c>
      <c r="BL16" s="139">
        <v>0</v>
      </c>
      <c r="BM16" s="139">
        <v>0</v>
      </c>
      <c r="BN16" s="139">
        <v>0</v>
      </c>
      <c r="BO16" s="139">
        <v>0</v>
      </c>
      <c r="BP16" s="139"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v>0</v>
      </c>
      <c r="BV16" s="139">
        <v>0</v>
      </c>
      <c r="BW16" s="139">
        <v>0</v>
      </c>
      <c r="BX16" s="140">
        <f t="shared" si="0"/>
        <v>2117.23</v>
      </c>
    </row>
    <row r="17" spans="1:76" ht="15">
      <c r="A17">
        <v>16</v>
      </c>
      <c r="B17" t="s">
        <v>27</v>
      </c>
      <c r="C17" s="139">
        <v>527.89</v>
      </c>
      <c r="D17" s="139">
        <v>878.69</v>
      </c>
      <c r="E17" s="139">
        <v>1336.48</v>
      </c>
      <c r="F17" s="139">
        <v>1712.18</v>
      </c>
      <c r="G17" s="139">
        <v>2090.89</v>
      </c>
      <c r="H17" s="139">
        <v>1864.47</v>
      </c>
      <c r="I17" s="139">
        <v>1989.31</v>
      </c>
      <c r="J17" s="139">
        <v>2022.61</v>
      </c>
      <c r="K17" s="139">
        <v>1989.48</v>
      </c>
      <c r="L17" s="139">
        <v>1734.8</v>
      </c>
      <c r="M17" s="139">
        <v>1930.72</v>
      </c>
      <c r="N17" s="139">
        <v>1366.99</v>
      </c>
      <c r="O17" s="139">
        <v>1195.7</v>
      </c>
      <c r="P17" s="139">
        <v>1104.29</v>
      </c>
      <c r="Q17" s="139">
        <v>82.13</v>
      </c>
      <c r="R17" s="139">
        <v>51.09</v>
      </c>
      <c r="S17" s="139">
        <v>55.99</v>
      </c>
      <c r="T17" s="139">
        <v>54.32</v>
      </c>
      <c r="U17" s="139">
        <v>48.86</v>
      </c>
      <c r="V17" s="139">
        <v>47.07</v>
      </c>
      <c r="W17" s="139">
        <v>49.43</v>
      </c>
      <c r="X17" s="139">
        <v>63.06</v>
      </c>
      <c r="Y17" s="139">
        <v>65.59</v>
      </c>
      <c r="Z17" s="139">
        <v>65.06</v>
      </c>
      <c r="AA17" s="139">
        <v>76.59</v>
      </c>
      <c r="AB17" s="139">
        <v>52.77</v>
      </c>
      <c r="AC17" s="139">
        <v>53.49</v>
      </c>
      <c r="AD17" s="139">
        <v>132.23</v>
      </c>
      <c r="AE17" s="139">
        <v>28.18</v>
      </c>
      <c r="AF17" s="139">
        <v>20.8</v>
      </c>
      <c r="AG17" s="139">
        <v>19.87</v>
      </c>
      <c r="AH17" s="139">
        <v>14.14</v>
      </c>
      <c r="AI17" s="139">
        <v>26.16</v>
      </c>
      <c r="AJ17" s="139">
        <v>31.84</v>
      </c>
      <c r="AK17" s="139">
        <v>27.18</v>
      </c>
      <c r="AL17" s="139">
        <v>25.96</v>
      </c>
      <c r="AM17" s="139">
        <v>23.11</v>
      </c>
      <c r="AN17" s="139">
        <v>26.59</v>
      </c>
      <c r="AO17" s="139">
        <v>31.91</v>
      </c>
      <c r="AP17" s="139">
        <v>23.16</v>
      </c>
      <c r="AQ17" s="139">
        <v>32.94</v>
      </c>
      <c r="AR17" s="139">
        <v>98.69</v>
      </c>
      <c r="AS17" s="139">
        <v>650.85</v>
      </c>
      <c r="AT17" s="139">
        <v>548.14</v>
      </c>
      <c r="AU17" s="139">
        <v>628.24</v>
      </c>
      <c r="AV17" s="139">
        <v>818.4</v>
      </c>
      <c r="AW17" s="139">
        <v>280.61</v>
      </c>
      <c r="AX17" s="139">
        <v>9338.49</v>
      </c>
      <c r="AY17" s="139">
        <v>8661.8</v>
      </c>
      <c r="AZ17" s="139">
        <v>8038.56</v>
      </c>
      <c r="BA17" s="139">
        <v>8034.53</v>
      </c>
      <c r="BB17" s="139">
        <v>7590.62</v>
      </c>
      <c r="BC17" s="139">
        <v>7029.6</v>
      </c>
      <c r="BD17" s="139">
        <v>7074.75</v>
      </c>
      <c r="BE17" s="139">
        <v>6846.79</v>
      </c>
      <c r="BF17" s="139">
        <v>6499.64</v>
      </c>
      <c r="BG17" s="139">
        <v>7077.62</v>
      </c>
      <c r="BH17" s="139">
        <v>6240.25</v>
      </c>
      <c r="BI17" s="139">
        <v>6670.14</v>
      </c>
      <c r="BJ17" s="139">
        <v>5632.9</v>
      </c>
      <c r="BK17" s="139">
        <v>411.21</v>
      </c>
      <c r="BL17" s="139">
        <v>335.09</v>
      </c>
      <c r="BM17" s="139">
        <v>222.21</v>
      </c>
      <c r="BN17" s="139">
        <v>202.58</v>
      </c>
      <c r="BO17" s="139">
        <v>197.49</v>
      </c>
      <c r="BP17" s="139">
        <v>213.98</v>
      </c>
      <c r="BQ17" s="139">
        <v>211.8</v>
      </c>
      <c r="BR17" s="139">
        <v>217.97</v>
      </c>
      <c r="BS17" s="139">
        <v>213.32</v>
      </c>
      <c r="BT17" s="139">
        <v>193.71</v>
      </c>
      <c r="BU17" s="139">
        <v>205.35</v>
      </c>
      <c r="BV17" s="139">
        <v>209.94</v>
      </c>
      <c r="BW17" s="139">
        <v>179.1</v>
      </c>
      <c r="BX17" s="140">
        <f t="shared" si="0"/>
        <v>123748.39000000003</v>
      </c>
    </row>
    <row r="18" spans="1:76" ht="15">
      <c r="A18">
        <v>17</v>
      </c>
      <c r="B18" t="s">
        <v>28</v>
      </c>
      <c r="C18" s="139">
        <v>261.69</v>
      </c>
      <c r="D18" s="139">
        <v>445.62</v>
      </c>
      <c r="E18" s="139">
        <v>534.57</v>
      </c>
      <c r="F18" s="139">
        <v>663.21</v>
      </c>
      <c r="G18" s="139">
        <v>744.02</v>
      </c>
      <c r="H18" s="139">
        <v>689.38</v>
      </c>
      <c r="I18" s="139">
        <v>718.71</v>
      </c>
      <c r="J18" s="139">
        <v>662.44</v>
      </c>
      <c r="K18" s="139">
        <v>684.72</v>
      </c>
      <c r="L18" s="139">
        <v>607.33</v>
      </c>
      <c r="M18" s="139">
        <v>814.4</v>
      </c>
      <c r="N18" s="139">
        <v>584.55</v>
      </c>
      <c r="O18" s="139">
        <v>556.04</v>
      </c>
      <c r="P18" s="139">
        <v>538.58</v>
      </c>
      <c r="Q18" s="139">
        <v>42.85</v>
      </c>
      <c r="R18" s="139">
        <v>14.82</v>
      </c>
      <c r="S18" s="139">
        <v>12.96</v>
      </c>
      <c r="T18" s="139">
        <v>14.75</v>
      </c>
      <c r="U18" s="139">
        <v>15.67</v>
      </c>
      <c r="V18" s="139">
        <v>9.05</v>
      </c>
      <c r="W18" s="139">
        <v>13.13</v>
      </c>
      <c r="X18" s="139">
        <v>14.64</v>
      </c>
      <c r="Y18" s="139">
        <v>19.92</v>
      </c>
      <c r="Z18" s="139">
        <v>26.22</v>
      </c>
      <c r="AA18" s="139">
        <v>21.22</v>
      </c>
      <c r="AB18" s="139">
        <v>14.62</v>
      </c>
      <c r="AC18" s="139">
        <v>10.2</v>
      </c>
      <c r="AD18" s="139">
        <v>29.39</v>
      </c>
      <c r="AE18" s="139">
        <v>6.28</v>
      </c>
      <c r="AF18" s="139">
        <v>8.61</v>
      </c>
      <c r="AG18" s="139">
        <v>9.84</v>
      </c>
      <c r="AH18" s="139">
        <v>11.7</v>
      </c>
      <c r="AI18" s="139">
        <v>13.91</v>
      </c>
      <c r="AJ18" s="139">
        <v>11.94</v>
      </c>
      <c r="AK18" s="139">
        <v>15.44</v>
      </c>
      <c r="AL18" s="139">
        <v>12.02</v>
      </c>
      <c r="AM18" s="139">
        <v>13.17</v>
      </c>
      <c r="AN18" s="139">
        <v>14.04</v>
      </c>
      <c r="AO18" s="139">
        <v>8.66</v>
      </c>
      <c r="AP18" s="139">
        <v>7.04</v>
      </c>
      <c r="AQ18" s="139">
        <v>5.83</v>
      </c>
      <c r="AR18" s="139">
        <v>13.73</v>
      </c>
      <c r="AS18" s="139">
        <v>487.26</v>
      </c>
      <c r="AT18" s="139">
        <v>280.43</v>
      </c>
      <c r="AU18" s="139">
        <v>233.79</v>
      </c>
      <c r="AV18" s="139">
        <v>371.17</v>
      </c>
      <c r="AW18" s="139">
        <v>58.34</v>
      </c>
      <c r="AX18" s="139">
        <v>2817.41</v>
      </c>
      <c r="AY18" s="139">
        <v>2619.63</v>
      </c>
      <c r="AZ18" s="139">
        <v>2418.96</v>
      </c>
      <c r="BA18" s="139">
        <v>2497.12</v>
      </c>
      <c r="BB18" s="139">
        <v>2368.16</v>
      </c>
      <c r="BC18" s="139">
        <v>2320.72</v>
      </c>
      <c r="BD18" s="139">
        <v>2363.62</v>
      </c>
      <c r="BE18" s="139">
        <v>2377.53</v>
      </c>
      <c r="BF18" s="139">
        <v>2282.9</v>
      </c>
      <c r="BG18" s="139">
        <v>2304.42</v>
      </c>
      <c r="BH18" s="139">
        <v>1915.27</v>
      </c>
      <c r="BI18" s="139">
        <v>1747.91</v>
      </c>
      <c r="BJ18" s="139">
        <v>1416.27</v>
      </c>
      <c r="BK18" s="139">
        <v>40.87</v>
      </c>
      <c r="BL18" s="139">
        <v>39.31</v>
      </c>
      <c r="BM18" s="139">
        <v>29.98</v>
      </c>
      <c r="BN18" s="139">
        <v>23.06</v>
      </c>
      <c r="BO18" s="139">
        <v>24.08</v>
      </c>
      <c r="BP18" s="139">
        <v>23.51</v>
      </c>
      <c r="BQ18" s="139">
        <v>15.46</v>
      </c>
      <c r="BR18" s="139">
        <v>18.28</v>
      </c>
      <c r="BS18" s="139">
        <v>17.26</v>
      </c>
      <c r="BT18" s="139">
        <v>13.7</v>
      </c>
      <c r="BU18" s="139">
        <v>12.61</v>
      </c>
      <c r="BV18" s="139">
        <v>12.49</v>
      </c>
      <c r="BW18" s="139">
        <v>7.29</v>
      </c>
      <c r="BX18" s="140">
        <f t="shared" si="0"/>
        <v>40075.72</v>
      </c>
    </row>
    <row r="19" spans="1:76" ht="15">
      <c r="A19">
        <v>18</v>
      </c>
      <c r="B19" t="s">
        <v>29</v>
      </c>
      <c r="C19" s="139">
        <v>68.09</v>
      </c>
      <c r="D19" s="139">
        <v>76.81</v>
      </c>
      <c r="E19" s="139">
        <v>116.42</v>
      </c>
      <c r="F19" s="139">
        <v>131.59</v>
      </c>
      <c r="G19" s="139">
        <v>165.98</v>
      </c>
      <c r="H19" s="139">
        <v>173.14</v>
      </c>
      <c r="I19" s="139">
        <v>177</v>
      </c>
      <c r="J19" s="139">
        <v>198.8</v>
      </c>
      <c r="K19" s="139">
        <v>177.11</v>
      </c>
      <c r="L19" s="139">
        <v>150.27</v>
      </c>
      <c r="M19" s="139">
        <v>207.59</v>
      </c>
      <c r="N19" s="139">
        <v>141.51</v>
      </c>
      <c r="O19" s="139">
        <v>156.26</v>
      </c>
      <c r="P19" s="139">
        <v>120.75</v>
      </c>
      <c r="Q19" s="139">
        <v>12.47</v>
      </c>
      <c r="R19" s="139">
        <v>1.27</v>
      </c>
      <c r="S19" s="139">
        <v>1.99</v>
      </c>
      <c r="T19" s="139">
        <v>1.99</v>
      </c>
      <c r="U19" s="139">
        <v>6.14</v>
      </c>
      <c r="V19" s="139">
        <v>7.64</v>
      </c>
      <c r="W19" s="139">
        <v>3.47</v>
      </c>
      <c r="X19" s="139">
        <v>3.39</v>
      </c>
      <c r="Y19" s="139">
        <v>3.43</v>
      </c>
      <c r="Z19" s="139">
        <v>1.59</v>
      </c>
      <c r="AA19" s="139">
        <v>11.69</v>
      </c>
      <c r="AB19" s="139">
        <v>20.23</v>
      </c>
      <c r="AC19" s="139">
        <v>12.94</v>
      </c>
      <c r="AD19" s="139">
        <v>14.89</v>
      </c>
      <c r="AE19" s="139">
        <v>0</v>
      </c>
      <c r="AF19" s="139">
        <v>0</v>
      </c>
      <c r="AG19" s="139">
        <v>0.65</v>
      </c>
      <c r="AH19" s="139">
        <v>1.8</v>
      </c>
      <c r="AI19" s="139">
        <v>3.32</v>
      </c>
      <c r="AJ19" s="139">
        <v>2.86</v>
      </c>
      <c r="AK19" s="139">
        <v>1.13</v>
      </c>
      <c r="AL19" s="139">
        <v>1.71</v>
      </c>
      <c r="AM19" s="139">
        <v>1.15</v>
      </c>
      <c r="AN19" s="139">
        <v>0.54</v>
      </c>
      <c r="AO19" s="139">
        <v>0.89</v>
      </c>
      <c r="AP19" s="139">
        <v>2.63</v>
      </c>
      <c r="AQ19" s="139">
        <v>4.33</v>
      </c>
      <c r="AR19" s="139">
        <v>6.96</v>
      </c>
      <c r="AS19" s="139">
        <v>138.51</v>
      </c>
      <c r="AT19" s="139">
        <v>106.33</v>
      </c>
      <c r="AU19" s="139">
        <v>115.71</v>
      </c>
      <c r="AV19" s="139">
        <v>129.91</v>
      </c>
      <c r="AW19" s="139">
        <v>0.7</v>
      </c>
      <c r="AX19" s="139">
        <v>950.25</v>
      </c>
      <c r="AY19" s="139">
        <v>921.65</v>
      </c>
      <c r="AZ19" s="139">
        <v>878.76</v>
      </c>
      <c r="BA19" s="139">
        <v>840.04</v>
      </c>
      <c r="BB19" s="139">
        <v>840.47</v>
      </c>
      <c r="BC19" s="139">
        <v>821.47</v>
      </c>
      <c r="BD19" s="139">
        <v>854.08</v>
      </c>
      <c r="BE19" s="139">
        <v>861.33</v>
      </c>
      <c r="BF19" s="139">
        <v>846.4</v>
      </c>
      <c r="BG19" s="139">
        <v>807.31</v>
      </c>
      <c r="BH19" s="139">
        <v>722.54</v>
      </c>
      <c r="BI19" s="139">
        <v>578.25</v>
      </c>
      <c r="BJ19" s="139">
        <v>540.83</v>
      </c>
      <c r="BK19" s="139">
        <v>66.81</v>
      </c>
      <c r="BL19" s="139">
        <v>70.89</v>
      </c>
      <c r="BM19" s="139">
        <v>63.19</v>
      </c>
      <c r="BN19" s="139">
        <v>51.57</v>
      </c>
      <c r="BO19" s="139">
        <v>38.47</v>
      </c>
      <c r="BP19" s="139">
        <v>22.85</v>
      </c>
      <c r="BQ19" s="139">
        <v>16.22</v>
      </c>
      <c r="BR19" s="139">
        <v>12.54</v>
      </c>
      <c r="BS19" s="139">
        <v>10.84</v>
      </c>
      <c r="BT19" s="139">
        <v>11.17</v>
      </c>
      <c r="BU19" s="139">
        <v>11.76</v>
      </c>
      <c r="BV19" s="139">
        <v>8.64</v>
      </c>
      <c r="BW19" s="139">
        <v>9.3</v>
      </c>
      <c r="BX19" s="140">
        <f t="shared" si="0"/>
        <v>13541.209999999995</v>
      </c>
    </row>
    <row r="20" spans="1:76" ht="15">
      <c r="A20">
        <v>19</v>
      </c>
      <c r="B20" t="s">
        <v>30</v>
      </c>
      <c r="C20" s="139">
        <v>20.17</v>
      </c>
      <c r="D20" s="139">
        <v>13.04</v>
      </c>
      <c r="E20" s="139">
        <v>9.6</v>
      </c>
      <c r="F20" s="139">
        <v>11.94</v>
      </c>
      <c r="G20" s="139">
        <v>11.1</v>
      </c>
      <c r="H20" s="139">
        <v>18.4</v>
      </c>
      <c r="I20" s="139">
        <v>18.09</v>
      </c>
      <c r="J20" s="139">
        <v>23.75</v>
      </c>
      <c r="K20" s="139">
        <v>18.86</v>
      </c>
      <c r="L20" s="139">
        <v>13.09</v>
      </c>
      <c r="M20" s="139">
        <v>15.92</v>
      </c>
      <c r="N20" s="139">
        <v>19.67</v>
      </c>
      <c r="O20" s="139">
        <v>7</v>
      </c>
      <c r="P20" s="139">
        <v>5.64</v>
      </c>
      <c r="Q20" s="139">
        <v>0.94</v>
      </c>
      <c r="R20" s="139">
        <v>3.68</v>
      </c>
      <c r="S20" s="139">
        <v>1.9</v>
      </c>
      <c r="T20" s="139">
        <v>0.9</v>
      </c>
      <c r="U20" s="139">
        <v>1.19</v>
      </c>
      <c r="V20" s="139">
        <v>1.11</v>
      </c>
      <c r="W20" s="139">
        <v>0</v>
      </c>
      <c r="X20" s="139">
        <v>0.53</v>
      </c>
      <c r="Y20" s="139">
        <v>0.49</v>
      </c>
      <c r="Z20" s="139">
        <v>0</v>
      </c>
      <c r="AA20" s="139">
        <v>0.75</v>
      </c>
      <c r="AB20" s="139">
        <v>1.16</v>
      </c>
      <c r="AC20" s="139">
        <v>0.97</v>
      </c>
      <c r="AD20" s="139">
        <v>0.3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0.58</v>
      </c>
      <c r="AL20" s="139">
        <v>0.58</v>
      </c>
      <c r="AM20" s="139">
        <v>0</v>
      </c>
      <c r="AN20" s="139">
        <v>0.54</v>
      </c>
      <c r="AO20" s="139">
        <v>0.62</v>
      </c>
      <c r="AP20" s="139">
        <v>0</v>
      </c>
      <c r="AQ20" s="139">
        <v>0</v>
      </c>
      <c r="AR20" s="139">
        <v>0</v>
      </c>
      <c r="AS20" s="139">
        <v>16.12</v>
      </c>
      <c r="AT20" s="139">
        <v>8.65</v>
      </c>
      <c r="AU20" s="139">
        <v>13.28</v>
      </c>
      <c r="AV20" s="139">
        <v>18.23</v>
      </c>
      <c r="AW20" s="139">
        <v>0</v>
      </c>
      <c r="AX20" s="139">
        <v>120.3</v>
      </c>
      <c r="AY20" s="139">
        <v>92.42</v>
      </c>
      <c r="AZ20" s="139">
        <v>86.72</v>
      </c>
      <c r="BA20" s="139">
        <v>76.46</v>
      </c>
      <c r="BB20" s="139">
        <v>83.47</v>
      </c>
      <c r="BC20" s="139">
        <v>78.34</v>
      </c>
      <c r="BD20" s="139">
        <v>83.74</v>
      </c>
      <c r="BE20" s="139">
        <v>65.42</v>
      </c>
      <c r="BF20" s="139">
        <v>55.03</v>
      </c>
      <c r="BG20" s="139">
        <v>60.56</v>
      </c>
      <c r="BH20" s="139">
        <v>45.05</v>
      </c>
      <c r="BI20" s="139">
        <v>39.36</v>
      </c>
      <c r="BJ20" s="139">
        <v>20.87</v>
      </c>
      <c r="BK20" s="139">
        <v>0</v>
      </c>
      <c r="BL20" s="139">
        <v>0</v>
      </c>
      <c r="BM20" s="139">
        <v>0</v>
      </c>
      <c r="BN20" s="139">
        <v>0</v>
      </c>
      <c r="BO20" s="139">
        <v>0</v>
      </c>
      <c r="BP20" s="139"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v>0</v>
      </c>
      <c r="BV20" s="139">
        <v>0</v>
      </c>
      <c r="BW20" s="139">
        <v>0</v>
      </c>
      <c r="BX20" s="140">
        <f t="shared" si="0"/>
        <v>1186.53</v>
      </c>
    </row>
    <row r="21" spans="1:76" ht="15">
      <c r="A21">
        <v>20</v>
      </c>
      <c r="B21" t="s">
        <v>31</v>
      </c>
      <c r="C21" s="139">
        <v>74.24</v>
      </c>
      <c r="D21" s="139">
        <v>50.62</v>
      </c>
      <c r="E21" s="139">
        <v>67.56</v>
      </c>
      <c r="F21" s="139">
        <v>61.38</v>
      </c>
      <c r="G21" s="139">
        <v>91.97</v>
      </c>
      <c r="H21" s="139">
        <v>73.9</v>
      </c>
      <c r="I21" s="139">
        <v>54.94</v>
      </c>
      <c r="J21" s="139">
        <v>76.52</v>
      </c>
      <c r="K21" s="139">
        <v>72.73</v>
      </c>
      <c r="L21" s="139">
        <v>65.61</v>
      </c>
      <c r="M21" s="139">
        <v>59.08</v>
      </c>
      <c r="N21" s="139">
        <v>66.67</v>
      </c>
      <c r="O21" s="139">
        <v>47.14</v>
      </c>
      <c r="P21" s="139">
        <v>52.09</v>
      </c>
      <c r="Q21" s="139">
        <v>10.48</v>
      </c>
      <c r="R21" s="139">
        <v>0.97</v>
      </c>
      <c r="S21" s="139">
        <v>3.35</v>
      </c>
      <c r="T21" s="139">
        <v>5.62</v>
      </c>
      <c r="U21" s="139">
        <v>5.67</v>
      </c>
      <c r="V21" s="139">
        <v>6.27</v>
      </c>
      <c r="W21" s="139">
        <v>6.47</v>
      </c>
      <c r="X21" s="139">
        <v>5.66</v>
      </c>
      <c r="Y21" s="139">
        <v>4.39</v>
      </c>
      <c r="Z21" s="139">
        <v>6.07</v>
      </c>
      <c r="AA21" s="139">
        <v>3.52</v>
      </c>
      <c r="AB21" s="139">
        <v>1.75</v>
      </c>
      <c r="AC21" s="139">
        <v>1.72</v>
      </c>
      <c r="AD21" s="139">
        <v>3.13</v>
      </c>
      <c r="AE21" s="139">
        <v>0</v>
      </c>
      <c r="AF21" s="139">
        <v>0.95</v>
      </c>
      <c r="AG21" s="139">
        <v>1.45</v>
      </c>
      <c r="AH21" s="139">
        <v>1.39</v>
      </c>
      <c r="AI21" s="139">
        <v>0.56</v>
      </c>
      <c r="AJ21" s="139">
        <v>0.5</v>
      </c>
      <c r="AK21" s="139">
        <v>0.53</v>
      </c>
      <c r="AL21" s="139">
        <v>0</v>
      </c>
      <c r="AM21" s="139">
        <v>0</v>
      </c>
      <c r="AN21" s="139">
        <v>1.48</v>
      </c>
      <c r="AO21" s="139">
        <v>1.66</v>
      </c>
      <c r="AP21" s="139">
        <v>0.46</v>
      </c>
      <c r="AQ21" s="139">
        <v>0.12</v>
      </c>
      <c r="AR21" s="139">
        <v>0.77</v>
      </c>
      <c r="AS21" s="139">
        <v>37.81</v>
      </c>
      <c r="AT21" s="139">
        <v>30.23</v>
      </c>
      <c r="AU21" s="139">
        <v>19.35</v>
      </c>
      <c r="AV21" s="139">
        <v>38.88</v>
      </c>
      <c r="AW21" s="139">
        <v>23.66</v>
      </c>
      <c r="AX21" s="139">
        <v>393.87</v>
      </c>
      <c r="AY21" s="139">
        <v>434.18</v>
      </c>
      <c r="AZ21" s="139">
        <v>408.93</v>
      </c>
      <c r="BA21" s="139">
        <v>452</v>
      </c>
      <c r="BB21" s="139">
        <v>366.72</v>
      </c>
      <c r="BC21" s="139">
        <v>330.78</v>
      </c>
      <c r="BD21" s="139">
        <v>349.7</v>
      </c>
      <c r="BE21" s="139">
        <v>355.53</v>
      </c>
      <c r="BF21" s="139">
        <v>326.99</v>
      </c>
      <c r="BG21" s="139">
        <v>261.88</v>
      </c>
      <c r="BH21" s="139">
        <v>254.74</v>
      </c>
      <c r="BI21" s="139">
        <v>256.11</v>
      </c>
      <c r="BJ21" s="139">
        <v>202.95</v>
      </c>
      <c r="BK21" s="139">
        <v>66.66</v>
      </c>
      <c r="BL21" s="139">
        <v>61.64</v>
      </c>
      <c r="BM21" s="139">
        <v>38.38</v>
      </c>
      <c r="BN21" s="139">
        <v>35.14</v>
      </c>
      <c r="BO21" s="139">
        <v>24.22</v>
      </c>
      <c r="BP21" s="139">
        <v>19.66</v>
      </c>
      <c r="BQ21" s="139">
        <v>7.38</v>
      </c>
      <c r="BR21" s="139">
        <v>3.48</v>
      </c>
      <c r="BS21" s="139">
        <v>4.52</v>
      </c>
      <c r="BT21" s="139">
        <v>4.35</v>
      </c>
      <c r="BU21" s="139">
        <v>4.6</v>
      </c>
      <c r="BV21" s="139">
        <v>3.81</v>
      </c>
      <c r="BW21" s="139">
        <v>3.11</v>
      </c>
      <c r="BX21" s="140">
        <f t="shared" si="0"/>
        <v>5810.650000000001</v>
      </c>
    </row>
    <row r="22" spans="1:76" ht="15">
      <c r="A22">
        <v>21</v>
      </c>
      <c r="B22" t="s">
        <v>32</v>
      </c>
      <c r="C22" s="139">
        <v>36.57</v>
      </c>
      <c r="D22" s="139">
        <v>40.58</v>
      </c>
      <c r="E22" s="139">
        <v>33.51</v>
      </c>
      <c r="F22" s="139">
        <v>66.86</v>
      </c>
      <c r="G22" s="139">
        <v>70.9</v>
      </c>
      <c r="H22" s="139">
        <v>67.52</v>
      </c>
      <c r="I22" s="139">
        <v>62.99</v>
      </c>
      <c r="J22" s="139">
        <v>57.77</v>
      </c>
      <c r="K22" s="139">
        <v>89.5</v>
      </c>
      <c r="L22" s="139">
        <v>75.35</v>
      </c>
      <c r="M22" s="139">
        <v>87.64</v>
      </c>
      <c r="N22" s="139">
        <v>78.25</v>
      </c>
      <c r="O22" s="139">
        <v>58.49</v>
      </c>
      <c r="P22" s="139">
        <v>42.71</v>
      </c>
      <c r="Q22" s="139">
        <v>19.08</v>
      </c>
      <c r="R22" s="139">
        <v>10.36</v>
      </c>
      <c r="S22" s="139">
        <v>6.65</v>
      </c>
      <c r="T22" s="139">
        <v>1.87</v>
      </c>
      <c r="U22" s="139">
        <v>0.94</v>
      </c>
      <c r="V22" s="139">
        <v>1.1</v>
      </c>
      <c r="W22" s="139">
        <v>0.96</v>
      </c>
      <c r="X22" s="139">
        <v>1.28</v>
      </c>
      <c r="Y22" s="139">
        <v>2.26</v>
      </c>
      <c r="Z22" s="139">
        <v>1.02</v>
      </c>
      <c r="AA22" s="139">
        <v>0</v>
      </c>
      <c r="AB22" s="139">
        <v>0</v>
      </c>
      <c r="AC22" s="139">
        <v>0.96</v>
      </c>
      <c r="AD22" s="139">
        <v>2.62</v>
      </c>
      <c r="AE22" s="139">
        <v>0.99</v>
      </c>
      <c r="AF22" s="139">
        <v>0</v>
      </c>
      <c r="AG22" s="139">
        <v>0.37</v>
      </c>
      <c r="AH22" s="139">
        <v>0.41</v>
      </c>
      <c r="AI22" s="139">
        <v>0</v>
      </c>
      <c r="AJ22" s="139">
        <v>0.48</v>
      </c>
      <c r="AK22" s="139">
        <v>0.42</v>
      </c>
      <c r="AL22" s="139">
        <v>0</v>
      </c>
      <c r="AM22" s="139">
        <v>0.4</v>
      </c>
      <c r="AN22" s="139">
        <v>0.5</v>
      </c>
      <c r="AO22" s="139">
        <v>0.68</v>
      </c>
      <c r="AP22" s="139">
        <v>0.56</v>
      </c>
      <c r="AQ22" s="139">
        <v>0.42</v>
      </c>
      <c r="AR22" s="139">
        <v>0.37</v>
      </c>
      <c r="AS22" s="139">
        <v>31.69</v>
      </c>
      <c r="AT22" s="139">
        <v>22.25</v>
      </c>
      <c r="AU22" s="139">
        <v>24.78</v>
      </c>
      <c r="AV22" s="139">
        <v>27.3</v>
      </c>
      <c r="AW22" s="139">
        <v>0</v>
      </c>
      <c r="AX22" s="139">
        <v>154.88</v>
      </c>
      <c r="AY22" s="139">
        <v>136.32</v>
      </c>
      <c r="AZ22" s="139">
        <v>128.33</v>
      </c>
      <c r="BA22" s="139">
        <v>146.04</v>
      </c>
      <c r="BB22" s="139">
        <v>165.28</v>
      </c>
      <c r="BC22" s="139">
        <v>139.15</v>
      </c>
      <c r="BD22" s="139">
        <v>155.2</v>
      </c>
      <c r="BE22" s="139">
        <v>116.42</v>
      </c>
      <c r="BF22" s="139">
        <v>146.47</v>
      </c>
      <c r="BG22" s="139">
        <v>114.38</v>
      </c>
      <c r="BH22" s="139">
        <v>121.52</v>
      </c>
      <c r="BI22" s="139">
        <v>97.3</v>
      </c>
      <c r="BJ22" s="139">
        <v>87.2</v>
      </c>
      <c r="BK22" s="139">
        <v>5.68</v>
      </c>
      <c r="BL22" s="139">
        <v>4.47</v>
      </c>
      <c r="BM22" s="139">
        <v>2.69</v>
      </c>
      <c r="BN22" s="139">
        <v>1.24</v>
      </c>
      <c r="BO22" s="139">
        <v>1.65</v>
      </c>
      <c r="BP22" s="139">
        <v>1.44</v>
      </c>
      <c r="BQ22" s="139">
        <v>0.43</v>
      </c>
      <c r="BR22" s="139">
        <v>0.89</v>
      </c>
      <c r="BS22" s="139">
        <v>1.56</v>
      </c>
      <c r="BT22" s="139">
        <v>1.47</v>
      </c>
      <c r="BU22" s="139">
        <v>1.03</v>
      </c>
      <c r="BV22" s="139">
        <v>0.49</v>
      </c>
      <c r="BW22" s="139">
        <v>0</v>
      </c>
      <c r="BX22" s="140">
        <f t="shared" si="0"/>
        <v>2760.889999999999</v>
      </c>
    </row>
    <row r="23" spans="1:76" ht="15">
      <c r="A23">
        <v>22</v>
      </c>
      <c r="B23" t="s">
        <v>33</v>
      </c>
      <c r="C23" s="139">
        <v>12.33</v>
      </c>
      <c r="D23" s="139">
        <v>15.74</v>
      </c>
      <c r="E23" s="139">
        <v>15.29</v>
      </c>
      <c r="F23" s="139">
        <v>21.01</v>
      </c>
      <c r="G23" s="139">
        <v>24.05</v>
      </c>
      <c r="H23" s="139">
        <v>24.99</v>
      </c>
      <c r="I23" s="139">
        <v>21.65</v>
      </c>
      <c r="J23" s="139">
        <v>24.77</v>
      </c>
      <c r="K23" s="139">
        <v>25.84</v>
      </c>
      <c r="L23" s="139">
        <v>29.91</v>
      </c>
      <c r="M23" s="139">
        <v>13.3</v>
      </c>
      <c r="N23" s="139">
        <v>8.41</v>
      </c>
      <c r="O23" s="139">
        <v>3.72</v>
      </c>
      <c r="P23" s="139">
        <v>3.39</v>
      </c>
      <c r="Q23" s="139">
        <v>0</v>
      </c>
      <c r="R23" s="139">
        <v>0</v>
      </c>
      <c r="S23" s="139">
        <v>0</v>
      </c>
      <c r="T23" s="139">
        <v>0.6</v>
      </c>
      <c r="U23" s="139">
        <v>0.45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0</v>
      </c>
      <c r="AE23" s="139">
        <v>0</v>
      </c>
      <c r="AF23" s="139">
        <v>0</v>
      </c>
      <c r="AG23" s="139">
        <v>0.08</v>
      </c>
      <c r="AH23" s="139">
        <v>0.09</v>
      </c>
      <c r="AI23" s="139">
        <v>0</v>
      </c>
      <c r="AJ23" s="139">
        <v>0</v>
      </c>
      <c r="AK23" s="139">
        <v>0</v>
      </c>
      <c r="AL23" s="139">
        <v>0</v>
      </c>
      <c r="AM23" s="139">
        <v>0</v>
      </c>
      <c r="AN23" s="139">
        <v>0</v>
      </c>
      <c r="AO23" s="139">
        <v>0</v>
      </c>
      <c r="AP23" s="139">
        <v>0</v>
      </c>
      <c r="AQ23" s="139">
        <v>0</v>
      </c>
      <c r="AR23" s="139">
        <v>0</v>
      </c>
      <c r="AS23" s="139">
        <v>10.92</v>
      </c>
      <c r="AT23" s="139">
        <v>9.83</v>
      </c>
      <c r="AU23" s="139">
        <v>11.44</v>
      </c>
      <c r="AV23" s="139">
        <v>14.93</v>
      </c>
      <c r="AW23" s="139">
        <v>0</v>
      </c>
      <c r="AX23" s="139">
        <v>145.52</v>
      </c>
      <c r="AY23" s="139">
        <v>117.42</v>
      </c>
      <c r="AZ23" s="139">
        <v>142.83</v>
      </c>
      <c r="BA23" s="139">
        <v>128.17</v>
      </c>
      <c r="BB23" s="139">
        <v>126.79</v>
      </c>
      <c r="BC23" s="139">
        <v>109.13</v>
      </c>
      <c r="BD23" s="139">
        <v>123.99</v>
      </c>
      <c r="BE23" s="139">
        <v>98.45</v>
      </c>
      <c r="BF23" s="139">
        <v>80.05</v>
      </c>
      <c r="BG23" s="139">
        <v>52.9</v>
      </c>
      <c r="BH23" s="139">
        <v>23.03</v>
      </c>
      <c r="BI23" s="139">
        <v>25.12</v>
      </c>
      <c r="BJ23" s="139">
        <v>19.92</v>
      </c>
      <c r="BK23" s="139">
        <v>11.92</v>
      </c>
      <c r="BL23" s="139">
        <v>4.44</v>
      </c>
      <c r="BM23" s="139">
        <v>3.24</v>
      </c>
      <c r="BN23" s="139">
        <v>2.2</v>
      </c>
      <c r="BO23" s="139">
        <v>1.42</v>
      </c>
      <c r="BP23" s="139">
        <v>0.77</v>
      </c>
      <c r="BQ23" s="139">
        <v>1.69</v>
      </c>
      <c r="BR23" s="139">
        <v>1.73</v>
      </c>
      <c r="BS23" s="139">
        <v>2.82</v>
      </c>
      <c r="BT23" s="139">
        <v>2.84</v>
      </c>
      <c r="BU23" s="139">
        <v>1.55</v>
      </c>
      <c r="BV23" s="139">
        <v>1.4</v>
      </c>
      <c r="BW23" s="139">
        <v>0.31</v>
      </c>
      <c r="BX23" s="140">
        <f t="shared" si="0"/>
        <v>1522.39</v>
      </c>
    </row>
    <row r="24" spans="1:76" ht="15">
      <c r="A24">
        <v>23</v>
      </c>
      <c r="B24" t="s">
        <v>34</v>
      </c>
      <c r="C24" s="139">
        <v>17.73</v>
      </c>
      <c r="D24" s="139">
        <v>14.05</v>
      </c>
      <c r="E24" s="139">
        <v>16.05</v>
      </c>
      <c r="F24" s="139">
        <v>15.57</v>
      </c>
      <c r="G24" s="139">
        <v>28.34</v>
      </c>
      <c r="H24" s="139">
        <v>35</v>
      </c>
      <c r="I24" s="139">
        <v>25.69</v>
      </c>
      <c r="J24" s="139">
        <v>33.03</v>
      </c>
      <c r="K24" s="139">
        <v>36.91</v>
      </c>
      <c r="L24" s="139">
        <v>34.91</v>
      </c>
      <c r="M24" s="139">
        <v>39.2</v>
      </c>
      <c r="N24" s="139">
        <v>45.9</v>
      </c>
      <c r="O24" s="139">
        <v>49.72</v>
      </c>
      <c r="P24" s="139">
        <v>41.92</v>
      </c>
      <c r="Q24" s="139">
        <v>0</v>
      </c>
      <c r="R24" s="139">
        <v>1.39</v>
      </c>
      <c r="S24" s="139">
        <v>1.18</v>
      </c>
      <c r="T24" s="139">
        <v>1.88</v>
      </c>
      <c r="U24" s="139">
        <v>1.18</v>
      </c>
      <c r="V24" s="139">
        <v>3</v>
      </c>
      <c r="W24" s="139">
        <v>3.5</v>
      </c>
      <c r="X24" s="139">
        <v>0.54</v>
      </c>
      <c r="Y24" s="139">
        <v>1.27</v>
      </c>
      <c r="Z24" s="139">
        <v>1.21</v>
      </c>
      <c r="AA24" s="139">
        <v>1.44</v>
      </c>
      <c r="AB24" s="139">
        <v>1.79</v>
      </c>
      <c r="AC24" s="139">
        <v>0.14</v>
      </c>
      <c r="AD24" s="139">
        <v>0.16</v>
      </c>
      <c r="AE24" s="139">
        <v>1.35</v>
      </c>
      <c r="AF24" s="139">
        <v>0</v>
      </c>
      <c r="AG24" s="139">
        <v>0.5</v>
      </c>
      <c r="AH24" s="139">
        <v>1.65</v>
      </c>
      <c r="AI24" s="139">
        <v>1.04</v>
      </c>
      <c r="AJ24" s="139">
        <v>1.59</v>
      </c>
      <c r="AK24" s="139">
        <v>2.86</v>
      </c>
      <c r="AL24" s="139">
        <v>2.05</v>
      </c>
      <c r="AM24" s="139">
        <v>1.78</v>
      </c>
      <c r="AN24" s="139">
        <v>0.53</v>
      </c>
      <c r="AO24" s="139">
        <v>0</v>
      </c>
      <c r="AP24" s="139">
        <v>0.88</v>
      </c>
      <c r="AQ24" s="139">
        <v>1.44</v>
      </c>
      <c r="AR24" s="139">
        <v>0.57</v>
      </c>
      <c r="AS24" s="139">
        <v>18.6</v>
      </c>
      <c r="AT24" s="139">
        <v>10.13</v>
      </c>
      <c r="AU24" s="139">
        <v>8.84</v>
      </c>
      <c r="AV24" s="139">
        <v>18.55</v>
      </c>
      <c r="AW24" s="139">
        <v>3.65</v>
      </c>
      <c r="AX24" s="139">
        <v>135.94</v>
      </c>
      <c r="AY24" s="139">
        <v>121.07</v>
      </c>
      <c r="AZ24" s="139">
        <v>128.83</v>
      </c>
      <c r="BA24" s="139">
        <v>133.8</v>
      </c>
      <c r="BB24" s="139">
        <v>106.05</v>
      </c>
      <c r="BC24" s="139">
        <v>118.39</v>
      </c>
      <c r="BD24" s="139">
        <v>110.94</v>
      </c>
      <c r="BE24" s="139">
        <v>123.13</v>
      </c>
      <c r="BF24" s="139">
        <v>119.11</v>
      </c>
      <c r="BG24" s="139">
        <v>94.36</v>
      </c>
      <c r="BH24" s="139">
        <v>107.91</v>
      </c>
      <c r="BI24" s="139">
        <v>98.03</v>
      </c>
      <c r="BJ24" s="139">
        <v>92.91</v>
      </c>
      <c r="BK24" s="139">
        <v>0</v>
      </c>
      <c r="BL24" s="139">
        <v>0</v>
      </c>
      <c r="BM24" s="139">
        <v>0</v>
      </c>
      <c r="BN24" s="139">
        <v>0</v>
      </c>
      <c r="BO24" s="139">
        <v>0</v>
      </c>
      <c r="BP24" s="139">
        <v>0</v>
      </c>
      <c r="BQ24" s="139">
        <v>0</v>
      </c>
      <c r="BR24" s="139">
        <v>0</v>
      </c>
      <c r="BS24" s="139">
        <v>0</v>
      </c>
      <c r="BT24" s="139">
        <v>0</v>
      </c>
      <c r="BU24" s="139">
        <v>0</v>
      </c>
      <c r="BV24" s="139">
        <v>0</v>
      </c>
      <c r="BW24" s="139">
        <v>0</v>
      </c>
      <c r="BX24" s="140">
        <f t="shared" si="0"/>
        <v>2019.18</v>
      </c>
    </row>
    <row r="25" spans="1:76" ht="15">
      <c r="A25">
        <v>24</v>
      </c>
      <c r="B25" t="s">
        <v>35</v>
      </c>
      <c r="C25" s="139">
        <v>9.16</v>
      </c>
      <c r="D25" s="139">
        <v>24.02</v>
      </c>
      <c r="E25" s="139">
        <v>21.68</v>
      </c>
      <c r="F25" s="139">
        <v>18.31</v>
      </c>
      <c r="G25" s="139">
        <v>18.83</v>
      </c>
      <c r="H25" s="139">
        <v>12.42</v>
      </c>
      <c r="I25" s="139">
        <v>13.74</v>
      </c>
      <c r="J25" s="139">
        <v>17.5</v>
      </c>
      <c r="K25" s="139">
        <v>11.92</v>
      </c>
      <c r="L25" s="139">
        <v>16.89</v>
      </c>
      <c r="M25" s="139">
        <v>14.98</v>
      </c>
      <c r="N25" s="139">
        <v>22.21</v>
      </c>
      <c r="O25" s="139">
        <v>21.62</v>
      </c>
      <c r="P25" s="139">
        <v>11.52</v>
      </c>
      <c r="Q25" s="139">
        <v>3.04</v>
      </c>
      <c r="R25" s="139">
        <v>3.25</v>
      </c>
      <c r="S25" s="139">
        <v>2.49</v>
      </c>
      <c r="T25" s="139">
        <v>1.13</v>
      </c>
      <c r="U25" s="139">
        <v>0.57</v>
      </c>
      <c r="V25" s="139">
        <v>1.18</v>
      </c>
      <c r="W25" s="139">
        <v>0.9</v>
      </c>
      <c r="X25" s="139">
        <v>1.49</v>
      </c>
      <c r="Y25" s="139">
        <v>1.66</v>
      </c>
      <c r="Z25" s="139">
        <v>1.16</v>
      </c>
      <c r="AA25" s="139">
        <v>0.88</v>
      </c>
      <c r="AB25" s="139">
        <v>1.74</v>
      </c>
      <c r="AC25" s="139">
        <v>0.97</v>
      </c>
      <c r="AD25" s="139">
        <v>1.09</v>
      </c>
      <c r="AE25" s="139">
        <v>3.36</v>
      </c>
      <c r="AF25" s="139">
        <v>1.19</v>
      </c>
      <c r="AG25" s="139">
        <v>1.09</v>
      </c>
      <c r="AH25" s="139">
        <v>0.63</v>
      </c>
      <c r="AI25" s="139">
        <v>0</v>
      </c>
      <c r="AJ25" s="139">
        <v>0.59</v>
      </c>
      <c r="AK25" s="139">
        <v>1.57</v>
      </c>
      <c r="AL25" s="139">
        <v>1.14</v>
      </c>
      <c r="AM25" s="139">
        <v>0</v>
      </c>
      <c r="AN25" s="139">
        <v>0</v>
      </c>
      <c r="AO25" s="139">
        <v>0</v>
      </c>
      <c r="AP25" s="139">
        <v>0.98</v>
      </c>
      <c r="AQ25" s="139">
        <v>3.06</v>
      </c>
      <c r="AR25" s="139">
        <v>3.64</v>
      </c>
      <c r="AS25" s="139">
        <v>27.94</v>
      </c>
      <c r="AT25" s="139">
        <v>17.03</v>
      </c>
      <c r="AU25" s="139">
        <v>10.24</v>
      </c>
      <c r="AV25" s="139">
        <v>23.66</v>
      </c>
      <c r="AW25" s="139">
        <v>2.92</v>
      </c>
      <c r="AX25" s="139">
        <v>139.84</v>
      </c>
      <c r="AY25" s="139">
        <v>105.95</v>
      </c>
      <c r="AZ25" s="139">
        <v>118.53</v>
      </c>
      <c r="BA25" s="139">
        <v>139.91</v>
      </c>
      <c r="BB25" s="139">
        <v>123.83</v>
      </c>
      <c r="BC25" s="139">
        <v>107.35</v>
      </c>
      <c r="BD25" s="139">
        <v>119.52</v>
      </c>
      <c r="BE25" s="139">
        <v>122.29</v>
      </c>
      <c r="BF25" s="139">
        <v>122.7</v>
      </c>
      <c r="BG25" s="139">
        <v>103.67</v>
      </c>
      <c r="BH25" s="139">
        <v>91.61</v>
      </c>
      <c r="BI25" s="139">
        <v>101.11</v>
      </c>
      <c r="BJ25" s="139">
        <v>84.87</v>
      </c>
      <c r="BK25" s="139">
        <v>11.05</v>
      </c>
      <c r="BL25" s="139">
        <v>7.91</v>
      </c>
      <c r="BM25" s="139">
        <v>6.19</v>
      </c>
      <c r="BN25" s="139">
        <v>5.59</v>
      </c>
      <c r="BO25" s="139">
        <v>3.26</v>
      </c>
      <c r="BP25" s="139">
        <v>2</v>
      </c>
      <c r="BQ25" s="139">
        <v>1.46</v>
      </c>
      <c r="BR25" s="139">
        <v>1.36</v>
      </c>
      <c r="BS25" s="139">
        <v>1.03</v>
      </c>
      <c r="BT25" s="139">
        <v>0.59</v>
      </c>
      <c r="BU25" s="139">
        <v>0.6</v>
      </c>
      <c r="BV25" s="139">
        <v>0.67</v>
      </c>
      <c r="BW25" s="139">
        <v>0.57</v>
      </c>
      <c r="BX25" s="140">
        <f t="shared" si="0"/>
        <v>1878.8499999999995</v>
      </c>
    </row>
    <row r="26" spans="1:76" ht="15">
      <c r="A26">
        <v>25</v>
      </c>
      <c r="B26" t="s">
        <v>36</v>
      </c>
      <c r="C26" s="139">
        <v>32.44</v>
      </c>
      <c r="D26" s="139">
        <v>36.87</v>
      </c>
      <c r="E26" s="139">
        <v>44.89</v>
      </c>
      <c r="F26" s="139">
        <v>50.75</v>
      </c>
      <c r="G26" s="139">
        <v>79.35</v>
      </c>
      <c r="H26" s="139">
        <v>89.17</v>
      </c>
      <c r="I26" s="139">
        <v>73.07</v>
      </c>
      <c r="J26" s="139">
        <v>77.95</v>
      </c>
      <c r="K26" s="139">
        <v>91.01</v>
      </c>
      <c r="L26" s="139">
        <v>92.26</v>
      </c>
      <c r="M26" s="139">
        <v>116.44</v>
      </c>
      <c r="N26" s="139">
        <v>92.66</v>
      </c>
      <c r="O26" s="139">
        <v>72.87</v>
      </c>
      <c r="P26" s="139">
        <v>50.14</v>
      </c>
      <c r="Q26" s="139">
        <v>0</v>
      </c>
      <c r="R26" s="139">
        <v>0</v>
      </c>
      <c r="S26" s="139">
        <v>0.54</v>
      </c>
      <c r="T26" s="139">
        <v>0.47</v>
      </c>
      <c r="U26" s="139">
        <v>0</v>
      </c>
      <c r="V26" s="139">
        <v>1.45</v>
      </c>
      <c r="W26" s="139">
        <v>2.02</v>
      </c>
      <c r="X26" s="139">
        <v>0.47</v>
      </c>
      <c r="Y26" s="139">
        <v>1.06</v>
      </c>
      <c r="Z26" s="139">
        <v>1</v>
      </c>
      <c r="AA26" s="139">
        <v>0.48</v>
      </c>
      <c r="AB26" s="139">
        <v>0.48</v>
      </c>
      <c r="AC26" s="139">
        <v>0.65</v>
      </c>
      <c r="AD26" s="139">
        <v>2.07</v>
      </c>
      <c r="AE26" s="139">
        <v>0</v>
      </c>
      <c r="AF26" s="139">
        <v>0</v>
      </c>
      <c r="AG26" s="139">
        <v>0.57</v>
      </c>
      <c r="AH26" s="139">
        <v>0.5</v>
      </c>
      <c r="AI26" s="139">
        <v>0.07</v>
      </c>
      <c r="AJ26" s="139">
        <v>0.06</v>
      </c>
      <c r="AK26" s="139">
        <v>0</v>
      </c>
      <c r="AL26" s="139">
        <v>0.59</v>
      </c>
      <c r="AM26" s="139">
        <v>0.64</v>
      </c>
      <c r="AN26" s="139">
        <v>0.02</v>
      </c>
      <c r="AO26" s="139">
        <v>0.1</v>
      </c>
      <c r="AP26" s="139">
        <v>0.08</v>
      </c>
      <c r="AQ26" s="139">
        <v>0</v>
      </c>
      <c r="AR26" s="139">
        <v>0.05</v>
      </c>
      <c r="AS26" s="139">
        <v>54.07</v>
      </c>
      <c r="AT26" s="139">
        <v>21.08</v>
      </c>
      <c r="AU26" s="139">
        <v>21.12</v>
      </c>
      <c r="AV26" s="139">
        <v>34.59</v>
      </c>
      <c r="AW26" s="139">
        <v>5.82</v>
      </c>
      <c r="AX26" s="139">
        <v>335.43</v>
      </c>
      <c r="AY26" s="139">
        <v>350.97</v>
      </c>
      <c r="AZ26" s="139">
        <v>364.38</v>
      </c>
      <c r="BA26" s="139">
        <v>359.48</v>
      </c>
      <c r="BB26" s="139">
        <v>294.28</v>
      </c>
      <c r="BC26" s="139">
        <v>297.85</v>
      </c>
      <c r="BD26" s="139">
        <v>289.13</v>
      </c>
      <c r="BE26" s="139">
        <v>295</v>
      </c>
      <c r="BF26" s="139">
        <v>281.01</v>
      </c>
      <c r="BG26" s="139">
        <v>276.62</v>
      </c>
      <c r="BH26" s="139">
        <v>280.61</v>
      </c>
      <c r="BI26" s="139">
        <v>188.13</v>
      </c>
      <c r="BJ26" s="139">
        <v>139.53</v>
      </c>
      <c r="BK26" s="139">
        <v>128.67</v>
      </c>
      <c r="BL26" s="139">
        <v>103.51</v>
      </c>
      <c r="BM26" s="139">
        <v>34.95</v>
      </c>
      <c r="BN26" s="139">
        <v>18.55</v>
      </c>
      <c r="BO26" s="139">
        <v>9.06</v>
      </c>
      <c r="BP26" s="139">
        <v>5.73</v>
      </c>
      <c r="BQ26" s="139">
        <v>5.59</v>
      </c>
      <c r="BR26" s="139">
        <v>9.54</v>
      </c>
      <c r="BS26" s="139">
        <v>12.09</v>
      </c>
      <c r="BT26" s="139">
        <v>6.61</v>
      </c>
      <c r="BU26" s="139">
        <v>1.13</v>
      </c>
      <c r="BV26" s="139">
        <v>0.34</v>
      </c>
      <c r="BW26" s="139">
        <v>0.08</v>
      </c>
      <c r="BX26" s="140">
        <f t="shared" si="0"/>
        <v>5238.19</v>
      </c>
    </row>
    <row r="27" spans="1:76" ht="15">
      <c r="A27">
        <v>26</v>
      </c>
      <c r="B27" t="s">
        <v>37</v>
      </c>
      <c r="C27" s="139">
        <v>15.58</v>
      </c>
      <c r="D27" s="139">
        <v>57.58</v>
      </c>
      <c r="E27" s="139">
        <v>68.52</v>
      </c>
      <c r="F27" s="139">
        <v>106.3</v>
      </c>
      <c r="G27" s="139">
        <v>112.25</v>
      </c>
      <c r="H27" s="139">
        <v>96.13</v>
      </c>
      <c r="I27" s="139">
        <v>101.17</v>
      </c>
      <c r="J27" s="139">
        <v>114.82</v>
      </c>
      <c r="K27" s="139">
        <v>97.19</v>
      </c>
      <c r="L27" s="139">
        <v>80</v>
      </c>
      <c r="M27" s="139">
        <v>119.71</v>
      </c>
      <c r="N27" s="139">
        <v>80.26</v>
      </c>
      <c r="O27" s="139">
        <v>97.84</v>
      </c>
      <c r="P27" s="139">
        <v>96.01</v>
      </c>
      <c r="Q27" s="139">
        <v>0</v>
      </c>
      <c r="R27" s="139">
        <v>0</v>
      </c>
      <c r="S27" s="139">
        <v>0.46</v>
      </c>
      <c r="T27" s="139">
        <v>0.99</v>
      </c>
      <c r="U27" s="139">
        <v>1.19</v>
      </c>
      <c r="V27" s="139">
        <v>0.37</v>
      </c>
      <c r="W27" s="139">
        <v>0.46</v>
      </c>
      <c r="X27" s="139">
        <v>2.06</v>
      </c>
      <c r="Y27" s="139">
        <v>2.27</v>
      </c>
      <c r="Z27" s="139">
        <v>2.33</v>
      </c>
      <c r="AA27" s="139">
        <v>2.29</v>
      </c>
      <c r="AB27" s="139">
        <v>0</v>
      </c>
      <c r="AC27" s="139">
        <v>0.49</v>
      </c>
      <c r="AD27" s="139">
        <v>2</v>
      </c>
      <c r="AE27" s="139">
        <v>0</v>
      </c>
      <c r="AF27" s="139">
        <v>1.13</v>
      </c>
      <c r="AG27" s="139">
        <v>1.48</v>
      </c>
      <c r="AH27" s="139">
        <v>1.15</v>
      </c>
      <c r="AI27" s="139">
        <v>0.69</v>
      </c>
      <c r="AJ27" s="139">
        <v>0</v>
      </c>
      <c r="AK27" s="139">
        <v>0</v>
      </c>
      <c r="AL27" s="139">
        <v>0.55</v>
      </c>
      <c r="AM27" s="139">
        <v>0.73</v>
      </c>
      <c r="AN27" s="139">
        <v>0.08</v>
      </c>
      <c r="AO27" s="139">
        <v>0.08</v>
      </c>
      <c r="AP27" s="139">
        <v>1</v>
      </c>
      <c r="AQ27" s="139">
        <v>0.98</v>
      </c>
      <c r="AR27" s="139">
        <v>0</v>
      </c>
      <c r="AS27" s="139">
        <v>71.43</v>
      </c>
      <c r="AT27" s="139">
        <v>48.44</v>
      </c>
      <c r="AU27" s="139">
        <v>60.96</v>
      </c>
      <c r="AV27" s="139">
        <v>80.16</v>
      </c>
      <c r="AW27" s="139">
        <v>18.88</v>
      </c>
      <c r="AX27" s="139">
        <v>461.9</v>
      </c>
      <c r="AY27" s="139">
        <v>431.59</v>
      </c>
      <c r="AZ27" s="139">
        <v>416.89</v>
      </c>
      <c r="BA27" s="139">
        <v>440.45</v>
      </c>
      <c r="BB27" s="139">
        <v>415.18</v>
      </c>
      <c r="BC27" s="139">
        <v>402.95</v>
      </c>
      <c r="BD27" s="139">
        <v>386.43</v>
      </c>
      <c r="BE27" s="139">
        <v>449.75</v>
      </c>
      <c r="BF27" s="139">
        <v>362.12</v>
      </c>
      <c r="BG27" s="139">
        <v>385.68</v>
      </c>
      <c r="BH27" s="139">
        <v>353.87</v>
      </c>
      <c r="BI27" s="139">
        <v>333.93</v>
      </c>
      <c r="BJ27" s="139">
        <v>302.61</v>
      </c>
      <c r="BK27" s="139">
        <v>84.67</v>
      </c>
      <c r="BL27" s="139">
        <v>75.68</v>
      </c>
      <c r="BM27" s="139">
        <v>38.34</v>
      </c>
      <c r="BN27" s="139">
        <v>24.08</v>
      </c>
      <c r="BO27" s="139">
        <v>15.08</v>
      </c>
      <c r="BP27" s="139">
        <v>9.42</v>
      </c>
      <c r="BQ27" s="139">
        <v>10.1</v>
      </c>
      <c r="BR27" s="139">
        <v>14.01</v>
      </c>
      <c r="BS27" s="139">
        <v>10.67</v>
      </c>
      <c r="BT27" s="139">
        <v>12.23</v>
      </c>
      <c r="BU27" s="139">
        <v>9.31</v>
      </c>
      <c r="BV27" s="139">
        <v>10.74</v>
      </c>
      <c r="BW27" s="139">
        <v>7.35</v>
      </c>
      <c r="BX27" s="140">
        <f t="shared" si="0"/>
        <v>7011.040000000002</v>
      </c>
    </row>
    <row r="28" spans="1:76" ht="15">
      <c r="A28">
        <v>27</v>
      </c>
      <c r="B28" t="s">
        <v>38</v>
      </c>
      <c r="C28" s="139">
        <v>127.51</v>
      </c>
      <c r="D28" s="139">
        <v>128.78</v>
      </c>
      <c r="E28" s="139">
        <v>206.17</v>
      </c>
      <c r="F28" s="139">
        <v>265.79</v>
      </c>
      <c r="G28" s="139">
        <v>349.11</v>
      </c>
      <c r="H28" s="139">
        <v>348.23</v>
      </c>
      <c r="I28" s="139">
        <v>349.32</v>
      </c>
      <c r="J28" s="139">
        <v>311.36</v>
      </c>
      <c r="K28" s="139">
        <v>322.78</v>
      </c>
      <c r="L28" s="139">
        <v>318.27</v>
      </c>
      <c r="M28" s="139">
        <v>387.01</v>
      </c>
      <c r="N28" s="139">
        <v>272.16</v>
      </c>
      <c r="O28" s="139">
        <v>235.92</v>
      </c>
      <c r="P28" s="139">
        <v>216.73</v>
      </c>
      <c r="Q28" s="139">
        <v>19.82</v>
      </c>
      <c r="R28" s="139">
        <v>12.92</v>
      </c>
      <c r="S28" s="139">
        <v>9.42</v>
      </c>
      <c r="T28" s="139">
        <v>7.86</v>
      </c>
      <c r="U28" s="139">
        <v>6.91</v>
      </c>
      <c r="V28" s="139">
        <v>6.28</v>
      </c>
      <c r="W28" s="139">
        <v>7.45</v>
      </c>
      <c r="X28" s="139">
        <v>7.03</v>
      </c>
      <c r="Y28" s="139">
        <v>4.53</v>
      </c>
      <c r="Z28" s="139">
        <v>3.81</v>
      </c>
      <c r="AA28" s="139">
        <v>6.08</v>
      </c>
      <c r="AB28" s="139">
        <v>3.49</v>
      </c>
      <c r="AC28" s="139">
        <v>2.05</v>
      </c>
      <c r="AD28" s="139">
        <v>3.96</v>
      </c>
      <c r="AE28" s="139">
        <v>2.79</v>
      </c>
      <c r="AF28" s="139">
        <v>2.62</v>
      </c>
      <c r="AG28" s="139">
        <v>2.11</v>
      </c>
      <c r="AH28" s="139">
        <v>0.63</v>
      </c>
      <c r="AI28" s="139">
        <v>3.74</v>
      </c>
      <c r="AJ28" s="139">
        <v>5.19</v>
      </c>
      <c r="AK28" s="139">
        <v>2.4</v>
      </c>
      <c r="AL28" s="139">
        <v>0.69</v>
      </c>
      <c r="AM28" s="139">
        <v>2.81</v>
      </c>
      <c r="AN28" s="139">
        <v>4.36</v>
      </c>
      <c r="AO28" s="139">
        <v>5.73</v>
      </c>
      <c r="AP28" s="139">
        <v>3.91</v>
      </c>
      <c r="AQ28" s="139">
        <v>2.93</v>
      </c>
      <c r="AR28" s="139">
        <v>4.66</v>
      </c>
      <c r="AS28" s="139">
        <v>204.25</v>
      </c>
      <c r="AT28" s="139">
        <v>180.84</v>
      </c>
      <c r="AU28" s="139">
        <v>218.56</v>
      </c>
      <c r="AV28" s="139">
        <v>269.62</v>
      </c>
      <c r="AW28" s="139">
        <v>40.57</v>
      </c>
      <c r="AX28" s="139">
        <v>1469.96</v>
      </c>
      <c r="AY28" s="139">
        <v>1321.87</v>
      </c>
      <c r="AZ28" s="139">
        <v>1348.31</v>
      </c>
      <c r="BA28" s="139">
        <v>1579.18</v>
      </c>
      <c r="BB28" s="139">
        <v>1487.72</v>
      </c>
      <c r="BC28" s="139">
        <v>1374.13</v>
      </c>
      <c r="BD28" s="139">
        <v>1491.44</v>
      </c>
      <c r="BE28" s="139">
        <v>1504.4</v>
      </c>
      <c r="BF28" s="139">
        <v>1466</v>
      </c>
      <c r="BG28" s="139">
        <v>1582.69</v>
      </c>
      <c r="BH28" s="139">
        <v>1308.71</v>
      </c>
      <c r="BI28" s="139">
        <v>1156.98</v>
      </c>
      <c r="BJ28" s="139">
        <v>876.96</v>
      </c>
      <c r="BK28" s="139">
        <v>54.44</v>
      </c>
      <c r="BL28" s="139">
        <v>55.63</v>
      </c>
      <c r="BM28" s="139">
        <v>50.67</v>
      </c>
      <c r="BN28" s="139">
        <v>40</v>
      </c>
      <c r="BO28" s="139">
        <v>46.19</v>
      </c>
      <c r="BP28" s="139">
        <v>47.38</v>
      </c>
      <c r="BQ28" s="139">
        <v>40.3</v>
      </c>
      <c r="BR28" s="139">
        <v>53.56</v>
      </c>
      <c r="BS28" s="139">
        <v>50.63</v>
      </c>
      <c r="BT28" s="139">
        <v>39.05</v>
      </c>
      <c r="BU28" s="139">
        <v>26.77</v>
      </c>
      <c r="BV28" s="139">
        <v>26.07</v>
      </c>
      <c r="BW28" s="139">
        <v>10.46</v>
      </c>
      <c r="BX28" s="140">
        <f t="shared" si="0"/>
        <v>23408.659999999993</v>
      </c>
    </row>
    <row r="29" spans="1:76" ht="15">
      <c r="A29">
        <v>28</v>
      </c>
      <c r="B29" t="s">
        <v>39</v>
      </c>
      <c r="C29" s="139">
        <v>39.33</v>
      </c>
      <c r="D29" s="139">
        <v>79.45</v>
      </c>
      <c r="E29" s="139">
        <v>91.54</v>
      </c>
      <c r="F29" s="139">
        <v>129.02</v>
      </c>
      <c r="G29" s="139">
        <v>145.23</v>
      </c>
      <c r="H29" s="139">
        <v>156.61</v>
      </c>
      <c r="I29" s="139">
        <v>176.67</v>
      </c>
      <c r="J29" s="139">
        <v>189.71</v>
      </c>
      <c r="K29" s="139">
        <v>164.4</v>
      </c>
      <c r="L29" s="139">
        <v>181.49</v>
      </c>
      <c r="M29" s="139">
        <v>203.15</v>
      </c>
      <c r="N29" s="139">
        <v>140.6</v>
      </c>
      <c r="O29" s="139">
        <v>122.9</v>
      </c>
      <c r="P29" s="139">
        <v>112.96</v>
      </c>
      <c r="Q29" s="139">
        <v>18.86</v>
      </c>
      <c r="R29" s="139">
        <v>10.66</v>
      </c>
      <c r="S29" s="139">
        <v>8.7</v>
      </c>
      <c r="T29" s="139">
        <v>10.96</v>
      </c>
      <c r="U29" s="139">
        <v>14.07</v>
      </c>
      <c r="V29" s="139">
        <v>8.25</v>
      </c>
      <c r="W29" s="139">
        <v>12.34</v>
      </c>
      <c r="X29" s="139">
        <v>17.89</v>
      </c>
      <c r="Y29" s="139">
        <v>17.31</v>
      </c>
      <c r="Z29" s="139">
        <v>23.25</v>
      </c>
      <c r="AA29" s="139">
        <v>14.32</v>
      </c>
      <c r="AB29" s="139">
        <v>11.08</v>
      </c>
      <c r="AC29" s="139">
        <v>5.35</v>
      </c>
      <c r="AD29" s="139">
        <v>3.95</v>
      </c>
      <c r="AE29" s="139">
        <v>3.32</v>
      </c>
      <c r="AF29" s="139">
        <v>0</v>
      </c>
      <c r="AG29" s="139">
        <v>1.55</v>
      </c>
      <c r="AH29" s="139">
        <v>3.81</v>
      </c>
      <c r="AI29" s="139">
        <v>3.06</v>
      </c>
      <c r="AJ29" s="139">
        <v>1</v>
      </c>
      <c r="AK29" s="139">
        <v>0.12</v>
      </c>
      <c r="AL29" s="139">
        <v>1.13</v>
      </c>
      <c r="AM29" s="139">
        <v>2.77</v>
      </c>
      <c r="AN29" s="139">
        <v>4.19</v>
      </c>
      <c r="AO29" s="139">
        <v>2.83</v>
      </c>
      <c r="AP29" s="139">
        <v>3.55</v>
      </c>
      <c r="AQ29" s="139">
        <v>3.37</v>
      </c>
      <c r="AR29" s="139">
        <v>2.91</v>
      </c>
      <c r="AS29" s="139">
        <v>87.44</v>
      </c>
      <c r="AT29" s="139">
        <v>76.29</v>
      </c>
      <c r="AU29" s="139">
        <v>78.28</v>
      </c>
      <c r="AV29" s="139">
        <v>148.57</v>
      </c>
      <c r="AW29" s="139">
        <v>29.76</v>
      </c>
      <c r="AX29" s="139">
        <v>829.37</v>
      </c>
      <c r="AY29" s="139">
        <v>820.92</v>
      </c>
      <c r="AZ29" s="139">
        <v>791.35</v>
      </c>
      <c r="BA29" s="139">
        <v>768.34</v>
      </c>
      <c r="BB29" s="139">
        <v>746.7</v>
      </c>
      <c r="BC29" s="139">
        <v>767.32</v>
      </c>
      <c r="BD29" s="139">
        <v>738.1</v>
      </c>
      <c r="BE29" s="139">
        <v>735.36</v>
      </c>
      <c r="BF29" s="139">
        <v>766.15</v>
      </c>
      <c r="BG29" s="139">
        <v>763.77</v>
      </c>
      <c r="BH29" s="139">
        <v>612.7</v>
      </c>
      <c r="BI29" s="139">
        <v>610.55</v>
      </c>
      <c r="BJ29" s="139">
        <v>471.7</v>
      </c>
      <c r="BK29" s="139">
        <v>140.73</v>
      </c>
      <c r="BL29" s="139">
        <v>119.78</v>
      </c>
      <c r="BM29" s="139">
        <v>69.94</v>
      </c>
      <c r="BN29" s="139">
        <v>40.82</v>
      </c>
      <c r="BO29" s="139">
        <v>24.29</v>
      </c>
      <c r="BP29" s="139">
        <v>24.32</v>
      </c>
      <c r="BQ29" s="139">
        <v>15.84</v>
      </c>
      <c r="BR29" s="139">
        <v>13.42</v>
      </c>
      <c r="BS29" s="139">
        <v>15.98</v>
      </c>
      <c r="BT29" s="139">
        <v>24.49</v>
      </c>
      <c r="BU29" s="139">
        <v>25.71</v>
      </c>
      <c r="BV29" s="139">
        <v>15.57</v>
      </c>
      <c r="BW29" s="139">
        <v>8.88</v>
      </c>
      <c r="BX29" s="140">
        <f t="shared" si="0"/>
        <v>12526.1</v>
      </c>
    </row>
    <row r="30" spans="1:76" ht="15">
      <c r="A30">
        <v>29</v>
      </c>
      <c r="B30" t="s">
        <v>40</v>
      </c>
      <c r="C30" s="139">
        <v>1010.77</v>
      </c>
      <c r="D30" s="139">
        <v>1518.29</v>
      </c>
      <c r="E30" s="139">
        <v>2317.78</v>
      </c>
      <c r="F30" s="139">
        <v>2896.04</v>
      </c>
      <c r="G30" s="139">
        <v>3547.86</v>
      </c>
      <c r="H30" s="139">
        <v>3596.98</v>
      </c>
      <c r="I30" s="139">
        <v>3707.21</v>
      </c>
      <c r="J30" s="139">
        <v>3646.65</v>
      </c>
      <c r="K30" s="139">
        <v>3319.8</v>
      </c>
      <c r="L30" s="139">
        <v>2079.2</v>
      </c>
      <c r="M30" s="139">
        <v>2100.15</v>
      </c>
      <c r="N30" s="139">
        <v>1755.12</v>
      </c>
      <c r="O30" s="139">
        <v>1541.71</v>
      </c>
      <c r="P30" s="139">
        <v>1329.41</v>
      </c>
      <c r="Q30" s="139">
        <v>92.11</v>
      </c>
      <c r="R30" s="139">
        <v>72.76</v>
      </c>
      <c r="S30" s="139">
        <v>73.01</v>
      </c>
      <c r="T30" s="139">
        <v>73.89</v>
      </c>
      <c r="U30" s="139">
        <v>78.15</v>
      </c>
      <c r="V30" s="139">
        <v>70.06</v>
      </c>
      <c r="W30" s="139">
        <v>90.95</v>
      </c>
      <c r="X30" s="139">
        <v>100.05</v>
      </c>
      <c r="Y30" s="139">
        <v>104.91</v>
      </c>
      <c r="Z30" s="139">
        <v>115.59</v>
      </c>
      <c r="AA30" s="139">
        <v>111.76</v>
      </c>
      <c r="AB30" s="139">
        <v>87.38</v>
      </c>
      <c r="AC30" s="139">
        <v>68.85</v>
      </c>
      <c r="AD30" s="139">
        <v>192.39</v>
      </c>
      <c r="AE30" s="139">
        <v>22.57</v>
      </c>
      <c r="AF30" s="139">
        <v>7.73</v>
      </c>
      <c r="AG30" s="139">
        <v>8.61</v>
      </c>
      <c r="AH30" s="139">
        <v>13.07</v>
      </c>
      <c r="AI30" s="139">
        <v>22.38</v>
      </c>
      <c r="AJ30" s="139">
        <v>25.75</v>
      </c>
      <c r="AK30" s="139">
        <v>34.62</v>
      </c>
      <c r="AL30" s="139">
        <v>26.68</v>
      </c>
      <c r="AM30" s="139">
        <v>29.08</v>
      </c>
      <c r="AN30" s="139">
        <v>30.17</v>
      </c>
      <c r="AO30" s="139">
        <v>37.74</v>
      </c>
      <c r="AP30" s="139">
        <v>36.68</v>
      </c>
      <c r="AQ30" s="139">
        <v>30.66</v>
      </c>
      <c r="AR30" s="139">
        <v>46.55</v>
      </c>
      <c r="AS30" s="139">
        <v>1432.98</v>
      </c>
      <c r="AT30" s="139">
        <v>1185.98</v>
      </c>
      <c r="AU30" s="139">
        <v>1784.19</v>
      </c>
      <c r="AV30" s="139">
        <v>2444.97</v>
      </c>
      <c r="AW30" s="139">
        <v>196.5</v>
      </c>
      <c r="AX30" s="139">
        <v>10657.92</v>
      </c>
      <c r="AY30" s="139">
        <v>10297.22</v>
      </c>
      <c r="AZ30" s="139">
        <v>9677.06</v>
      </c>
      <c r="BA30" s="139">
        <v>9831.9</v>
      </c>
      <c r="BB30" s="139">
        <v>9881.29</v>
      </c>
      <c r="BC30" s="139">
        <v>9851.24</v>
      </c>
      <c r="BD30" s="139">
        <v>10544.57</v>
      </c>
      <c r="BE30" s="139">
        <v>10754.51</v>
      </c>
      <c r="BF30" s="139">
        <v>11882.66</v>
      </c>
      <c r="BG30" s="139">
        <v>11279.13</v>
      </c>
      <c r="BH30" s="139">
        <v>10323.88</v>
      </c>
      <c r="BI30" s="139">
        <v>9225.71</v>
      </c>
      <c r="BJ30" s="139">
        <v>6900.72</v>
      </c>
      <c r="BK30" s="139">
        <v>2741.14</v>
      </c>
      <c r="BL30" s="139">
        <v>2756.08</v>
      </c>
      <c r="BM30" s="139">
        <v>2227.33</v>
      </c>
      <c r="BN30" s="139">
        <v>1950.42</v>
      </c>
      <c r="BO30" s="139">
        <v>1604.18</v>
      </c>
      <c r="BP30" s="139">
        <v>1298.61</v>
      </c>
      <c r="BQ30" s="139">
        <v>824.5</v>
      </c>
      <c r="BR30" s="139">
        <v>838.61</v>
      </c>
      <c r="BS30" s="139">
        <v>817.7</v>
      </c>
      <c r="BT30" s="139">
        <v>661.49</v>
      </c>
      <c r="BU30" s="139">
        <v>631.68</v>
      </c>
      <c r="BV30" s="139">
        <v>496.94</v>
      </c>
      <c r="BW30" s="139">
        <v>258.42</v>
      </c>
      <c r="BX30" s="140">
        <f t="shared" si="0"/>
        <v>191330.65</v>
      </c>
    </row>
    <row r="31" spans="1:76" ht="15">
      <c r="A31">
        <v>30</v>
      </c>
      <c r="B31" t="s">
        <v>41</v>
      </c>
      <c r="C31" s="139">
        <v>13.93</v>
      </c>
      <c r="D31" s="139">
        <v>45.32</v>
      </c>
      <c r="E31" s="139">
        <v>42.96</v>
      </c>
      <c r="F31" s="139">
        <v>40.34</v>
      </c>
      <c r="G31" s="139">
        <v>31.48</v>
      </c>
      <c r="H31" s="139">
        <v>32.13</v>
      </c>
      <c r="I31" s="139">
        <v>32.05</v>
      </c>
      <c r="J31" s="139">
        <v>38.03</v>
      </c>
      <c r="K31" s="139">
        <v>44.45</v>
      </c>
      <c r="L31" s="139">
        <v>40.72</v>
      </c>
      <c r="M31" s="139">
        <v>53.48</v>
      </c>
      <c r="N31" s="139">
        <v>24.85</v>
      </c>
      <c r="O31" s="139">
        <v>27.06</v>
      </c>
      <c r="P31" s="139">
        <v>22.48</v>
      </c>
      <c r="Q31" s="139">
        <v>0</v>
      </c>
      <c r="R31" s="139">
        <v>0</v>
      </c>
      <c r="S31" s="139">
        <v>0</v>
      </c>
      <c r="T31" s="139">
        <v>0.27</v>
      </c>
      <c r="U31" s="139">
        <v>0.79</v>
      </c>
      <c r="V31" s="139">
        <v>0.6</v>
      </c>
      <c r="W31" s="139">
        <v>0.45</v>
      </c>
      <c r="X31" s="139">
        <v>0.45</v>
      </c>
      <c r="Y31" s="139">
        <v>0</v>
      </c>
      <c r="Z31" s="139">
        <v>0</v>
      </c>
      <c r="AA31" s="139">
        <v>0</v>
      </c>
      <c r="AB31" s="139">
        <v>0</v>
      </c>
      <c r="AC31" s="139">
        <v>0.5</v>
      </c>
      <c r="AD31" s="139">
        <v>0.89</v>
      </c>
      <c r="AE31" s="139">
        <v>0</v>
      </c>
      <c r="AF31" s="139"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v>0</v>
      </c>
      <c r="AN31" s="139">
        <v>0</v>
      </c>
      <c r="AO31" s="139">
        <v>0</v>
      </c>
      <c r="AP31" s="139">
        <v>0</v>
      </c>
      <c r="AQ31" s="139">
        <v>0</v>
      </c>
      <c r="AR31" s="139">
        <v>0.14</v>
      </c>
      <c r="AS31" s="139">
        <v>51</v>
      </c>
      <c r="AT31" s="139">
        <v>33.58</v>
      </c>
      <c r="AU31" s="139">
        <v>23.43</v>
      </c>
      <c r="AV31" s="139">
        <v>23.65</v>
      </c>
      <c r="AW31" s="139">
        <v>1</v>
      </c>
      <c r="AX31" s="139">
        <v>259.29</v>
      </c>
      <c r="AY31" s="139">
        <v>240.87</v>
      </c>
      <c r="AZ31" s="139">
        <v>215.53</v>
      </c>
      <c r="BA31" s="139">
        <v>208.96</v>
      </c>
      <c r="BB31" s="139">
        <v>227.53</v>
      </c>
      <c r="BC31" s="139">
        <v>207.11</v>
      </c>
      <c r="BD31" s="139">
        <v>215.45</v>
      </c>
      <c r="BE31" s="139">
        <v>244.5</v>
      </c>
      <c r="BF31" s="139">
        <v>235.66</v>
      </c>
      <c r="BG31" s="139">
        <v>191.47</v>
      </c>
      <c r="BH31" s="139">
        <v>185.09</v>
      </c>
      <c r="BI31" s="139">
        <v>175.25</v>
      </c>
      <c r="BJ31" s="139">
        <v>148.5</v>
      </c>
      <c r="BK31" s="139">
        <v>0</v>
      </c>
      <c r="BL31" s="139">
        <v>0</v>
      </c>
      <c r="BM31" s="139">
        <v>0</v>
      </c>
      <c r="BN31" s="139">
        <v>0</v>
      </c>
      <c r="BO31" s="139">
        <v>0</v>
      </c>
      <c r="BP31" s="139">
        <v>0</v>
      </c>
      <c r="BQ31" s="139">
        <v>0</v>
      </c>
      <c r="BR31" s="139">
        <v>0.08</v>
      </c>
      <c r="BS31" s="139">
        <v>0.08</v>
      </c>
      <c r="BT31" s="139">
        <v>0</v>
      </c>
      <c r="BU31" s="139">
        <v>0</v>
      </c>
      <c r="BV31" s="139">
        <v>0</v>
      </c>
      <c r="BW31" s="139">
        <v>0</v>
      </c>
      <c r="BX31" s="140">
        <f t="shared" si="0"/>
        <v>3381.3999999999996</v>
      </c>
    </row>
    <row r="32" spans="1:76" ht="15">
      <c r="A32">
        <v>31</v>
      </c>
      <c r="B32" t="s">
        <v>42</v>
      </c>
      <c r="C32" s="139">
        <v>75.82</v>
      </c>
      <c r="D32" s="139">
        <v>114.21</v>
      </c>
      <c r="E32" s="139">
        <v>112.93</v>
      </c>
      <c r="F32" s="139">
        <v>151.65</v>
      </c>
      <c r="G32" s="139">
        <v>200.3</v>
      </c>
      <c r="H32" s="139">
        <v>228.1</v>
      </c>
      <c r="I32" s="139">
        <v>265.13</v>
      </c>
      <c r="J32" s="139">
        <v>265.28</v>
      </c>
      <c r="K32" s="139">
        <v>280.21</v>
      </c>
      <c r="L32" s="139">
        <v>290.4</v>
      </c>
      <c r="M32" s="139">
        <v>375.17</v>
      </c>
      <c r="N32" s="139">
        <v>245.91</v>
      </c>
      <c r="O32" s="139">
        <v>270.53</v>
      </c>
      <c r="P32" s="139">
        <v>241.8</v>
      </c>
      <c r="Q32" s="139">
        <v>6.6</v>
      </c>
      <c r="R32" s="139">
        <v>5.58</v>
      </c>
      <c r="S32" s="139">
        <v>4.88</v>
      </c>
      <c r="T32" s="139">
        <v>4.62</v>
      </c>
      <c r="U32" s="139">
        <v>4.73</v>
      </c>
      <c r="V32" s="139">
        <v>3.81</v>
      </c>
      <c r="W32" s="139">
        <v>6.04</v>
      </c>
      <c r="X32" s="139">
        <v>6.3</v>
      </c>
      <c r="Y32" s="139">
        <v>3.08</v>
      </c>
      <c r="Z32" s="139">
        <v>7.05</v>
      </c>
      <c r="AA32" s="139">
        <v>6.97</v>
      </c>
      <c r="AB32" s="139">
        <v>5.73</v>
      </c>
      <c r="AC32" s="139">
        <v>6.25</v>
      </c>
      <c r="AD32" s="139">
        <v>10.8</v>
      </c>
      <c r="AE32" s="139">
        <v>2.25</v>
      </c>
      <c r="AF32" s="139">
        <v>2.35</v>
      </c>
      <c r="AG32" s="139">
        <v>1.75</v>
      </c>
      <c r="AH32" s="139">
        <v>1.06</v>
      </c>
      <c r="AI32" s="139">
        <v>0.52</v>
      </c>
      <c r="AJ32" s="139">
        <v>2.03</v>
      </c>
      <c r="AK32" s="139">
        <v>3.37</v>
      </c>
      <c r="AL32" s="139">
        <v>0.47</v>
      </c>
      <c r="AM32" s="139">
        <v>0.57</v>
      </c>
      <c r="AN32" s="139">
        <v>1.95</v>
      </c>
      <c r="AO32" s="139">
        <v>2.15</v>
      </c>
      <c r="AP32" s="139">
        <v>2.18</v>
      </c>
      <c r="AQ32" s="139">
        <v>2.32</v>
      </c>
      <c r="AR32" s="139">
        <v>5.36</v>
      </c>
      <c r="AS32" s="139">
        <v>122.36</v>
      </c>
      <c r="AT32" s="139">
        <v>155.31</v>
      </c>
      <c r="AU32" s="139">
        <v>157.12</v>
      </c>
      <c r="AV32" s="139">
        <v>150.48</v>
      </c>
      <c r="AW32" s="139">
        <v>12.88</v>
      </c>
      <c r="AX32" s="139">
        <v>1072.74</v>
      </c>
      <c r="AY32" s="139">
        <v>1134.98</v>
      </c>
      <c r="AZ32" s="139">
        <v>1040.62</v>
      </c>
      <c r="BA32" s="139">
        <v>1065.17</v>
      </c>
      <c r="BB32" s="139">
        <v>1000.73</v>
      </c>
      <c r="BC32" s="139">
        <v>1069.85</v>
      </c>
      <c r="BD32" s="139">
        <v>1136.71</v>
      </c>
      <c r="BE32" s="139">
        <v>1048.4</v>
      </c>
      <c r="BF32" s="139">
        <v>1053.76</v>
      </c>
      <c r="BG32" s="139">
        <v>1058.88</v>
      </c>
      <c r="BH32" s="139">
        <v>884.23</v>
      </c>
      <c r="BI32" s="139">
        <v>852.12</v>
      </c>
      <c r="BJ32" s="139">
        <v>745.64</v>
      </c>
      <c r="BK32" s="139">
        <v>172.88</v>
      </c>
      <c r="BL32" s="139">
        <v>202.25</v>
      </c>
      <c r="BM32" s="139">
        <v>153.94</v>
      </c>
      <c r="BN32" s="139">
        <v>116.92</v>
      </c>
      <c r="BO32" s="139">
        <v>69.51</v>
      </c>
      <c r="BP32" s="139">
        <v>46.56</v>
      </c>
      <c r="BQ32" s="139">
        <v>28.06</v>
      </c>
      <c r="BR32" s="139">
        <v>23.71</v>
      </c>
      <c r="BS32" s="139">
        <v>28.95</v>
      </c>
      <c r="BT32" s="139">
        <v>37.82</v>
      </c>
      <c r="BU32" s="139">
        <v>33.94</v>
      </c>
      <c r="BV32" s="139">
        <v>27.89</v>
      </c>
      <c r="BW32" s="139">
        <v>20.66</v>
      </c>
      <c r="BX32" s="140">
        <f t="shared" si="0"/>
        <v>17953.28</v>
      </c>
    </row>
    <row r="33" spans="1:76" ht="15">
      <c r="A33">
        <v>32</v>
      </c>
      <c r="B33" t="s">
        <v>43</v>
      </c>
      <c r="C33" s="139">
        <v>54.38</v>
      </c>
      <c r="D33" s="139">
        <v>75.02</v>
      </c>
      <c r="E33" s="139">
        <v>143.87</v>
      </c>
      <c r="F33" s="139">
        <v>119.15</v>
      </c>
      <c r="G33" s="139">
        <v>115.73</v>
      </c>
      <c r="H33" s="139">
        <v>103.03</v>
      </c>
      <c r="I33" s="139">
        <v>91.06</v>
      </c>
      <c r="J33" s="139">
        <v>103.85</v>
      </c>
      <c r="K33" s="139">
        <v>93.84</v>
      </c>
      <c r="L33" s="139">
        <v>90.2</v>
      </c>
      <c r="M33" s="139">
        <v>91.69</v>
      </c>
      <c r="N33" s="139">
        <v>70.33</v>
      </c>
      <c r="O33" s="139">
        <v>64.9</v>
      </c>
      <c r="P33" s="139">
        <v>45.76</v>
      </c>
      <c r="Q33" s="139">
        <v>16.6</v>
      </c>
      <c r="R33" s="139">
        <v>2.13</v>
      </c>
      <c r="S33" s="139">
        <v>4.23</v>
      </c>
      <c r="T33" s="139">
        <v>8.59</v>
      </c>
      <c r="U33" s="139">
        <v>8.93</v>
      </c>
      <c r="V33" s="139">
        <v>8.27</v>
      </c>
      <c r="W33" s="139">
        <v>9.2</v>
      </c>
      <c r="X33" s="139">
        <v>8.84</v>
      </c>
      <c r="Y33" s="139">
        <v>10.36</v>
      </c>
      <c r="Z33" s="139">
        <v>14.33</v>
      </c>
      <c r="AA33" s="139">
        <v>19.8</v>
      </c>
      <c r="AB33" s="139">
        <v>13.78</v>
      </c>
      <c r="AC33" s="139">
        <v>6.58</v>
      </c>
      <c r="AD33" s="139">
        <v>5.96</v>
      </c>
      <c r="AE33" s="139">
        <v>0</v>
      </c>
      <c r="AF33" s="139">
        <v>0.1</v>
      </c>
      <c r="AG33" s="139">
        <v>0.13</v>
      </c>
      <c r="AH33" s="139">
        <v>0.56</v>
      </c>
      <c r="AI33" s="139">
        <v>0.92</v>
      </c>
      <c r="AJ33" s="139">
        <v>0.96</v>
      </c>
      <c r="AK33" s="139">
        <v>0.46</v>
      </c>
      <c r="AL33" s="139">
        <v>0</v>
      </c>
      <c r="AM33" s="139">
        <v>0</v>
      </c>
      <c r="AN33" s="139">
        <v>0.53</v>
      </c>
      <c r="AO33" s="139">
        <v>0.55</v>
      </c>
      <c r="AP33" s="139">
        <v>0</v>
      </c>
      <c r="AQ33" s="139">
        <v>0.01</v>
      </c>
      <c r="AR33" s="139">
        <v>0.01</v>
      </c>
      <c r="AS33" s="139">
        <v>85.56</v>
      </c>
      <c r="AT33" s="139">
        <v>63.75</v>
      </c>
      <c r="AU33" s="139">
        <v>57.22</v>
      </c>
      <c r="AV33" s="139">
        <v>95.49</v>
      </c>
      <c r="AW33" s="139">
        <v>29.1</v>
      </c>
      <c r="AX33" s="139">
        <v>548.09</v>
      </c>
      <c r="AY33" s="139">
        <v>472.74</v>
      </c>
      <c r="AZ33" s="139">
        <v>455.41</v>
      </c>
      <c r="BA33" s="139">
        <v>435.59</v>
      </c>
      <c r="BB33" s="139">
        <v>423.33</v>
      </c>
      <c r="BC33" s="139">
        <v>426.28</v>
      </c>
      <c r="BD33" s="139">
        <v>443.3</v>
      </c>
      <c r="BE33" s="139">
        <v>434.05</v>
      </c>
      <c r="BF33" s="139">
        <v>435.03</v>
      </c>
      <c r="BG33" s="139">
        <v>338.3</v>
      </c>
      <c r="BH33" s="139">
        <v>347.46</v>
      </c>
      <c r="BI33" s="139">
        <v>305.27</v>
      </c>
      <c r="BJ33" s="139">
        <v>295.07</v>
      </c>
      <c r="BK33" s="139">
        <v>7.2</v>
      </c>
      <c r="BL33" s="139">
        <v>6.01</v>
      </c>
      <c r="BM33" s="139">
        <v>4.7</v>
      </c>
      <c r="BN33" s="139">
        <v>3.77</v>
      </c>
      <c r="BO33" s="139">
        <v>3.24</v>
      </c>
      <c r="BP33" s="139">
        <v>2.98</v>
      </c>
      <c r="BQ33" s="139">
        <v>2.32</v>
      </c>
      <c r="BR33" s="139">
        <v>0.88</v>
      </c>
      <c r="BS33" s="139">
        <v>0</v>
      </c>
      <c r="BT33" s="139">
        <v>1.56</v>
      </c>
      <c r="BU33" s="139">
        <v>2.89</v>
      </c>
      <c r="BV33" s="139">
        <v>2.39</v>
      </c>
      <c r="BW33" s="139">
        <v>1.98</v>
      </c>
      <c r="BX33" s="140">
        <f t="shared" si="0"/>
        <v>7135.6</v>
      </c>
    </row>
    <row r="34" spans="1:76" ht="15">
      <c r="A34">
        <v>33</v>
      </c>
      <c r="B34" t="s">
        <v>44</v>
      </c>
      <c r="C34" s="139">
        <v>51.32</v>
      </c>
      <c r="D34" s="139">
        <v>8.22</v>
      </c>
      <c r="E34" s="139">
        <v>16.56</v>
      </c>
      <c r="F34" s="139">
        <v>23.76</v>
      </c>
      <c r="G34" s="139">
        <v>17.56</v>
      </c>
      <c r="H34" s="139">
        <v>19.85</v>
      </c>
      <c r="I34" s="139">
        <v>15.77</v>
      </c>
      <c r="J34" s="139">
        <v>20.43</v>
      </c>
      <c r="K34" s="139">
        <v>17.21</v>
      </c>
      <c r="L34" s="139">
        <v>21.87</v>
      </c>
      <c r="M34" s="139">
        <v>19.46</v>
      </c>
      <c r="N34" s="139">
        <v>14.49</v>
      </c>
      <c r="O34" s="139">
        <v>10.07</v>
      </c>
      <c r="P34" s="139">
        <v>7.78</v>
      </c>
      <c r="Q34" s="139">
        <v>0</v>
      </c>
      <c r="R34" s="139">
        <v>0.88</v>
      </c>
      <c r="S34" s="139">
        <v>0.83</v>
      </c>
      <c r="T34" s="139">
        <v>0.51</v>
      </c>
      <c r="U34" s="139">
        <v>0.45</v>
      </c>
      <c r="V34" s="139">
        <v>0.55</v>
      </c>
      <c r="W34" s="139">
        <v>0</v>
      </c>
      <c r="X34" s="139">
        <v>0</v>
      </c>
      <c r="Y34" s="139">
        <v>0</v>
      </c>
      <c r="Z34" s="139">
        <v>0</v>
      </c>
      <c r="AA34" s="139">
        <v>0</v>
      </c>
      <c r="AB34" s="139">
        <v>0</v>
      </c>
      <c r="AC34" s="139">
        <v>0</v>
      </c>
      <c r="AD34" s="139">
        <v>0</v>
      </c>
      <c r="AE34" s="139">
        <v>0</v>
      </c>
      <c r="AF34" s="139">
        <v>0</v>
      </c>
      <c r="AG34" s="139">
        <v>0</v>
      </c>
      <c r="AH34" s="139">
        <v>0.11</v>
      </c>
      <c r="AI34" s="139">
        <v>0.12</v>
      </c>
      <c r="AJ34" s="139">
        <v>0</v>
      </c>
      <c r="AK34" s="139">
        <v>0</v>
      </c>
      <c r="AL34" s="139">
        <v>0</v>
      </c>
      <c r="AM34" s="139">
        <v>0</v>
      </c>
      <c r="AN34" s="139">
        <v>0</v>
      </c>
      <c r="AO34" s="139">
        <v>0</v>
      </c>
      <c r="AP34" s="139">
        <v>0.13</v>
      </c>
      <c r="AQ34" s="139">
        <v>0.29</v>
      </c>
      <c r="AR34" s="139">
        <v>0.07</v>
      </c>
      <c r="AS34" s="139">
        <v>3.22</v>
      </c>
      <c r="AT34" s="139">
        <v>5.06</v>
      </c>
      <c r="AU34" s="139">
        <v>8.27</v>
      </c>
      <c r="AV34" s="139">
        <v>18.54</v>
      </c>
      <c r="AW34" s="139">
        <v>0</v>
      </c>
      <c r="AX34" s="139">
        <v>87.34</v>
      </c>
      <c r="AY34" s="139">
        <v>57.91</v>
      </c>
      <c r="AZ34" s="139">
        <v>61.72</v>
      </c>
      <c r="BA34" s="139">
        <v>66.09</v>
      </c>
      <c r="BB34" s="139">
        <v>70.08</v>
      </c>
      <c r="BC34" s="139">
        <v>64.12</v>
      </c>
      <c r="BD34" s="139">
        <v>77.98</v>
      </c>
      <c r="BE34" s="139">
        <v>60.01</v>
      </c>
      <c r="BF34" s="139">
        <v>52.49</v>
      </c>
      <c r="BG34" s="139">
        <v>59.47</v>
      </c>
      <c r="BH34" s="139">
        <v>44.89</v>
      </c>
      <c r="BI34" s="139">
        <v>28.89</v>
      </c>
      <c r="BJ34" s="139">
        <v>14.58</v>
      </c>
      <c r="BK34" s="139">
        <v>0</v>
      </c>
      <c r="BL34" s="139">
        <v>0</v>
      </c>
      <c r="BM34" s="139">
        <v>2.12</v>
      </c>
      <c r="BN34" s="139">
        <v>4.17</v>
      </c>
      <c r="BO34" s="139">
        <v>3</v>
      </c>
      <c r="BP34" s="139">
        <v>5.08</v>
      </c>
      <c r="BQ34" s="139">
        <v>3.74</v>
      </c>
      <c r="BR34" s="139">
        <v>0.65</v>
      </c>
      <c r="BS34" s="139">
        <v>0</v>
      </c>
      <c r="BT34" s="139">
        <v>0</v>
      </c>
      <c r="BU34" s="139">
        <v>0.63</v>
      </c>
      <c r="BV34" s="139">
        <v>1</v>
      </c>
      <c r="BW34" s="139">
        <v>0.13</v>
      </c>
      <c r="BX34" s="140">
        <f t="shared" si="0"/>
        <v>1069.4700000000003</v>
      </c>
    </row>
    <row r="35" spans="1:76" ht="15">
      <c r="A35">
        <v>34</v>
      </c>
      <c r="B35" t="s">
        <v>45</v>
      </c>
      <c r="C35" s="139">
        <v>8.72</v>
      </c>
      <c r="D35" s="139">
        <v>9.15</v>
      </c>
      <c r="E35" s="139">
        <v>8.23</v>
      </c>
      <c r="F35" s="139">
        <v>11.41</v>
      </c>
      <c r="G35" s="139">
        <v>13.28</v>
      </c>
      <c r="H35" s="139">
        <v>15.83</v>
      </c>
      <c r="I35" s="139">
        <v>11.13</v>
      </c>
      <c r="J35" s="139">
        <v>15.8</v>
      </c>
      <c r="K35" s="139">
        <v>7.66</v>
      </c>
      <c r="L35" s="139">
        <v>10.71</v>
      </c>
      <c r="M35" s="139">
        <v>8.29</v>
      </c>
      <c r="N35" s="139">
        <v>11.05</v>
      </c>
      <c r="O35" s="139">
        <v>9.18</v>
      </c>
      <c r="P35" s="139">
        <v>7.57</v>
      </c>
      <c r="Q35" s="139">
        <v>0</v>
      </c>
      <c r="R35" s="139">
        <v>1.05</v>
      </c>
      <c r="S35" s="139">
        <v>0.44</v>
      </c>
      <c r="T35" s="139">
        <v>0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0.53</v>
      </c>
      <c r="AA35" s="139">
        <v>0.99</v>
      </c>
      <c r="AB35" s="139">
        <v>0.5</v>
      </c>
      <c r="AC35" s="139">
        <v>0</v>
      </c>
      <c r="AD35" s="139">
        <v>0.31</v>
      </c>
      <c r="AE35" s="139">
        <v>0</v>
      </c>
      <c r="AF35" s="139"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v>0</v>
      </c>
      <c r="AN35" s="139">
        <v>0</v>
      </c>
      <c r="AO35" s="139">
        <v>0</v>
      </c>
      <c r="AP35" s="139">
        <v>0</v>
      </c>
      <c r="AQ35" s="139">
        <v>0.08</v>
      </c>
      <c r="AR35" s="139">
        <v>0.1</v>
      </c>
      <c r="AS35" s="139">
        <v>14.32</v>
      </c>
      <c r="AT35" s="139">
        <v>7.85</v>
      </c>
      <c r="AU35" s="139">
        <v>10.44</v>
      </c>
      <c r="AV35" s="139">
        <v>20.34</v>
      </c>
      <c r="AW35" s="139">
        <v>2.32</v>
      </c>
      <c r="AX35" s="139">
        <v>77.92</v>
      </c>
      <c r="AY35" s="139">
        <v>72.12</v>
      </c>
      <c r="AZ35" s="139">
        <v>92.55</v>
      </c>
      <c r="BA35" s="139">
        <v>91.87</v>
      </c>
      <c r="BB35" s="139">
        <v>64.79</v>
      </c>
      <c r="BC35" s="139">
        <v>73.87</v>
      </c>
      <c r="BD35" s="139">
        <v>69.59</v>
      </c>
      <c r="BE35" s="139">
        <v>87.87</v>
      </c>
      <c r="BF35" s="139">
        <v>68.96</v>
      </c>
      <c r="BG35" s="139">
        <v>50.75</v>
      </c>
      <c r="BH35" s="139">
        <v>49.57</v>
      </c>
      <c r="BI35" s="139">
        <v>32.15</v>
      </c>
      <c r="BJ35" s="139">
        <v>26.65</v>
      </c>
      <c r="BK35" s="139">
        <v>13.54</v>
      </c>
      <c r="BL35" s="139">
        <v>7.98</v>
      </c>
      <c r="BM35" s="139">
        <v>2.38</v>
      </c>
      <c r="BN35" s="139">
        <v>1.2</v>
      </c>
      <c r="BO35" s="139">
        <v>0.33</v>
      </c>
      <c r="BP35" s="139">
        <v>0.16</v>
      </c>
      <c r="BQ35" s="139">
        <v>0.55</v>
      </c>
      <c r="BR35" s="139">
        <v>0.92</v>
      </c>
      <c r="BS35" s="139">
        <v>0.29</v>
      </c>
      <c r="BT35" s="139">
        <v>0.4</v>
      </c>
      <c r="BU35" s="139">
        <v>0.61</v>
      </c>
      <c r="BV35" s="139">
        <v>0.32</v>
      </c>
      <c r="BW35" s="139">
        <v>0.14</v>
      </c>
      <c r="BX35" s="140">
        <f t="shared" si="0"/>
        <v>1094.7600000000004</v>
      </c>
    </row>
    <row r="36" spans="1:76" ht="15">
      <c r="A36">
        <v>35</v>
      </c>
      <c r="B36" t="s">
        <v>46</v>
      </c>
      <c r="C36" s="139">
        <v>175.06</v>
      </c>
      <c r="D36" s="139">
        <v>361.74</v>
      </c>
      <c r="E36" s="139">
        <v>440.57</v>
      </c>
      <c r="F36" s="139">
        <v>471.93</v>
      </c>
      <c r="G36" s="139">
        <v>601.4</v>
      </c>
      <c r="H36" s="139">
        <v>570.75</v>
      </c>
      <c r="I36" s="139">
        <v>564.24</v>
      </c>
      <c r="J36" s="139">
        <v>592.6</v>
      </c>
      <c r="K36" s="139">
        <v>538.13</v>
      </c>
      <c r="L36" s="139">
        <v>453.36</v>
      </c>
      <c r="M36" s="139">
        <v>553.08</v>
      </c>
      <c r="N36" s="139">
        <v>505.36</v>
      </c>
      <c r="O36" s="139">
        <v>428.89</v>
      </c>
      <c r="P36" s="139">
        <v>419.8</v>
      </c>
      <c r="Q36" s="139">
        <v>24.86</v>
      </c>
      <c r="R36" s="139">
        <v>20.03</v>
      </c>
      <c r="S36" s="139">
        <v>25.97</v>
      </c>
      <c r="T36" s="139">
        <v>25.9</v>
      </c>
      <c r="U36" s="139">
        <v>22.46</v>
      </c>
      <c r="V36" s="139">
        <v>17.01</v>
      </c>
      <c r="W36" s="139">
        <v>18.65</v>
      </c>
      <c r="X36" s="139">
        <v>16.79</v>
      </c>
      <c r="Y36" s="139">
        <v>21.91</v>
      </c>
      <c r="Z36" s="139">
        <v>22.36</v>
      </c>
      <c r="AA36" s="139">
        <v>19.28</v>
      </c>
      <c r="AB36" s="139">
        <v>15.23</v>
      </c>
      <c r="AC36" s="139">
        <v>9.1</v>
      </c>
      <c r="AD36" s="139">
        <v>15.85</v>
      </c>
      <c r="AE36" s="139">
        <v>4.75</v>
      </c>
      <c r="AF36" s="139">
        <v>1.09</v>
      </c>
      <c r="AG36" s="139">
        <v>1.93</v>
      </c>
      <c r="AH36" s="139">
        <v>1.95</v>
      </c>
      <c r="AI36" s="139">
        <v>1.27</v>
      </c>
      <c r="AJ36" s="139">
        <v>0.91</v>
      </c>
      <c r="AK36" s="139">
        <v>1.38</v>
      </c>
      <c r="AL36" s="139">
        <v>1.58</v>
      </c>
      <c r="AM36" s="139">
        <v>0.51</v>
      </c>
      <c r="AN36" s="139">
        <v>2.13</v>
      </c>
      <c r="AO36" s="139">
        <v>3.47</v>
      </c>
      <c r="AP36" s="139">
        <v>1.22</v>
      </c>
      <c r="AQ36" s="139">
        <v>2.61</v>
      </c>
      <c r="AR36" s="139">
        <v>6.35</v>
      </c>
      <c r="AS36" s="139">
        <v>349.03</v>
      </c>
      <c r="AT36" s="139">
        <v>426.69</v>
      </c>
      <c r="AU36" s="139">
        <v>350.1</v>
      </c>
      <c r="AV36" s="139">
        <v>374.05</v>
      </c>
      <c r="AW36" s="139">
        <v>49.52</v>
      </c>
      <c r="AX36" s="139">
        <v>2974.65</v>
      </c>
      <c r="AY36" s="139">
        <v>2661.38</v>
      </c>
      <c r="AZ36" s="139">
        <v>2537.11</v>
      </c>
      <c r="BA36" s="139">
        <v>2523.15</v>
      </c>
      <c r="BB36" s="139">
        <v>2454.62</v>
      </c>
      <c r="BC36" s="139">
        <v>2555.2</v>
      </c>
      <c r="BD36" s="139">
        <v>2423.65</v>
      </c>
      <c r="BE36" s="139">
        <v>2419.09</v>
      </c>
      <c r="BF36" s="139">
        <v>2406.13</v>
      </c>
      <c r="BG36" s="139">
        <v>2414.93</v>
      </c>
      <c r="BH36" s="139">
        <v>2043.36</v>
      </c>
      <c r="BI36" s="139">
        <v>1987.3</v>
      </c>
      <c r="BJ36" s="139">
        <v>1674.03</v>
      </c>
      <c r="BK36" s="139">
        <v>234.01</v>
      </c>
      <c r="BL36" s="139">
        <v>275.09</v>
      </c>
      <c r="BM36" s="139">
        <v>285.28</v>
      </c>
      <c r="BN36" s="139">
        <v>249.91</v>
      </c>
      <c r="BO36" s="139">
        <v>207.32</v>
      </c>
      <c r="BP36" s="139">
        <v>170.12</v>
      </c>
      <c r="BQ36" s="139">
        <v>91.82</v>
      </c>
      <c r="BR36" s="139">
        <v>71.92</v>
      </c>
      <c r="BS36" s="139">
        <v>68.66</v>
      </c>
      <c r="BT36" s="139">
        <v>70.77</v>
      </c>
      <c r="BU36" s="139">
        <v>53.29</v>
      </c>
      <c r="BV36" s="139">
        <v>47.68</v>
      </c>
      <c r="BW36" s="139">
        <v>25.25</v>
      </c>
      <c r="BX36" s="140">
        <f t="shared" si="0"/>
        <v>41458.57000000001</v>
      </c>
    </row>
    <row r="37" spans="1:76" ht="15">
      <c r="A37">
        <v>36</v>
      </c>
      <c r="B37" t="s">
        <v>47</v>
      </c>
      <c r="C37" s="139">
        <v>513.45</v>
      </c>
      <c r="D37" s="139">
        <v>542.27</v>
      </c>
      <c r="E37" s="139">
        <v>737.56</v>
      </c>
      <c r="F37" s="139">
        <v>1111.99</v>
      </c>
      <c r="G37" s="139">
        <v>1413.46</v>
      </c>
      <c r="H37" s="139">
        <v>1381.7</v>
      </c>
      <c r="I37" s="139">
        <v>1386.15</v>
      </c>
      <c r="J37" s="139">
        <v>1429.77</v>
      </c>
      <c r="K37" s="139">
        <v>1352.23</v>
      </c>
      <c r="L37" s="139">
        <v>1196.3</v>
      </c>
      <c r="M37" s="139">
        <v>1267.87</v>
      </c>
      <c r="N37" s="139">
        <v>1150.66</v>
      </c>
      <c r="O37" s="139">
        <v>1155.44</v>
      </c>
      <c r="P37" s="139">
        <v>1552.83</v>
      </c>
      <c r="Q37" s="139">
        <v>81.3</v>
      </c>
      <c r="R37" s="139">
        <v>65.43</v>
      </c>
      <c r="S37" s="139">
        <v>62.13</v>
      </c>
      <c r="T37" s="139">
        <v>63.84</v>
      </c>
      <c r="U37" s="139">
        <v>66.01</v>
      </c>
      <c r="V37" s="139">
        <v>54.27</v>
      </c>
      <c r="W37" s="139">
        <v>51.44</v>
      </c>
      <c r="X37" s="139">
        <v>42.09</v>
      </c>
      <c r="Y37" s="139">
        <v>48.64</v>
      </c>
      <c r="Z37" s="139">
        <v>49.66</v>
      </c>
      <c r="AA37" s="139">
        <v>35.44</v>
      </c>
      <c r="AB37" s="139">
        <v>30.18</v>
      </c>
      <c r="AC37" s="139">
        <v>29.52</v>
      </c>
      <c r="AD37" s="139">
        <v>46.69</v>
      </c>
      <c r="AE37" s="139">
        <v>19.73</v>
      </c>
      <c r="AF37" s="139">
        <v>13.26</v>
      </c>
      <c r="AG37" s="139">
        <v>15.81</v>
      </c>
      <c r="AH37" s="139">
        <v>16.76</v>
      </c>
      <c r="AI37" s="139">
        <v>9.57</v>
      </c>
      <c r="AJ37" s="139">
        <v>10.69</v>
      </c>
      <c r="AK37" s="139">
        <v>16.13</v>
      </c>
      <c r="AL37" s="139">
        <v>13.08</v>
      </c>
      <c r="AM37" s="139">
        <v>9.41</v>
      </c>
      <c r="AN37" s="139">
        <v>9.37</v>
      </c>
      <c r="AO37" s="139">
        <v>11.48</v>
      </c>
      <c r="AP37" s="139">
        <v>11.04</v>
      </c>
      <c r="AQ37" s="139">
        <v>6.01</v>
      </c>
      <c r="AR37" s="139">
        <v>14.27</v>
      </c>
      <c r="AS37" s="139">
        <v>560.97</v>
      </c>
      <c r="AT37" s="139">
        <v>444.87</v>
      </c>
      <c r="AU37" s="139">
        <v>460.56</v>
      </c>
      <c r="AV37" s="139">
        <v>756.36</v>
      </c>
      <c r="AW37" s="139">
        <v>162.68</v>
      </c>
      <c r="AX37" s="139">
        <v>4959.55</v>
      </c>
      <c r="AY37" s="139">
        <v>5006.84</v>
      </c>
      <c r="AZ37" s="139">
        <v>5009.98</v>
      </c>
      <c r="BA37" s="139">
        <v>5172.25</v>
      </c>
      <c r="BB37" s="139">
        <v>4652.45</v>
      </c>
      <c r="BC37" s="139">
        <v>4449.91</v>
      </c>
      <c r="BD37" s="139">
        <v>4568.49</v>
      </c>
      <c r="BE37" s="139">
        <v>4646.53</v>
      </c>
      <c r="BF37" s="139">
        <v>4321.18</v>
      </c>
      <c r="BG37" s="139">
        <v>3877.72</v>
      </c>
      <c r="BH37" s="139">
        <v>3295.74</v>
      </c>
      <c r="BI37" s="139">
        <v>3561.51</v>
      </c>
      <c r="BJ37" s="139">
        <v>3193.56</v>
      </c>
      <c r="BK37" s="139">
        <v>1210.49</v>
      </c>
      <c r="BL37" s="139">
        <v>853.63</v>
      </c>
      <c r="BM37" s="139">
        <v>411.82</v>
      </c>
      <c r="BN37" s="139">
        <v>303.15</v>
      </c>
      <c r="BO37" s="139">
        <v>280.83</v>
      </c>
      <c r="BP37" s="139">
        <v>253.17</v>
      </c>
      <c r="BQ37" s="139">
        <v>252.75</v>
      </c>
      <c r="BR37" s="139">
        <v>317.73</v>
      </c>
      <c r="BS37" s="139">
        <v>325.91</v>
      </c>
      <c r="BT37" s="139">
        <v>324.57</v>
      </c>
      <c r="BU37" s="139">
        <v>326.21</v>
      </c>
      <c r="BV37" s="139">
        <v>343.71</v>
      </c>
      <c r="BW37" s="139">
        <v>265.57</v>
      </c>
      <c r="BX37" s="140">
        <f t="shared" si="0"/>
        <v>81665.62000000002</v>
      </c>
    </row>
    <row r="38" spans="1:76" ht="15">
      <c r="A38">
        <v>37</v>
      </c>
      <c r="B38" t="s">
        <v>48</v>
      </c>
      <c r="C38" s="139">
        <v>582.31</v>
      </c>
      <c r="D38" s="139">
        <v>409.21</v>
      </c>
      <c r="E38" s="139">
        <v>453.17</v>
      </c>
      <c r="F38" s="139">
        <v>489.43</v>
      </c>
      <c r="G38" s="139">
        <v>563.44</v>
      </c>
      <c r="H38" s="139">
        <v>533.6</v>
      </c>
      <c r="I38" s="139">
        <v>559.9</v>
      </c>
      <c r="J38" s="139">
        <v>552.53</v>
      </c>
      <c r="K38" s="139">
        <v>547.14</v>
      </c>
      <c r="L38" s="139">
        <v>493.12</v>
      </c>
      <c r="M38" s="139">
        <v>555.07</v>
      </c>
      <c r="N38" s="139">
        <v>438.45</v>
      </c>
      <c r="O38" s="139">
        <v>320.64</v>
      </c>
      <c r="P38" s="139">
        <v>317.34</v>
      </c>
      <c r="Q38" s="139">
        <v>20.36</v>
      </c>
      <c r="R38" s="139">
        <v>22.18</v>
      </c>
      <c r="S38" s="139">
        <v>21.47</v>
      </c>
      <c r="T38" s="139">
        <v>21.73</v>
      </c>
      <c r="U38" s="139">
        <v>21.91</v>
      </c>
      <c r="V38" s="139">
        <v>11.93</v>
      </c>
      <c r="W38" s="139">
        <v>11.57</v>
      </c>
      <c r="X38" s="139">
        <v>14.82</v>
      </c>
      <c r="Y38" s="139">
        <v>19.43</v>
      </c>
      <c r="Z38" s="139">
        <v>23.89</v>
      </c>
      <c r="AA38" s="139">
        <v>26.09</v>
      </c>
      <c r="AB38" s="139">
        <v>21.73</v>
      </c>
      <c r="AC38" s="139">
        <v>26.27</v>
      </c>
      <c r="AD38" s="139">
        <v>51.36</v>
      </c>
      <c r="AE38" s="139">
        <v>1.97</v>
      </c>
      <c r="AF38" s="139">
        <v>1.3</v>
      </c>
      <c r="AG38" s="139">
        <v>3.34</v>
      </c>
      <c r="AH38" s="139">
        <v>4.52</v>
      </c>
      <c r="AI38" s="139">
        <v>3.5</v>
      </c>
      <c r="AJ38" s="139">
        <v>6.87</v>
      </c>
      <c r="AK38" s="139">
        <v>8.47</v>
      </c>
      <c r="AL38" s="139">
        <v>4.43</v>
      </c>
      <c r="AM38" s="139">
        <v>6.32</v>
      </c>
      <c r="AN38" s="139">
        <v>5.47</v>
      </c>
      <c r="AO38" s="139">
        <v>6.17</v>
      </c>
      <c r="AP38" s="139">
        <v>5.49</v>
      </c>
      <c r="AQ38" s="139">
        <v>6.12</v>
      </c>
      <c r="AR38" s="139">
        <v>17.25</v>
      </c>
      <c r="AS38" s="139">
        <v>200.94</v>
      </c>
      <c r="AT38" s="139">
        <v>147.1</v>
      </c>
      <c r="AU38" s="139">
        <v>181.6</v>
      </c>
      <c r="AV38" s="139">
        <v>222.71</v>
      </c>
      <c r="AW38" s="139">
        <v>44.16</v>
      </c>
      <c r="AX38" s="139">
        <v>2172.17</v>
      </c>
      <c r="AY38" s="139">
        <v>2256.97</v>
      </c>
      <c r="AZ38" s="139">
        <v>1928.59</v>
      </c>
      <c r="BA38" s="139">
        <v>1995.94</v>
      </c>
      <c r="BB38" s="139">
        <v>2007.35</v>
      </c>
      <c r="BC38" s="139">
        <v>1895.66</v>
      </c>
      <c r="BD38" s="139">
        <v>1896.06</v>
      </c>
      <c r="BE38" s="139">
        <v>1866.59</v>
      </c>
      <c r="BF38" s="139">
        <v>1750.1</v>
      </c>
      <c r="BG38" s="139">
        <v>1885.03</v>
      </c>
      <c r="BH38" s="139">
        <v>1783.46</v>
      </c>
      <c r="BI38" s="139">
        <v>1831.14</v>
      </c>
      <c r="BJ38" s="139">
        <v>1375.92</v>
      </c>
      <c r="BK38" s="139">
        <v>41.04</v>
      </c>
      <c r="BL38" s="139">
        <v>32.69</v>
      </c>
      <c r="BM38" s="139">
        <v>26.23</v>
      </c>
      <c r="BN38" s="139">
        <v>24.3</v>
      </c>
      <c r="BO38" s="139">
        <v>17.12</v>
      </c>
      <c r="BP38" s="139">
        <v>13.09</v>
      </c>
      <c r="BQ38" s="139">
        <v>11.08</v>
      </c>
      <c r="BR38" s="139">
        <v>12.7</v>
      </c>
      <c r="BS38" s="139">
        <v>13.18</v>
      </c>
      <c r="BT38" s="139">
        <v>10.75</v>
      </c>
      <c r="BU38" s="139">
        <v>8.29</v>
      </c>
      <c r="BV38" s="139">
        <v>5.65</v>
      </c>
      <c r="BW38" s="139">
        <v>4.58</v>
      </c>
      <c r="BX38" s="140">
        <f t="shared" si="0"/>
        <v>32873.5</v>
      </c>
    </row>
    <row r="39" spans="1:76" ht="15">
      <c r="A39">
        <v>38</v>
      </c>
      <c r="B39" t="s">
        <v>49</v>
      </c>
      <c r="C39" s="139">
        <v>39.04</v>
      </c>
      <c r="D39" s="139">
        <v>81.97</v>
      </c>
      <c r="E39" s="139">
        <v>100.79</v>
      </c>
      <c r="F39" s="139">
        <v>112.39</v>
      </c>
      <c r="G39" s="139">
        <v>144.8</v>
      </c>
      <c r="H39" s="139">
        <v>146.3</v>
      </c>
      <c r="I39" s="139">
        <v>164.8</v>
      </c>
      <c r="J39" s="139">
        <v>149.86</v>
      </c>
      <c r="K39" s="139">
        <v>169.85</v>
      </c>
      <c r="L39" s="139">
        <v>155.73</v>
      </c>
      <c r="M39" s="139">
        <v>160.69</v>
      </c>
      <c r="N39" s="139">
        <v>118.95</v>
      </c>
      <c r="O39" s="139">
        <v>131.1</v>
      </c>
      <c r="P39" s="139">
        <v>62.36</v>
      </c>
      <c r="Q39" s="139">
        <v>0</v>
      </c>
      <c r="R39" s="139">
        <v>1.06</v>
      </c>
      <c r="S39" s="139">
        <v>2.01</v>
      </c>
      <c r="T39" s="139">
        <v>3.46</v>
      </c>
      <c r="U39" s="139">
        <v>3.62</v>
      </c>
      <c r="V39" s="139">
        <v>2.62</v>
      </c>
      <c r="W39" s="139">
        <v>2.19</v>
      </c>
      <c r="X39" s="139">
        <v>0.89</v>
      </c>
      <c r="Y39" s="139">
        <v>0.97</v>
      </c>
      <c r="Z39" s="139">
        <v>0.51</v>
      </c>
      <c r="AA39" s="139">
        <v>0.46</v>
      </c>
      <c r="AB39" s="139">
        <v>0.83</v>
      </c>
      <c r="AC39" s="139">
        <v>0.94</v>
      </c>
      <c r="AD39" s="139">
        <v>1.53</v>
      </c>
      <c r="AE39" s="139">
        <v>0.16</v>
      </c>
      <c r="AF39" s="139">
        <v>0.57</v>
      </c>
      <c r="AG39" s="139">
        <v>0.29</v>
      </c>
      <c r="AH39" s="139">
        <v>0.02</v>
      </c>
      <c r="AI39" s="139">
        <v>0</v>
      </c>
      <c r="AJ39" s="139">
        <v>0</v>
      </c>
      <c r="AK39" s="139">
        <v>0.08</v>
      </c>
      <c r="AL39" s="139">
        <v>0.14</v>
      </c>
      <c r="AM39" s="139">
        <v>0.23</v>
      </c>
      <c r="AN39" s="139">
        <v>0.37</v>
      </c>
      <c r="AO39" s="139">
        <v>0.48</v>
      </c>
      <c r="AP39" s="139">
        <v>0.28</v>
      </c>
      <c r="AQ39" s="139">
        <v>0.1</v>
      </c>
      <c r="AR39" s="139">
        <v>0.17</v>
      </c>
      <c r="AS39" s="139">
        <v>50.89</v>
      </c>
      <c r="AT39" s="139">
        <v>32.99</v>
      </c>
      <c r="AU39" s="139">
        <v>35.65</v>
      </c>
      <c r="AV39" s="139">
        <v>44.99</v>
      </c>
      <c r="AW39" s="139">
        <v>5.01</v>
      </c>
      <c r="AX39" s="139">
        <v>430.59</v>
      </c>
      <c r="AY39" s="139">
        <v>389.77</v>
      </c>
      <c r="AZ39" s="139">
        <v>332.41</v>
      </c>
      <c r="BA39" s="139">
        <v>300.73</v>
      </c>
      <c r="BB39" s="139">
        <v>306.23</v>
      </c>
      <c r="BC39" s="139">
        <v>265.82</v>
      </c>
      <c r="BD39" s="139">
        <v>335.18</v>
      </c>
      <c r="BE39" s="139">
        <v>337.75</v>
      </c>
      <c r="BF39" s="139">
        <v>330.51</v>
      </c>
      <c r="BG39" s="139">
        <v>290.17</v>
      </c>
      <c r="BH39" s="139">
        <v>283.27</v>
      </c>
      <c r="BI39" s="139">
        <v>283.39</v>
      </c>
      <c r="BJ39" s="139">
        <v>212.91</v>
      </c>
      <c r="BK39" s="139">
        <v>21.38</v>
      </c>
      <c r="BL39" s="139">
        <v>15.09</v>
      </c>
      <c r="BM39" s="139">
        <v>11.14</v>
      </c>
      <c r="BN39" s="139">
        <v>10.66</v>
      </c>
      <c r="BO39" s="139">
        <v>9.59</v>
      </c>
      <c r="BP39" s="139">
        <v>6.45</v>
      </c>
      <c r="BQ39" s="139">
        <v>3.21</v>
      </c>
      <c r="BR39" s="139">
        <v>3.85</v>
      </c>
      <c r="BS39" s="139">
        <v>5.97</v>
      </c>
      <c r="BT39" s="139">
        <v>5.52</v>
      </c>
      <c r="BU39" s="139">
        <v>1.47</v>
      </c>
      <c r="BV39" s="139">
        <v>2.96</v>
      </c>
      <c r="BW39" s="139">
        <v>1.05</v>
      </c>
      <c r="BX39" s="140">
        <f t="shared" si="0"/>
        <v>6129.210000000002</v>
      </c>
    </row>
    <row r="40" spans="1:76" ht="15">
      <c r="A40">
        <v>39</v>
      </c>
      <c r="B40" t="s">
        <v>50</v>
      </c>
      <c r="C40" s="139">
        <v>15.68</v>
      </c>
      <c r="D40" s="139">
        <v>27.2</v>
      </c>
      <c r="E40" s="139">
        <v>22.12</v>
      </c>
      <c r="F40" s="139">
        <v>23.23</v>
      </c>
      <c r="G40" s="139">
        <v>12.51</v>
      </c>
      <c r="H40" s="139">
        <v>22.13</v>
      </c>
      <c r="I40" s="139">
        <v>11.92</v>
      </c>
      <c r="J40" s="139">
        <v>21.9</v>
      </c>
      <c r="K40" s="139">
        <v>28.62</v>
      </c>
      <c r="L40" s="139">
        <v>26.25</v>
      </c>
      <c r="M40" s="139">
        <v>53.95</v>
      </c>
      <c r="N40" s="139">
        <v>25.65</v>
      </c>
      <c r="O40" s="139">
        <v>13.45</v>
      </c>
      <c r="P40" s="139">
        <v>7.2</v>
      </c>
      <c r="Q40" s="139">
        <v>2.82</v>
      </c>
      <c r="R40" s="139">
        <v>0</v>
      </c>
      <c r="S40" s="139">
        <v>2.13</v>
      </c>
      <c r="T40" s="139">
        <v>2.03</v>
      </c>
      <c r="U40" s="139">
        <v>0.8</v>
      </c>
      <c r="V40" s="139">
        <v>1.28</v>
      </c>
      <c r="W40" s="139">
        <v>1.58</v>
      </c>
      <c r="X40" s="139">
        <v>1.74</v>
      </c>
      <c r="Y40" s="139">
        <v>2.6</v>
      </c>
      <c r="Z40" s="139">
        <v>5.91</v>
      </c>
      <c r="AA40" s="139">
        <v>8.44</v>
      </c>
      <c r="AB40" s="139">
        <v>4.93</v>
      </c>
      <c r="AC40" s="139">
        <v>1.4</v>
      </c>
      <c r="AD40" s="139">
        <v>0.2</v>
      </c>
      <c r="AE40" s="139">
        <v>1.13</v>
      </c>
      <c r="AF40" s="139">
        <v>0.3</v>
      </c>
      <c r="AG40" s="139">
        <v>0.15</v>
      </c>
      <c r="AH40" s="139">
        <v>0.17</v>
      </c>
      <c r="AI40" s="139">
        <v>0.8</v>
      </c>
      <c r="AJ40" s="139">
        <v>0.62</v>
      </c>
      <c r="AK40" s="139">
        <v>0</v>
      </c>
      <c r="AL40" s="139">
        <v>0</v>
      </c>
      <c r="AM40" s="139">
        <v>0</v>
      </c>
      <c r="AN40" s="139">
        <v>0</v>
      </c>
      <c r="AO40" s="139">
        <v>0.33</v>
      </c>
      <c r="AP40" s="139">
        <v>0.36</v>
      </c>
      <c r="AQ40" s="139">
        <v>0</v>
      </c>
      <c r="AR40" s="139">
        <v>0</v>
      </c>
      <c r="AS40" s="139">
        <v>17.65</v>
      </c>
      <c r="AT40" s="139">
        <v>13.12</v>
      </c>
      <c r="AU40" s="139">
        <v>11.31</v>
      </c>
      <c r="AV40" s="139">
        <v>22.2</v>
      </c>
      <c r="AW40" s="139">
        <v>0</v>
      </c>
      <c r="AX40" s="139">
        <v>105.09</v>
      </c>
      <c r="AY40" s="139">
        <v>107.64</v>
      </c>
      <c r="AZ40" s="139">
        <v>103.25</v>
      </c>
      <c r="BA40" s="139">
        <v>115.19</v>
      </c>
      <c r="BB40" s="139">
        <v>100.94</v>
      </c>
      <c r="BC40" s="139">
        <v>100.1</v>
      </c>
      <c r="BD40" s="139">
        <v>85</v>
      </c>
      <c r="BE40" s="139">
        <v>89.24</v>
      </c>
      <c r="BF40" s="139">
        <v>80.64</v>
      </c>
      <c r="BG40" s="139">
        <v>69.42</v>
      </c>
      <c r="BH40" s="139">
        <v>69.81</v>
      </c>
      <c r="BI40" s="139">
        <v>59.21</v>
      </c>
      <c r="BJ40" s="139">
        <v>42.31</v>
      </c>
      <c r="BK40" s="139">
        <v>0</v>
      </c>
      <c r="BL40" s="139">
        <v>0</v>
      </c>
      <c r="BM40" s="139">
        <v>0</v>
      </c>
      <c r="BN40" s="139">
        <v>0</v>
      </c>
      <c r="BO40" s="139">
        <v>0</v>
      </c>
      <c r="BP40" s="139">
        <v>0</v>
      </c>
      <c r="BQ40" s="139">
        <v>0</v>
      </c>
      <c r="BR40" s="139">
        <v>0</v>
      </c>
      <c r="BS40" s="139">
        <v>0</v>
      </c>
      <c r="BT40" s="139">
        <v>0</v>
      </c>
      <c r="BU40" s="139">
        <v>0</v>
      </c>
      <c r="BV40" s="139">
        <v>0</v>
      </c>
      <c r="BW40" s="139">
        <v>0</v>
      </c>
      <c r="BX40" s="140">
        <f t="shared" si="0"/>
        <v>1543.6499999999999</v>
      </c>
    </row>
    <row r="41" spans="1:76" ht="15">
      <c r="A41">
        <v>40</v>
      </c>
      <c r="B41" t="s">
        <v>51</v>
      </c>
      <c r="C41" s="139">
        <v>85.52</v>
      </c>
      <c r="D41" s="139">
        <v>37.16</v>
      </c>
      <c r="E41" s="139">
        <v>44.69</v>
      </c>
      <c r="F41" s="139">
        <v>38.88</v>
      </c>
      <c r="G41" s="139">
        <v>36.16</v>
      </c>
      <c r="H41" s="139">
        <v>48.13</v>
      </c>
      <c r="I41" s="139">
        <v>23.25</v>
      </c>
      <c r="J41" s="139">
        <v>37.65</v>
      </c>
      <c r="K41" s="139">
        <v>57.28</v>
      </c>
      <c r="L41" s="139">
        <v>50.2</v>
      </c>
      <c r="M41" s="139">
        <v>78.81</v>
      </c>
      <c r="N41" s="139">
        <v>40.76</v>
      </c>
      <c r="O41" s="139">
        <v>35.14</v>
      </c>
      <c r="P41" s="139">
        <v>31.79</v>
      </c>
      <c r="Q41" s="139">
        <v>1.08</v>
      </c>
      <c r="R41" s="139">
        <v>0</v>
      </c>
      <c r="S41" s="139">
        <v>0</v>
      </c>
      <c r="T41" s="139">
        <v>0</v>
      </c>
      <c r="U41" s="139">
        <v>0</v>
      </c>
      <c r="V41" s="139">
        <v>0</v>
      </c>
      <c r="W41" s="139">
        <v>0</v>
      </c>
      <c r="X41" s="139">
        <v>0</v>
      </c>
      <c r="Y41" s="139">
        <v>0</v>
      </c>
      <c r="Z41" s="139">
        <v>0</v>
      </c>
      <c r="AA41" s="139">
        <v>0</v>
      </c>
      <c r="AB41" s="139">
        <v>0</v>
      </c>
      <c r="AC41" s="139">
        <v>0</v>
      </c>
      <c r="AD41" s="139">
        <v>0</v>
      </c>
      <c r="AE41" s="139">
        <v>0</v>
      </c>
      <c r="AF41" s="139"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39">
        <v>0</v>
      </c>
      <c r="AN41" s="139">
        <v>0</v>
      </c>
      <c r="AO41" s="139">
        <v>0</v>
      </c>
      <c r="AP41" s="139">
        <v>0</v>
      </c>
      <c r="AQ41" s="139">
        <v>0.37</v>
      </c>
      <c r="AR41" s="139">
        <v>0.5</v>
      </c>
      <c r="AS41" s="139">
        <v>34.62</v>
      </c>
      <c r="AT41" s="139">
        <v>22.1</v>
      </c>
      <c r="AU41" s="139">
        <v>23.98</v>
      </c>
      <c r="AV41" s="139">
        <v>29.49</v>
      </c>
      <c r="AW41" s="139">
        <v>0</v>
      </c>
      <c r="AX41" s="139">
        <v>173.96</v>
      </c>
      <c r="AY41" s="139">
        <v>166.71</v>
      </c>
      <c r="AZ41" s="139">
        <v>154.86</v>
      </c>
      <c r="BA41" s="139">
        <v>157.88</v>
      </c>
      <c r="BB41" s="139">
        <v>150.16</v>
      </c>
      <c r="BC41" s="139">
        <v>148.58</v>
      </c>
      <c r="BD41" s="139">
        <v>168.15</v>
      </c>
      <c r="BE41" s="139">
        <v>159.19</v>
      </c>
      <c r="BF41" s="139">
        <v>142.05</v>
      </c>
      <c r="BG41" s="139">
        <v>127.19</v>
      </c>
      <c r="BH41" s="139">
        <v>91.34</v>
      </c>
      <c r="BI41" s="139">
        <v>103.06</v>
      </c>
      <c r="BJ41" s="139">
        <v>82.07</v>
      </c>
      <c r="BK41" s="139">
        <v>0.93</v>
      </c>
      <c r="BL41" s="139">
        <v>0.88</v>
      </c>
      <c r="BM41" s="139">
        <v>0.43</v>
      </c>
      <c r="BN41" s="139">
        <v>0</v>
      </c>
      <c r="BO41" s="139">
        <v>0.38</v>
      </c>
      <c r="BP41" s="139">
        <v>0.34</v>
      </c>
      <c r="BQ41" s="139">
        <v>0.52</v>
      </c>
      <c r="BR41" s="139">
        <v>0.51</v>
      </c>
      <c r="BS41" s="139">
        <v>0.56</v>
      </c>
      <c r="BT41" s="139">
        <v>0.64</v>
      </c>
      <c r="BU41" s="139">
        <v>0</v>
      </c>
      <c r="BV41" s="139">
        <v>0</v>
      </c>
      <c r="BW41" s="139">
        <v>0</v>
      </c>
      <c r="BX41" s="140">
        <f t="shared" si="0"/>
        <v>2587.9500000000007</v>
      </c>
    </row>
    <row r="42" spans="1:76" ht="15">
      <c r="A42">
        <v>41</v>
      </c>
      <c r="B42" t="s">
        <v>52</v>
      </c>
      <c r="C42" s="139">
        <v>352.25</v>
      </c>
      <c r="D42" s="139">
        <v>393.02</v>
      </c>
      <c r="E42" s="139">
        <v>515.22</v>
      </c>
      <c r="F42" s="139">
        <v>640.35</v>
      </c>
      <c r="G42" s="139">
        <v>766.56</v>
      </c>
      <c r="H42" s="139">
        <v>903.49</v>
      </c>
      <c r="I42" s="139">
        <v>736.57</v>
      </c>
      <c r="J42" s="139">
        <v>773.02</v>
      </c>
      <c r="K42" s="139">
        <v>735.75</v>
      </c>
      <c r="L42" s="139">
        <v>689.68</v>
      </c>
      <c r="M42" s="139">
        <v>893.68</v>
      </c>
      <c r="N42" s="139">
        <v>651.15</v>
      </c>
      <c r="O42" s="139">
        <v>559.17</v>
      </c>
      <c r="P42" s="139">
        <v>570.02</v>
      </c>
      <c r="Q42" s="139">
        <v>74.54</v>
      </c>
      <c r="R42" s="139">
        <v>43.87</v>
      </c>
      <c r="S42" s="139">
        <v>35.41</v>
      </c>
      <c r="T42" s="139">
        <v>31.68</v>
      </c>
      <c r="U42" s="139">
        <v>34.16</v>
      </c>
      <c r="V42" s="139">
        <v>23.01</v>
      </c>
      <c r="W42" s="139">
        <v>24.17</v>
      </c>
      <c r="X42" s="139">
        <v>17.83</v>
      </c>
      <c r="Y42" s="139">
        <v>11.26</v>
      </c>
      <c r="Z42" s="139">
        <v>9.85</v>
      </c>
      <c r="AA42" s="139">
        <v>10.24</v>
      </c>
      <c r="AB42" s="139">
        <v>4.99</v>
      </c>
      <c r="AC42" s="139">
        <v>5.01</v>
      </c>
      <c r="AD42" s="139">
        <v>13.39</v>
      </c>
      <c r="AE42" s="139">
        <v>2.53</v>
      </c>
      <c r="AF42" s="139">
        <v>2.05</v>
      </c>
      <c r="AG42" s="139">
        <v>1.57</v>
      </c>
      <c r="AH42" s="139">
        <v>2.52</v>
      </c>
      <c r="AI42" s="139">
        <v>3.14</v>
      </c>
      <c r="AJ42" s="139">
        <v>3.44</v>
      </c>
      <c r="AK42" s="139">
        <v>4.77</v>
      </c>
      <c r="AL42" s="139">
        <v>1.76</v>
      </c>
      <c r="AM42" s="139">
        <v>0.84</v>
      </c>
      <c r="AN42" s="139">
        <v>1.08</v>
      </c>
      <c r="AO42" s="139">
        <v>2.67</v>
      </c>
      <c r="AP42" s="139">
        <v>3.31</v>
      </c>
      <c r="AQ42" s="139">
        <v>2.29</v>
      </c>
      <c r="AR42" s="139">
        <v>3.96</v>
      </c>
      <c r="AS42" s="139">
        <v>422.85</v>
      </c>
      <c r="AT42" s="139">
        <v>268.53</v>
      </c>
      <c r="AU42" s="139">
        <v>269.9</v>
      </c>
      <c r="AV42" s="139">
        <v>367.4</v>
      </c>
      <c r="AW42" s="139">
        <v>88.63</v>
      </c>
      <c r="AX42" s="139">
        <v>2495.98</v>
      </c>
      <c r="AY42" s="139">
        <v>2336.9</v>
      </c>
      <c r="AZ42" s="139">
        <v>2285.69</v>
      </c>
      <c r="BA42" s="139">
        <v>2377.18</v>
      </c>
      <c r="BB42" s="139">
        <v>2271.49</v>
      </c>
      <c r="BC42" s="139">
        <v>2292.47</v>
      </c>
      <c r="BD42" s="139">
        <v>2204.7</v>
      </c>
      <c r="BE42" s="139">
        <v>2381.53</v>
      </c>
      <c r="BF42" s="139">
        <v>2348.12</v>
      </c>
      <c r="BG42" s="139">
        <v>2213.77</v>
      </c>
      <c r="BH42" s="139">
        <v>1781.36</v>
      </c>
      <c r="BI42" s="139">
        <v>1836.41</v>
      </c>
      <c r="BJ42" s="139">
        <v>1557.01</v>
      </c>
      <c r="BK42" s="139">
        <v>626.27</v>
      </c>
      <c r="BL42" s="139">
        <v>610.01</v>
      </c>
      <c r="BM42" s="139">
        <v>459.68</v>
      </c>
      <c r="BN42" s="139">
        <v>345.99</v>
      </c>
      <c r="BO42" s="139">
        <v>201.47</v>
      </c>
      <c r="BP42" s="139">
        <v>150.08</v>
      </c>
      <c r="BQ42" s="139">
        <v>111.63</v>
      </c>
      <c r="BR42" s="139">
        <v>120.27</v>
      </c>
      <c r="BS42" s="139">
        <v>134.98</v>
      </c>
      <c r="BT42" s="139">
        <v>153.93</v>
      </c>
      <c r="BU42" s="139">
        <v>94.36</v>
      </c>
      <c r="BV42" s="139">
        <v>70.27</v>
      </c>
      <c r="BW42" s="139">
        <v>53.59</v>
      </c>
      <c r="BX42" s="140">
        <f t="shared" si="0"/>
        <v>42487.719999999994</v>
      </c>
    </row>
    <row r="43" spans="1:76" ht="15">
      <c r="A43">
        <v>42</v>
      </c>
      <c r="B43" t="s">
        <v>53</v>
      </c>
      <c r="C43" s="139">
        <v>240.69</v>
      </c>
      <c r="D43" s="139">
        <v>380.31</v>
      </c>
      <c r="E43" s="139">
        <v>474.04</v>
      </c>
      <c r="F43" s="139">
        <v>550.84</v>
      </c>
      <c r="G43" s="139">
        <v>655.35</v>
      </c>
      <c r="H43" s="139">
        <v>688.47</v>
      </c>
      <c r="I43" s="139">
        <v>669.36</v>
      </c>
      <c r="J43" s="139">
        <v>661.35</v>
      </c>
      <c r="K43" s="139">
        <v>627.55</v>
      </c>
      <c r="L43" s="139">
        <v>576.15</v>
      </c>
      <c r="M43" s="139">
        <v>704.7</v>
      </c>
      <c r="N43" s="139">
        <v>544.32</v>
      </c>
      <c r="O43" s="139">
        <v>490.57</v>
      </c>
      <c r="P43" s="139">
        <v>616.13</v>
      </c>
      <c r="Q43" s="139">
        <v>19.88</v>
      </c>
      <c r="R43" s="139">
        <v>1.94</v>
      </c>
      <c r="S43" s="139">
        <v>5.69</v>
      </c>
      <c r="T43" s="139">
        <v>9.41</v>
      </c>
      <c r="U43" s="139">
        <v>9.66</v>
      </c>
      <c r="V43" s="139">
        <v>8.89</v>
      </c>
      <c r="W43" s="139">
        <v>10.06</v>
      </c>
      <c r="X43" s="139">
        <v>7.1</v>
      </c>
      <c r="Y43" s="139">
        <v>15.79</v>
      </c>
      <c r="Z43" s="139">
        <v>18.29</v>
      </c>
      <c r="AA43" s="139">
        <v>19.5</v>
      </c>
      <c r="AB43" s="139">
        <v>18.22</v>
      </c>
      <c r="AC43" s="139">
        <v>15.34</v>
      </c>
      <c r="AD43" s="139">
        <v>24.41</v>
      </c>
      <c r="AE43" s="139">
        <v>1.3</v>
      </c>
      <c r="AF43" s="139">
        <v>0.18</v>
      </c>
      <c r="AG43" s="139">
        <v>0.24</v>
      </c>
      <c r="AH43" s="139">
        <v>0.41</v>
      </c>
      <c r="AI43" s="139">
        <v>0.45</v>
      </c>
      <c r="AJ43" s="139">
        <v>0.94</v>
      </c>
      <c r="AK43" s="139">
        <v>1.52</v>
      </c>
      <c r="AL43" s="139">
        <v>0.7</v>
      </c>
      <c r="AM43" s="139">
        <v>2.95</v>
      </c>
      <c r="AN43" s="139">
        <v>3.59</v>
      </c>
      <c r="AO43" s="139">
        <v>2.16</v>
      </c>
      <c r="AP43" s="139">
        <v>1.02</v>
      </c>
      <c r="AQ43" s="139">
        <v>2.73</v>
      </c>
      <c r="AR43" s="139">
        <v>10.1</v>
      </c>
      <c r="AS43" s="139">
        <v>500.95</v>
      </c>
      <c r="AT43" s="139">
        <v>195.74</v>
      </c>
      <c r="AU43" s="139">
        <v>316.64</v>
      </c>
      <c r="AV43" s="139">
        <v>583.2</v>
      </c>
      <c r="AW43" s="139">
        <v>25.52</v>
      </c>
      <c r="AX43" s="139">
        <v>2621.63</v>
      </c>
      <c r="AY43" s="139">
        <v>2456.48</v>
      </c>
      <c r="AZ43" s="139">
        <v>2436.08</v>
      </c>
      <c r="BA43" s="139">
        <v>2595.1</v>
      </c>
      <c r="BB43" s="139">
        <v>2443.56</v>
      </c>
      <c r="BC43" s="139">
        <v>2438.35</v>
      </c>
      <c r="BD43" s="139">
        <v>2496.69</v>
      </c>
      <c r="BE43" s="139">
        <v>2543.99</v>
      </c>
      <c r="BF43" s="139">
        <v>2489.88</v>
      </c>
      <c r="BG43" s="139">
        <v>2237.75</v>
      </c>
      <c r="BH43" s="139">
        <v>2030.77</v>
      </c>
      <c r="BI43" s="139">
        <v>1834.84</v>
      </c>
      <c r="BJ43" s="139">
        <v>1659.12</v>
      </c>
      <c r="BK43" s="139">
        <v>160.12</v>
      </c>
      <c r="BL43" s="139">
        <v>178.51</v>
      </c>
      <c r="BM43" s="139">
        <v>195.42</v>
      </c>
      <c r="BN43" s="139">
        <v>199.02</v>
      </c>
      <c r="BO43" s="139">
        <v>177.6</v>
      </c>
      <c r="BP43" s="139">
        <v>157.48</v>
      </c>
      <c r="BQ43" s="139">
        <v>80.77</v>
      </c>
      <c r="BR43" s="139">
        <v>60.09</v>
      </c>
      <c r="BS43" s="139">
        <v>53.47</v>
      </c>
      <c r="BT43" s="139">
        <v>47.11</v>
      </c>
      <c r="BU43" s="139">
        <v>42.45</v>
      </c>
      <c r="BV43" s="139">
        <v>44.49</v>
      </c>
      <c r="BW43" s="139">
        <v>23.42</v>
      </c>
      <c r="BX43" s="140">
        <f t="shared" si="0"/>
        <v>41418.539999999986</v>
      </c>
    </row>
    <row r="44" spans="1:76" ht="15">
      <c r="A44">
        <v>43</v>
      </c>
      <c r="B44" t="s">
        <v>54</v>
      </c>
      <c r="C44" s="139">
        <v>90.95</v>
      </c>
      <c r="D44" s="139">
        <v>131.76</v>
      </c>
      <c r="E44" s="139">
        <v>167.53</v>
      </c>
      <c r="F44" s="139">
        <v>217.81</v>
      </c>
      <c r="G44" s="139">
        <v>300.89</v>
      </c>
      <c r="H44" s="139">
        <v>311.19</v>
      </c>
      <c r="I44" s="139">
        <v>334.98</v>
      </c>
      <c r="J44" s="139">
        <v>312.89</v>
      </c>
      <c r="K44" s="139">
        <v>349.97</v>
      </c>
      <c r="L44" s="139">
        <v>307.61</v>
      </c>
      <c r="M44" s="139">
        <v>215.51</v>
      </c>
      <c r="N44" s="139">
        <v>193.45</v>
      </c>
      <c r="O44" s="139">
        <v>166.98</v>
      </c>
      <c r="P44" s="139">
        <v>143.76</v>
      </c>
      <c r="Q44" s="139">
        <v>2.38</v>
      </c>
      <c r="R44" s="139">
        <v>3.97</v>
      </c>
      <c r="S44" s="139">
        <v>4.44</v>
      </c>
      <c r="T44" s="139">
        <v>6.24</v>
      </c>
      <c r="U44" s="139">
        <v>8.63</v>
      </c>
      <c r="V44" s="139">
        <v>7.18</v>
      </c>
      <c r="W44" s="139">
        <v>5.56</v>
      </c>
      <c r="X44" s="139">
        <v>7.97</v>
      </c>
      <c r="Y44" s="139">
        <v>10.38</v>
      </c>
      <c r="Z44" s="139">
        <v>6.4</v>
      </c>
      <c r="AA44" s="139">
        <v>12.64</v>
      </c>
      <c r="AB44" s="139">
        <v>15.73</v>
      </c>
      <c r="AC44" s="139">
        <v>11.7</v>
      </c>
      <c r="AD44" s="139">
        <v>16.3</v>
      </c>
      <c r="AE44" s="139">
        <v>3.68</v>
      </c>
      <c r="AF44" s="139">
        <v>5.21</v>
      </c>
      <c r="AG44" s="139">
        <v>7.61</v>
      </c>
      <c r="AH44" s="139">
        <v>5.79</v>
      </c>
      <c r="AI44" s="139">
        <v>6.36</v>
      </c>
      <c r="AJ44" s="139">
        <v>6.03</v>
      </c>
      <c r="AK44" s="139">
        <v>7.36</v>
      </c>
      <c r="AL44" s="139">
        <v>9.22</v>
      </c>
      <c r="AM44" s="139">
        <v>8.41</v>
      </c>
      <c r="AN44" s="139">
        <v>9.87</v>
      </c>
      <c r="AO44" s="139">
        <v>11.38</v>
      </c>
      <c r="AP44" s="139">
        <v>9.68</v>
      </c>
      <c r="AQ44" s="139">
        <v>7.53</v>
      </c>
      <c r="AR44" s="139">
        <v>8.99</v>
      </c>
      <c r="AS44" s="139">
        <v>165.27</v>
      </c>
      <c r="AT44" s="139">
        <v>174.71</v>
      </c>
      <c r="AU44" s="139">
        <v>145.38</v>
      </c>
      <c r="AV44" s="139">
        <v>113.08</v>
      </c>
      <c r="AW44" s="139">
        <v>21.57</v>
      </c>
      <c r="AX44" s="139">
        <v>882.95</v>
      </c>
      <c r="AY44" s="139">
        <v>771.46</v>
      </c>
      <c r="AZ44" s="139">
        <v>834.01</v>
      </c>
      <c r="BA44" s="139">
        <v>840.71</v>
      </c>
      <c r="BB44" s="139">
        <v>853.59</v>
      </c>
      <c r="BC44" s="139">
        <v>910.53</v>
      </c>
      <c r="BD44" s="139">
        <v>998.93</v>
      </c>
      <c r="BE44" s="139">
        <v>996.87</v>
      </c>
      <c r="BF44" s="139">
        <v>994.98</v>
      </c>
      <c r="BG44" s="139">
        <v>1120.66</v>
      </c>
      <c r="BH44" s="139">
        <v>1049.9</v>
      </c>
      <c r="BI44" s="139">
        <v>943.47</v>
      </c>
      <c r="BJ44" s="139">
        <v>995.21</v>
      </c>
      <c r="BK44" s="139">
        <v>261.17</v>
      </c>
      <c r="BL44" s="139">
        <v>223.94</v>
      </c>
      <c r="BM44" s="139">
        <v>164.46</v>
      </c>
      <c r="BN44" s="139">
        <v>138.27</v>
      </c>
      <c r="BO44" s="139">
        <v>118.28</v>
      </c>
      <c r="BP44" s="139">
        <v>76.6</v>
      </c>
      <c r="BQ44" s="139">
        <v>41.65</v>
      </c>
      <c r="BR44" s="139">
        <v>44.92</v>
      </c>
      <c r="BS44" s="139">
        <v>42.05</v>
      </c>
      <c r="BT44" s="139">
        <v>42.91</v>
      </c>
      <c r="BU44" s="139">
        <v>35.23</v>
      </c>
      <c r="BV44" s="139">
        <v>25.26</v>
      </c>
      <c r="BW44" s="139">
        <v>20.75</v>
      </c>
      <c r="BX44" s="140">
        <f t="shared" si="0"/>
        <v>17520.68999999999</v>
      </c>
    </row>
    <row r="45" spans="1:76" ht="15">
      <c r="A45">
        <v>44</v>
      </c>
      <c r="B45" t="s">
        <v>55</v>
      </c>
      <c r="C45" s="139">
        <v>57.62</v>
      </c>
      <c r="D45" s="139">
        <v>87.64</v>
      </c>
      <c r="E45" s="139">
        <v>82.81</v>
      </c>
      <c r="F45" s="139">
        <v>106.23</v>
      </c>
      <c r="G45" s="139">
        <v>155.66</v>
      </c>
      <c r="H45" s="139">
        <v>130.18</v>
      </c>
      <c r="I45" s="139">
        <v>120.48</v>
      </c>
      <c r="J45" s="139">
        <v>168.72</v>
      </c>
      <c r="K45" s="139">
        <v>171.68</v>
      </c>
      <c r="L45" s="139">
        <v>137.12</v>
      </c>
      <c r="M45" s="139">
        <v>171.05</v>
      </c>
      <c r="N45" s="139">
        <v>155.4</v>
      </c>
      <c r="O45" s="139">
        <v>98.92</v>
      </c>
      <c r="P45" s="139">
        <v>96.94</v>
      </c>
      <c r="Q45" s="139">
        <v>0</v>
      </c>
      <c r="R45" s="139">
        <v>5.97</v>
      </c>
      <c r="S45" s="139">
        <v>3.73</v>
      </c>
      <c r="T45" s="139">
        <v>4.87</v>
      </c>
      <c r="U45" s="139">
        <v>5.14</v>
      </c>
      <c r="V45" s="139">
        <v>5.04</v>
      </c>
      <c r="W45" s="139">
        <v>5.4</v>
      </c>
      <c r="X45" s="139">
        <v>3.41</v>
      </c>
      <c r="Y45" s="139">
        <v>5.25</v>
      </c>
      <c r="Z45" s="139">
        <v>4.3</v>
      </c>
      <c r="AA45" s="139">
        <v>4.75</v>
      </c>
      <c r="AB45" s="139">
        <v>4.52</v>
      </c>
      <c r="AC45" s="139">
        <v>2.86</v>
      </c>
      <c r="AD45" s="139">
        <v>4.87</v>
      </c>
      <c r="AE45" s="139">
        <v>1.27</v>
      </c>
      <c r="AF45" s="139">
        <v>0</v>
      </c>
      <c r="AG45" s="139">
        <v>0</v>
      </c>
      <c r="AH45" s="139">
        <v>0.59</v>
      </c>
      <c r="AI45" s="139">
        <v>0.54</v>
      </c>
      <c r="AJ45" s="139">
        <v>0</v>
      </c>
      <c r="AK45" s="139">
        <v>0</v>
      </c>
      <c r="AL45" s="139">
        <v>0</v>
      </c>
      <c r="AM45" s="139">
        <v>2.33</v>
      </c>
      <c r="AN45" s="139">
        <v>3.37</v>
      </c>
      <c r="AO45" s="139">
        <v>0.98</v>
      </c>
      <c r="AP45" s="139">
        <v>0</v>
      </c>
      <c r="AQ45" s="139">
        <v>0.5</v>
      </c>
      <c r="AR45" s="139">
        <v>2.33</v>
      </c>
      <c r="AS45" s="139">
        <v>64.56</v>
      </c>
      <c r="AT45" s="139">
        <v>50.4</v>
      </c>
      <c r="AU45" s="139">
        <v>55.24</v>
      </c>
      <c r="AV45" s="139">
        <v>57.68</v>
      </c>
      <c r="AW45" s="139">
        <v>2.15</v>
      </c>
      <c r="AX45" s="139">
        <v>491.86</v>
      </c>
      <c r="AY45" s="139">
        <v>465.96</v>
      </c>
      <c r="AZ45" s="139">
        <v>457.75</v>
      </c>
      <c r="BA45" s="139">
        <v>427.48</v>
      </c>
      <c r="BB45" s="139">
        <v>393.03</v>
      </c>
      <c r="BC45" s="139">
        <v>334.95</v>
      </c>
      <c r="BD45" s="139">
        <v>374.05</v>
      </c>
      <c r="BE45" s="139">
        <v>417.01</v>
      </c>
      <c r="BF45" s="139">
        <v>438.25</v>
      </c>
      <c r="BG45" s="139">
        <v>432.04</v>
      </c>
      <c r="BH45" s="139">
        <v>446.64</v>
      </c>
      <c r="BI45" s="139">
        <v>401.38</v>
      </c>
      <c r="BJ45" s="139">
        <v>373.62</v>
      </c>
      <c r="BK45" s="139">
        <v>55.94</v>
      </c>
      <c r="BL45" s="139">
        <v>45.54</v>
      </c>
      <c r="BM45" s="139">
        <v>45.84</v>
      </c>
      <c r="BN45" s="139">
        <v>34.55</v>
      </c>
      <c r="BO45" s="139">
        <v>33.74</v>
      </c>
      <c r="BP45" s="139">
        <v>32.22</v>
      </c>
      <c r="BQ45" s="139">
        <v>23.34</v>
      </c>
      <c r="BR45" s="139">
        <v>21.56</v>
      </c>
      <c r="BS45" s="139">
        <v>26.18</v>
      </c>
      <c r="BT45" s="139">
        <v>25.55</v>
      </c>
      <c r="BU45" s="139">
        <v>21.32</v>
      </c>
      <c r="BV45" s="139">
        <v>23.37</v>
      </c>
      <c r="BW45" s="139">
        <v>14.5</v>
      </c>
      <c r="BX45" s="140">
        <f t="shared" si="0"/>
        <v>7900.170000000001</v>
      </c>
    </row>
    <row r="46" spans="1:76" ht="15">
      <c r="A46">
        <v>45</v>
      </c>
      <c r="B46" t="s">
        <v>56</v>
      </c>
      <c r="C46" s="139">
        <v>76.7</v>
      </c>
      <c r="D46" s="139">
        <v>103.15</v>
      </c>
      <c r="E46" s="139">
        <v>138.98</v>
      </c>
      <c r="F46" s="139">
        <v>140.57</v>
      </c>
      <c r="G46" s="139">
        <v>152.82</v>
      </c>
      <c r="H46" s="139">
        <v>187.24</v>
      </c>
      <c r="I46" s="139">
        <v>152.26</v>
      </c>
      <c r="J46" s="139">
        <v>156.81</v>
      </c>
      <c r="K46" s="139">
        <v>170.88</v>
      </c>
      <c r="L46" s="139">
        <v>138.42</v>
      </c>
      <c r="M46" s="139">
        <v>153.92</v>
      </c>
      <c r="N46" s="139">
        <v>144.87</v>
      </c>
      <c r="O46" s="139">
        <v>141.6</v>
      </c>
      <c r="P46" s="139">
        <v>134.07</v>
      </c>
      <c r="Q46" s="139">
        <v>18.73</v>
      </c>
      <c r="R46" s="139">
        <v>3.23</v>
      </c>
      <c r="S46" s="139">
        <v>3.47</v>
      </c>
      <c r="T46" s="139">
        <v>2.83</v>
      </c>
      <c r="U46" s="139">
        <v>3.42</v>
      </c>
      <c r="V46" s="139">
        <v>3.34</v>
      </c>
      <c r="W46" s="139">
        <v>3.82</v>
      </c>
      <c r="X46" s="139">
        <v>3.87</v>
      </c>
      <c r="Y46" s="139">
        <v>2.31</v>
      </c>
      <c r="Z46" s="139">
        <v>2.42</v>
      </c>
      <c r="AA46" s="139">
        <v>3.15</v>
      </c>
      <c r="AB46" s="139">
        <v>4.29</v>
      </c>
      <c r="AC46" s="139">
        <v>4.64</v>
      </c>
      <c r="AD46" s="139">
        <v>5.51</v>
      </c>
      <c r="AE46" s="139">
        <v>3.51</v>
      </c>
      <c r="AF46" s="139">
        <v>1.07</v>
      </c>
      <c r="AG46" s="139">
        <v>1.5</v>
      </c>
      <c r="AH46" s="139">
        <v>2.14</v>
      </c>
      <c r="AI46" s="139">
        <v>1.07</v>
      </c>
      <c r="AJ46" s="139">
        <v>0.54</v>
      </c>
      <c r="AK46" s="139">
        <v>1.24</v>
      </c>
      <c r="AL46" s="139">
        <v>2.5</v>
      </c>
      <c r="AM46" s="139">
        <v>2.27</v>
      </c>
      <c r="AN46" s="139">
        <v>0.56</v>
      </c>
      <c r="AO46" s="139">
        <v>0.49</v>
      </c>
      <c r="AP46" s="139">
        <v>0.43</v>
      </c>
      <c r="AQ46" s="139">
        <v>0</v>
      </c>
      <c r="AR46" s="139">
        <v>0</v>
      </c>
      <c r="AS46" s="139">
        <v>115.75</v>
      </c>
      <c r="AT46" s="139">
        <v>77.13</v>
      </c>
      <c r="AU46" s="139">
        <v>65.48</v>
      </c>
      <c r="AV46" s="139">
        <v>163.56</v>
      </c>
      <c r="AW46" s="139">
        <v>3.28</v>
      </c>
      <c r="AX46" s="139">
        <v>710.81</v>
      </c>
      <c r="AY46" s="139">
        <v>660.14</v>
      </c>
      <c r="AZ46" s="139">
        <v>674.11</v>
      </c>
      <c r="BA46" s="139">
        <v>670.3</v>
      </c>
      <c r="BB46" s="139">
        <v>684.06</v>
      </c>
      <c r="BC46" s="139">
        <v>706.44</v>
      </c>
      <c r="BD46" s="139">
        <v>783.76</v>
      </c>
      <c r="BE46" s="139">
        <v>750.7</v>
      </c>
      <c r="BF46" s="139">
        <v>752.89</v>
      </c>
      <c r="BG46" s="139">
        <v>677.79</v>
      </c>
      <c r="BH46" s="139">
        <v>649.18</v>
      </c>
      <c r="BI46" s="139">
        <v>609.3</v>
      </c>
      <c r="BJ46" s="139">
        <v>480.84</v>
      </c>
      <c r="BK46" s="139">
        <v>6.15</v>
      </c>
      <c r="BL46" s="139">
        <v>5.94</v>
      </c>
      <c r="BM46" s="139">
        <v>3.73</v>
      </c>
      <c r="BN46" s="139">
        <v>1.77</v>
      </c>
      <c r="BO46" s="139">
        <v>1.42</v>
      </c>
      <c r="BP46" s="139">
        <v>0.93</v>
      </c>
      <c r="BQ46" s="139">
        <v>0.48</v>
      </c>
      <c r="BR46" s="139">
        <v>0</v>
      </c>
      <c r="BS46" s="139">
        <v>0</v>
      </c>
      <c r="BT46" s="139">
        <v>0</v>
      </c>
      <c r="BU46" s="139">
        <v>0</v>
      </c>
      <c r="BV46" s="139">
        <v>0</v>
      </c>
      <c r="BW46" s="139">
        <v>0</v>
      </c>
      <c r="BX46" s="140">
        <f t="shared" si="0"/>
        <v>11330.58</v>
      </c>
    </row>
    <row r="47" spans="1:76" ht="15">
      <c r="A47">
        <v>46</v>
      </c>
      <c r="B47" t="s">
        <v>57</v>
      </c>
      <c r="C47" s="139">
        <v>178</v>
      </c>
      <c r="D47" s="139">
        <v>200.78</v>
      </c>
      <c r="E47" s="139">
        <v>310.36</v>
      </c>
      <c r="F47" s="139">
        <v>382.02</v>
      </c>
      <c r="G47" s="139">
        <v>453.57</v>
      </c>
      <c r="H47" s="139">
        <v>401.05</v>
      </c>
      <c r="I47" s="139">
        <v>422.85</v>
      </c>
      <c r="J47" s="139">
        <v>445.12</v>
      </c>
      <c r="K47" s="139">
        <v>449.06</v>
      </c>
      <c r="L47" s="139">
        <v>471.91</v>
      </c>
      <c r="M47" s="139">
        <v>515.18</v>
      </c>
      <c r="N47" s="139">
        <v>380.28</v>
      </c>
      <c r="O47" s="139">
        <v>286.16</v>
      </c>
      <c r="P47" s="139">
        <v>251.88</v>
      </c>
      <c r="Q47" s="139">
        <v>14.38</v>
      </c>
      <c r="R47" s="139">
        <v>22.46</v>
      </c>
      <c r="S47" s="139">
        <v>17.2</v>
      </c>
      <c r="T47" s="139">
        <v>7.24</v>
      </c>
      <c r="U47" s="139">
        <v>5.01</v>
      </c>
      <c r="V47" s="139">
        <v>7.65</v>
      </c>
      <c r="W47" s="139">
        <v>6.67</v>
      </c>
      <c r="X47" s="139">
        <v>6.03</v>
      </c>
      <c r="Y47" s="139">
        <v>7.13</v>
      </c>
      <c r="Z47" s="139">
        <v>7.1</v>
      </c>
      <c r="AA47" s="139">
        <v>11.48</v>
      </c>
      <c r="AB47" s="139">
        <v>6.74</v>
      </c>
      <c r="AC47" s="139">
        <v>6.78</v>
      </c>
      <c r="AD47" s="139">
        <v>24.22</v>
      </c>
      <c r="AE47" s="139">
        <v>11.16</v>
      </c>
      <c r="AF47" s="139">
        <v>10.49</v>
      </c>
      <c r="AG47" s="139">
        <v>9.08</v>
      </c>
      <c r="AH47" s="139">
        <v>6.53</v>
      </c>
      <c r="AI47" s="139">
        <v>7.45</v>
      </c>
      <c r="AJ47" s="139">
        <v>5.1</v>
      </c>
      <c r="AK47" s="139">
        <v>5.66</v>
      </c>
      <c r="AL47" s="139">
        <v>5.48</v>
      </c>
      <c r="AM47" s="139">
        <v>8.92</v>
      </c>
      <c r="AN47" s="139">
        <v>8.55</v>
      </c>
      <c r="AO47" s="139">
        <v>8.75</v>
      </c>
      <c r="AP47" s="139">
        <v>7.35</v>
      </c>
      <c r="AQ47" s="139">
        <v>6.2</v>
      </c>
      <c r="AR47" s="139">
        <v>22.23</v>
      </c>
      <c r="AS47" s="139">
        <v>278.04</v>
      </c>
      <c r="AT47" s="139">
        <v>181.96</v>
      </c>
      <c r="AU47" s="139">
        <v>198.28</v>
      </c>
      <c r="AV47" s="139">
        <v>254.82</v>
      </c>
      <c r="AW47" s="139">
        <v>2.42</v>
      </c>
      <c r="AX47" s="139">
        <v>1970.86</v>
      </c>
      <c r="AY47" s="139">
        <v>1785.68</v>
      </c>
      <c r="AZ47" s="139">
        <v>1661.03</v>
      </c>
      <c r="BA47" s="139">
        <v>1678.48</v>
      </c>
      <c r="BB47" s="139">
        <v>1594.8</v>
      </c>
      <c r="BC47" s="139">
        <v>1503.54</v>
      </c>
      <c r="BD47" s="139">
        <v>1654.54</v>
      </c>
      <c r="BE47" s="139">
        <v>1702.98</v>
      </c>
      <c r="BF47" s="139">
        <v>1649.16</v>
      </c>
      <c r="BG47" s="139">
        <v>1741.41</v>
      </c>
      <c r="BH47" s="139">
        <v>1682.24</v>
      </c>
      <c r="BI47" s="139">
        <v>1599.51</v>
      </c>
      <c r="BJ47" s="139">
        <v>1387.23</v>
      </c>
      <c r="BK47" s="139">
        <v>103.91</v>
      </c>
      <c r="BL47" s="139">
        <v>108.95</v>
      </c>
      <c r="BM47" s="139">
        <v>84.83</v>
      </c>
      <c r="BN47" s="139">
        <v>62.05</v>
      </c>
      <c r="BO47" s="139">
        <v>51.57</v>
      </c>
      <c r="BP47" s="139">
        <v>43.29</v>
      </c>
      <c r="BQ47" s="139">
        <v>36.91</v>
      </c>
      <c r="BR47" s="139">
        <v>34.88</v>
      </c>
      <c r="BS47" s="139">
        <v>27.45</v>
      </c>
      <c r="BT47" s="139">
        <v>27.03</v>
      </c>
      <c r="BU47" s="139">
        <v>22.77</v>
      </c>
      <c r="BV47" s="139">
        <v>15.54</v>
      </c>
      <c r="BW47" s="139">
        <v>11.94</v>
      </c>
      <c r="BX47" s="140">
        <f t="shared" si="0"/>
        <v>28579.36</v>
      </c>
    </row>
    <row r="48" spans="1:76" ht="15">
      <c r="A48">
        <v>47</v>
      </c>
      <c r="B48" t="s">
        <v>58</v>
      </c>
      <c r="C48" s="139">
        <v>19.6</v>
      </c>
      <c r="D48" s="139">
        <v>91.79</v>
      </c>
      <c r="E48" s="139">
        <v>74.42</v>
      </c>
      <c r="F48" s="139">
        <v>96.02</v>
      </c>
      <c r="G48" s="139">
        <v>120.42</v>
      </c>
      <c r="H48" s="139">
        <v>148.74</v>
      </c>
      <c r="I48" s="139">
        <v>120.65</v>
      </c>
      <c r="J48" s="139">
        <v>134.27</v>
      </c>
      <c r="K48" s="139">
        <v>146.66</v>
      </c>
      <c r="L48" s="139">
        <v>120.47</v>
      </c>
      <c r="M48" s="139">
        <v>147.1</v>
      </c>
      <c r="N48" s="139">
        <v>140.28</v>
      </c>
      <c r="O48" s="139">
        <v>116.12</v>
      </c>
      <c r="P48" s="139">
        <v>68.18</v>
      </c>
      <c r="Q48" s="139">
        <v>9.4</v>
      </c>
      <c r="R48" s="139">
        <v>7.46</v>
      </c>
      <c r="S48" s="139">
        <v>6.74</v>
      </c>
      <c r="T48" s="139">
        <v>6.05</v>
      </c>
      <c r="U48" s="139">
        <v>4.38</v>
      </c>
      <c r="V48" s="139">
        <v>1.39</v>
      </c>
      <c r="W48" s="139">
        <v>1.51</v>
      </c>
      <c r="X48" s="139">
        <v>1.19</v>
      </c>
      <c r="Y48" s="139">
        <v>0</v>
      </c>
      <c r="Z48" s="139">
        <v>0</v>
      </c>
      <c r="AA48" s="139">
        <v>0.41</v>
      </c>
      <c r="AB48" s="139">
        <v>0.45</v>
      </c>
      <c r="AC48" s="139">
        <v>0</v>
      </c>
      <c r="AD48" s="139">
        <v>0.44</v>
      </c>
      <c r="AE48" s="139">
        <v>0</v>
      </c>
      <c r="AF48" s="139">
        <v>0.98</v>
      </c>
      <c r="AG48" s="139">
        <v>0.5</v>
      </c>
      <c r="AH48" s="139">
        <v>0.01</v>
      </c>
      <c r="AI48" s="139">
        <v>0.01</v>
      </c>
      <c r="AJ48" s="139">
        <v>0.03</v>
      </c>
      <c r="AK48" s="139">
        <v>0.03</v>
      </c>
      <c r="AL48" s="139">
        <v>0.11</v>
      </c>
      <c r="AM48" s="139">
        <v>0.74</v>
      </c>
      <c r="AN48" s="139">
        <v>0.66</v>
      </c>
      <c r="AO48" s="139">
        <v>0.42</v>
      </c>
      <c r="AP48" s="139">
        <v>1.78</v>
      </c>
      <c r="AQ48" s="139">
        <v>2.65</v>
      </c>
      <c r="AR48" s="139">
        <v>0.96</v>
      </c>
      <c r="AS48" s="139">
        <v>56.17</v>
      </c>
      <c r="AT48" s="139">
        <v>76.79</v>
      </c>
      <c r="AU48" s="139">
        <v>63.69</v>
      </c>
      <c r="AV48" s="139">
        <v>46.42</v>
      </c>
      <c r="AW48" s="139">
        <v>12.4</v>
      </c>
      <c r="AX48" s="139">
        <v>364.32</v>
      </c>
      <c r="AY48" s="139">
        <v>336.49</v>
      </c>
      <c r="AZ48" s="139">
        <v>396.63</v>
      </c>
      <c r="BA48" s="139">
        <v>444.25</v>
      </c>
      <c r="BB48" s="139">
        <v>380.72</v>
      </c>
      <c r="BC48" s="139">
        <v>386.64</v>
      </c>
      <c r="BD48" s="139">
        <v>416.1</v>
      </c>
      <c r="BE48" s="139">
        <v>410.34</v>
      </c>
      <c r="BF48" s="139">
        <v>380.75</v>
      </c>
      <c r="BG48" s="139">
        <v>365.35</v>
      </c>
      <c r="BH48" s="139">
        <v>338.13</v>
      </c>
      <c r="BI48" s="139">
        <v>246.34</v>
      </c>
      <c r="BJ48" s="139">
        <v>195.76</v>
      </c>
      <c r="BK48" s="139">
        <v>113.04</v>
      </c>
      <c r="BL48" s="139">
        <v>81.07</v>
      </c>
      <c r="BM48" s="139">
        <v>40.84</v>
      </c>
      <c r="BN48" s="139">
        <v>30.99</v>
      </c>
      <c r="BO48" s="139">
        <v>20.28</v>
      </c>
      <c r="BP48" s="139">
        <v>17.65</v>
      </c>
      <c r="BQ48" s="139">
        <v>12.85</v>
      </c>
      <c r="BR48" s="139">
        <v>11.93</v>
      </c>
      <c r="BS48" s="139">
        <v>9.88</v>
      </c>
      <c r="BT48" s="139">
        <v>9.78</v>
      </c>
      <c r="BU48" s="139">
        <v>9.85</v>
      </c>
      <c r="BV48" s="139">
        <v>9.42</v>
      </c>
      <c r="BW48" s="139">
        <v>6.99</v>
      </c>
      <c r="BX48" s="140">
        <f t="shared" si="0"/>
        <v>6884.880000000003</v>
      </c>
    </row>
    <row r="49" spans="1:76" ht="15">
      <c r="A49">
        <v>48</v>
      </c>
      <c r="B49" t="s">
        <v>59</v>
      </c>
      <c r="C49" s="139">
        <v>160.36</v>
      </c>
      <c r="D49" s="139">
        <v>823.55</v>
      </c>
      <c r="E49" s="139">
        <v>1377.36</v>
      </c>
      <c r="F49" s="139">
        <v>1881.94</v>
      </c>
      <c r="G49" s="139">
        <v>2512.22</v>
      </c>
      <c r="H49" s="139">
        <v>2560.65</v>
      </c>
      <c r="I49" s="139">
        <v>2819.22</v>
      </c>
      <c r="J49" s="139">
        <v>2909.99</v>
      </c>
      <c r="K49" s="139">
        <v>2895.37</v>
      </c>
      <c r="L49" s="139">
        <v>2678.92</v>
      </c>
      <c r="M49" s="139">
        <v>3120.3</v>
      </c>
      <c r="N49" s="139">
        <v>2523.3</v>
      </c>
      <c r="O49" s="139">
        <v>2078.04</v>
      </c>
      <c r="P49" s="139">
        <v>1696.8</v>
      </c>
      <c r="Q49" s="139">
        <v>575.07</v>
      </c>
      <c r="R49" s="139">
        <v>244.49</v>
      </c>
      <c r="S49" s="139">
        <v>189.84</v>
      </c>
      <c r="T49" s="139">
        <v>172.92</v>
      </c>
      <c r="U49" s="139">
        <v>200.42</v>
      </c>
      <c r="V49" s="139">
        <v>161.51</v>
      </c>
      <c r="W49" s="139">
        <v>165.34</v>
      </c>
      <c r="X49" s="139">
        <v>121.31</v>
      </c>
      <c r="Y49" s="139">
        <v>109.42</v>
      </c>
      <c r="Z49" s="139">
        <v>104.52</v>
      </c>
      <c r="AA49" s="139">
        <v>90.25</v>
      </c>
      <c r="AB49" s="139">
        <v>64.74</v>
      </c>
      <c r="AC49" s="139">
        <v>68.73</v>
      </c>
      <c r="AD49" s="139">
        <v>121.39</v>
      </c>
      <c r="AE49" s="139">
        <v>53.56</v>
      </c>
      <c r="AF49" s="139">
        <v>55.87</v>
      </c>
      <c r="AG49" s="139">
        <v>49.97</v>
      </c>
      <c r="AH49" s="139">
        <v>36.51</v>
      </c>
      <c r="AI49" s="139">
        <v>49.07</v>
      </c>
      <c r="AJ49" s="139">
        <v>47.37</v>
      </c>
      <c r="AK49" s="139">
        <v>46.68</v>
      </c>
      <c r="AL49" s="139">
        <v>41.28</v>
      </c>
      <c r="AM49" s="139">
        <v>41.15</v>
      </c>
      <c r="AN49" s="139">
        <v>41.23</v>
      </c>
      <c r="AO49" s="139">
        <v>29.61</v>
      </c>
      <c r="AP49" s="139">
        <v>25.08</v>
      </c>
      <c r="AQ49" s="139">
        <v>31.17</v>
      </c>
      <c r="AR49" s="139">
        <v>48.82</v>
      </c>
      <c r="AS49" s="139">
        <v>725.65</v>
      </c>
      <c r="AT49" s="139">
        <v>576.58</v>
      </c>
      <c r="AU49" s="139">
        <v>690.11</v>
      </c>
      <c r="AV49" s="139">
        <v>908.94</v>
      </c>
      <c r="AW49" s="139">
        <v>190.3</v>
      </c>
      <c r="AX49" s="139">
        <v>9492.4</v>
      </c>
      <c r="AY49" s="139">
        <v>8549.8</v>
      </c>
      <c r="AZ49" s="139">
        <v>8053.02</v>
      </c>
      <c r="BA49" s="139">
        <v>8056.28</v>
      </c>
      <c r="BB49" s="139">
        <v>7515.21</v>
      </c>
      <c r="BC49" s="139">
        <v>7830.62</v>
      </c>
      <c r="BD49" s="139">
        <v>8352.8</v>
      </c>
      <c r="BE49" s="139">
        <v>8891.99</v>
      </c>
      <c r="BF49" s="139">
        <v>9073.86</v>
      </c>
      <c r="BG49" s="139">
        <v>9438.92</v>
      </c>
      <c r="BH49" s="139">
        <v>8760.43</v>
      </c>
      <c r="BI49" s="139">
        <v>8515.69</v>
      </c>
      <c r="BJ49" s="139">
        <v>6775.91</v>
      </c>
      <c r="BK49" s="139">
        <v>3162.7</v>
      </c>
      <c r="BL49" s="139">
        <v>3195.49</v>
      </c>
      <c r="BM49" s="139">
        <v>3168.41</v>
      </c>
      <c r="BN49" s="139">
        <v>3362.59</v>
      </c>
      <c r="BO49" s="139">
        <v>2741.64</v>
      </c>
      <c r="BP49" s="139">
        <v>2266.24</v>
      </c>
      <c r="BQ49" s="139">
        <v>1375.92</v>
      </c>
      <c r="BR49" s="139">
        <v>1259.84</v>
      </c>
      <c r="BS49" s="139">
        <v>1204.32</v>
      </c>
      <c r="BT49" s="139">
        <v>1116.55</v>
      </c>
      <c r="BU49" s="139">
        <v>803.49</v>
      </c>
      <c r="BV49" s="139">
        <v>710.25</v>
      </c>
      <c r="BW49" s="139">
        <v>394.32</v>
      </c>
      <c r="BX49" s="140">
        <f t="shared" si="0"/>
        <v>170185.61000000004</v>
      </c>
    </row>
    <row r="50" spans="1:76" ht="15">
      <c r="A50">
        <v>49</v>
      </c>
      <c r="B50" t="s">
        <v>60</v>
      </c>
      <c r="C50" s="139">
        <v>286.31</v>
      </c>
      <c r="D50" s="139">
        <v>315.81</v>
      </c>
      <c r="E50" s="139">
        <v>331.99</v>
      </c>
      <c r="F50" s="139">
        <v>401.48</v>
      </c>
      <c r="G50" s="139">
        <v>628.6</v>
      </c>
      <c r="H50" s="139">
        <v>649.03</v>
      </c>
      <c r="I50" s="139">
        <v>655.81</v>
      </c>
      <c r="J50" s="139">
        <v>639.94</v>
      </c>
      <c r="K50" s="139">
        <v>608.63</v>
      </c>
      <c r="L50" s="139">
        <v>539.9</v>
      </c>
      <c r="M50" s="139">
        <v>712.52</v>
      </c>
      <c r="N50" s="139">
        <v>561.97</v>
      </c>
      <c r="O50" s="139">
        <v>469.82</v>
      </c>
      <c r="P50" s="139">
        <v>310.13</v>
      </c>
      <c r="Q50" s="139">
        <v>80.66</v>
      </c>
      <c r="R50" s="139">
        <v>44.2</v>
      </c>
      <c r="S50" s="139">
        <v>45.54</v>
      </c>
      <c r="T50" s="139">
        <v>52.97</v>
      </c>
      <c r="U50" s="139">
        <v>57.85</v>
      </c>
      <c r="V50" s="139">
        <v>37.68</v>
      </c>
      <c r="W50" s="139">
        <v>38.81</v>
      </c>
      <c r="X50" s="139">
        <v>48.63</v>
      </c>
      <c r="Y50" s="139">
        <v>71.76</v>
      </c>
      <c r="Z50" s="139">
        <v>95.46</v>
      </c>
      <c r="AA50" s="139">
        <v>121.3</v>
      </c>
      <c r="AB50" s="139">
        <v>88.59</v>
      </c>
      <c r="AC50" s="139">
        <v>50.61</v>
      </c>
      <c r="AD50" s="139">
        <v>53.17</v>
      </c>
      <c r="AE50" s="139">
        <v>15.35</v>
      </c>
      <c r="AF50" s="139">
        <v>8</v>
      </c>
      <c r="AG50" s="139">
        <v>11.32</v>
      </c>
      <c r="AH50" s="139">
        <v>8.16</v>
      </c>
      <c r="AI50" s="139">
        <v>8.52</v>
      </c>
      <c r="AJ50" s="139">
        <v>14.48</v>
      </c>
      <c r="AK50" s="139">
        <v>12.76</v>
      </c>
      <c r="AL50" s="139">
        <v>5.98</v>
      </c>
      <c r="AM50" s="139">
        <v>7.62</v>
      </c>
      <c r="AN50" s="139">
        <v>6.28</v>
      </c>
      <c r="AO50" s="139">
        <v>6.83</v>
      </c>
      <c r="AP50" s="139">
        <v>6.14</v>
      </c>
      <c r="AQ50" s="139">
        <v>5.24</v>
      </c>
      <c r="AR50" s="139">
        <v>11.19</v>
      </c>
      <c r="AS50" s="139">
        <v>318.78</v>
      </c>
      <c r="AT50" s="139">
        <v>244.96</v>
      </c>
      <c r="AU50" s="139">
        <v>329.25</v>
      </c>
      <c r="AV50" s="139">
        <v>402.31</v>
      </c>
      <c r="AW50" s="139">
        <v>60.67</v>
      </c>
      <c r="AX50" s="139">
        <v>2738.54</v>
      </c>
      <c r="AY50" s="139">
        <v>2661.67</v>
      </c>
      <c r="AZ50" s="139">
        <v>2607.39</v>
      </c>
      <c r="BA50" s="139">
        <v>2774.26</v>
      </c>
      <c r="BB50" s="139">
        <v>2792.06</v>
      </c>
      <c r="BC50" s="139">
        <v>2855.45</v>
      </c>
      <c r="BD50" s="139">
        <v>3038.73</v>
      </c>
      <c r="BE50" s="139">
        <v>2974.65</v>
      </c>
      <c r="BF50" s="139">
        <v>3150.42</v>
      </c>
      <c r="BG50" s="139">
        <v>3293.07</v>
      </c>
      <c r="BH50" s="139">
        <v>2848.14</v>
      </c>
      <c r="BI50" s="139">
        <v>2697.59</v>
      </c>
      <c r="BJ50" s="139">
        <v>2048.07</v>
      </c>
      <c r="BK50" s="139">
        <v>1105.09</v>
      </c>
      <c r="BL50" s="139">
        <v>1003.79</v>
      </c>
      <c r="BM50" s="139">
        <v>866.87</v>
      </c>
      <c r="BN50" s="139">
        <v>744.77</v>
      </c>
      <c r="BO50" s="139">
        <v>618.86</v>
      </c>
      <c r="BP50" s="139">
        <v>612.29</v>
      </c>
      <c r="BQ50" s="139">
        <v>494.47</v>
      </c>
      <c r="BR50" s="139">
        <v>509.66</v>
      </c>
      <c r="BS50" s="139">
        <v>503.45</v>
      </c>
      <c r="BT50" s="139">
        <v>578.38</v>
      </c>
      <c r="BU50" s="139">
        <v>459.1</v>
      </c>
      <c r="BV50" s="139">
        <v>400.3</v>
      </c>
      <c r="BW50" s="139">
        <v>216.52</v>
      </c>
      <c r="BX50" s="140">
        <f t="shared" si="0"/>
        <v>54076.600000000006</v>
      </c>
    </row>
    <row r="51" spans="1:76" ht="15">
      <c r="A51">
        <v>50</v>
      </c>
      <c r="B51" t="s">
        <v>61</v>
      </c>
      <c r="C51" s="139">
        <v>510.03</v>
      </c>
      <c r="D51" s="139">
        <v>1806.71</v>
      </c>
      <c r="E51" s="139">
        <v>2246.45</v>
      </c>
      <c r="F51" s="139">
        <v>2572.74</v>
      </c>
      <c r="G51" s="139">
        <v>3187.04</v>
      </c>
      <c r="H51" s="139">
        <v>2977.96</v>
      </c>
      <c r="I51" s="139">
        <v>3041.07</v>
      </c>
      <c r="J51" s="139">
        <v>2988.6</v>
      </c>
      <c r="K51" s="139">
        <v>3028.54</v>
      </c>
      <c r="L51" s="139">
        <v>2637.36</v>
      </c>
      <c r="M51" s="139">
        <v>2264.09</v>
      </c>
      <c r="N51" s="139">
        <v>1714.79</v>
      </c>
      <c r="O51" s="139">
        <v>1351.88</v>
      </c>
      <c r="P51" s="139">
        <v>1270.1</v>
      </c>
      <c r="Q51" s="139">
        <v>291.83</v>
      </c>
      <c r="R51" s="139">
        <v>77.1</v>
      </c>
      <c r="S51" s="139">
        <v>82.54</v>
      </c>
      <c r="T51" s="139">
        <v>78.79</v>
      </c>
      <c r="U51" s="139">
        <v>75.74</v>
      </c>
      <c r="V51" s="139">
        <v>65.69</v>
      </c>
      <c r="W51" s="139">
        <v>63.29</v>
      </c>
      <c r="X51" s="139">
        <v>52.59</v>
      </c>
      <c r="Y51" s="139">
        <v>50.51</v>
      </c>
      <c r="Z51" s="139">
        <v>45.29</v>
      </c>
      <c r="AA51" s="139">
        <v>49.86</v>
      </c>
      <c r="AB51" s="139">
        <v>49.72</v>
      </c>
      <c r="AC51" s="139">
        <v>48.64</v>
      </c>
      <c r="AD51" s="139">
        <v>112.81</v>
      </c>
      <c r="AE51" s="139">
        <v>90.14</v>
      </c>
      <c r="AF51" s="139">
        <v>15.89</v>
      </c>
      <c r="AG51" s="139">
        <v>21.56</v>
      </c>
      <c r="AH51" s="139">
        <v>21.96</v>
      </c>
      <c r="AI51" s="139">
        <v>20.16</v>
      </c>
      <c r="AJ51" s="139">
        <v>20.24</v>
      </c>
      <c r="AK51" s="139">
        <v>24.43</v>
      </c>
      <c r="AL51" s="139">
        <v>15.95</v>
      </c>
      <c r="AM51" s="139">
        <v>19.25</v>
      </c>
      <c r="AN51" s="139">
        <v>26.4</v>
      </c>
      <c r="AO51" s="139">
        <v>23.26</v>
      </c>
      <c r="AP51" s="139">
        <v>15.88</v>
      </c>
      <c r="AQ51" s="139">
        <v>16.52</v>
      </c>
      <c r="AR51" s="139">
        <v>48.36</v>
      </c>
      <c r="AS51" s="139">
        <v>1460.6</v>
      </c>
      <c r="AT51" s="139">
        <v>1120.52</v>
      </c>
      <c r="AU51" s="139">
        <v>1234.7</v>
      </c>
      <c r="AV51" s="139">
        <v>1531.76</v>
      </c>
      <c r="AW51" s="139">
        <v>193.99</v>
      </c>
      <c r="AX51" s="139">
        <v>8894.47</v>
      </c>
      <c r="AY51" s="139">
        <v>8264.24</v>
      </c>
      <c r="AZ51" s="139">
        <v>7687.9</v>
      </c>
      <c r="BA51" s="139">
        <v>8020.79</v>
      </c>
      <c r="BB51" s="139">
        <v>8318.81</v>
      </c>
      <c r="BC51" s="139">
        <v>8694.96</v>
      </c>
      <c r="BD51" s="139">
        <v>9147.1</v>
      </c>
      <c r="BE51" s="139">
        <v>9650.26</v>
      </c>
      <c r="BF51" s="139">
        <v>9427.45</v>
      </c>
      <c r="BG51" s="139">
        <v>9957.84</v>
      </c>
      <c r="BH51" s="139">
        <v>9334.38</v>
      </c>
      <c r="BI51" s="139">
        <v>9109.19</v>
      </c>
      <c r="BJ51" s="139">
        <v>7923.36</v>
      </c>
      <c r="BK51" s="139">
        <v>2354.04</v>
      </c>
      <c r="BL51" s="139">
        <v>2297.24</v>
      </c>
      <c r="BM51" s="139">
        <v>2032.99</v>
      </c>
      <c r="BN51" s="139">
        <v>1795.44</v>
      </c>
      <c r="BO51" s="139">
        <v>1227.04</v>
      </c>
      <c r="BP51" s="139">
        <v>856.8</v>
      </c>
      <c r="BQ51" s="139">
        <v>477.81</v>
      </c>
      <c r="BR51" s="139">
        <v>513.83</v>
      </c>
      <c r="BS51" s="139">
        <v>553.28</v>
      </c>
      <c r="BT51" s="139">
        <v>694.97</v>
      </c>
      <c r="BU51" s="139">
        <v>697.58</v>
      </c>
      <c r="BV51" s="139">
        <v>718.87</v>
      </c>
      <c r="BW51" s="139">
        <v>468.98</v>
      </c>
      <c r="BX51" s="140">
        <f t="shared" si="0"/>
        <v>167782.94999999995</v>
      </c>
    </row>
    <row r="52" spans="1:76" ht="15">
      <c r="A52">
        <v>51</v>
      </c>
      <c r="B52" t="s">
        <v>62</v>
      </c>
      <c r="C52" s="139">
        <v>272.29</v>
      </c>
      <c r="D52" s="139">
        <v>400.37</v>
      </c>
      <c r="E52" s="139">
        <v>630.51</v>
      </c>
      <c r="F52" s="139">
        <v>845.9</v>
      </c>
      <c r="G52" s="139">
        <v>1197.75</v>
      </c>
      <c r="H52" s="139">
        <v>1165.33</v>
      </c>
      <c r="I52" s="139">
        <v>1195.39</v>
      </c>
      <c r="J52" s="139">
        <v>1155.14</v>
      </c>
      <c r="K52" s="139">
        <v>1267.69</v>
      </c>
      <c r="L52" s="139">
        <v>1171.64</v>
      </c>
      <c r="M52" s="139">
        <v>1409.61</v>
      </c>
      <c r="N52" s="139">
        <v>956.84</v>
      </c>
      <c r="O52" s="139">
        <v>930.79</v>
      </c>
      <c r="P52" s="139">
        <v>718.27</v>
      </c>
      <c r="Q52" s="139">
        <v>109.35</v>
      </c>
      <c r="R52" s="139">
        <v>50.19</v>
      </c>
      <c r="S52" s="139">
        <v>42.47</v>
      </c>
      <c r="T52" s="139">
        <v>38.25</v>
      </c>
      <c r="U52" s="139">
        <v>37.74</v>
      </c>
      <c r="V52" s="139">
        <v>33.83</v>
      </c>
      <c r="W52" s="139">
        <v>23.52</v>
      </c>
      <c r="X52" s="139">
        <v>33.47</v>
      </c>
      <c r="Y52" s="139">
        <v>36.35</v>
      </c>
      <c r="Z52" s="139">
        <v>41.11</v>
      </c>
      <c r="AA52" s="139">
        <v>36.44</v>
      </c>
      <c r="AB52" s="139">
        <v>20.05</v>
      </c>
      <c r="AC52" s="139">
        <v>19.8</v>
      </c>
      <c r="AD52" s="139">
        <v>49.25</v>
      </c>
      <c r="AE52" s="139">
        <v>28.86</v>
      </c>
      <c r="AF52" s="139">
        <v>16.2</v>
      </c>
      <c r="AG52" s="139">
        <v>13.71</v>
      </c>
      <c r="AH52" s="139">
        <v>13.32</v>
      </c>
      <c r="AI52" s="139">
        <v>11.76</v>
      </c>
      <c r="AJ52" s="139">
        <v>11.99</v>
      </c>
      <c r="AK52" s="139">
        <v>13.16</v>
      </c>
      <c r="AL52" s="139">
        <v>10.31</v>
      </c>
      <c r="AM52" s="139">
        <v>16.85</v>
      </c>
      <c r="AN52" s="139">
        <v>20.98</v>
      </c>
      <c r="AO52" s="139">
        <v>8.42</v>
      </c>
      <c r="AP52" s="139">
        <v>7.14</v>
      </c>
      <c r="AQ52" s="139">
        <v>16.53</v>
      </c>
      <c r="AR52" s="139">
        <v>33.24</v>
      </c>
      <c r="AS52" s="139">
        <v>407.84</v>
      </c>
      <c r="AT52" s="139">
        <v>280.25</v>
      </c>
      <c r="AU52" s="139">
        <v>467.86</v>
      </c>
      <c r="AV52" s="139">
        <v>694.34</v>
      </c>
      <c r="AW52" s="139">
        <v>76.55</v>
      </c>
      <c r="AX52" s="139">
        <v>4393.35</v>
      </c>
      <c r="AY52" s="139">
        <v>3940.08</v>
      </c>
      <c r="AZ52" s="139">
        <v>4110.6</v>
      </c>
      <c r="BA52" s="139">
        <v>4328.31</v>
      </c>
      <c r="BB52" s="139">
        <v>4134.98</v>
      </c>
      <c r="BC52" s="139">
        <v>3950.4</v>
      </c>
      <c r="BD52" s="139">
        <v>3918.49</v>
      </c>
      <c r="BE52" s="139">
        <v>4022.29</v>
      </c>
      <c r="BF52" s="139">
        <v>4140.78</v>
      </c>
      <c r="BG52" s="139">
        <v>4213.35</v>
      </c>
      <c r="BH52" s="139">
        <v>3307.75</v>
      </c>
      <c r="BI52" s="139">
        <v>3107.4</v>
      </c>
      <c r="BJ52" s="139">
        <v>2408.19</v>
      </c>
      <c r="BK52" s="139">
        <v>490.16</v>
      </c>
      <c r="BL52" s="139">
        <v>402.47</v>
      </c>
      <c r="BM52" s="139">
        <v>280.54</v>
      </c>
      <c r="BN52" s="139">
        <v>238.01</v>
      </c>
      <c r="BO52" s="139">
        <v>182.44</v>
      </c>
      <c r="BP52" s="139">
        <v>195.99</v>
      </c>
      <c r="BQ52" s="139">
        <v>144.9</v>
      </c>
      <c r="BR52" s="139">
        <v>124.56</v>
      </c>
      <c r="BS52" s="139">
        <v>129.49</v>
      </c>
      <c r="BT52" s="139">
        <v>124.67</v>
      </c>
      <c r="BU52" s="139">
        <v>85.6</v>
      </c>
      <c r="BV52" s="139">
        <v>88.56</v>
      </c>
      <c r="BW52" s="139">
        <v>67.42</v>
      </c>
      <c r="BX52" s="140">
        <f t="shared" si="0"/>
        <v>68569.43</v>
      </c>
    </row>
    <row r="53" spans="1:76" ht="15">
      <c r="A53">
        <v>52</v>
      </c>
      <c r="B53" t="s">
        <v>63</v>
      </c>
      <c r="C53" s="139">
        <v>711.01</v>
      </c>
      <c r="D53" s="139">
        <v>719.39</v>
      </c>
      <c r="E53" s="139">
        <v>1312.84</v>
      </c>
      <c r="F53" s="139">
        <v>1602.92</v>
      </c>
      <c r="G53" s="139">
        <v>2057.95</v>
      </c>
      <c r="H53" s="139">
        <v>2087.72</v>
      </c>
      <c r="I53" s="139">
        <v>1973.14</v>
      </c>
      <c r="J53" s="139">
        <v>1913.01</v>
      </c>
      <c r="K53" s="139">
        <v>1973.1</v>
      </c>
      <c r="L53" s="139">
        <v>1820.19</v>
      </c>
      <c r="M53" s="139">
        <v>1157.68</v>
      </c>
      <c r="N53" s="139">
        <v>995.87</v>
      </c>
      <c r="O53" s="139">
        <v>1311.48</v>
      </c>
      <c r="P53" s="139">
        <v>934.6</v>
      </c>
      <c r="Q53" s="139">
        <v>45.46</v>
      </c>
      <c r="R53" s="139">
        <v>28.9</v>
      </c>
      <c r="S53" s="139">
        <v>34.57</v>
      </c>
      <c r="T53" s="139">
        <v>45.9</v>
      </c>
      <c r="U53" s="139">
        <v>60.62</v>
      </c>
      <c r="V53" s="139">
        <v>61.36</v>
      </c>
      <c r="W53" s="139">
        <v>59.52</v>
      </c>
      <c r="X53" s="139">
        <v>63.7</v>
      </c>
      <c r="Y53" s="139">
        <v>83.83</v>
      </c>
      <c r="Z53" s="139">
        <v>88.42</v>
      </c>
      <c r="AA53" s="139">
        <v>96.08</v>
      </c>
      <c r="AB53" s="139">
        <v>84.2</v>
      </c>
      <c r="AC53" s="139">
        <v>93.02</v>
      </c>
      <c r="AD53" s="139">
        <v>118.4</v>
      </c>
      <c r="AE53" s="139">
        <v>21.33</v>
      </c>
      <c r="AF53" s="139">
        <v>16.12</v>
      </c>
      <c r="AG53" s="139">
        <v>16.49</v>
      </c>
      <c r="AH53" s="139">
        <v>17.61</v>
      </c>
      <c r="AI53" s="139">
        <v>20.02</v>
      </c>
      <c r="AJ53" s="139">
        <v>17.77</v>
      </c>
      <c r="AK53" s="139">
        <v>19.58</v>
      </c>
      <c r="AL53" s="139">
        <v>24.28</v>
      </c>
      <c r="AM53" s="139">
        <v>23.78</v>
      </c>
      <c r="AN53" s="139">
        <v>21.05</v>
      </c>
      <c r="AO53" s="139">
        <v>30.78</v>
      </c>
      <c r="AP53" s="139">
        <v>25.34</v>
      </c>
      <c r="AQ53" s="139">
        <v>23.85</v>
      </c>
      <c r="AR53" s="139">
        <v>39.04</v>
      </c>
      <c r="AS53" s="139">
        <v>926.51</v>
      </c>
      <c r="AT53" s="139">
        <v>517.76</v>
      </c>
      <c r="AU53" s="139">
        <v>914.36</v>
      </c>
      <c r="AV53" s="139">
        <v>1210.64</v>
      </c>
      <c r="AW53" s="139">
        <v>311.76</v>
      </c>
      <c r="AX53" s="139">
        <v>6023.64</v>
      </c>
      <c r="AY53" s="139">
        <v>5611.06</v>
      </c>
      <c r="AZ53" s="139">
        <v>5364.93</v>
      </c>
      <c r="BA53" s="139">
        <v>5318.63</v>
      </c>
      <c r="BB53" s="139">
        <v>5197.37</v>
      </c>
      <c r="BC53" s="139">
        <v>5298.5</v>
      </c>
      <c r="BD53" s="139">
        <v>5532.71</v>
      </c>
      <c r="BE53" s="139">
        <v>5664.4</v>
      </c>
      <c r="BF53" s="139">
        <v>5907.05</v>
      </c>
      <c r="BG53" s="139">
        <v>6466.87</v>
      </c>
      <c r="BH53" s="139">
        <v>5841.4</v>
      </c>
      <c r="BI53" s="139">
        <v>6439.32</v>
      </c>
      <c r="BJ53" s="139">
        <v>5177.12</v>
      </c>
      <c r="BK53" s="139">
        <v>582.26</v>
      </c>
      <c r="BL53" s="139">
        <v>505.46</v>
      </c>
      <c r="BM53" s="139">
        <v>402.52</v>
      </c>
      <c r="BN53" s="139">
        <v>323.44</v>
      </c>
      <c r="BO53" s="139">
        <v>223.42</v>
      </c>
      <c r="BP53" s="139">
        <v>186.79</v>
      </c>
      <c r="BQ53" s="139">
        <v>144.21</v>
      </c>
      <c r="BR53" s="139">
        <v>126.82</v>
      </c>
      <c r="BS53" s="139">
        <v>118.12</v>
      </c>
      <c r="BT53" s="139">
        <v>113.13</v>
      </c>
      <c r="BU53" s="139">
        <v>87.73</v>
      </c>
      <c r="BV53" s="139">
        <v>117.1</v>
      </c>
      <c r="BW53" s="139">
        <v>81.86</v>
      </c>
      <c r="BX53" s="140">
        <f t="shared" si="0"/>
        <v>102588.81</v>
      </c>
    </row>
    <row r="54" spans="1:76" ht="15">
      <c r="A54">
        <v>53</v>
      </c>
      <c r="B54" t="s">
        <v>64</v>
      </c>
      <c r="C54" s="139">
        <v>479.16</v>
      </c>
      <c r="D54" s="139">
        <v>464.77</v>
      </c>
      <c r="E54" s="139">
        <v>563.57</v>
      </c>
      <c r="F54" s="139">
        <v>784.11</v>
      </c>
      <c r="G54" s="139">
        <v>1151.28</v>
      </c>
      <c r="H54" s="139">
        <v>1232.75</v>
      </c>
      <c r="I54" s="139">
        <v>1289.18</v>
      </c>
      <c r="J54" s="139">
        <v>1318.8</v>
      </c>
      <c r="K54" s="139">
        <v>1430.89</v>
      </c>
      <c r="L54" s="139">
        <v>1356.94</v>
      </c>
      <c r="M54" s="139">
        <v>1478.24</v>
      </c>
      <c r="N54" s="139">
        <v>1368.46</v>
      </c>
      <c r="O54" s="139">
        <v>1248.14</v>
      </c>
      <c r="P54" s="139">
        <v>1154.57</v>
      </c>
      <c r="Q54" s="139">
        <v>72.96</v>
      </c>
      <c r="R54" s="139">
        <v>18.57</v>
      </c>
      <c r="S54" s="139">
        <v>17</v>
      </c>
      <c r="T54" s="139">
        <v>22.25</v>
      </c>
      <c r="U54" s="139">
        <v>24.27</v>
      </c>
      <c r="V54" s="139">
        <v>18.11</v>
      </c>
      <c r="W54" s="139">
        <v>22.16</v>
      </c>
      <c r="X54" s="139">
        <v>24.04</v>
      </c>
      <c r="Y54" s="139">
        <v>15.62</v>
      </c>
      <c r="Z54" s="139">
        <v>12.43</v>
      </c>
      <c r="AA54" s="139">
        <v>14.16</v>
      </c>
      <c r="AB54" s="139">
        <v>14.74</v>
      </c>
      <c r="AC54" s="139">
        <v>15.63</v>
      </c>
      <c r="AD54" s="139">
        <v>44.99</v>
      </c>
      <c r="AE54" s="139">
        <v>14.87</v>
      </c>
      <c r="AF54" s="139">
        <v>8.57</v>
      </c>
      <c r="AG54" s="139">
        <v>8.63</v>
      </c>
      <c r="AH54" s="139">
        <v>10.12</v>
      </c>
      <c r="AI54" s="139">
        <v>10.15</v>
      </c>
      <c r="AJ54" s="139">
        <v>9.48</v>
      </c>
      <c r="AK54" s="139">
        <v>11.72</v>
      </c>
      <c r="AL54" s="139">
        <v>11.55</v>
      </c>
      <c r="AM54" s="139">
        <v>12.24</v>
      </c>
      <c r="AN54" s="139">
        <v>12.12</v>
      </c>
      <c r="AO54" s="139">
        <v>12.88</v>
      </c>
      <c r="AP54" s="139">
        <v>16.42</v>
      </c>
      <c r="AQ54" s="139">
        <v>12.6</v>
      </c>
      <c r="AR54" s="139">
        <v>37.35</v>
      </c>
      <c r="AS54" s="139">
        <v>881.47</v>
      </c>
      <c r="AT54" s="139">
        <v>644.68</v>
      </c>
      <c r="AU54" s="139">
        <v>727.33</v>
      </c>
      <c r="AV54" s="139">
        <v>1009.37</v>
      </c>
      <c r="AW54" s="139">
        <v>151.55</v>
      </c>
      <c r="AX54" s="139">
        <v>6217.32</v>
      </c>
      <c r="AY54" s="139">
        <v>5912.69</v>
      </c>
      <c r="AZ54" s="139">
        <v>5803.99</v>
      </c>
      <c r="BA54" s="139">
        <v>5882.94</v>
      </c>
      <c r="BB54" s="139">
        <v>5774.92</v>
      </c>
      <c r="BC54" s="139">
        <v>5602.03</v>
      </c>
      <c r="BD54" s="139">
        <v>5691.36</v>
      </c>
      <c r="BE54" s="139">
        <v>5512.7</v>
      </c>
      <c r="BF54" s="139">
        <v>5232.59</v>
      </c>
      <c r="BG54" s="139">
        <v>4834.47</v>
      </c>
      <c r="BH54" s="139">
        <v>4438.83</v>
      </c>
      <c r="BI54" s="139">
        <v>4142.11</v>
      </c>
      <c r="BJ54" s="139">
        <v>3133.2</v>
      </c>
      <c r="BK54" s="139">
        <v>1280.59</v>
      </c>
      <c r="BL54" s="139">
        <v>1019.22</v>
      </c>
      <c r="BM54" s="139">
        <v>871.2</v>
      </c>
      <c r="BN54" s="139">
        <v>820.38</v>
      </c>
      <c r="BO54" s="139">
        <v>645.13</v>
      </c>
      <c r="BP54" s="139">
        <v>552.19</v>
      </c>
      <c r="BQ54" s="139">
        <v>359.66</v>
      </c>
      <c r="BR54" s="139">
        <v>340.24</v>
      </c>
      <c r="BS54" s="139">
        <v>286.67</v>
      </c>
      <c r="BT54" s="139">
        <v>239.57</v>
      </c>
      <c r="BU54" s="139">
        <v>214.91</v>
      </c>
      <c r="BV54" s="139">
        <v>213.31</v>
      </c>
      <c r="BW54" s="139">
        <v>140.95</v>
      </c>
      <c r="BX54" s="140">
        <f t="shared" si="0"/>
        <v>94424.06000000001</v>
      </c>
    </row>
    <row r="55" spans="1:76" ht="15">
      <c r="A55">
        <v>54</v>
      </c>
      <c r="B55" t="s">
        <v>65</v>
      </c>
      <c r="C55" s="139">
        <v>93.9</v>
      </c>
      <c r="D55" s="139">
        <v>133.04</v>
      </c>
      <c r="E55" s="139">
        <v>180.83</v>
      </c>
      <c r="F55" s="139">
        <v>200.07</v>
      </c>
      <c r="G55" s="139">
        <v>214.19</v>
      </c>
      <c r="H55" s="139">
        <v>209.04</v>
      </c>
      <c r="I55" s="139">
        <v>202.2</v>
      </c>
      <c r="J55" s="139">
        <v>219.37</v>
      </c>
      <c r="K55" s="139">
        <v>201.14</v>
      </c>
      <c r="L55" s="139">
        <v>212.79</v>
      </c>
      <c r="M55" s="139">
        <v>195.86</v>
      </c>
      <c r="N55" s="139">
        <v>150.55</v>
      </c>
      <c r="O55" s="139">
        <v>124.59</v>
      </c>
      <c r="P55" s="139">
        <v>117.44</v>
      </c>
      <c r="Q55" s="139">
        <v>5.93</v>
      </c>
      <c r="R55" s="139">
        <v>4.08</v>
      </c>
      <c r="S55" s="139">
        <v>2.26</v>
      </c>
      <c r="T55" s="139">
        <v>2.04</v>
      </c>
      <c r="U55" s="139">
        <v>3.54</v>
      </c>
      <c r="V55" s="139">
        <v>4.13</v>
      </c>
      <c r="W55" s="139">
        <v>3.65</v>
      </c>
      <c r="X55" s="139">
        <v>2.76</v>
      </c>
      <c r="Y55" s="139">
        <v>4.44</v>
      </c>
      <c r="Z55" s="139">
        <v>4.85</v>
      </c>
      <c r="AA55" s="139">
        <v>3.98</v>
      </c>
      <c r="AB55" s="139">
        <v>3.44</v>
      </c>
      <c r="AC55" s="139">
        <v>5.21</v>
      </c>
      <c r="AD55" s="139">
        <v>8.98</v>
      </c>
      <c r="AE55" s="139">
        <v>0</v>
      </c>
      <c r="AF55" s="139">
        <v>0.98</v>
      </c>
      <c r="AG55" s="139">
        <v>0.96</v>
      </c>
      <c r="AH55" s="139">
        <v>0.54</v>
      </c>
      <c r="AI55" s="139">
        <v>0.6</v>
      </c>
      <c r="AJ55" s="139">
        <v>1.42</v>
      </c>
      <c r="AK55" s="139">
        <v>1</v>
      </c>
      <c r="AL55" s="139">
        <v>0</v>
      </c>
      <c r="AM55" s="139">
        <v>0</v>
      </c>
      <c r="AN55" s="139">
        <v>1.04</v>
      </c>
      <c r="AO55" s="139">
        <v>0.97</v>
      </c>
      <c r="AP55" s="139">
        <v>0</v>
      </c>
      <c r="AQ55" s="139">
        <v>0.53</v>
      </c>
      <c r="AR55" s="139">
        <v>3.12</v>
      </c>
      <c r="AS55" s="139">
        <v>123.6</v>
      </c>
      <c r="AT55" s="139">
        <v>72.25</v>
      </c>
      <c r="AU55" s="139">
        <v>63.74</v>
      </c>
      <c r="AV55" s="139">
        <v>110.98</v>
      </c>
      <c r="AW55" s="139">
        <v>12.05</v>
      </c>
      <c r="AX55" s="139">
        <v>774.79</v>
      </c>
      <c r="AY55" s="139">
        <v>715.92</v>
      </c>
      <c r="AZ55" s="139">
        <v>664.59</v>
      </c>
      <c r="BA55" s="139">
        <v>643.84</v>
      </c>
      <c r="BB55" s="139">
        <v>659.07</v>
      </c>
      <c r="BC55" s="139">
        <v>669.72</v>
      </c>
      <c r="BD55" s="139">
        <v>686.36</v>
      </c>
      <c r="BE55" s="139">
        <v>697.31</v>
      </c>
      <c r="BF55" s="139">
        <v>616.76</v>
      </c>
      <c r="BG55" s="139">
        <v>480.85</v>
      </c>
      <c r="BH55" s="139">
        <v>491.91</v>
      </c>
      <c r="BI55" s="139">
        <v>418.47</v>
      </c>
      <c r="BJ55" s="139">
        <v>353.62</v>
      </c>
      <c r="BK55" s="139">
        <v>109.07</v>
      </c>
      <c r="BL55" s="139">
        <v>101.69</v>
      </c>
      <c r="BM55" s="139">
        <v>69.35</v>
      </c>
      <c r="BN55" s="139">
        <v>48.04</v>
      </c>
      <c r="BO55" s="139">
        <v>38.83</v>
      </c>
      <c r="BP55" s="139">
        <v>33.01</v>
      </c>
      <c r="BQ55" s="139">
        <v>14.61</v>
      </c>
      <c r="BR55" s="139">
        <v>9.24</v>
      </c>
      <c r="BS55" s="139">
        <v>7.99</v>
      </c>
      <c r="BT55" s="139">
        <v>5.83</v>
      </c>
      <c r="BU55" s="139">
        <v>5.99</v>
      </c>
      <c r="BV55" s="139">
        <v>6.59</v>
      </c>
      <c r="BW55" s="139">
        <v>3.31</v>
      </c>
      <c r="BX55" s="140">
        <f t="shared" si="0"/>
        <v>11234.840000000002</v>
      </c>
    </row>
    <row r="56" spans="1:76" ht="15">
      <c r="A56">
        <v>55</v>
      </c>
      <c r="B56" t="s">
        <v>66</v>
      </c>
      <c r="C56" s="139">
        <v>143.36</v>
      </c>
      <c r="D56" s="139">
        <v>169.6</v>
      </c>
      <c r="E56" s="139">
        <v>283.78</v>
      </c>
      <c r="F56" s="139">
        <v>390.53</v>
      </c>
      <c r="G56" s="139">
        <v>509.09</v>
      </c>
      <c r="H56" s="139">
        <v>537.73</v>
      </c>
      <c r="I56" s="139">
        <v>518.68</v>
      </c>
      <c r="J56" s="139">
        <v>427.68</v>
      </c>
      <c r="K56" s="139">
        <v>457.07</v>
      </c>
      <c r="L56" s="139">
        <v>448.43</v>
      </c>
      <c r="M56" s="139">
        <v>351.17</v>
      </c>
      <c r="N56" s="139">
        <v>267.11</v>
      </c>
      <c r="O56" s="139">
        <v>206.08</v>
      </c>
      <c r="P56" s="139">
        <v>184.73</v>
      </c>
      <c r="Q56" s="139">
        <v>48.38</v>
      </c>
      <c r="R56" s="139">
        <v>20.79</v>
      </c>
      <c r="S56" s="139">
        <v>21.97</v>
      </c>
      <c r="T56" s="139">
        <v>23.12</v>
      </c>
      <c r="U56" s="139">
        <v>27.73</v>
      </c>
      <c r="V56" s="139">
        <v>27.28</v>
      </c>
      <c r="W56" s="139">
        <v>23.55</v>
      </c>
      <c r="X56" s="139">
        <v>12.03</v>
      </c>
      <c r="Y56" s="139">
        <v>15.1</v>
      </c>
      <c r="Z56" s="139">
        <v>16.12</v>
      </c>
      <c r="AA56" s="139">
        <v>16.99</v>
      </c>
      <c r="AB56" s="139">
        <v>15.62</v>
      </c>
      <c r="AC56" s="139">
        <v>14.45</v>
      </c>
      <c r="AD56" s="139">
        <v>9.95</v>
      </c>
      <c r="AE56" s="139">
        <v>10.83</v>
      </c>
      <c r="AF56" s="139">
        <v>4.8</v>
      </c>
      <c r="AG56" s="139">
        <v>5.59</v>
      </c>
      <c r="AH56" s="139">
        <v>6.18</v>
      </c>
      <c r="AI56" s="139">
        <v>5.95</v>
      </c>
      <c r="AJ56" s="139">
        <v>6.05</v>
      </c>
      <c r="AK56" s="139">
        <v>7.8</v>
      </c>
      <c r="AL56" s="139">
        <v>5.45</v>
      </c>
      <c r="AM56" s="139">
        <v>6.35</v>
      </c>
      <c r="AN56" s="139">
        <v>8.87</v>
      </c>
      <c r="AO56" s="139">
        <v>8.44</v>
      </c>
      <c r="AP56" s="139">
        <v>6</v>
      </c>
      <c r="AQ56" s="139">
        <v>7.78</v>
      </c>
      <c r="AR56" s="139">
        <v>8.19</v>
      </c>
      <c r="AS56" s="139">
        <v>139.52</v>
      </c>
      <c r="AT56" s="139">
        <v>144.51</v>
      </c>
      <c r="AU56" s="139">
        <v>121.7</v>
      </c>
      <c r="AV56" s="139">
        <v>161.84</v>
      </c>
      <c r="AW56" s="139">
        <v>0</v>
      </c>
      <c r="AX56" s="139">
        <v>1934.29</v>
      </c>
      <c r="AY56" s="139">
        <v>1917.22</v>
      </c>
      <c r="AZ56" s="139">
        <v>1785.51</v>
      </c>
      <c r="BA56" s="139">
        <v>1741.68</v>
      </c>
      <c r="BB56" s="139">
        <v>1699.7</v>
      </c>
      <c r="BC56" s="139">
        <v>1716.09</v>
      </c>
      <c r="BD56" s="139">
        <v>1680.9</v>
      </c>
      <c r="BE56" s="139">
        <v>1832.49</v>
      </c>
      <c r="BF56" s="139">
        <v>1906.89</v>
      </c>
      <c r="BG56" s="139">
        <v>2049.14</v>
      </c>
      <c r="BH56" s="139">
        <v>1851.67</v>
      </c>
      <c r="BI56" s="139">
        <v>1802</v>
      </c>
      <c r="BJ56" s="139">
        <v>1627.94</v>
      </c>
      <c r="BK56" s="139">
        <v>7.72</v>
      </c>
      <c r="BL56" s="139">
        <v>6.47</v>
      </c>
      <c r="BM56" s="139">
        <v>4.21</v>
      </c>
      <c r="BN56" s="139">
        <v>3.88</v>
      </c>
      <c r="BO56" s="139">
        <v>2.98</v>
      </c>
      <c r="BP56" s="139">
        <v>3.57</v>
      </c>
      <c r="BQ56" s="139">
        <v>2.67</v>
      </c>
      <c r="BR56" s="139">
        <v>2.94</v>
      </c>
      <c r="BS56" s="139">
        <v>2.84</v>
      </c>
      <c r="BT56" s="139">
        <v>2.96</v>
      </c>
      <c r="BU56" s="139">
        <v>4.28</v>
      </c>
      <c r="BV56" s="139">
        <v>4.74</v>
      </c>
      <c r="BW56" s="139">
        <v>3.28</v>
      </c>
      <c r="BX56" s="140">
        <f t="shared" si="0"/>
        <v>29452.03</v>
      </c>
    </row>
    <row r="57" spans="1:76" ht="15">
      <c r="A57">
        <v>56</v>
      </c>
      <c r="B57" t="s">
        <v>67</v>
      </c>
      <c r="C57" s="139">
        <v>103.9</v>
      </c>
      <c r="D57" s="139">
        <v>277.93</v>
      </c>
      <c r="E57" s="139">
        <v>354.74</v>
      </c>
      <c r="F57" s="139">
        <v>392.8</v>
      </c>
      <c r="G57" s="139">
        <v>586.55</v>
      </c>
      <c r="H57" s="139">
        <v>601.82</v>
      </c>
      <c r="I57" s="139">
        <v>582.36</v>
      </c>
      <c r="J57" s="139">
        <v>596.19</v>
      </c>
      <c r="K57" s="139">
        <v>607.22</v>
      </c>
      <c r="L57" s="139">
        <v>456.74</v>
      </c>
      <c r="M57" s="139">
        <v>579.13</v>
      </c>
      <c r="N57" s="139">
        <v>506.67</v>
      </c>
      <c r="O57" s="139">
        <v>438.75</v>
      </c>
      <c r="P57" s="139">
        <v>355.68</v>
      </c>
      <c r="Q57" s="139">
        <v>35.54</v>
      </c>
      <c r="R57" s="139">
        <v>8.47</v>
      </c>
      <c r="S57" s="139">
        <v>7.36</v>
      </c>
      <c r="T57" s="139">
        <v>9.44</v>
      </c>
      <c r="U57" s="139">
        <v>12.02</v>
      </c>
      <c r="V57" s="139">
        <v>11.52</v>
      </c>
      <c r="W57" s="139">
        <v>14.18</v>
      </c>
      <c r="X57" s="139">
        <v>13.24</v>
      </c>
      <c r="Y57" s="139">
        <v>13.21</v>
      </c>
      <c r="Z57" s="139">
        <v>17.96</v>
      </c>
      <c r="AA57" s="139">
        <v>26.01</v>
      </c>
      <c r="AB57" s="139">
        <v>19.11</v>
      </c>
      <c r="AC57" s="139">
        <v>21.04</v>
      </c>
      <c r="AD57" s="139">
        <v>27.85</v>
      </c>
      <c r="AE57" s="139">
        <v>3.86</v>
      </c>
      <c r="AF57" s="139">
        <v>1.68</v>
      </c>
      <c r="AG57" s="139">
        <v>1.63</v>
      </c>
      <c r="AH57" s="139">
        <v>1.9</v>
      </c>
      <c r="AI57" s="139">
        <v>1.76</v>
      </c>
      <c r="AJ57" s="139">
        <v>1.82</v>
      </c>
      <c r="AK57" s="139">
        <v>2.41</v>
      </c>
      <c r="AL57" s="139">
        <v>2.27</v>
      </c>
      <c r="AM57" s="139">
        <v>3.6</v>
      </c>
      <c r="AN57" s="139">
        <v>5.05</v>
      </c>
      <c r="AO57" s="139">
        <v>6.41</v>
      </c>
      <c r="AP57" s="139">
        <v>4.53</v>
      </c>
      <c r="AQ57" s="139">
        <v>5.41</v>
      </c>
      <c r="AR57" s="139">
        <v>12.12</v>
      </c>
      <c r="AS57" s="139">
        <v>375.16</v>
      </c>
      <c r="AT57" s="139">
        <v>328.21</v>
      </c>
      <c r="AU57" s="139">
        <v>356.26</v>
      </c>
      <c r="AV57" s="139">
        <v>305.34</v>
      </c>
      <c r="AW57" s="139">
        <v>42.82</v>
      </c>
      <c r="AX57" s="139">
        <v>2768.72</v>
      </c>
      <c r="AY57" s="139">
        <v>2439.67</v>
      </c>
      <c r="AZ57" s="139">
        <v>2516.11</v>
      </c>
      <c r="BA57" s="139">
        <v>2668.83</v>
      </c>
      <c r="BB57" s="139">
        <v>2571.93</v>
      </c>
      <c r="BC57" s="139">
        <v>2653.52</v>
      </c>
      <c r="BD57" s="139">
        <v>2709.7</v>
      </c>
      <c r="BE57" s="139">
        <v>2698.68</v>
      </c>
      <c r="BF57" s="139">
        <v>2635.14</v>
      </c>
      <c r="BG57" s="139">
        <v>2507.84</v>
      </c>
      <c r="BH57" s="139">
        <v>2161.3</v>
      </c>
      <c r="BI57" s="139">
        <v>2019.91</v>
      </c>
      <c r="BJ57" s="139">
        <v>1540.93</v>
      </c>
      <c r="BK57" s="139">
        <v>541.89</v>
      </c>
      <c r="BL57" s="139">
        <v>445.23</v>
      </c>
      <c r="BM57" s="139">
        <v>383.22</v>
      </c>
      <c r="BN57" s="139">
        <v>293.94</v>
      </c>
      <c r="BO57" s="139">
        <v>192.25</v>
      </c>
      <c r="BP57" s="139">
        <v>156.46</v>
      </c>
      <c r="BQ57" s="139">
        <v>117.91</v>
      </c>
      <c r="BR57" s="139">
        <v>130.72</v>
      </c>
      <c r="BS57" s="139">
        <v>112.89</v>
      </c>
      <c r="BT57" s="139">
        <v>103.39</v>
      </c>
      <c r="BU57" s="139">
        <v>118.62</v>
      </c>
      <c r="BV57" s="139">
        <v>135.63</v>
      </c>
      <c r="BW57" s="139">
        <v>76.66</v>
      </c>
      <c r="BX57" s="140">
        <f t="shared" si="0"/>
        <v>42840.76000000002</v>
      </c>
    </row>
    <row r="58" spans="1:76" ht="15">
      <c r="A58">
        <v>57</v>
      </c>
      <c r="B58" t="s">
        <v>68</v>
      </c>
      <c r="C58" s="139">
        <v>189.14</v>
      </c>
      <c r="D58" s="139">
        <v>191.46</v>
      </c>
      <c r="E58" s="139">
        <v>297.62</v>
      </c>
      <c r="F58" s="139">
        <v>411.26</v>
      </c>
      <c r="G58" s="139">
        <v>492.29</v>
      </c>
      <c r="H58" s="139">
        <v>485.17</v>
      </c>
      <c r="I58" s="139">
        <v>407.84</v>
      </c>
      <c r="J58" s="139">
        <v>409.12</v>
      </c>
      <c r="K58" s="139">
        <v>394.64</v>
      </c>
      <c r="L58" s="139">
        <v>356.56</v>
      </c>
      <c r="M58" s="139">
        <v>284.66</v>
      </c>
      <c r="N58" s="139">
        <v>274.5</v>
      </c>
      <c r="O58" s="139">
        <v>257.26</v>
      </c>
      <c r="P58" s="139">
        <v>191.92</v>
      </c>
      <c r="Q58" s="139">
        <v>32.9</v>
      </c>
      <c r="R58" s="139">
        <v>25.15</v>
      </c>
      <c r="S58" s="139">
        <v>17.43</v>
      </c>
      <c r="T58" s="139">
        <v>11.86</v>
      </c>
      <c r="U58" s="139">
        <v>7.93</v>
      </c>
      <c r="V58" s="139">
        <v>7.04</v>
      </c>
      <c r="W58" s="139">
        <v>6.58</v>
      </c>
      <c r="X58" s="139">
        <v>5.76</v>
      </c>
      <c r="Y58" s="139">
        <v>6.2</v>
      </c>
      <c r="Z58" s="139">
        <v>7.91</v>
      </c>
      <c r="AA58" s="139">
        <v>6.72</v>
      </c>
      <c r="AB58" s="139">
        <v>3.71</v>
      </c>
      <c r="AC58" s="139">
        <v>2.32</v>
      </c>
      <c r="AD58" s="139">
        <v>6.91</v>
      </c>
      <c r="AE58" s="139">
        <v>18.35</v>
      </c>
      <c r="AF58" s="139">
        <v>1.06</v>
      </c>
      <c r="AG58" s="139">
        <v>1.57</v>
      </c>
      <c r="AH58" s="139">
        <v>1.55</v>
      </c>
      <c r="AI58" s="139">
        <v>1.07</v>
      </c>
      <c r="AJ58" s="139">
        <v>1.24</v>
      </c>
      <c r="AK58" s="139">
        <v>1.27</v>
      </c>
      <c r="AL58" s="139">
        <v>1.72</v>
      </c>
      <c r="AM58" s="139">
        <v>2.43</v>
      </c>
      <c r="AN58" s="139">
        <v>4.02</v>
      </c>
      <c r="AO58" s="139">
        <v>4.83</v>
      </c>
      <c r="AP58" s="139">
        <v>2.06</v>
      </c>
      <c r="AQ58" s="139">
        <v>3.7</v>
      </c>
      <c r="AR58" s="139">
        <v>8.59</v>
      </c>
      <c r="AS58" s="139">
        <v>148.65</v>
      </c>
      <c r="AT58" s="139">
        <v>154.02</v>
      </c>
      <c r="AU58" s="139">
        <v>155.53</v>
      </c>
      <c r="AV58" s="139">
        <v>221.86</v>
      </c>
      <c r="AW58" s="139">
        <v>7.17</v>
      </c>
      <c r="AX58" s="139">
        <v>1637.9</v>
      </c>
      <c r="AY58" s="139">
        <v>1499.59</v>
      </c>
      <c r="AZ58" s="139">
        <v>1416.16</v>
      </c>
      <c r="BA58" s="139">
        <v>1461.47</v>
      </c>
      <c r="BB58" s="139">
        <v>1524.22</v>
      </c>
      <c r="BC58" s="139">
        <v>1580.32</v>
      </c>
      <c r="BD58" s="139">
        <v>1620.86</v>
      </c>
      <c r="BE58" s="139">
        <v>1577.04</v>
      </c>
      <c r="BF58" s="139">
        <v>1566.01</v>
      </c>
      <c r="BG58" s="139">
        <v>1598.79</v>
      </c>
      <c r="BH58" s="139">
        <v>1524.87</v>
      </c>
      <c r="BI58" s="139">
        <v>1540.99</v>
      </c>
      <c r="BJ58" s="139">
        <v>1396.37</v>
      </c>
      <c r="BK58" s="139">
        <v>28.55</v>
      </c>
      <c r="BL58" s="139">
        <v>22.75</v>
      </c>
      <c r="BM58" s="139">
        <v>12.08</v>
      </c>
      <c r="BN58" s="139">
        <v>6.91</v>
      </c>
      <c r="BO58" s="139">
        <v>6.63</v>
      </c>
      <c r="BP58" s="139">
        <v>5.85</v>
      </c>
      <c r="BQ58" s="139">
        <v>8.76</v>
      </c>
      <c r="BR58" s="139">
        <v>9.1</v>
      </c>
      <c r="BS58" s="139">
        <v>8.76</v>
      </c>
      <c r="BT58" s="139">
        <v>8.39</v>
      </c>
      <c r="BU58" s="139">
        <v>5.38</v>
      </c>
      <c r="BV58" s="139">
        <v>5.78</v>
      </c>
      <c r="BW58" s="139">
        <v>5.22</v>
      </c>
      <c r="BX58" s="140">
        <f t="shared" si="0"/>
        <v>25611.299999999996</v>
      </c>
    </row>
    <row r="59" spans="1:76" ht="15">
      <c r="A59">
        <v>58</v>
      </c>
      <c r="B59" t="s">
        <v>69</v>
      </c>
      <c r="C59" s="139">
        <v>261.15</v>
      </c>
      <c r="D59" s="139">
        <v>221.5</v>
      </c>
      <c r="E59" s="139">
        <v>428.74</v>
      </c>
      <c r="F59" s="139">
        <v>674.78</v>
      </c>
      <c r="G59" s="139">
        <v>927.5</v>
      </c>
      <c r="H59" s="139">
        <v>1008.1</v>
      </c>
      <c r="I59" s="139">
        <v>1056.2</v>
      </c>
      <c r="J59" s="139">
        <v>1081.67</v>
      </c>
      <c r="K59" s="139">
        <v>1013.79</v>
      </c>
      <c r="L59" s="139">
        <v>996.53</v>
      </c>
      <c r="M59" s="139">
        <v>819.18</v>
      </c>
      <c r="N59" s="139">
        <v>611.42</v>
      </c>
      <c r="O59" s="139">
        <v>567</v>
      </c>
      <c r="P59" s="139">
        <v>520.46</v>
      </c>
      <c r="Q59" s="139">
        <v>37.87</v>
      </c>
      <c r="R59" s="139">
        <v>21.94</v>
      </c>
      <c r="S59" s="139">
        <v>25.76</v>
      </c>
      <c r="T59" s="139">
        <v>27.71</v>
      </c>
      <c r="U59" s="139">
        <v>32.32</v>
      </c>
      <c r="V59" s="139">
        <v>23.51</v>
      </c>
      <c r="W59" s="139">
        <v>27.99</v>
      </c>
      <c r="X59" s="139">
        <v>34.34</v>
      </c>
      <c r="Y59" s="139">
        <v>30.95</v>
      </c>
      <c r="Z59" s="139">
        <v>25.76</v>
      </c>
      <c r="AA59" s="139">
        <v>44.64</v>
      </c>
      <c r="AB59" s="139">
        <v>38.22</v>
      </c>
      <c r="AC59" s="139">
        <v>25</v>
      </c>
      <c r="AD59" s="139">
        <v>39.59</v>
      </c>
      <c r="AE59" s="139">
        <v>0</v>
      </c>
      <c r="AF59" s="139">
        <v>2.41</v>
      </c>
      <c r="AG59" s="139">
        <v>2.22</v>
      </c>
      <c r="AH59" s="139">
        <v>1.5</v>
      </c>
      <c r="AI59" s="139">
        <v>2.1</v>
      </c>
      <c r="AJ59" s="139">
        <v>3.37</v>
      </c>
      <c r="AK59" s="139">
        <v>4.5</v>
      </c>
      <c r="AL59" s="139">
        <v>7.2</v>
      </c>
      <c r="AM59" s="139">
        <v>7.23</v>
      </c>
      <c r="AN59" s="139">
        <v>4.92</v>
      </c>
      <c r="AO59" s="139">
        <v>13.33</v>
      </c>
      <c r="AP59" s="139">
        <v>15.36</v>
      </c>
      <c r="AQ59" s="139">
        <v>10.39</v>
      </c>
      <c r="AR59" s="139">
        <v>10.64</v>
      </c>
      <c r="AS59" s="139">
        <v>369.03</v>
      </c>
      <c r="AT59" s="139">
        <v>255.94</v>
      </c>
      <c r="AU59" s="139">
        <v>345.81</v>
      </c>
      <c r="AV59" s="139">
        <v>423.96</v>
      </c>
      <c r="AW59" s="139">
        <v>85.05</v>
      </c>
      <c r="AX59" s="139">
        <v>2396.59</v>
      </c>
      <c r="AY59" s="139">
        <v>2325.17</v>
      </c>
      <c r="AZ59" s="139">
        <v>2176.08</v>
      </c>
      <c r="BA59" s="139">
        <v>2148.86</v>
      </c>
      <c r="BB59" s="139">
        <v>2104.98</v>
      </c>
      <c r="BC59" s="139">
        <v>2067.44</v>
      </c>
      <c r="BD59" s="139">
        <v>1953.24</v>
      </c>
      <c r="BE59" s="139">
        <v>2146.58</v>
      </c>
      <c r="BF59" s="139">
        <v>2252.54</v>
      </c>
      <c r="BG59" s="139">
        <v>2421.24</v>
      </c>
      <c r="BH59" s="139">
        <v>2241.6</v>
      </c>
      <c r="BI59" s="139">
        <v>2022.52</v>
      </c>
      <c r="BJ59" s="139">
        <v>1693.79</v>
      </c>
      <c r="BK59" s="139">
        <v>405.06</v>
      </c>
      <c r="BL59" s="139">
        <v>347.27</v>
      </c>
      <c r="BM59" s="139">
        <v>221.02</v>
      </c>
      <c r="BN59" s="139">
        <v>208.67</v>
      </c>
      <c r="BO59" s="139">
        <v>157.61</v>
      </c>
      <c r="BP59" s="139">
        <v>134.8</v>
      </c>
      <c r="BQ59" s="139">
        <v>83.24</v>
      </c>
      <c r="BR59" s="139">
        <v>86.51</v>
      </c>
      <c r="BS59" s="139">
        <v>87.02</v>
      </c>
      <c r="BT59" s="139">
        <v>76.74</v>
      </c>
      <c r="BU59" s="139">
        <v>64.62</v>
      </c>
      <c r="BV59" s="139">
        <v>61.2</v>
      </c>
      <c r="BW59" s="139">
        <v>40.87</v>
      </c>
      <c r="BX59" s="140">
        <f t="shared" si="0"/>
        <v>42113.83999999998</v>
      </c>
    </row>
    <row r="60" spans="1:76" ht="15">
      <c r="A60">
        <v>59</v>
      </c>
      <c r="B60" t="s">
        <v>70</v>
      </c>
      <c r="C60" s="139">
        <v>285.1</v>
      </c>
      <c r="D60" s="139">
        <v>414.1</v>
      </c>
      <c r="E60" s="139">
        <v>599.8</v>
      </c>
      <c r="F60" s="139">
        <v>751.52</v>
      </c>
      <c r="G60" s="139">
        <v>1037.23</v>
      </c>
      <c r="H60" s="139">
        <v>1014.16</v>
      </c>
      <c r="I60" s="139">
        <v>1130.41</v>
      </c>
      <c r="J60" s="139">
        <v>1048.51</v>
      </c>
      <c r="K60" s="139">
        <v>1178.54</v>
      </c>
      <c r="L60" s="139">
        <v>1059.45</v>
      </c>
      <c r="M60" s="139">
        <v>1059.7</v>
      </c>
      <c r="N60" s="139">
        <v>1034.07</v>
      </c>
      <c r="O60" s="139">
        <v>599.19</v>
      </c>
      <c r="P60" s="139">
        <v>450.56</v>
      </c>
      <c r="Q60" s="139">
        <v>28.48</v>
      </c>
      <c r="R60" s="139">
        <v>14.1</v>
      </c>
      <c r="S60" s="139">
        <v>17.1</v>
      </c>
      <c r="T60" s="139">
        <v>20.85</v>
      </c>
      <c r="U60" s="139">
        <v>19.77</v>
      </c>
      <c r="V60" s="139">
        <v>16.25</v>
      </c>
      <c r="W60" s="139">
        <v>27.38</v>
      </c>
      <c r="X60" s="139">
        <v>23.62</v>
      </c>
      <c r="Y60" s="139">
        <v>20.4</v>
      </c>
      <c r="Z60" s="139">
        <v>28.18</v>
      </c>
      <c r="AA60" s="139">
        <v>41.21</v>
      </c>
      <c r="AB60" s="139">
        <v>29.94</v>
      </c>
      <c r="AC60" s="139">
        <v>19.27</v>
      </c>
      <c r="AD60" s="139">
        <v>32.05</v>
      </c>
      <c r="AE60" s="139">
        <v>3.49</v>
      </c>
      <c r="AF60" s="139">
        <v>2.01</v>
      </c>
      <c r="AG60" s="139">
        <v>2.44</v>
      </c>
      <c r="AH60" s="139">
        <v>3.84</v>
      </c>
      <c r="AI60" s="139">
        <v>3.64</v>
      </c>
      <c r="AJ60" s="139">
        <v>2.91</v>
      </c>
      <c r="AK60" s="139">
        <v>4.63</v>
      </c>
      <c r="AL60" s="139">
        <v>5.65</v>
      </c>
      <c r="AM60" s="139">
        <v>6.95</v>
      </c>
      <c r="AN60" s="139">
        <v>7.71</v>
      </c>
      <c r="AO60" s="139">
        <v>6.09</v>
      </c>
      <c r="AP60" s="139">
        <v>5.65</v>
      </c>
      <c r="AQ60" s="139">
        <v>7.34</v>
      </c>
      <c r="AR60" s="139">
        <v>16.38</v>
      </c>
      <c r="AS60" s="139">
        <v>571.68</v>
      </c>
      <c r="AT60" s="139">
        <v>359.22</v>
      </c>
      <c r="AU60" s="139">
        <v>384.51</v>
      </c>
      <c r="AV60" s="139">
        <v>517.23</v>
      </c>
      <c r="AW60" s="139">
        <v>39.02</v>
      </c>
      <c r="AX60" s="139">
        <v>3627.82</v>
      </c>
      <c r="AY60" s="139">
        <v>3693.81</v>
      </c>
      <c r="AZ60" s="139">
        <v>3414.95</v>
      </c>
      <c r="BA60" s="139">
        <v>3486.5</v>
      </c>
      <c r="BB60" s="139">
        <v>3465.58</v>
      </c>
      <c r="BC60" s="139">
        <v>3471.51</v>
      </c>
      <c r="BD60" s="139">
        <v>3627.28</v>
      </c>
      <c r="BE60" s="139">
        <v>3844.42</v>
      </c>
      <c r="BF60" s="139">
        <v>3876.1</v>
      </c>
      <c r="BG60" s="139">
        <v>4207.51</v>
      </c>
      <c r="BH60" s="139">
        <v>3710.96</v>
      </c>
      <c r="BI60" s="139">
        <v>3674.35</v>
      </c>
      <c r="BJ60" s="139">
        <v>3323.17</v>
      </c>
      <c r="BK60" s="139">
        <v>384.29</v>
      </c>
      <c r="BL60" s="139">
        <v>331.33</v>
      </c>
      <c r="BM60" s="139">
        <v>206.03</v>
      </c>
      <c r="BN60" s="139">
        <v>198.3</v>
      </c>
      <c r="BO60" s="139">
        <v>151.42</v>
      </c>
      <c r="BP60" s="139">
        <v>140.47</v>
      </c>
      <c r="BQ60" s="139">
        <v>116.86</v>
      </c>
      <c r="BR60" s="139">
        <v>131.13</v>
      </c>
      <c r="BS60" s="139">
        <v>114.72</v>
      </c>
      <c r="BT60" s="139">
        <v>134.01</v>
      </c>
      <c r="BU60" s="139">
        <v>127.08</v>
      </c>
      <c r="BV60" s="139">
        <v>100.68</v>
      </c>
      <c r="BW60" s="139">
        <v>72.23</v>
      </c>
      <c r="BX60" s="140">
        <f t="shared" si="0"/>
        <v>63583.840000000004</v>
      </c>
    </row>
    <row r="61" spans="1:76" ht="15">
      <c r="A61">
        <v>60</v>
      </c>
      <c r="B61" t="s">
        <v>71</v>
      </c>
      <c r="C61" s="139">
        <v>18.59</v>
      </c>
      <c r="D61" s="139">
        <v>78.25</v>
      </c>
      <c r="E61" s="139">
        <v>79.98</v>
      </c>
      <c r="F61" s="139">
        <v>91.63</v>
      </c>
      <c r="G61" s="139">
        <v>96.79</v>
      </c>
      <c r="H61" s="139">
        <v>100.63</v>
      </c>
      <c r="I61" s="139">
        <v>86.31</v>
      </c>
      <c r="J61" s="139">
        <v>103.49</v>
      </c>
      <c r="K61" s="139">
        <v>110.47</v>
      </c>
      <c r="L61" s="139">
        <v>92.59</v>
      </c>
      <c r="M61" s="139">
        <v>131.96</v>
      </c>
      <c r="N61" s="139">
        <v>82.62</v>
      </c>
      <c r="O61" s="139">
        <v>72.44</v>
      </c>
      <c r="P61" s="139">
        <v>84.85</v>
      </c>
      <c r="Q61" s="139">
        <v>1.32</v>
      </c>
      <c r="R61" s="139">
        <v>0.97</v>
      </c>
      <c r="S61" s="139">
        <v>0.98</v>
      </c>
      <c r="T61" s="139">
        <v>0.52</v>
      </c>
      <c r="U61" s="139">
        <v>0.51</v>
      </c>
      <c r="V61" s="139">
        <v>1.02</v>
      </c>
      <c r="W61" s="139">
        <v>0.96</v>
      </c>
      <c r="X61" s="139">
        <v>0.41</v>
      </c>
      <c r="Y61" s="139">
        <v>4.46</v>
      </c>
      <c r="Z61" s="139">
        <v>7.74</v>
      </c>
      <c r="AA61" s="139">
        <v>5.61</v>
      </c>
      <c r="AB61" s="139">
        <v>4.81</v>
      </c>
      <c r="AC61" s="139">
        <v>3.43</v>
      </c>
      <c r="AD61" s="139">
        <v>5.64</v>
      </c>
      <c r="AE61" s="139">
        <v>0</v>
      </c>
      <c r="AF61" s="139">
        <v>1.07</v>
      </c>
      <c r="AG61" s="139">
        <v>0.75</v>
      </c>
      <c r="AH61" s="139">
        <v>0.23</v>
      </c>
      <c r="AI61" s="139">
        <v>0</v>
      </c>
      <c r="AJ61" s="139">
        <v>0</v>
      </c>
      <c r="AK61" s="139">
        <v>0</v>
      </c>
      <c r="AL61" s="139">
        <v>0</v>
      </c>
      <c r="AM61" s="139">
        <v>0</v>
      </c>
      <c r="AN61" s="139">
        <v>0.08</v>
      </c>
      <c r="AO61" s="139">
        <v>0.61</v>
      </c>
      <c r="AP61" s="139">
        <v>0.47</v>
      </c>
      <c r="AQ61" s="139">
        <v>0.17</v>
      </c>
      <c r="AR61" s="139">
        <v>0.78</v>
      </c>
      <c r="AS61" s="139">
        <v>59.76</v>
      </c>
      <c r="AT61" s="139">
        <v>58.75</v>
      </c>
      <c r="AU61" s="139">
        <v>69.73</v>
      </c>
      <c r="AV61" s="139">
        <v>92.8</v>
      </c>
      <c r="AW61" s="139">
        <v>12.22</v>
      </c>
      <c r="AX61" s="139">
        <v>504.2</v>
      </c>
      <c r="AY61" s="139">
        <v>460.18</v>
      </c>
      <c r="AZ61" s="139">
        <v>499.85</v>
      </c>
      <c r="BA61" s="139">
        <v>436.62</v>
      </c>
      <c r="BB61" s="139">
        <v>463.59</v>
      </c>
      <c r="BC61" s="139">
        <v>442.16</v>
      </c>
      <c r="BD61" s="139">
        <v>502.13</v>
      </c>
      <c r="BE61" s="139">
        <v>482.52</v>
      </c>
      <c r="BF61" s="139">
        <v>501.2</v>
      </c>
      <c r="BG61" s="139">
        <v>414.79</v>
      </c>
      <c r="BH61" s="139">
        <v>339.25</v>
      </c>
      <c r="BI61" s="139">
        <v>335.07</v>
      </c>
      <c r="BJ61" s="139">
        <v>280.11</v>
      </c>
      <c r="BK61" s="139">
        <v>44.44</v>
      </c>
      <c r="BL61" s="139">
        <v>35.31</v>
      </c>
      <c r="BM61" s="139">
        <v>23.5</v>
      </c>
      <c r="BN61" s="139">
        <v>15.19</v>
      </c>
      <c r="BO61" s="139">
        <v>10</v>
      </c>
      <c r="BP61" s="139">
        <v>8.75</v>
      </c>
      <c r="BQ61" s="139">
        <v>9.1</v>
      </c>
      <c r="BR61" s="139">
        <v>7.1</v>
      </c>
      <c r="BS61" s="139">
        <v>5.87</v>
      </c>
      <c r="BT61" s="139">
        <v>5.97</v>
      </c>
      <c r="BU61" s="139">
        <v>5.63</v>
      </c>
      <c r="BV61" s="139">
        <v>5.84</v>
      </c>
      <c r="BW61" s="139">
        <v>1.73</v>
      </c>
      <c r="BX61" s="140">
        <f t="shared" si="0"/>
        <v>7406.499999999999</v>
      </c>
    </row>
    <row r="62" spans="1:76" ht="15">
      <c r="A62">
        <v>61</v>
      </c>
      <c r="B62" t="s">
        <v>72</v>
      </c>
      <c r="C62" s="139">
        <v>75.35</v>
      </c>
      <c r="D62" s="139">
        <v>69.45</v>
      </c>
      <c r="E62" s="139">
        <v>58.82</v>
      </c>
      <c r="F62" s="139">
        <v>81.88</v>
      </c>
      <c r="G62" s="139">
        <v>71.63</v>
      </c>
      <c r="H62" s="139">
        <v>71.29</v>
      </c>
      <c r="I62" s="139">
        <v>56.12</v>
      </c>
      <c r="J62" s="139">
        <v>62.42</v>
      </c>
      <c r="K62" s="139">
        <v>62.95</v>
      </c>
      <c r="L62" s="139">
        <v>36.41</v>
      </c>
      <c r="M62" s="139">
        <v>65.67</v>
      </c>
      <c r="N62" s="139">
        <v>53.54</v>
      </c>
      <c r="O62" s="139">
        <v>37.69</v>
      </c>
      <c r="P62" s="139">
        <v>25.56</v>
      </c>
      <c r="Q62" s="139">
        <v>0</v>
      </c>
      <c r="R62" s="139">
        <v>0.95</v>
      </c>
      <c r="S62" s="139">
        <v>0.76</v>
      </c>
      <c r="T62" s="139">
        <v>0.8</v>
      </c>
      <c r="U62" s="139">
        <v>0.44</v>
      </c>
      <c r="V62" s="139">
        <v>0.47</v>
      </c>
      <c r="W62" s="139">
        <v>0.43</v>
      </c>
      <c r="X62" s="139">
        <v>0.48</v>
      </c>
      <c r="Y62" s="139">
        <v>0.46</v>
      </c>
      <c r="Z62" s="139">
        <v>0</v>
      </c>
      <c r="AA62" s="139">
        <v>0</v>
      </c>
      <c r="AB62" s="139">
        <v>0</v>
      </c>
      <c r="AC62" s="139">
        <v>0</v>
      </c>
      <c r="AD62" s="139">
        <v>0.72</v>
      </c>
      <c r="AE62" s="139">
        <v>0</v>
      </c>
      <c r="AF62" s="139">
        <v>0</v>
      </c>
      <c r="AG62" s="139">
        <v>0</v>
      </c>
      <c r="AH62" s="139">
        <v>0</v>
      </c>
      <c r="AI62" s="139">
        <v>0</v>
      </c>
      <c r="AJ62" s="139">
        <v>0</v>
      </c>
      <c r="AK62" s="139">
        <v>0</v>
      </c>
      <c r="AL62" s="139">
        <v>0</v>
      </c>
      <c r="AM62" s="139">
        <v>0</v>
      </c>
      <c r="AN62" s="139">
        <v>0</v>
      </c>
      <c r="AO62" s="139">
        <v>0</v>
      </c>
      <c r="AP62" s="139">
        <v>0</v>
      </c>
      <c r="AQ62" s="139">
        <v>0</v>
      </c>
      <c r="AR62" s="139">
        <v>0</v>
      </c>
      <c r="AS62" s="139">
        <v>65.95</v>
      </c>
      <c r="AT62" s="139">
        <v>63.81</v>
      </c>
      <c r="AU62" s="139">
        <v>52.52</v>
      </c>
      <c r="AV62" s="139">
        <v>45.88</v>
      </c>
      <c r="AW62" s="139">
        <v>3.56</v>
      </c>
      <c r="AX62" s="139">
        <v>404.5</v>
      </c>
      <c r="AY62" s="139">
        <v>381.93</v>
      </c>
      <c r="AZ62" s="139">
        <v>378.25</v>
      </c>
      <c r="BA62" s="139">
        <v>432.36</v>
      </c>
      <c r="BB62" s="139">
        <v>393.05</v>
      </c>
      <c r="BC62" s="139">
        <v>379.21</v>
      </c>
      <c r="BD62" s="139">
        <v>415.35</v>
      </c>
      <c r="BE62" s="139">
        <v>401.83</v>
      </c>
      <c r="BF62" s="139">
        <v>362.61</v>
      </c>
      <c r="BG62" s="139">
        <v>342.81</v>
      </c>
      <c r="BH62" s="139">
        <v>352.11</v>
      </c>
      <c r="BI62" s="139">
        <v>270.91</v>
      </c>
      <c r="BJ62" s="139">
        <v>181.48</v>
      </c>
      <c r="BK62" s="139">
        <v>33.23</v>
      </c>
      <c r="BL62" s="139">
        <v>27.25</v>
      </c>
      <c r="BM62" s="139">
        <v>19.38</v>
      </c>
      <c r="BN62" s="139">
        <v>16.24</v>
      </c>
      <c r="BO62" s="139">
        <v>5.53</v>
      </c>
      <c r="BP62" s="139">
        <v>2.83</v>
      </c>
      <c r="BQ62" s="139">
        <v>4.93</v>
      </c>
      <c r="BR62" s="139">
        <v>4.99</v>
      </c>
      <c r="BS62" s="139">
        <v>3.08</v>
      </c>
      <c r="BT62" s="139">
        <v>2.37</v>
      </c>
      <c r="BU62" s="139">
        <v>1.66</v>
      </c>
      <c r="BV62" s="139">
        <v>2.08</v>
      </c>
      <c r="BW62" s="139">
        <v>1.97</v>
      </c>
      <c r="BX62" s="140">
        <f t="shared" si="0"/>
        <v>5887.949999999999</v>
      </c>
    </row>
    <row r="63" spans="1:76" ht="15">
      <c r="A63">
        <v>62</v>
      </c>
      <c r="B63" t="s">
        <v>73</v>
      </c>
      <c r="C63" s="139">
        <v>34.59</v>
      </c>
      <c r="D63" s="139">
        <v>57.44</v>
      </c>
      <c r="E63" s="139">
        <v>46.06</v>
      </c>
      <c r="F63" s="139">
        <v>60.79</v>
      </c>
      <c r="G63" s="139">
        <v>44.51</v>
      </c>
      <c r="H63" s="139">
        <v>53.87</v>
      </c>
      <c r="I63" s="139">
        <v>45.84</v>
      </c>
      <c r="J63" s="139">
        <v>55.74</v>
      </c>
      <c r="K63" s="139">
        <v>57.76</v>
      </c>
      <c r="L63" s="139">
        <v>34.84</v>
      </c>
      <c r="M63" s="139">
        <v>32.49</v>
      </c>
      <c r="N63" s="139">
        <v>39</v>
      </c>
      <c r="O63" s="139">
        <v>38.23</v>
      </c>
      <c r="P63" s="139">
        <v>31.48</v>
      </c>
      <c r="Q63" s="139">
        <v>5.24</v>
      </c>
      <c r="R63" s="139">
        <v>2.01</v>
      </c>
      <c r="S63" s="139">
        <v>0.73</v>
      </c>
      <c r="T63" s="139">
        <v>0</v>
      </c>
      <c r="U63" s="139">
        <v>1.09</v>
      </c>
      <c r="V63" s="139">
        <v>2.18</v>
      </c>
      <c r="W63" s="139">
        <v>2.43</v>
      </c>
      <c r="X63" s="139">
        <v>2.18</v>
      </c>
      <c r="Y63" s="139">
        <v>3.14</v>
      </c>
      <c r="Z63" s="139">
        <v>3.44</v>
      </c>
      <c r="AA63" s="139">
        <v>1.32</v>
      </c>
      <c r="AB63" s="139">
        <v>0.89</v>
      </c>
      <c r="AC63" s="139">
        <v>0.43</v>
      </c>
      <c r="AD63" s="139">
        <v>0.57</v>
      </c>
      <c r="AE63" s="139">
        <v>0</v>
      </c>
      <c r="AF63" s="139">
        <v>0.98</v>
      </c>
      <c r="AG63" s="139">
        <v>0.78</v>
      </c>
      <c r="AH63" s="139">
        <v>0.67</v>
      </c>
      <c r="AI63" s="139">
        <v>1.01</v>
      </c>
      <c r="AJ63" s="139">
        <v>1.04</v>
      </c>
      <c r="AK63" s="139">
        <v>0.43</v>
      </c>
      <c r="AL63" s="139">
        <v>0.04</v>
      </c>
      <c r="AM63" s="139">
        <v>0.04</v>
      </c>
      <c r="AN63" s="139">
        <v>0</v>
      </c>
      <c r="AO63" s="139">
        <v>0</v>
      </c>
      <c r="AP63" s="139">
        <v>0.4</v>
      </c>
      <c r="AQ63" s="139">
        <v>0.99</v>
      </c>
      <c r="AR63" s="139">
        <v>1.82</v>
      </c>
      <c r="AS63" s="139">
        <v>5.96</v>
      </c>
      <c r="AT63" s="139">
        <v>5.32</v>
      </c>
      <c r="AU63" s="139">
        <v>11.58</v>
      </c>
      <c r="AV63" s="139">
        <v>22.45</v>
      </c>
      <c r="AW63" s="139">
        <v>2.5</v>
      </c>
      <c r="AX63" s="139">
        <v>248.03</v>
      </c>
      <c r="AY63" s="139">
        <v>212.15</v>
      </c>
      <c r="AZ63" s="139">
        <v>197.68</v>
      </c>
      <c r="BA63" s="139">
        <v>203.26</v>
      </c>
      <c r="BB63" s="139">
        <v>197.89</v>
      </c>
      <c r="BC63" s="139">
        <v>178.95</v>
      </c>
      <c r="BD63" s="139">
        <v>195</v>
      </c>
      <c r="BE63" s="139">
        <v>182.94</v>
      </c>
      <c r="BF63" s="139">
        <v>179.07</v>
      </c>
      <c r="BG63" s="139">
        <v>162.06</v>
      </c>
      <c r="BH63" s="139">
        <v>130.21</v>
      </c>
      <c r="BI63" s="139">
        <v>141.97</v>
      </c>
      <c r="BJ63" s="139">
        <v>81.64</v>
      </c>
      <c r="BK63" s="139">
        <v>0</v>
      </c>
      <c r="BL63" s="139">
        <v>0</v>
      </c>
      <c r="BM63" s="139">
        <v>0</v>
      </c>
      <c r="BN63" s="139">
        <v>0</v>
      </c>
      <c r="BO63" s="139">
        <v>0</v>
      </c>
      <c r="BP63" s="139">
        <v>0</v>
      </c>
      <c r="BQ63" s="139">
        <v>0</v>
      </c>
      <c r="BR63" s="139">
        <v>0</v>
      </c>
      <c r="BS63" s="139">
        <v>0</v>
      </c>
      <c r="BT63" s="139">
        <v>0</v>
      </c>
      <c r="BU63" s="139">
        <v>0</v>
      </c>
      <c r="BV63" s="139">
        <v>0</v>
      </c>
      <c r="BW63" s="139">
        <v>0</v>
      </c>
      <c r="BX63" s="140">
        <f t="shared" si="0"/>
        <v>3025.15</v>
      </c>
    </row>
    <row r="64" spans="1:76" ht="15">
      <c r="A64">
        <v>63</v>
      </c>
      <c r="B64" t="s">
        <v>74</v>
      </c>
      <c r="C64" s="139">
        <v>10.43</v>
      </c>
      <c r="D64" s="139">
        <v>37.61</v>
      </c>
      <c r="E64" s="139">
        <v>28.6</v>
      </c>
      <c r="F64" s="139">
        <v>27.89</v>
      </c>
      <c r="G64" s="139">
        <v>40.23</v>
      </c>
      <c r="H64" s="139">
        <v>39.02</v>
      </c>
      <c r="I64" s="139">
        <v>39.72</v>
      </c>
      <c r="J64" s="139">
        <v>31.83</v>
      </c>
      <c r="K64" s="139">
        <v>35</v>
      </c>
      <c r="L64" s="139">
        <v>41.43</v>
      </c>
      <c r="M64" s="139">
        <v>39.51</v>
      </c>
      <c r="N64" s="139">
        <v>29.5</v>
      </c>
      <c r="O64" s="139">
        <v>28.6</v>
      </c>
      <c r="P64" s="139">
        <v>16.67</v>
      </c>
      <c r="Q64" s="139">
        <v>0</v>
      </c>
      <c r="R64" s="139">
        <v>0</v>
      </c>
      <c r="S64" s="139">
        <v>0</v>
      </c>
      <c r="T64" s="139">
        <v>1.21</v>
      </c>
      <c r="U64" s="139">
        <v>2.23</v>
      </c>
      <c r="V64" s="139">
        <v>2.22</v>
      </c>
      <c r="W64" s="139">
        <v>1.45</v>
      </c>
      <c r="X64" s="139">
        <v>0.88</v>
      </c>
      <c r="Y64" s="139">
        <v>0.67</v>
      </c>
      <c r="Z64" s="139">
        <v>0.49</v>
      </c>
      <c r="AA64" s="139">
        <v>0.47</v>
      </c>
      <c r="AB64" s="139">
        <v>0</v>
      </c>
      <c r="AC64" s="139">
        <v>0</v>
      </c>
      <c r="AD64" s="139">
        <v>0</v>
      </c>
      <c r="AE64" s="139">
        <v>0</v>
      </c>
      <c r="AF64" s="139">
        <v>0</v>
      </c>
      <c r="AG64" s="139">
        <v>0</v>
      </c>
      <c r="AH64" s="139">
        <v>0</v>
      </c>
      <c r="AI64" s="139">
        <v>0</v>
      </c>
      <c r="AJ64" s="139">
        <v>0</v>
      </c>
      <c r="AK64" s="139">
        <v>0</v>
      </c>
      <c r="AL64" s="139">
        <v>0</v>
      </c>
      <c r="AM64" s="139">
        <v>0</v>
      </c>
      <c r="AN64" s="139">
        <v>1.5</v>
      </c>
      <c r="AO64" s="139">
        <v>1.84</v>
      </c>
      <c r="AP64" s="139">
        <v>0.4</v>
      </c>
      <c r="AQ64" s="139">
        <v>0</v>
      </c>
      <c r="AR64" s="139">
        <v>0</v>
      </c>
      <c r="AS64" s="139">
        <v>36.74</v>
      </c>
      <c r="AT64" s="139">
        <v>29.02</v>
      </c>
      <c r="AU64" s="139">
        <v>19.62</v>
      </c>
      <c r="AV64" s="139">
        <v>19.46</v>
      </c>
      <c r="AW64" s="139">
        <v>3.96</v>
      </c>
      <c r="AX64" s="139">
        <v>158.56</v>
      </c>
      <c r="AY64" s="139">
        <v>138.22</v>
      </c>
      <c r="AZ64" s="139">
        <v>143.49</v>
      </c>
      <c r="BA64" s="139">
        <v>153.29</v>
      </c>
      <c r="BB64" s="139">
        <v>173.49</v>
      </c>
      <c r="BC64" s="139">
        <v>139.56</v>
      </c>
      <c r="BD64" s="139">
        <v>141.3</v>
      </c>
      <c r="BE64" s="139">
        <v>145.78</v>
      </c>
      <c r="BF64" s="139">
        <v>139.69</v>
      </c>
      <c r="BG64" s="139">
        <v>116.95</v>
      </c>
      <c r="BH64" s="139">
        <v>113.93</v>
      </c>
      <c r="BI64" s="139">
        <v>114.83</v>
      </c>
      <c r="BJ64" s="139">
        <v>92.55</v>
      </c>
      <c r="BK64" s="139">
        <v>0</v>
      </c>
      <c r="BL64" s="139">
        <v>0</v>
      </c>
      <c r="BM64" s="139">
        <v>0</v>
      </c>
      <c r="BN64" s="139">
        <v>0</v>
      </c>
      <c r="BO64" s="139">
        <v>0</v>
      </c>
      <c r="BP64" s="139">
        <v>0</v>
      </c>
      <c r="BQ64" s="139">
        <v>0</v>
      </c>
      <c r="BR64" s="139">
        <v>0</v>
      </c>
      <c r="BS64" s="139">
        <v>0</v>
      </c>
      <c r="BT64" s="139">
        <v>0</v>
      </c>
      <c r="BU64" s="139">
        <v>0</v>
      </c>
      <c r="BV64" s="139">
        <v>0</v>
      </c>
      <c r="BW64" s="139">
        <v>0</v>
      </c>
      <c r="BX64" s="140">
        <f t="shared" si="0"/>
        <v>2339.84</v>
      </c>
    </row>
    <row r="65" spans="1:76" ht="15">
      <c r="A65">
        <v>64</v>
      </c>
      <c r="B65" t="s">
        <v>75</v>
      </c>
      <c r="C65" s="139">
        <v>198.69</v>
      </c>
      <c r="D65" s="139">
        <v>393.53</v>
      </c>
      <c r="E65" s="139">
        <v>597.36</v>
      </c>
      <c r="F65" s="139">
        <v>737.22</v>
      </c>
      <c r="G65" s="139">
        <v>972.21</v>
      </c>
      <c r="H65" s="139">
        <v>979.68</v>
      </c>
      <c r="I65" s="139">
        <v>1055.69</v>
      </c>
      <c r="J65" s="139">
        <v>1152.9</v>
      </c>
      <c r="K65" s="139">
        <v>1206.75</v>
      </c>
      <c r="L65" s="139">
        <v>1062.36</v>
      </c>
      <c r="M65" s="139">
        <v>1424.95</v>
      </c>
      <c r="N65" s="139">
        <v>1070.01</v>
      </c>
      <c r="O65" s="139">
        <v>892.25</v>
      </c>
      <c r="P65" s="139">
        <v>743.83</v>
      </c>
      <c r="Q65" s="139">
        <v>115.91</v>
      </c>
      <c r="R65" s="139">
        <v>29.96</v>
      </c>
      <c r="S65" s="139">
        <v>29.22</v>
      </c>
      <c r="T65" s="139">
        <v>29.82</v>
      </c>
      <c r="U65" s="139">
        <v>32.93</v>
      </c>
      <c r="V65" s="139">
        <v>34.74</v>
      </c>
      <c r="W65" s="139">
        <v>45.78</v>
      </c>
      <c r="X65" s="139">
        <v>44.14</v>
      </c>
      <c r="Y65" s="139">
        <v>48.45</v>
      </c>
      <c r="Z65" s="139">
        <v>58.56</v>
      </c>
      <c r="AA65" s="139">
        <v>57.3</v>
      </c>
      <c r="AB65" s="139">
        <v>43.3</v>
      </c>
      <c r="AC65" s="139">
        <v>42.9</v>
      </c>
      <c r="AD65" s="139">
        <v>79.94</v>
      </c>
      <c r="AE65" s="139">
        <v>15.03</v>
      </c>
      <c r="AF65" s="139">
        <v>8.66</v>
      </c>
      <c r="AG65" s="139">
        <v>12.7</v>
      </c>
      <c r="AH65" s="139">
        <v>11.54</v>
      </c>
      <c r="AI65" s="139">
        <v>10.23</v>
      </c>
      <c r="AJ65" s="139">
        <v>14.33</v>
      </c>
      <c r="AK65" s="139">
        <v>12.87</v>
      </c>
      <c r="AL65" s="139">
        <v>7.88</v>
      </c>
      <c r="AM65" s="139">
        <v>9.27</v>
      </c>
      <c r="AN65" s="139">
        <v>12.97</v>
      </c>
      <c r="AO65" s="139">
        <v>19.46</v>
      </c>
      <c r="AP65" s="139">
        <v>12.44</v>
      </c>
      <c r="AQ65" s="139">
        <v>10.15</v>
      </c>
      <c r="AR65" s="139">
        <v>29.95</v>
      </c>
      <c r="AS65" s="139">
        <v>449.87</v>
      </c>
      <c r="AT65" s="139">
        <v>391.03</v>
      </c>
      <c r="AU65" s="139">
        <v>435.44</v>
      </c>
      <c r="AV65" s="139">
        <v>370.75</v>
      </c>
      <c r="AW65" s="139">
        <v>114.77</v>
      </c>
      <c r="AX65" s="139">
        <v>3709.75</v>
      </c>
      <c r="AY65" s="139">
        <v>3515.88</v>
      </c>
      <c r="AZ65" s="139">
        <v>3415.65</v>
      </c>
      <c r="BA65" s="139">
        <v>3588.07</v>
      </c>
      <c r="BB65" s="139">
        <v>3388.08</v>
      </c>
      <c r="BC65" s="139">
        <v>3438.9</v>
      </c>
      <c r="BD65" s="139">
        <v>3440.73</v>
      </c>
      <c r="BE65" s="139">
        <v>3556.04</v>
      </c>
      <c r="BF65" s="139">
        <v>3693.01</v>
      </c>
      <c r="BG65" s="139">
        <v>3642.21</v>
      </c>
      <c r="BH65" s="139">
        <v>3230.51</v>
      </c>
      <c r="BI65" s="139">
        <v>2899.4</v>
      </c>
      <c r="BJ65" s="139">
        <v>2746.23</v>
      </c>
      <c r="BK65" s="139">
        <v>497.19</v>
      </c>
      <c r="BL65" s="139">
        <v>444.42</v>
      </c>
      <c r="BM65" s="139">
        <v>332.46</v>
      </c>
      <c r="BN65" s="139">
        <v>271.04</v>
      </c>
      <c r="BO65" s="139">
        <v>213.07</v>
      </c>
      <c r="BP65" s="139">
        <v>190.02</v>
      </c>
      <c r="BQ65" s="139">
        <v>120.09</v>
      </c>
      <c r="BR65" s="139">
        <v>117.48</v>
      </c>
      <c r="BS65" s="139">
        <v>86.38</v>
      </c>
      <c r="BT65" s="139">
        <v>86.3</v>
      </c>
      <c r="BU65" s="139">
        <v>55.94</v>
      </c>
      <c r="BV65" s="139">
        <v>40.49</v>
      </c>
      <c r="BW65" s="139">
        <v>32.02</v>
      </c>
      <c r="BX65" s="140">
        <f t="shared" si="0"/>
        <v>61881.08000000001</v>
      </c>
    </row>
    <row r="66" spans="1:76" ht="15">
      <c r="A66">
        <v>65</v>
      </c>
      <c r="B66" t="s">
        <v>76</v>
      </c>
      <c r="C66" s="139">
        <v>319</v>
      </c>
      <c r="D66" s="139">
        <v>71.87</v>
      </c>
      <c r="E66" s="139">
        <v>52.22</v>
      </c>
      <c r="F66" s="139">
        <v>64.15</v>
      </c>
      <c r="G66" s="139">
        <v>73.37</v>
      </c>
      <c r="H66" s="139">
        <v>67.76</v>
      </c>
      <c r="I66" s="139">
        <v>82.51</v>
      </c>
      <c r="J66" s="139">
        <v>90.54</v>
      </c>
      <c r="K66" s="139">
        <v>86.37</v>
      </c>
      <c r="L66" s="139">
        <v>87.37</v>
      </c>
      <c r="M66" s="139">
        <v>84.64</v>
      </c>
      <c r="N66" s="139">
        <v>65.71</v>
      </c>
      <c r="O66" s="139">
        <v>70.13</v>
      </c>
      <c r="P66" s="139">
        <v>60.04</v>
      </c>
      <c r="Q66" s="139">
        <v>4.89</v>
      </c>
      <c r="R66" s="139">
        <v>4.24</v>
      </c>
      <c r="S66" s="139">
        <v>2.24</v>
      </c>
      <c r="T66" s="139">
        <v>1.25</v>
      </c>
      <c r="U66" s="139">
        <v>2.17</v>
      </c>
      <c r="V66" s="139">
        <v>0.93</v>
      </c>
      <c r="W66" s="139">
        <v>0</v>
      </c>
      <c r="X66" s="139">
        <v>2.09</v>
      </c>
      <c r="Y66" s="139">
        <v>2.73</v>
      </c>
      <c r="Z66" s="139">
        <v>1.37</v>
      </c>
      <c r="AA66" s="139">
        <v>0.91</v>
      </c>
      <c r="AB66" s="139">
        <v>0</v>
      </c>
      <c r="AC66" s="139">
        <v>1.04</v>
      </c>
      <c r="AD66" s="139">
        <v>1.59</v>
      </c>
      <c r="AE66" s="139">
        <v>4.44</v>
      </c>
      <c r="AF66" s="139">
        <v>2.39</v>
      </c>
      <c r="AG66" s="139">
        <v>2.13</v>
      </c>
      <c r="AH66" s="139">
        <v>1.92</v>
      </c>
      <c r="AI66" s="139">
        <v>2.47</v>
      </c>
      <c r="AJ66" s="139">
        <v>1.22</v>
      </c>
      <c r="AK66" s="139">
        <v>0</v>
      </c>
      <c r="AL66" s="139">
        <v>0</v>
      </c>
      <c r="AM66" s="139">
        <v>0.56</v>
      </c>
      <c r="AN66" s="139">
        <v>0.6</v>
      </c>
      <c r="AO66" s="139">
        <v>0.57</v>
      </c>
      <c r="AP66" s="139">
        <v>0.54</v>
      </c>
      <c r="AQ66" s="139">
        <v>0.59</v>
      </c>
      <c r="AR66" s="139">
        <v>1.19</v>
      </c>
      <c r="AS66" s="139">
        <v>35.94</v>
      </c>
      <c r="AT66" s="139">
        <v>43.04</v>
      </c>
      <c r="AU66" s="139">
        <v>41.17</v>
      </c>
      <c r="AV66" s="139">
        <v>48.36</v>
      </c>
      <c r="AW66" s="139">
        <v>0</v>
      </c>
      <c r="AX66" s="139">
        <v>342.19</v>
      </c>
      <c r="AY66" s="139">
        <v>344.52</v>
      </c>
      <c r="AZ66" s="139">
        <v>304.49</v>
      </c>
      <c r="BA66" s="139">
        <v>358.34</v>
      </c>
      <c r="BB66" s="139">
        <v>332.09</v>
      </c>
      <c r="BC66" s="139">
        <v>320.91</v>
      </c>
      <c r="BD66" s="139">
        <v>322.15</v>
      </c>
      <c r="BE66" s="139">
        <v>296.31</v>
      </c>
      <c r="BF66" s="139">
        <v>293.68</v>
      </c>
      <c r="BG66" s="139">
        <v>257.55</v>
      </c>
      <c r="BH66" s="139">
        <v>240</v>
      </c>
      <c r="BI66" s="139">
        <v>210.9</v>
      </c>
      <c r="BJ66" s="139">
        <v>150.89</v>
      </c>
      <c r="BK66" s="139">
        <v>3.02</v>
      </c>
      <c r="BL66" s="139">
        <v>1.5</v>
      </c>
      <c r="BM66" s="139">
        <v>0.65</v>
      </c>
      <c r="BN66" s="139">
        <v>2.3</v>
      </c>
      <c r="BO66" s="139">
        <v>1.45</v>
      </c>
      <c r="BP66" s="139">
        <v>0</v>
      </c>
      <c r="BQ66" s="139">
        <v>0</v>
      </c>
      <c r="BR66" s="139">
        <v>0</v>
      </c>
      <c r="BS66" s="139">
        <v>0</v>
      </c>
      <c r="BT66" s="139">
        <v>0</v>
      </c>
      <c r="BU66" s="139">
        <v>0.6</v>
      </c>
      <c r="BV66" s="139">
        <v>1.14</v>
      </c>
      <c r="BW66" s="139">
        <v>0.59</v>
      </c>
      <c r="BX66" s="140">
        <f t="shared" si="0"/>
        <v>5273.530000000002</v>
      </c>
    </row>
    <row r="67" spans="1:76" ht="15">
      <c r="A67">
        <v>66</v>
      </c>
      <c r="B67" t="s">
        <v>77</v>
      </c>
      <c r="C67" s="139">
        <v>41.85</v>
      </c>
      <c r="D67" s="139">
        <v>55.87</v>
      </c>
      <c r="E67" s="139">
        <v>84.59</v>
      </c>
      <c r="F67" s="139">
        <v>84.14</v>
      </c>
      <c r="G67" s="139">
        <v>89.46</v>
      </c>
      <c r="H67" s="139">
        <v>88.29</v>
      </c>
      <c r="I67" s="139">
        <v>92.51</v>
      </c>
      <c r="J67" s="139">
        <v>86.99</v>
      </c>
      <c r="K67" s="139">
        <v>111.78</v>
      </c>
      <c r="L67" s="139">
        <v>95.7</v>
      </c>
      <c r="M67" s="139">
        <v>108.78</v>
      </c>
      <c r="N67" s="139">
        <v>86.27</v>
      </c>
      <c r="O67" s="139">
        <v>50.48</v>
      </c>
      <c r="P67" s="139">
        <v>62.03</v>
      </c>
      <c r="Q67" s="139">
        <v>0</v>
      </c>
      <c r="R67" s="139">
        <v>2.28</v>
      </c>
      <c r="S67" s="139">
        <v>1.02</v>
      </c>
      <c r="T67" s="139">
        <v>0</v>
      </c>
      <c r="U67" s="139">
        <v>1.24</v>
      </c>
      <c r="V67" s="139">
        <v>1.07</v>
      </c>
      <c r="W67" s="139">
        <v>0</v>
      </c>
      <c r="X67" s="139">
        <v>0</v>
      </c>
      <c r="Y67" s="139">
        <v>0</v>
      </c>
      <c r="Z67" s="139">
        <v>0</v>
      </c>
      <c r="AA67" s="139">
        <v>0</v>
      </c>
      <c r="AB67" s="139">
        <v>0</v>
      </c>
      <c r="AC67" s="139">
        <v>0</v>
      </c>
      <c r="AD67" s="139">
        <v>0</v>
      </c>
      <c r="AE67" s="139">
        <v>0</v>
      </c>
      <c r="AF67" s="139">
        <v>0.37</v>
      </c>
      <c r="AG67" s="139">
        <v>0.34</v>
      </c>
      <c r="AH67" s="139">
        <v>0.34</v>
      </c>
      <c r="AI67" s="139">
        <v>0.36</v>
      </c>
      <c r="AJ67" s="139">
        <v>0.34</v>
      </c>
      <c r="AK67" s="139">
        <v>0.36</v>
      </c>
      <c r="AL67" s="139">
        <v>0.29</v>
      </c>
      <c r="AM67" s="139">
        <v>0.58</v>
      </c>
      <c r="AN67" s="139">
        <v>0.61</v>
      </c>
      <c r="AO67" s="139">
        <v>0.21</v>
      </c>
      <c r="AP67" s="139">
        <v>0.3</v>
      </c>
      <c r="AQ67" s="139">
        <v>0.42</v>
      </c>
      <c r="AR67" s="139">
        <v>0.19</v>
      </c>
      <c r="AS67" s="139">
        <v>39.87</v>
      </c>
      <c r="AT67" s="139">
        <v>38.4</v>
      </c>
      <c r="AU67" s="139">
        <v>59.21</v>
      </c>
      <c r="AV67" s="139">
        <v>71.51</v>
      </c>
      <c r="AW67" s="139">
        <v>2.54</v>
      </c>
      <c r="AX67" s="139">
        <v>563.18</v>
      </c>
      <c r="AY67" s="139">
        <v>546.61</v>
      </c>
      <c r="AZ67" s="139">
        <v>538.09</v>
      </c>
      <c r="BA67" s="139">
        <v>540.14</v>
      </c>
      <c r="BB67" s="139">
        <v>453.47</v>
      </c>
      <c r="BC67" s="139">
        <v>442.76</v>
      </c>
      <c r="BD67" s="139">
        <v>412.15</v>
      </c>
      <c r="BE67" s="139">
        <v>440.89</v>
      </c>
      <c r="BF67" s="139">
        <v>412.84</v>
      </c>
      <c r="BG67" s="139">
        <v>386.1</v>
      </c>
      <c r="BH67" s="139">
        <v>356.38</v>
      </c>
      <c r="BI67" s="139">
        <v>342.84</v>
      </c>
      <c r="BJ67" s="139">
        <v>306.29</v>
      </c>
      <c r="BK67" s="139">
        <v>27.23</v>
      </c>
      <c r="BL67" s="139">
        <v>21.41</v>
      </c>
      <c r="BM67" s="139">
        <v>12.96</v>
      </c>
      <c r="BN67" s="139">
        <v>8.4</v>
      </c>
      <c r="BO67" s="139">
        <v>8.36</v>
      </c>
      <c r="BP67" s="139">
        <v>7.43</v>
      </c>
      <c r="BQ67" s="139">
        <v>5.98</v>
      </c>
      <c r="BR67" s="139">
        <v>7.65</v>
      </c>
      <c r="BS67" s="139">
        <v>8.44</v>
      </c>
      <c r="BT67" s="139">
        <v>8.79</v>
      </c>
      <c r="BU67" s="139">
        <v>6.43</v>
      </c>
      <c r="BV67" s="139">
        <v>4.6</v>
      </c>
      <c r="BW67" s="139">
        <v>1.24</v>
      </c>
      <c r="BX67" s="140">
        <f aca="true" t="shared" si="1" ref="BX67:BX76">SUM(C67:BW67)</f>
        <v>7231.249999999998</v>
      </c>
    </row>
    <row r="68" spans="1:76" ht="15">
      <c r="A68">
        <v>67</v>
      </c>
      <c r="B68" t="s">
        <v>78</v>
      </c>
      <c r="C68" s="139">
        <v>22.82</v>
      </c>
      <c r="D68" s="139">
        <v>32.9</v>
      </c>
      <c r="E68" s="139">
        <v>40.08</v>
      </c>
      <c r="F68" s="139">
        <v>34.83</v>
      </c>
      <c r="G68" s="139">
        <v>62.98</v>
      </c>
      <c r="H68" s="139">
        <v>61.64</v>
      </c>
      <c r="I68" s="139">
        <v>45.37</v>
      </c>
      <c r="J68" s="139">
        <v>48.45</v>
      </c>
      <c r="K68" s="139">
        <v>58.8</v>
      </c>
      <c r="L68" s="139">
        <v>59.16</v>
      </c>
      <c r="M68" s="139">
        <v>56.64</v>
      </c>
      <c r="N68" s="139">
        <v>43.49</v>
      </c>
      <c r="O68" s="139">
        <v>27.29</v>
      </c>
      <c r="P68" s="139">
        <v>20.75</v>
      </c>
      <c r="Q68" s="139">
        <v>2.15</v>
      </c>
      <c r="R68" s="139">
        <v>3.01</v>
      </c>
      <c r="S68" s="139">
        <v>2.75</v>
      </c>
      <c r="T68" s="139">
        <v>1.78</v>
      </c>
      <c r="U68" s="139">
        <v>1.63</v>
      </c>
      <c r="V68" s="139">
        <v>2.52</v>
      </c>
      <c r="W68" s="139">
        <v>1.58</v>
      </c>
      <c r="X68" s="139">
        <v>1.62</v>
      </c>
      <c r="Y68" s="139">
        <v>1.64</v>
      </c>
      <c r="Z68" s="139">
        <v>0.77</v>
      </c>
      <c r="AA68" s="139">
        <v>1.09</v>
      </c>
      <c r="AB68" s="139">
        <v>0.33</v>
      </c>
      <c r="AC68" s="139">
        <v>0.4</v>
      </c>
      <c r="AD68" s="139">
        <v>1.12</v>
      </c>
      <c r="AE68" s="139">
        <v>1.33</v>
      </c>
      <c r="AF68" s="139">
        <v>0.32</v>
      </c>
      <c r="AG68" s="139">
        <v>1.34</v>
      </c>
      <c r="AH68" s="139">
        <v>1.48</v>
      </c>
      <c r="AI68" s="139">
        <v>0.43</v>
      </c>
      <c r="AJ68" s="139">
        <v>0.54</v>
      </c>
      <c r="AK68" s="139">
        <v>0.5</v>
      </c>
      <c r="AL68" s="139">
        <v>0.06</v>
      </c>
      <c r="AM68" s="139">
        <v>0.17</v>
      </c>
      <c r="AN68" s="139">
        <v>0.11</v>
      </c>
      <c r="AO68" s="139">
        <v>0.05</v>
      </c>
      <c r="AP68" s="139">
        <v>0.17</v>
      </c>
      <c r="AQ68" s="139">
        <v>0.1</v>
      </c>
      <c r="AR68" s="139">
        <v>0</v>
      </c>
      <c r="AS68" s="139">
        <v>39.81</v>
      </c>
      <c r="AT68" s="139">
        <v>29.13</v>
      </c>
      <c r="AU68" s="139">
        <v>14.21</v>
      </c>
      <c r="AV68" s="139">
        <v>12.37</v>
      </c>
      <c r="AW68" s="139">
        <v>8.19</v>
      </c>
      <c r="AX68" s="139">
        <v>297.6</v>
      </c>
      <c r="AY68" s="139">
        <v>279.99</v>
      </c>
      <c r="AZ68" s="139">
        <v>222.61</v>
      </c>
      <c r="BA68" s="139">
        <v>222.28</v>
      </c>
      <c r="BB68" s="139">
        <v>234.07</v>
      </c>
      <c r="BC68" s="139">
        <v>229.94</v>
      </c>
      <c r="BD68" s="139">
        <v>219.78</v>
      </c>
      <c r="BE68" s="139">
        <v>206.97</v>
      </c>
      <c r="BF68" s="139">
        <v>217.86</v>
      </c>
      <c r="BG68" s="139">
        <v>199.37</v>
      </c>
      <c r="BH68" s="139">
        <v>194.79</v>
      </c>
      <c r="BI68" s="139">
        <v>196.28</v>
      </c>
      <c r="BJ68" s="139">
        <v>175.66</v>
      </c>
      <c r="BK68" s="139">
        <v>0</v>
      </c>
      <c r="BL68" s="139">
        <v>0</v>
      </c>
      <c r="BM68" s="139">
        <v>0</v>
      </c>
      <c r="BN68" s="139">
        <v>0</v>
      </c>
      <c r="BO68" s="139">
        <v>0</v>
      </c>
      <c r="BP68" s="139">
        <v>0</v>
      </c>
      <c r="BQ68" s="139">
        <v>0</v>
      </c>
      <c r="BR68" s="139">
        <v>0</v>
      </c>
      <c r="BS68" s="139">
        <v>0</v>
      </c>
      <c r="BT68" s="139">
        <v>0</v>
      </c>
      <c r="BU68" s="139">
        <v>0</v>
      </c>
      <c r="BV68" s="139">
        <v>0</v>
      </c>
      <c r="BW68" s="139">
        <v>0</v>
      </c>
      <c r="BX68" s="140">
        <f t="shared" si="1"/>
        <v>3645.1</v>
      </c>
    </row>
    <row r="69" spans="1:76" ht="15">
      <c r="A69">
        <v>68</v>
      </c>
      <c r="B69" t="s">
        <v>237</v>
      </c>
      <c r="C69" s="139">
        <v>0</v>
      </c>
      <c r="D69" s="139">
        <v>0</v>
      </c>
      <c r="E69" s="139"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5.54</v>
      </c>
      <c r="K69" s="139">
        <v>8.67</v>
      </c>
      <c r="L69" s="139">
        <v>21.31</v>
      </c>
      <c r="M69" s="139">
        <v>103.81</v>
      </c>
      <c r="N69" s="139">
        <v>58.09</v>
      </c>
      <c r="O69" s="139">
        <v>23.93</v>
      </c>
      <c r="P69" s="139">
        <v>9.72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39">
        <v>0</v>
      </c>
      <c r="W69" s="139">
        <v>0</v>
      </c>
      <c r="X69" s="139">
        <v>0</v>
      </c>
      <c r="Y69" s="139">
        <v>0</v>
      </c>
      <c r="Z69" s="139">
        <v>0</v>
      </c>
      <c r="AA69" s="139">
        <v>0</v>
      </c>
      <c r="AB69" s="139">
        <v>0</v>
      </c>
      <c r="AC69" s="139">
        <v>0</v>
      </c>
      <c r="AD69" s="139">
        <v>0</v>
      </c>
      <c r="AE69" s="139">
        <v>0</v>
      </c>
      <c r="AF69" s="139">
        <v>0</v>
      </c>
      <c r="AG69" s="139">
        <v>0</v>
      </c>
      <c r="AH69" s="139">
        <v>0</v>
      </c>
      <c r="AI69" s="139">
        <v>0</v>
      </c>
      <c r="AJ69" s="139">
        <v>0</v>
      </c>
      <c r="AK69" s="139">
        <v>0</v>
      </c>
      <c r="AL69" s="139">
        <v>0</v>
      </c>
      <c r="AM69" s="139">
        <v>0</v>
      </c>
      <c r="AN69" s="139">
        <v>0</v>
      </c>
      <c r="AO69" s="139">
        <v>0</v>
      </c>
      <c r="AP69" s="139">
        <v>0</v>
      </c>
      <c r="AQ69" s="139">
        <v>0</v>
      </c>
      <c r="AR69" s="139">
        <v>0</v>
      </c>
      <c r="AS69" s="139">
        <v>15.59</v>
      </c>
      <c r="AT69" s="139">
        <v>10.91</v>
      </c>
      <c r="AU69" s="139">
        <v>4.47</v>
      </c>
      <c r="AV69" s="139">
        <v>2.73</v>
      </c>
      <c r="AW69" s="139">
        <v>0</v>
      </c>
      <c r="AX69" s="139">
        <v>0</v>
      </c>
      <c r="AY69" s="139">
        <v>0</v>
      </c>
      <c r="AZ69" s="139">
        <v>0</v>
      </c>
      <c r="BA69" s="139">
        <v>0</v>
      </c>
      <c r="BB69" s="139">
        <v>0</v>
      </c>
      <c r="BC69" s="139">
        <v>0</v>
      </c>
      <c r="BD69" s="139">
        <v>5.64</v>
      </c>
      <c r="BE69" s="139">
        <v>7.31</v>
      </c>
      <c r="BF69" s="139">
        <v>30.94</v>
      </c>
      <c r="BG69" s="139">
        <v>85.59</v>
      </c>
      <c r="BH69" s="139">
        <v>47.85</v>
      </c>
      <c r="BI69" s="139">
        <v>18.1</v>
      </c>
      <c r="BJ69" s="139">
        <v>12.39</v>
      </c>
      <c r="BK69" s="139">
        <v>0</v>
      </c>
      <c r="BL69" s="139">
        <v>0</v>
      </c>
      <c r="BM69" s="139">
        <v>0</v>
      </c>
      <c r="BN69" s="139">
        <v>0</v>
      </c>
      <c r="BO69" s="139">
        <v>0</v>
      </c>
      <c r="BP69" s="139">
        <v>0</v>
      </c>
      <c r="BQ69" s="139">
        <v>0</v>
      </c>
      <c r="BR69" s="139">
        <v>0</v>
      </c>
      <c r="BS69" s="139">
        <v>0</v>
      </c>
      <c r="BT69" s="139">
        <v>0</v>
      </c>
      <c r="BU69" s="139">
        <v>0</v>
      </c>
      <c r="BV69" s="139">
        <v>0</v>
      </c>
      <c r="BW69" s="139">
        <v>0</v>
      </c>
      <c r="BX69" s="140">
        <f t="shared" si="1"/>
        <v>472.59000000000003</v>
      </c>
    </row>
    <row r="70" spans="1:76" ht="15">
      <c r="A70">
        <v>69</v>
      </c>
      <c r="B70" t="s">
        <v>120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39">
        <v>0</v>
      </c>
      <c r="W70" s="139">
        <v>0</v>
      </c>
      <c r="X70" s="139">
        <v>0</v>
      </c>
      <c r="Y70" s="139">
        <v>0</v>
      </c>
      <c r="Z70" s="139">
        <v>0</v>
      </c>
      <c r="AA70" s="139">
        <v>0</v>
      </c>
      <c r="AB70" s="139">
        <v>0</v>
      </c>
      <c r="AC70" s="139">
        <v>0</v>
      </c>
      <c r="AD70" s="139">
        <v>0</v>
      </c>
      <c r="AE70" s="139">
        <v>0</v>
      </c>
      <c r="AF70" s="139">
        <v>0</v>
      </c>
      <c r="AG70" s="139">
        <v>0</v>
      </c>
      <c r="AH70" s="139">
        <v>0</v>
      </c>
      <c r="AI70" s="139">
        <v>0</v>
      </c>
      <c r="AJ70" s="139">
        <v>0</v>
      </c>
      <c r="AK70" s="139">
        <v>0</v>
      </c>
      <c r="AL70" s="139">
        <v>0</v>
      </c>
      <c r="AM70" s="139">
        <v>0</v>
      </c>
      <c r="AN70" s="139">
        <v>0</v>
      </c>
      <c r="AO70" s="139">
        <v>0</v>
      </c>
      <c r="AP70" s="139">
        <v>0</v>
      </c>
      <c r="AQ70" s="139">
        <v>0</v>
      </c>
      <c r="AR70" s="139">
        <v>0</v>
      </c>
      <c r="AS70" s="139">
        <v>2.64</v>
      </c>
      <c r="AT70" s="139">
        <v>1.15</v>
      </c>
      <c r="AU70" s="139">
        <v>1.99</v>
      </c>
      <c r="AV70" s="139">
        <v>1.49</v>
      </c>
      <c r="AW70" s="139">
        <v>0</v>
      </c>
      <c r="AX70" s="139">
        <v>17.91</v>
      </c>
      <c r="AY70" s="139">
        <v>26.86</v>
      </c>
      <c r="AZ70" s="139">
        <v>18.9</v>
      </c>
      <c r="BA70" s="139">
        <v>29.85</v>
      </c>
      <c r="BB70" s="139">
        <v>26.78</v>
      </c>
      <c r="BC70" s="139">
        <v>30.75</v>
      </c>
      <c r="BD70" s="139">
        <v>20.83</v>
      </c>
      <c r="BE70" s="139">
        <v>30.75</v>
      </c>
      <c r="BF70" s="139">
        <v>30.75</v>
      </c>
      <c r="BG70" s="139">
        <v>34.76</v>
      </c>
      <c r="BH70" s="139">
        <v>30.33</v>
      </c>
      <c r="BI70" s="139">
        <v>25.57</v>
      </c>
      <c r="BJ70" s="139">
        <v>34.92</v>
      </c>
      <c r="BK70" s="139">
        <v>0</v>
      </c>
      <c r="BL70" s="139">
        <v>0</v>
      </c>
      <c r="BM70" s="139">
        <v>0</v>
      </c>
      <c r="BN70" s="139">
        <v>0</v>
      </c>
      <c r="BO70" s="139">
        <v>0</v>
      </c>
      <c r="BP70" s="139">
        <v>0</v>
      </c>
      <c r="BQ70" s="139">
        <v>0</v>
      </c>
      <c r="BR70" s="139">
        <v>0</v>
      </c>
      <c r="BS70" s="139">
        <v>0</v>
      </c>
      <c r="BT70" s="139">
        <v>0</v>
      </c>
      <c r="BU70" s="139">
        <v>0</v>
      </c>
      <c r="BV70" s="139">
        <v>0</v>
      </c>
      <c r="BW70" s="139">
        <v>0</v>
      </c>
      <c r="BX70" s="140">
        <f t="shared" si="1"/>
        <v>366.22999999999996</v>
      </c>
    </row>
    <row r="71" spans="1:76" ht="15">
      <c r="A71">
        <v>70</v>
      </c>
      <c r="B71" t="s">
        <v>313</v>
      </c>
      <c r="C71" s="139">
        <v>0</v>
      </c>
      <c r="D71" s="139">
        <v>8.62</v>
      </c>
      <c r="E71" s="139">
        <v>15.04</v>
      </c>
      <c r="F71" s="139">
        <v>12.9</v>
      </c>
      <c r="G71" s="139">
        <v>10.76</v>
      </c>
      <c r="H71" s="139">
        <v>7.87</v>
      </c>
      <c r="I71" s="139">
        <v>6.87</v>
      </c>
      <c r="J71" s="139">
        <v>5.93</v>
      </c>
      <c r="K71" s="139">
        <v>5.9</v>
      </c>
      <c r="L71" s="139">
        <v>4.92</v>
      </c>
      <c r="M71" s="139">
        <v>0.98</v>
      </c>
      <c r="N71" s="139">
        <v>0.98</v>
      </c>
      <c r="O71" s="139">
        <v>0.98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39">
        <v>0</v>
      </c>
      <c r="W71" s="139">
        <v>0</v>
      </c>
      <c r="X71" s="139">
        <v>0</v>
      </c>
      <c r="Y71" s="139">
        <v>0</v>
      </c>
      <c r="Z71" s="139">
        <v>0</v>
      </c>
      <c r="AA71" s="139">
        <v>0</v>
      </c>
      <c r="AB71" s="139">
        <v>0</v>
      </c>
      <c r="AC71" s="139">
        <v>0</v>
      </c>
      <c r="AD71" s="139">
        <v>0</v>
      </c>
      <c r="AE71" s="139">
        <v>0</v>
      </c>
      <c r="AF71" s="139">
        <v>0</v>
      </c>
      <c r="AG71" s="139">
        <v>0</v>
      </c>
      <c r="AH71" s="139">
        <v>0</v>
      </c>
      <c r="AI71" s="139">
        <v>0</v>
      </c>
      <c r="AJ71" s="139">
        <v>0</v>
      </c>
      <c r="AK71" s="139">
        <v>0</v>
      </c>
      <c r="AL71" s="139">
        <v>0</v>
      </c>
      <c r="AM71" s="139">
        <v>0</v>
      </c>
      <c r="AN71" s="139">
        <v>0</v>
      </c>
      <c r="AO71" s="139">
        <v>0</v>
      </c>
      <c r="AP71" s="139">
        <v>0</v>
      </c>
      <c r="AQ71" s="139">
        <v>0</v>
      </c>
      <c r="AR71" s="139">
        <v>0</v>
      </c>
      <c r="AS71" s="139">
        <v>0</v>
      </c>
      <c r="AT71" s="139">
        <v>0</v>
      </c>
      <c r="AU71" s="139">
        <v>0</v>
      </c>
      <c r="AV71" s="139">
        <v>0</v>
      </c>
      <c r="AW71" s="139">
        <v>0</v>
      </c>
      <c r="AX71" s="139">
        <v>43.95</v>
      </c>
      <c r="AY71" s="139">
        <v>43.94</v>
      </c>
      <c r="AZ71" s="139">
        <v>43.94</v>
      </c>
      <c r="BA71" s="139">
        <v>43.94</v>
      </c>
      <c r="BB71" s="139">
        <v>62.17</v>
      </c>
      <c r="BC71" s="139">
        <v>62.17</v>
      </c>
      <c r="BD71" s="139">
        <v>62.17</v>
      </c>
      <c r="BE71" s="139">
        <v>62.17</v>
      </c>
      <c r="BF71" s="139">
        <v>62.19</v>
      </c>
      <c r="BG71" s="139">
        <v>34.57</v>
      </c>
      <c r="BH71" s="139">
        <v>28.25</v>
      </c>
      <c r="BI71" s="139">
        <v>19.35</v>
      </c>
      <c r="BJ71" s="139">
        <v>18.65</v>
      </c>
      <c r="BK71" s="139">
        <v>0</v>
      </c>
      <c r="BL71" s="139">
        <v>0</v>
      </c>
      <c r="BM71" s="139">
        <v>0</v>
      </c>
      <c r="BN71" s="139">
        <v>0</v>
      </c>
      <c r="BO71" s="139">
        <v>0</v>
      </c>
      <c r="BP71" s="139">
        <v>0</v>
      </c>
      <c r="BQ71" s="139">
        <v>0</v>
      </c>
      <c r="BR71" s="139">
        <v>0</v>
      </c>
      <c r="BS71" s="139">
        <v>0</v>
      </c>
      <c r="BT71" s="139">
        <v>0</v>
      </c>
      <c r="BU71" s="139">
        <v>0</v>
      </c>
      <c r="BV71" s="139">
        <v>0</v>
      </c>
      <c r="BW71" s="139">
        <v>0</v>
      </c>
      <c r="BX71" s="140">
        <f t="shared" si="1"/>
        <v>669.2100000000002</v>
      </c>
    </row>
    <row r="72" spans="1:76" ht="15">
      <c r="A72">
        <v>71</v>
      </c>
      <c r="B72" t="s">
        <v>320</v>
      </c>
      <c r="C72" s="139">
        <v>0</v>
      </c>
      <c r="D72" s="139">
        <v>6</v>
      </c>
      <c r="E72" s="139">
        <v>11</v>
      </c>
      <c r="F72" s="139">
        <v>9</v>
      </c>
      <c r="G72" s="139">
        <v>8</v>
      </c>
      <c r="H72" s="139">
        <v>6.5</v>
      </c>
      <c r="I72" s="139">
        <v>6.5</v>
      </c>
      <c r="J72" s="139">
        <v>6</v>
      </c>
      <c r="K72" s="139">
        <v>5</v>
      </c>
      <c r="L72" s="139">
        <v>4</v>
      </c>
      <c r="M72" s="139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2</v>
      </c>
      <c r="S72" s="139">
        <v>2</v>
      </c>
      <c r="T72" s="139">
        <v>2</v>
      </c>
      <c r="U72" s="139">
        <v>2</v>
      </c>
      <c r="V72" s="139">
        <v>2</v>
      </c>
      <c r="W72" s="139">
        <v>2</v>
      </c>
      <c r="X72" s="139">
        <v>0</v>
      </c>
      <c r="Y72" s="139">
        <v>0</v>
      </c>
      <c r="Z72" s="139">
        <v>0</v>
      </c>
      <c r="AA72" s="139">
        <v>0</v>
      </c>
      <c r="AB72" s="139">
        <v>0</v>
      </c>
      <c r="AC72" s="139">
        <v>0</v>
      </c>
      <c r="AD72" s="139">
        <v>0</v>
      </c>
      <c r="AE72" s="139">
        <v>0</v>
      </c>
      <c r="AF72" s="139">
        <v>0</v>
      </c>
      <c r="AG72" s="139">
        <v>0</v>
      </c>
      <c r="AH72" s="139">
        <v>0</v>
      </c>
      <c r="AI72" s="139">
        <v>0</v>
      </c>
      <c r="AJ72" s="139">
        <v>0</v>
      </c>
      <c r="AK72" s="139">
        <v>0</v>
      </c>
      <c r="AL72" s="139">
        <v>0</v>
      </c>
      <c r="AM72" s="139">
        <v>0</v>
      </c>
      <c r="AN72" s="139">
        <v>0</v>
      </c>
      <c r="AO72" s="139">
        <v>0</v>
      </c>
      <c r="AP72" s="139">
        <v>0</v>
      </c>
      <c r="AQ72" s="139">
        <v>0</v>
      </c>
      <c r="AR72" s="139">
        <v>0</v>
      </c>
      <c r="AS72" s="139">
        <v>0</v>
      </c>
      <c r="AT72" s="139">
        <v>0</v>
      </c>
      <c r="AU72" s="139">
        <v>0</v>
      </c>
      <c r="AV72" s="139">
        <v>0</v>
      </c>
      <c r="AW72" s="139">
        <v>0</v>
      </c>
      <c r="AX72" s="139">
        <v>144</v>
      </c>
      <c r="AY72" s="139">
        <v>144</v>
      </c>
      <c r="AZ72" s="139">
        <v>144</v>
      </c>
      <c r="BA72" s="139">
        <v>144</v>
      </c>
      <c r="BB72" s="139">
        <v>154</v>
      </c>
      <c r="BC72" s="139">
        <v>154</v>
      </c>
      <c r="BD72" s="139">
        <v>220</v>
      </c>
      <c r="BE72" s="139">
        <v>216</v>
      </c>
      <c r="BF72" s="139">
        <v>180</v>
      </c>
      <c r="BG72" s="139">
        <v>0</v>
      </c>
      <c r="BH72" s="139">
        <v>0</v>
      </c>
      <c r="BI72" s="139">
        <v>0</v>
      </c>
      <c r="BJ72" s="139">
        <v>0</v>
      </c>
      <c r="BK72" s="139">
        <v>0</v>
      </c>
      <c r="BL72" s="139">
        <v>0</v>
      </c>
      <c r="BM72" s="139">
        <v>0</v>
      </c>
      <c r="BN72" s="139">
        <v>0</v>
      </c>
      <c r="BO72" s="139">
        <v>0</v>
      </c>
      <c r="BP72" s="139">
        <v>0</v>
      </c>
      <c r="BQ72" s="139">
        <v>0</v>
      </c>
      <c r="BR72" s="139">
        <v>0</v>
      </c>
      <c r="BS72" s="139">
        <v>0</v>
      </c>
      <c r="BT72" s="139">
        <v>0</v>
      </c>
      <c r="BU72" s="139">
        <v>0</v>
      </c>
      <c r="BV72" s="139">
        <v>0</v>
      </c>
      <c r="BW72" s="139">
        <v>0</v>
      </c>
      <c r="BX72" s="140">
        <f t="shared" si="1"/>
        <v>1574</v>
      </c>
    </row>
    <row r="73" spans="1:76" ht="15">
      <c r="A73">
        <v>72</v>
      </c>
      <c r="B73" t="s">
        <v>238</v>
      </c>
      <c r="C73" s="139">
        <v>0</v>
      </c>
      <c r="D73" s="139">
        <v>13.51</v>
      </c>
      <c r="E73" s="139">
        <v>14.51</v>
      </c>
      <c r="F73" s="139">
        <v>14.07</v>
      </c>
      <c r="G73" s="139">
        <v>25.92</v>
      </c>
      <c r="H73" s="139">
        <v>20.71</v>
      </c>
      <c r="I73" s="139">
        <v>26.79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1.98</v>
      </c>
      <c r="U73" s="139">
        <v>1</v>
      </c>
      <c r="V73" s="139">
        <v>0</v>
      </c>
      <c r="W73" s="139">
        <v>0</v>
      </c>
      <c r="X73" s="139">
        <v>0</v>
      </c>
      <c r="Y73" s="139">
        <v>0</v>
      </c>
      <c r="Z73" s="139">
        <v>0</v>
      </c>
      <c r="AA73" s="139">
        <v>0</v>
      </c>
      <c r="AB73" s="139">
        <v>0</v>
      </c>
      <c r="AC73" s="139">
        <v>0</v>
      </c>
      <c r="AD73" s="139">
        <v>0</v>
      </c>
      <c r="AE73" s="139">
        <v>0</v>
      </c>
      <c r="AF73" s="139">
        <v>0</v>
      </c>
      <c r="AG73" s="139">
        <v>0</v>
      </c>
      <c r="AH73" s="139">
        <v>0</v>
      </c>
      <c r="AI73" s="139">
        <v>0</v>
      </c>
      <c r="AJ73" s="139">
        <v>0</v>
      </c>
      <c r="AK73" s="139">
        <v>0</v>
      </c>
      <c r="AL73" s="139">
        <v>0</v>
      </c>
      <c r="AM73" s="139">
        <v>0</v>
      </c>
      <c r="AN73" s="139">
        <v>0</v>
      </c>
      <c r="AO73" s="139">
        <v>0</v>
      </c>
      <c r="AP73" s="139">
        <v>0</v>
      </c>
      <c r="AQ73" s="139">
        <v>0</v>
      </c>
      <c r="AR73" s="139">
        <v>0</v>
      </c>
      <c r="AS73" s="139">
        <v>0</v>
      </c>
      <c r="AT73" s="139">
        <v>0</v>
      </c>
      <c r="AU73" s="139">
        <v>0</v>
      </c>
      <c r="AV73" s="139">
        <v>0</v>
      </c>
      <c r="AW73" s="139">
        <v>0</v>
      </c>
      <c r="AX73" s="139">
        <v>96.08</v>
      </c>
      <c r="AY73" s="139">
        <v>88.19</v>
      </c>
      <c r="AZ73" s="139">
        <v>97.24</v>
      </c>
      <c r="BA73" s="139">
        <v>81.25</v>
      </c>
      <c r="BB73" s="139">
        <v>92.35</v>
      </c>
      <c r="BC73" s="139">
        <v>83.58</v>
      </c>
      <c r="BD73" s="139">
        <v>0</v>
      </c>
      <c r="BE73" s="139">
        <v>0</v>
      </c>
      <c r="BF73" s="139">
        <v>0</v>
      </c>
      <c r="BG73" s="139">
        <v>0</v>
      </c>
      <c r="BH73" s="139">
        <v>0</v>
      </c>
      <c r="BI73" s="139">
        <v>0</v>
      </c>
      <c r="BJ73" s="139">
        <v>0</v>
      </c>
      <c r="BK73" s="139">
        <v>0</v>
      </c>
      <c r="BL73" s="139">
        <v>6</v>
      </c>
      <c r="BM73" s="139">
        <v>3</v>
      </c>
      <c r="BN73" s="139">
        <v>1</v>
      </c>
      <c r="BO73" s="139">
        <v>0</v>
      </c>
      <c r="BP73" s="139">
        <v>0</v>
      </c>
      <c r="BQ73" s="139">
        <v>0</v>
      </c>
      <c r="BR73" s="139">
        <v>0</v>
      </c>
      <c r="BS73" s="139">
        <v>0</v>
      </c>
      <c r="BT73" s="139">
        <v>0</v>
      </c>
      <c r="BU73" s="139">
        <v>0</v>
      </c>
      <c r="BV73" s="139">
        <v>0</v>
      </c>
      <c r="BW73" s="139">
        <v>0</v>
      </c>
      <c r="BX73" s="140">
        <f t="shared" si="1"/>
        <v>667.1800000000001</v>
      </c>
    </row>
    <row r="74" spans="1:76" ht="15">
      <c r="A74">
        <v>73</v>
      </c>
      <c r="B74" t="s">
        <v>239</v>
      </c>
      <c r="C74" s="139">
        <v>0</v>
      </c>
      <c r="D74" s="139">
        <v>4.2</v>
      </c>
      <c r="E74" s="139">
        <v>15.66</v>
      </c>
      <c r="F74" s="139">
        <v>11.56</v>
      </c>
      <c r="G74" s="139">
        <v>15.76</v>
      </c>
      <c r="H74" s="139">
        <v>4.31</v>
      </c>
      <c r="I74" s="139">
        <v>14.83</v>
      </c>
      <c r="J74" s="139">
        <v>15.82</v>
      </c>
      <c r="K74" s="139">
        <v>13.35</v>
      </c>
      <c r="L74" s="139">
        <v>21.74</v>
      </c>
      <c r="M74" s="139">
        <v>16.63</v>
      </c>
      <c r="N74" s="139">
        <v>23</v>
      </c>
      <c r="O74" s="139">
        <v>16.63</v>
      </c>
      <c r="P74" s="139">
        <v>10.43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39">
        <v>0</v>
      </c>
      <c r="W74" s="139">
        <v>0</v>
      </c>
      <c r="X74" s="139">
        <v>0</v>
      </c>
      <c r="Y74" s="139">
        <v>0</v>
      </c>
      <c r="Z74" s="139">
        <v>0</v>
      </c>
      <c r="AA74" s="139">
        <v>0</v>
      </c>
      <c r="AB74" s="139">
        <v>0</v>
      </c>
      <c r="AC74" s="139">
        <v>0</v>
      </c>
      <c r="AD74" s="139">
        <v>0</v>
      </c>
      <c r="AE74" s="139">
        <v>0</v>
      </c>
      <c r="AF74" s="139">
        <v>0</v>
      </c>
      <c r="AG74" s="139">
        <v>0</v>
      </c>
      <c r="AH74" s="139">
        <v>0</v>
      </c>
      <c r="AI74" s="139">
        <v>0</v>
      </c>
      <c r="AJ74" s="139">
        <v>0</v>
      </c>
      <c r="AK74" s="139">
        <v>0</v>
      </c>
      <c r="AL74" s="139">
        <v>0</v>
      </c>
      <c r="AM74" s="139">
        <v>0</v>
      </c>
      <c r="AN74" s="139">
        <v>0</v>
      </c>
      <c r="AO74" s="139">
        <v>0</v>
      </c>
      <c r="AP74" s="139">
        <v>0</v>
      </c>
      <c r="AQ74" s="139">
        <v>0</v>
      </c>
      <c r="AR74" s="139">
        <v>0</v>
      </c>
      <c r="AS74" s="139">
        <v>13.51</v>
      </c>
      <c r="AT74" s="139">
        <v>9.53</v>
      </c>
      <c r="AU74" s="139">
        <v>6.61</v>
      </c>
      <c r="AV74" s="139">
        <v>17.92</v>
      </c>
      <c r="AW74" s="139">
        <v>0</v>
      </c>
      <c r="AX74" s="139">
        <v>66.89</v>
      </c>
      <c r="AY74" s="139">
        <v>66.4</v>
      </c>
      <c r="AZ74" s="139">
        <v>67.39</v>
      </c>
      <c r="BA74" s="139">
        <v>72.34</v>
      </c>
      <c r="BB74" s="139">
        <v>74.27</v>
      </c>
      <c r="BC74" s="139">
        <v>82.59</v>
      </c>
      <c r="BD74" s="139">
        <v>151.24</v>
      </c>
      <c r="BE74" s="139">
        <v>148.9</v>
      </c>
      <c r="BF74" s="139">
        <v>141.35</v>
      </c>
      <c r="BG74" s="139">
        <v>130.52</v>
      </c>
      <c r="BH74" s="139">
        <v>144.46</v>
      </c>
      <c r="BI74" s="139">
        <v>112.94</v>
      </c>
      <c r="BJ74" s="139">
        <v>100.22</v>
      </c>
      <c r="BK74" s="139">
        <v>1</v>
      </c>
      <c r="BL74" s="139">
        <v>2</v>
      </c>
      <c r="BM74" s="139">
        <v>3.01</v>
      </c>
      <c r="BN74" s="139">
        <v>1</v>
      </c>
      <c r="BO74" s="139">
        <v>1.04</v>
      </c>
      <c r="BP74" s="139">
        <v>0</v>
      </c>
      <c r="BQ74" s="139">
        <v>0.66</v>
      </c>
      <c r="BR74" s="139">
        <v>0.84</v>
      </c>
      <c r="BS74" s="139">
        <v>0.66</v>
      </c>
      <c r="BT74" s="139">
        <v>0</v>
      </c>
      <c r="BU74" s="139">
        <v>0</v>
      </c>
      <c r="BV74" s="139">
        <v>0</v>
      </c>
      <c r="BW74" s="139">
        <v>2.35</v>
      </c>
      <c r="BX74" s="140">
        <f t="shared" si="1"/>
        <v>1603.56</v>
      </c>
    </row>
    <row r="75" spans="1:76" ht="15">
      <c r="A75">
        <v>74</v>
      </c>
      <c r="B75" t="s">
        <v>123</v>
      </c>
      <c r="C75" s="139">
        <v>0</v>
      </c>
      <c r="D75" s="139">
        <v>0</v>
      </c>
      <c r="E75" s="139">
        <v>1</v>
      </c>
      <c r="F75" s="139">
        <v>5</v>
      </c>
      <c r="G75" s="139">
        <v>5</v>
      </c>
      <c r="H75" s="139">
        <v>29</v>
      </c>
      <c r="I75" s="139">
        <v>27</v>
      </c>
      <c r="J75" s="139">
        <v>32</v>
      </c>
      <c r="K75" s="139">
        <v>39</v>
      </c>
      <c r="L75" s="139">
        <v>38</v>
      </c>
      <c r="M75" s="139">
        <v>14</v>
      </c>
      <c r="N75" s="139">
        <v>11</v>
      </c>
      <c r="O75" s="139">
        <v>12</v>
      </c>
      <c r="P75" s="139">
        <v>15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39">
        <v>0</v>
      </c>
      <c r="W75" s="139">
        <v>0</v>
      </c>
      <c r="X75" s="139">
        <v>0</v>
      </c>
      <c r="Y75" s="139">
        <v>0</v>
      </c>
      <c r="Z75" s="139">
        <v>0</v>
      </c>
      <c r="AA75" s="139">
        <v>0</v>
      </c>
      <c r="AB75" s="139">
        <v>0</v>
      </c>
      <c r="AC75" s="139">
        <v>0</v>
      </c>
      <c r="AD75" s="139">
        <v>0</v>
      </c>
      <c r="AE75" s="139">
        <v>0</v>
      </c>
      <c r="AF75" s="139">
        <v>0</v>
      </c>
      <c r="AG75" s="139">
        <v>0</v>
      </c>
      <c r="AH75" s="139">
        <v>0</v>
      </c>
      <c r="AI75" s="139">
        <v>0</v>
      </c>
      <c r="AJ75" s="139">
        <v>0</v>
      </c>
      <c r="AK75" s="139">
        <v>0</v>
      </c>
      <c r="AL75" s="139">
        <v>0</v>
      </c>
      <c r="AM75" s="139">
        <v>0</v>
      </c>
      <c r="AN75" s="139">
        <v>0</v>
      </c>
      <c r="AO75" s="139">
        <v>0</v>
      </c>
      <c r="AP75" s="139">
        <v>0</v>
      </c>
      <c r="AQ75" s="139">
        <v>0</v>
      </c>
      <c r="AR75" s="139">
        <v>0</v>
      </c>
      <c r="AS75" s="139">
        <v>0</v>
      </c>
      <c r="AT75" s="139">
        <v>0</v>
      </c>
      <c r="AU75" s="139">
        <v>0</v>
      </c>
      <c r="AV75" s="139">
        <v>0</v>
      </c>
      <c r="AW75" s="139">
        <v>0</v>
      </c>
      <c r="AX75" s="139">
        <v>54</v>
      </c>
      <c r="AY75" s="139">
        <v>53</v>
      </c>
      <c r="AZ75" s="139">
        <v>49</v>
      </c>
      <c r="BA75" s="139">
        <v>49</v>
      </c>
      <c r="BB75" s="139">
        <v>37</v>
      </c>
      <c r="BC75" s="139">
        <v>39</v>
      </c>
      <c r="BD75" s="139">
        <v>78</v>
      </c>
      <c r="BE75" s="139">
        <v>71</v>
      </c>
      <c r="BF75" s="139">
        <v>72</v>
      </c>
      <c r="BG75" s="139">
        <v>106</v>
      </c>
      <c r="BH75" s="139">
        <v>109</v>
      </c>
      <c r="BI75" s="139">
        <v>104</v>
      </c>
      <c r="BJ75" s="139">
        <v>101</v>
      </c>
      <c r="BK75" s="139">
        <v>0</v>
      </c>
      <c r="BL75" s="139">
        <v>0</v>
      </c>
      <c r="BM75" s="139">
        <v>0</v>
      </c>
      <c r="BN75" s="139">
        <v>0</v>
      </c>
      <c r="BO75" s="139">
        <v>0</v>
      </c>
      <c r="BP75" s="139">
        <v>0</v>
      </c>
      <c r="BQ75" s="139">
        <v>0</v>
      </c>
      <c r="BR75" s="139">
        <v>0</v>
      </c>
      <c r="BS75" s="139">
        <v>0</v>
      </c>
      <c r="BT75" s="139">
        <v>0</v>
      </c>
      <c r="BU75" s="139">
        <v>0</v>
      </c>
      <c r="BV75" s="139">
        <v>0</v>
      </c>
      <c r="BW75" s="139">
        <v>0</v>
      </c>
      <c r="BX75" s="140">
        <f t="shared" si="1"/>
        <v>1150</v>
      </c>
    </row>
    <row r="76" spans="1:76" ht="15">
      <c r="A76">
        <v>75</v>
      </c>
      <c r="B76" t="s">
        <v>240</v>
      </c>
      <c r="C76" s="139">
        <v>0</v>
      </c>
      <c r="D76" s="139">
        <v>0</v>
      </c>
      <c r="E76" s="139">
        <v>0</v>
      </c>
      <c r="F76" s="139">
        <v>0</v>
      </c>
      <c r="G76" s="139">
        <v>0</v>
      </c>
      <c r="H76" s="139">
        <v>0</v>
      </c>
      <c r="I76" s="139">
        <v>0</v>
      </c>
      <c r="J76" s="139">
        <v>0</v>
      </c>
      <c r="K76" s="139">
        <v>0</v>
      </c>
      <c r="L76" s="139">
        <v>0</v>
      </c>
      <c r="M76" s="139">
        <v>0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39">
        <v>0</v>
      </c>
      <c r="W76" s="139">
        <v>0</v>
      </c>
      <c r="X76" s="139">
        <v>0</v>
      </c>
      <c r="Y76" s="139">
        <v>0</v>
      </c>
      <c r="Z76" s="139">
        <v>0</v>
      </c>
      <c r="AA76" s="139">
        <v>0</v>
      </c>
      <c r="AB76" s="139">
        <v>0</v>
      </c>
      <c r="AC76" s="139">
        <v>0</v>
      </c>
      <c r="AD76" s="139">
        <v>0</v>
      </c>
      <c r="AE76" s="139">
        <v>0</v>
      </c>
      <c r="AF76" s="139">
        <v>0</v>
      </c>
      <c r="AG76" s="139">
        <v>0</v>
      </c>
      <c r="AH76" s="139">
        <v>0</v>
      </c>
      <c r="AI76" s="139">
        <v>0</v>
      </c>
      <c r="AJ76" s="139">
        <v>0</v>
      </c>
      <c r="AK76" s="139">
        <v>0</v>
      </c>
      <c r="AL76" s="139">
        <v>0</v>
      </c>
      <c r="AM76" s="139">
        <v>0</v>
      </c>
      <c r="AN76" s="139">
        <v>0</v>
      </c>
      <c r="AO76" s="139">
        <v>0</v>
      </c>
      <c r="AP76" s="139">
        <v>0</v>
      </c>
      <c r="AQ76" s="139">
        <v>0</v>
      </c>
      <c r="AR76" s="139">
        <v>0</v>
      </c>
      <c r="AS76" s="139">
        <v>0</v>
      </c>
      <c r="AT76" s="139">
        <v>0</v>
      </c>
      <c r="AU76" s="139">
        <v>0</v>
      </c>
      <c r="AV76" s="139">
        <v>0</v>
      </c>
      <c r="AW76" s="139">
        <v>0</v>
      </c>
      <c r="AX76" s="139">
        <v>0</v>
      </c>
      <c r="AY76" s="139">
        <v>0</v>
      </c>
      <c r="AZ76" s="139">
        <v>0</v>
      </c>
      <c r="BA76" s="139">
        <v>0</v>
      </c>
      <c r="BB76" s="139">
        <v>0</v>
      </c>
      <c r="BC76" s="139">
        <v>0</v>
      </c>
      <c r="BD76" s="139">
        <v>256.66</v>
      </c>
      <c r="BE76" s="139">
        <v>595.61</v>
      </c>
      <c r="BF76" s="139">
        <v>960.22</v>
      </c>
      <c r="BG76" s="139">
        <v>1513.46</v>
      </c>
      <c r="BH76" s="139">
        <v>3211.79</v>
      </c>
      <c r="BI76" s="139">
        <v>3835.51</v>
      </c>
      <c r="BJ76" s="139">
        <v>4126.75</v>
      </c>
      <c r="BK76" s="139">
        <v>0</v>
      </c>
      <c r="BL76" s="139">
        <v>0</v>
      </c>
      <c r="BM76" s="139">
        <v>0</v>
      </c>
      <c r="BN76" s="139">
        <v>0</v>
      </c>
      <c r="BO76" s="139">
        <v>0</v>
      </c>
      <c r="BP76" s="139">
        <v>0</v>
      </c>
      <c r="BQ76" s="139">
        <v>0</v>
      </c>
      <c r="BR76" s="139">
        <v>0</v>
      </c>
      <c r="BS76" s="139">
        <v>0</v>
      </c>
      <c r="BT76" s="139">
        <v>0</v>
      </c>
      <c r="BU76" s="139">
        <v>0</v>
      </c>
      <c r="BV76" s="139">
        <v>0</v>
      </c>
      <c r="BW76" s="139">
        <v>0</v>
      </c>
      <c r="BX76" s="140">
        <f t="shared" si="1"/>
        <v>14500</v>
      </c>
    </row>
    <row r="77" spans="2:76" ht="15.75">
      <c r="B77" s="138" t="s">
        <v>346</v>
      </c>
      <c r="C77" s="140">
        <f aca="true" t="shared" si="2" ref="C77:AH77">SUM(C2:C76)</f>
        <v>14367.350000000006</v>
      </c>
      <c r="D77" s="140">
        <f t="shared" si="2"/>
        <v>18732.139999999992</v>
      </c>
      <c r="E77" s="140">
        <f t="shared" si="2"/>
        <v>26748.090000000007</v>
      </c>
      <c r="F77" s="140">
        <f t="shared" si="2"/>
        <v>33947.090000000004</v>
      </c>
      <c r="G77" s="140">
        <f t="shared" si="2"/>
        <v>43743.380000000005</v>
      </c>
      <c r="H77" s="140">
        <f t="shared" si="2"/>
        <v>44482.94000000002</v>
      </c>
      <c r="I77" s="140">
        <f t="shared" si="2"/>
        <v>45140.02000000001</v>
      </c>
      <c r="J77" s="140">
        <f t="shared" si="2"/>
        <v>44916.07</v>
      </c>
      <c r="K77" s="140">
        <f t="shared" si="2"/>
        <v>44689.659999999996</v>
      </c>
      <c r="L77" s="140">
        <f t="shared" si="2"/>
        <v>39494.759999999995</v>
      </c>
      <c r="M77" s="140">
        <f t="shared" si="2"/>
        <v>42167.559999999976</v>
      </c>
      <c r="N77" s="140">
        <f t="shared" si="2"/>
        <v>34524.92</v>
      </c>
      <c r="O77" s="140">
        <f t="shared" si="2"/>
        <v>30365.259999999987</v>
      </c>
      <c r="P77" s="140">
        <f t="shared" si="2"/>
        <v>28014.139999999992</v>
      </c>
      <c r="Q77" s="140">
        <f t="shared" si="2"/>
        <v>2913.2299999999996</v>
      </c>
      <c r="R77" s="140">
        <f t="shared" si="2"/>
        <v>1408.24</v>
      </c>
      <c r="S77" s="140">
        <f t="shared" si="2"/>
        <v>1367.23</v>
      </c>
      <c r="T77" s="140">
        <f t="shared" si="2"/>
        <v>1289.1</v>
      </c>
      <c r="U77" s="140">
        <f t="shared" si="2"/>
        <v>1408.5899999999997</v>
      </c>
      <c r="V77" s="140">
        <f t="shared" si="2"/>
        <v>1206.6999999999996</v>
      </c>
      <c r="W77" s="140">
        <f t="shared" si="2"/>
        <v>1199.1800000000003</v>
      </c>
      <c r="X77" s="140">
        <f t="shared" si="2"/>
        <v>1192.7500000000002</v>
      </c>
      <c r="Y77" s="140">
        <f t="shared" si="2"/>
        <v>1261.6000000000004</v>
      </c>
      <c r="Z77" s="140">
        <f t="shared" si="2"/>
        <v>1339.0999999999997</v>
      </c>
      <c r="AA77" s="140">
        <f t="shared" si="2"/>
        <v>1468.8200000000002</v>
      </c>
      <c r="AB77" s="140">
        <f t="shared" si="2"/>
        <v>1145.2300000000002</v>
      </c>
      <c r="AC77" s="140">
        <f t="shared" si="2"/>
        <v>1039.8000000000002</v>
      </c>
      <c r="AD77" s="140">
        <f t="shared" si="2"/>
        <v>1967.13</v>
      </c>
      <c r="AE77" s="140">
        <f t="shared" si="2"/>
        <v>515.9000000000001</v>
      </c>
      <c r="AF77" s="140">
        <f t="shared" si="2"/>
        <v>295.24000000000007</v>
      </c>
      <c r="AG77" s="140">
        <f t="shared" si="2"/>
        <v>333.4999999999999</v>
      </c>
      <c r="AH77" s="140">
        <f t="shared" si="2"/>
        <v>319.9800000000001</v>
      </c>
      <c r="AI77" s="140">
        <f aca="true" t="shared" si="3" ref="AI77:BN77">SUM(AI2:AI76)</f>
        <v>364.90999999999997</v>
      </c>
      <c r="AJ77" s="140">
        <f t="shared" si="3"/>
        <v>380.5900000000001</v>
      </c>
      <c r="AK77" s="140">
        <f t="shared" si="3"/>
        <v>415.29000000000013</v>
      </c>
      <c r="AL77" s="140">
        <f t="shared" si="3"/>
        <v>370.1600000000001</v>
      </c>
      <c r="AM77" s="140">
        <f t="shared" si="3"/>
        <v>418.96000000000004</v>
      </c>
      <c r="AN77" s="140">
        <f t="shared" si="3"/>
        <v>460.55000000000007</v>
      </c>
      <c r="AO77" s="140">
        <f t="shared" si="3"/>
        <v>496.59000000000003</v>
      </c>
      <c r="AP77" s="140">
        <f t="shared" si="3"/>
        <v>421.5199999999999</v>
      </c>
      <c r="AQ77" s="140">
        <f t="shared" si="3"/>
        <v>418.69999999999993</v>
      </c>
      <c r="AR77" s="140">
        <f t="shared" si="3"/>
        <v>864.7500000000006</v>
      </c>
      <c r="AS77" s="140">
        <f t="shared" si="3"/>
        <v>18241.66</v>
      </c>
      <c r="AT77" s="140">
        <f t="shared" si="3"/>
        <v>15406.410000000002</v>
      </c>
      <c r="AU77" s="140">
        <f t="shared" si="3"/>
        <v>17904.2</v>
      </c>
      <c r="AV77" s="140">
        <f t="shared" si="3"/>
        <v>24151.929999999993</v>
      </c>
      <c r="AW77" s="140">
        <f t="shared" si="3"/>
        <v>3369.670000000002</v>
      </c>
      <c r="AX77" s="140">
        <f t="shared" si="3"/>
        <v>155954.31000000003</v>
      </c>
      <c r="AY77" s="140">
        <f t="shared" si="3"/>
        <v>148573.79999999996</v>
      </c>
      <c r="AZ77" s="140">
        <f t="shared" si="3"/>
        <v>144290.14999999994</v>
      </c>
      <c r="BA77" s="140">
        <f t="shared" si="3"/>
        <v>148276.59999999998</v>
      </c>
      <c r="BB77" s="140">
        <f t="shared" si="3"/>
        <v>142984.08999999997</v>
      </c>
      <c r="BC77" s="140">
        <f t="shared" si="3"/>
        <v>141645.01</v>
      </c>
      <c r="BD77" s="140">
        <f t="shared" si="3"/>
        <v>146677.49999999994</v>
      </c>
      <c r="BE77" s="140">
        <f t="shared" si="3"/>
        <v>150028.42999999993</v>
      </c>
      <c r="BF77" s="140">
        <f t="shared" si="3"/>
        <v>151053.08000000007</v>
      </c>
      <c r="BG77" s="140">
        <f t="shared" si="3"/>
        <v>152196.88</v>
      </c>
      <c r="BH77" s="140">
        <f t="shared" si="3"/>
        <v>137589.78000000003</v>
      </c>
      <c r="BI77" s="140">
        <f t="shared" si="3"/>
        <v>132232.08000000007</v>
      </c>
      <c r="BJ77" s="140">
        <f t="shared" si="3"/>
        <v>112502.32999999997</v>
      </c>
      <c r="BK77" s="140">
        <f t="shared" si="3"/>
        <v>27804.690000000002</v>
      </c>
      <c r="BL77" s="140">
        <f t="shared" si="3"/>
        <v>25172.76</v>
      </c>
      <c r="BM77" s="140">
        <f t="shared" si="3"/>
        <v>19223.85</v>
      </c>
      <c r="BN77" s="140">
        <f t="shared" si="3"/>
        <v>16487.99</v>
      </c>
      <c r="BO77" s="140">
        <f aca="true" t="shared" si="4" ref="BO77:BX77">SUM(BO2:BO76)</f>
        <v>12456.51</v>
      </c>
      <c r="BP77" s="140">
        <f t="shared" si="4"/>
        <v>10536.39</v>
      </c>
      <c r="BQ77" s="140">
        <f t="shared" si="4"/>
        <v>7889.840000000002</v>
      </c>
      <c r="BR77" s="140">
        <f t="shared" si="4"/>
        <v>8438.37</v>
      </c>
      <c r="BS77" s="140">
        <f t="shared" si="4"/>
        <v>8432.060000000001</v>
      </c>
      <c r="BT77" s="140">
        <f t="shared" si="4"/>
        <v>8860.679999999998</v>
      </c>
      <c r="BU77" s="140">
        <f t="shared" si="4"/>
        <v>7570.3099999999995</v>
      </c>
      <c r="BV77" s="140">
        <f t="shared" si="4"/>
        <v>6848.140000000001</v>
      </c>
      <c r="BW77" s="140">
        <f t="shared" si="4"/>
        <v>4345.93</v>
      </c>
      <c r="BX77" s="141">
        <f t="shared" si="4"/>
        <v>2624762.1499999994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&amp;L&amp;D&amp;R&amp;"Arial,Bold"2009-10 BPBG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Edcuation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Post-Conference Report</dc:title>
  <dc:subject>LBR Forecast</dc:subject>
  <dc:creator>Ram Krishnan</dc:creator>
  <cp:keywords>July 14, 2008</cp:keywords>
  <dc:description>This is the official report resulting from meeting on July 9, July 11, and July 14, 2008.</dc:description>
  <cp:lastModifiedBy>money.wayne</cp:lastModifiedBy>
  <cp:lastPrinted>2008-07-18T13:44:54Z</cp:lastPrinted>
  <dcterms:created xsi:type="dcterms:W3CDTF">2005-02-28T13:55:05Z</dcterms:created>
  <dcterms:modified xsi:type="dcterms:W3CDTF">2008-07-18T19:24:29Z</dcterms:modified>
  <cp:category/>
  <cp:version/>
  <cp:contentType/>
  <cp:contentStatus/>
</cp:coreProperties>
</file>